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H:\2020 AD Pipeline\"/>
    </mc:Choice>
  </mc:AlternateContent>
  <bookViews>
    <workbookView xWindow="60" yWindow="0" windowWidth="25485" windowHeight="11145" activeTab="1"/>
  </bookViews>
  <sheets>
    <sheet name="2019 Pipeline" sheetId="1" r:id="rId1"/>
    <sheet name="2019 Pipeline Status in 2020" sheetId="5" r:id="rId2"/>
    <sheet name="Completed" sheetId="8" r:id="rId3"/>
    <sheet name="Start Date" sheetId="2" r:id="rId4"/>
    <sheet name="First Posted Date" sheetId="3" r:id="rId5"/>
    <sheet name="New Trials for 2020" sheetId="4" r:id="rId6"/>
    <sheet name="2020 Pipeline as of xx" sheetId="6" r:id="rId7"/>
    <sheet name="MOA" sheetId="7" r:id="rId8"/>
    <sheet name="Figure 2" sheetId="19" r:id="rId9"/>
    <sheet name="Figure 3" sheetId="20" r:id="rId10"/>
    <sheet name="Sheet9" sheetId="9" r:id="rId11"/>
    <sheet name="Geography" sheetId="11" r:id="rId12"/>
    <sheet name="Repurposed" sheetId="12" r:id="rId13"/>
    <sheet name="Sponsors" sheetId="13" r:id="rId14"/>
    <sheet name="Biomarkers" sheetId="14" r:id="rId15"/>
    <sheet name="Biomarkers Trend" sheetId="22" r:id="rId16"/>
    <sheet name="Subjects" sheetId="15" r:id="rId17"/>
    <sheet name="Recruitment" sheetId="16" r:id="rId18"/>
    <sheet name="Duration" sheetId="17" r:id="rId19"/>
    <sheet name="Productivity" sheetId="21" r:id="rId20"/>
    <sheet name="Longitudinal" sheetId="23" r:id="rId21"/>
  </sheets>
  <definedNames>
    <definedName name="_xlnm._FilterDatabase" localSheetId="0" hidden="1">'2019 Pipeline'!$A$6:$AI$169</definedName>
    <definedName name="_xlnm._FilterDatabase" localSheetId="1" hidden="1">'2019 Pipeline Status in 2020'!$A$6:$AQ$170</definedName>
    <definedName name="_xlnm._FilterDatabase" localSheetId="5" hidden="1">'New Trials for 2020'!$A$6:$AP$46</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B45" i="4" l="1"/>
  <c r="AB44" i="4"/>
  <c r="T164" i="5"/>
  <c r="T165" i="5"/>
  <c r="T166" i="5"/>
  <c r="T167" i="5"/>
  <c r="T168" i="5"/>
  <c r="T169"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151" i="5"/>
  <c r="T152" i="5"/>
  <c r="T153" i="5"/>
  <c r="T154" i="5"/>
  <c r="T155" i="5"/>
  <c r="T156" i="5"/>
  <c r="T157" i="5"/>
  <c r="T158" i="5"/>
  <c r="T159" i="5"/>
  <c r="T160" i="5"/>
  <c r="T161" i="5"/>
  <c r="T162" i="5"/>
  <c r="T163" i="5"/>
  <c r="P6" i="7"/>
  <c r="Q6" i="7"/>
  <c r="R6" i="7"/>
  <c r="P24" i="7"/>
  <c r="P34" i="7"/>
  <c r="P35" i="7"/>
  <c r="Q24" i="7"/>
  <c r="Q34" i="7"/>
  <c r="Q35" i="7"/>
  <c r="R24" i="7"/>
  <c r="R34" i="7"/>
  <c r="R35" i="7"/>
  <c r="S35" i="7"/>
  <c r="P39" i="7"/>
  <c r="Q39" i="7"/>
  <c r="R39" i="7"/>
  <c r="S39" i="7"/>
  <c r="P43" i="7"/>
  <c r="S4" i="7"/>
  <c r="P44" i="7"/>
  <c r="S5" i="7"/>
  <c r="P45" i="7"/>
  <c r="S36" i="7"/>
  <c r="P46" i="7"/>
  <c r="P47" i="7"/>
  <c r="X6" i="7"/>
  <c r="X24" i="7"/>
  <c r="X34" i="7"/>
  <c r="X39" i="7"/>
  <c r="Y6" i="7"/>
  <c r="Y24" i="7"/>
  <c r="Y34" i="7"/>
  <c r="Y39" i="7"/>
  <c r="Z6" i="7"/>
  <c r="Z24" i="7"/>
  <c r="Z34" i="7"/>
  <c r="Z39" i="7"/>
  <c r="AA39" i="7"/>
  <c r="AA36" i="7"/>
  <c r="X35" i="7"/>
  <c r="Y35" i="7"/>
  <c r="Z35" i="7"/>
  <c r="AA35" i="7"/>
  <c r="AA34" i="7"/>
  <c r="S34" i="7"/>
  <c r="AA33" i="7"/>
  <c r="S33" i="7"/>
  <c r="AA32" i="7"/>
  <c r="S32" i="7"/>
  <c r="AA31" i="7"/>
  <c r="S31" i="7"/>
  <c r="AA30" i="7"/>
  <c r="S30" i="7"/>
  <c r="AA29" i="7"/>
  <c r="S29" i="7"/>
  <c r="AA28" i="7"/>
  <c r="S28" i="7"/>
  <c r="AA27" i="7"/>
  <c r="S27" i="7"/>
  <c r="AA26" i="7"/>
  <c r="S26" i="7"/>
  <c r="AA24" i="7"/>
  <c r="S24" i="7"/>
  <c r="AA23" i="7"/>
  <c r="S23" i="7"/>
  <c r="AA22" i="7"/>
  <c r="S22" i="7"/>
  <c r="AA21" i="7"/>
  <c r="S21" i="7"/>
  <c r="AA20" i="7"/>
  <c r="U20" i="7"/>
  <c r="S20" i="7"/>
  <c r="AA19" i="7"/>
  <c r="S19" i="7"/>
  <c r="AA18" i="7"/>
  <c r="S9" i="7"/>
  <c r="S10" i="7"/>
  <c r="U18" i="7"/>
  <c r="S18" i="7"/>
  <c r="AA17" i="7"/>
  <c r="S17" i="7"/>
  <c r="AA16" i="7"/>
  <c r="U16" i="7"/>
  <c r="S16" i="7"/>
  <c r="AA14" i="7"/>
  <c r="S8" i="7"/>
  <c r="U14" i="7"/>
  <c r="S14" i="7"/>
  <c r="AA13" i="7"/>
  <c r="S13" i="7"/>
  <c r="AA12" i="7"/>
  <c r="U12" i="7"/>
  <c r="S12" i="7"/>
  <c r="AA11" i="7"/>
  <c r="S11" i="7"/>
  <c r="AA10" i="7"/>
  <c r="AA9" i="7"/>
  <c r="AA8" i="7"/>
  <c r="AA6" i="7"/>
  <c r="S6" i="7"/>
  <c r="AA5" i="7"/>
  <c r="AA4" i="7"/>
  <c r="D45" i="20"/>
  <c r="E44" i="20"/>
  <c r="E42" i="20"/>
  <c r="E41" i="20"/>
  <c r="E40" i="20"/>
  <c r="E39" i="20"/>
  <c r="D38" i="20"/>
  <c r="E38" i="20"/>
  <c r="E36" i="20"/>
  <c r="E35" i="20"/>
  <c r="E34" i="20"/>
  <c r="E33" i="20"/>
  <c r="E32" i="20"/>
  <c r="E31" i="20"/>
  <c r="D30" i="20"/>
  <c r="E30" i="20"/>
  <c r="E28" i="20"/>
  <c r="E27" i="20"/>
  <c r="E26" i="20"/>
  <c r="E25" i="20"/>
  <c r="E24" i="20"/>
  <c r="E23" i="20"/>
  <c r="E22" i="20"/>
  <c r="E21" i="20"/>
  <c r="E20" i="20"/>
  <c r="E19" i="20"/>
  <c r="D18" i="20"/>
  <c r="E18" i="20"/>
  <c r="E17" i="20"/>
  <c r="E16" i="20"/>
  <c r="E15" i="20"/>
  <c r="E14" i="20"/>
  <c r="D13" i="20"/>
  <c r="E13" i="20"/>
  <c r="E12" i="20"/>
  <c r="E11" i="20"/>
  <c r="E10" i="20"/>
  <c r="E9" i="20"/>
  <c r="E8" i="20"/>
  <c r="E7" i="20"/>
  <c r="E5" i="20"/>
  <c r="D4" i="20"/>
  <c r="E4" i="20"/>
  <c r="D3" i="20"/>
  <c r="E3" i="20"/>
  <c r="D4" i="19"/>
  <c r="D10" i="19"/>
  <c r="D14" i="19"/>
  <c r="D3" i="19"/>
  <c r="E3" i="19"/>
  <c r="D19" i="19"/>
  <c r="E19" i="19"/>
  <c r="D23" i="19"/>
  <c r="E23" i="19"/>
  <c r="E27" i="19"/>
  <c r="D27" i="19"/>
  <c r="E26" i="19"/>
  <c r="E25" i="19"/>
  <c r="E24" i="19"/>
  <c r="E21" i="19"/>
  <c r="E20" i="19"/>
  <c r="E17" i="19"/>
  <c r="E16" i="19"/>
  <c r="E15" i="19"/>
  <c r="E14" i="19"/>
  <c r="E13" i="19"/>
  <c r="E12" i="19"/>
  <c r="E11" i="19"/>
  <c r="E10" i="19"/>
  <c r="E9" i="19"/>
  <c r="E8" i="19"/>
  <c r="E7" i="19"/>
  <c r="E6" i="19"/>
  <c r="E5" i="19"/>
  <c r="E4" i="19"/>
  <c r="U38" i="4"/>
  <c r="T38" i="4"/>
  <c r="AB38" i="4"/>
  <c r="AB9" i="4"/>
  <c r="AB11" i="4"/>
  <c r="AB28" i="4"/>
  <c r="AB12" i="4"/>
  <c r="AB13" i="4"/>
  <c r="AB27" i="4"/>
  <c r="AB35" i="4"/>
  <c r="AB14" i="4"/>
  <c r="AB15" i="4"/>
  <c r="AB16" i="4"/>
  <c r="AB17" i="4"/>
  <c r="AB7" i="4"/>
  <c r="AB43" i="4"/>
  <c r="AB33" i="4"/>
  <c r="AB18" i="4"/>
  <c r="AB32" i="4"/>
  <c r="AB30" i="4"/>
  <c r="AB19" i="4"/>
  <c r="AB34" i="4"/>
  <c r="AB20" i="4"/>
  <c r="AB21" i="4"/>
  <c r="AB31" i="4"/>
  <c r="AB39" i="4"/>
  <c r="AB42" i="4"/>
  <c r="AB41" i="4"/>
  <c r="AB40" i="4"/>
  <c r="AB22" i="4"/>
  <c r="AB23" i="4"/>
  <c r="AB29" i="4"/>
  <c r="AB36" i="4"/>
  <c r="AB25" i="4"/>
  <c r="AB26" i="4"/>
  <c r="AB37" i="4"/>
  <c r="AB10" i="4"/>
  <c r="AB24" i="4"/>
  <c r="AB8" i="4"/>
  <c r="U9" i="4"/>
  <c r="U11" i="4"/>
  <c r="U28" i="4"/>
  <c r="U12" i="4"/>
  <c r="U13" i="4"/>
  <c r="U27" i="4"/>
  <c r="U35" i="4"/>
  <c r="U14" i="4"/>
  <c r="U15" i="4"/>
  <c r="U16" i="4"/>
  <c r="U17" i="4"/>
  <c r="U7" i="4"/>
  <c r="U43" i="4"/>
  <c r="U33" i="4"/>
  <c r="U18" i="4"/>
  <c r="U32" i="4"/>
  <c r="U30" i="4"/>
  <c r="U19" i="4"/>
  <c r="U34" i="4"/>
  <c r="U20" i="4"/>
  <c r="U21" i="4"/>
  <c r="U31" i="4"/>
  <c r="U39" i="4"/>
  <c r="U42" i="4"/>
  <c r="U41" i="4"/>
  <c r="U40" i="4"/>
  <c r="U22" i="4"/>
  <c r="U23" i="4"/>
  <c r="U29" i="4"/>
  <c r="U36" i="4"/>
  <c r="U25" i="4"/>
  <c r="U26" i="4"/>
  <c r="U37" i="4"/>
  <c r="U10" i="4"/>
  <c r="U24" i="4"/>
  <c r="U8" i="4"/>
  <c r="T9" i="4"/>
  <c r="T11" i="4"/>
  <c r="T28" i="4"/>
  <c r="T12" i="4"/>
  <c r="T13" i="4"/>
  <c r="T27" i="4"/>
  <c r="T35" i="4"/>
  <c r="T14" i="4"/>
  <c r="T15" i="4"/>
  <c r="T16" i="4"/>
  <c r="T17" i="4"/>
  <c r="T7" i="4"/>
  <c r="T43" i="4"/>
  <c r="T33" i="4"/>
  <c r="T18" i="4"/>
  <c r="T32" i="4"/>
  <c r="T30" i="4"/>
  <c r="T19" i="4"/>
  <c r="T34" i="4"/>
  <c r="T20" i="4"/>
  <c r="T21" i="4"/>
  <c r="T31" i="4"/>
  <c r="T39" i="4"/>
  <c r="T42" i="4"/>
  <c r="T41" i="4"/>
  <c r="T40" i="4"/>
  <c r="T22" i="4"/>
  <c r="T23" i="4"/>
  <c r="T29" i="4"/>
  <c r="T36" i="4"/>
  <c r="T25" i="4"/>
  <c r="T26" i="4"/>
  <c r="T37" i="4"/>
  <c r="T10" i="4"/>
  <c r="T24" i="4"/>
  <c r="T8" i="4"/>
  <c r="AB169" i="5"/>
  <c r="U169" i="5"/>
  <c r="Y169" i="5"/>
  <c r="AB168" i="5"/>
  <c r="U168" i="5"/>
  <c r="Y168" i="5"/>
  <c r="AB167" i="5"/>
  <c r="U167" i="5"/>
  <c r="Y167" i="5"/>
  <c r="AB166" i="5"/>
  <c r="U166" i="5"/>
  <c r="X166" i="5"/>
  <c r="Y166" i="5"/>
  <c r="AB165" i="5"/>
  <c r="U165" i="5"/>
  <c r="Y165" i="5"/>
  <c r="AB164" i="5"/>
  <c r="U164" i="5"/>
  <c r="X164" i="5"/>
  <c r="Y164" i="5"/>
  <c r="AB163" i="5"/>
  <c r="U163" i="5"/>
  <c r="X163" i="5"/>
  <c r="Y163" i="5"/>
  <c r="AB162" i="5"/>
  <c r="U162" i="5"/>
  <c r="X162" i="5"/>
  <c r="Y162" i="5"/>
  <c r="AB161" i="5"/>
  <c r="U161" i="5"/>
  <c r="X161" i="5"/>
  <c r="Y161" i="5"/>
  <c r="AB160" i="5"/>
  <c r="U160" i="5"/>
  <c r="Y160" i="5"/>
  <c r="AB159" i="5"/>
  <c r="U159" i="5"/>
  <c r="Y159" i="5"/>
  <c r="AB158" i="5"/>
  <c r="U158" i="5"/>
  <c r="Y158" i="5"/>
  <c r="AB157" i="5"/>
  <c r="U157" i="5"/>
  <c r="Y157" i="5"/>
  <c r="AB156" i="5"/>
  <c r="U156" i="5"/>
  <c r="Y156" i="5"/>
  <c r="AB153" i="5"/>
  <c r="U153" i="5"/>
  <c r="AB154" i="5"/>
  <c r="U154" i="5"/>
  <c r="Y154" i="5"/>
  <c r="AB155" i="5"/>
  <c r="U155" i="5"/>
  <c r="X155" i="5"/>
  <c r="Y155" i="5"/>
  <c r="AB152" i="5"/>
  <c r="U152" i="5"/>
  <c r="X152" i="5"/>
  <c r="Y152" i="5"/>
  <c r="AB150" i="5"/>
  <c r="U150" i="5"/>
  <c r="X150" i="5"/>
  <c r="Y150" i="5"/>
  <c r="AB151" i="5"/>
  <c r="U151" i="5"/>
  <c r="X151" i="5"/>
  <c r="Y151" i="5"/>
  <c r="AB147" i="5"/>
  <c r="U147" i="5"/>
  <c r="X147" i="5"/>
  <c r="Y147" i="5"/>
  <c r="AB148" i="5"/>
  <c r="U148" i="5"/>
  <c r="Y148" i="5"/>
  <c r="AB149" i="5"/>
  <c r="U149" i="5"/>
  <c r="X149" i="5"/>
  <c r="Y149" i="5"/>
  <c r="AB145" i="5"/>
  <c r="U145" i="5"/>
  <c r="Y145" i="5"/>
  <c r="AB144" i="5"/>
  <c r="U144" i="5"/>
  <c r="X144" i="5"/>
  <c r="Y144" i="5"/>
  <c r="AB141" i="5"/>
  <c r="U141" i="5"/>
  <c r="X141" i="5"/>
  <c r="Y141" i="5"/>
  <c r="AB139" i="5"/>
  <c r="U139" i="5"/>
  <c r="X139" i="5"/>
  <c r="Y139" i="5"/>
  <c r="W139" i="5"/>
  <c r="AB138" i="5"/>
  <c r="U138" i="5"/>
  <c r="Y138" i="5"/>
  <c r="AB137" i="5"/>
  <c r="U137" i="5"/>
  <c r="X137" i="5"/>
  <c r="Y137" i="5"/>
  <c r="AB136" i="5"/>
  <c r="U136" i="5"/>
  <c r="X136" i="5"/>
  <c r="Y136" i="5"/>
  <c r="AB135" i="5"/>
  <c r="U135" i="5"/>
  <c r="X135" i="5"/>
  <c r="Y135" i="5"/>
  <c r="AB134" i="5"/>
  <c r="U134" i="5"/>
  <c r="Y134" i="5"/>
  <c r="AB133" i="5"/>
  <c r="U133" i="5"/>
  <c r="Y133" i="5"/>
  <c r="AB132" i="5"/>
  <c r="U132" i="5"/>
  <c r="X132" i="5"/>
  <c r="Y132" i="5"/>
  <c r="AB131" i="5"/>
  <c r="U131" i="5"/>
  <c r="X131" i="5"/>
  <c r="Y131" i="5"/>
  <c r="AB130" i="5"/>
  <c r="U130" i="5"/>
  <c r="Y130" i="5"/>
  <c r="AB129" i="5"/>
  <c r="U129" i="5"/>
  <c r="X129" i="5"/>
  <c r="Y129" i="5"/>
  <c r="AB126" i="5"/>
  <c r="U126" i="5"/>
  <c r="Y126" i="5"/>
  <c r="AB125" i="5"/>
  <c r="U125" i="5"/>
  <c r="Y125" i="5"/>
  <c r="AB124" i="5"/>
  <c r="U124" i="5"/>
  <c r="X124" i="5"/>
  <c r="Y124" i="5"/>
  <c r="AB123" i="5"/>
  <c r="U123" i="5"/>
  <c r="Y123" i="5"/>
  <c r="AB122" i="5"/>
  <c r="U122" i="5"/>
  <c r="Y122" i="5"/>
  <c r="AB119" i="5"/>
  <c r="U119" i="5"/>
  <c r="Y119" i="5"/>
  <c r="AB118" i="5"/>
  <c r="U118" i="5"/>
  <c r="X118" i="5"/>
  <c r="Y118" i="5"/>
  <c r="AB120" i="5"/>
  <c r="U120" i="5"/>
  <c r="Y120" i="5"/>
  <c r="AB117" i="5"/>
  <c r="U117" i="5"/>
  <c r="Y117" i="5"/>
  <c r="AB114" i="5"/>
  <c r="U114" i="5"/>
  <c r="X114" i="5"/>
  <c r="Y114" i="5"/>
  <c r="AB113" i="5"/>
  <c r="U113" i="5"/>
  <c r="Y113" i="5"/>
  <c r="AB111" i="5"/>
  <c r="U111" i="5"/>
  <c r="X111" i="5"/>
  <c r="Y111" i="5"/>
  <c r="W111" i="5"/>
  <c r="AB109" i="5"/>
  <c r="U109" i="5"/>
  <c r="Y109" i="5"/>
  <c r="AB108" i="5"/>
  <c r="U108" i="5"/>
  <c r="Y108" i="5"/>
  <c r="AB107" i="5"/>
  <c r="U107" i="5"/>
  <c r="Y107" i="5"/>
  <c r="AB106" i="5"/>
  <c r="U106" i="5"/>
  <c r="X106" i="5"/>
  <c r="Y106" i="5"/>
  <c r="AB104" i="5"/>
  <c r="U104" i="5"/>
  <c r="X104" i="5"/>
  <c r="Y104" i="5"/>
  <c r="AB103" i="5"/>
  <c r="U103" i="5"/>
  <c r="X103" i="5"/>
  <c r="Y103" i="5"/>
  <c r="AB102" i="5"/>
  <c r="U102" i="5"/>
  <c r="Y102" i="5"/>
  <c r="AB101" i="5"/>
  <c r="U101" i="5"/>
  <c r="Y101" i="5"/>
  <c r="AB98" i="5"/>
  <c r="U98" i="5"/>
  <c r="X98" i="5"/>
  <c r="Y98" i="5"/>
  <c r="T98" i="5"/>
  <c r="AB97" i="5"/>
  <c r="U97" i="5"/>
  <c r="Y97" i="5"/>
  <c r="T97" i="5"/>
  <c r="AB96" i="5"/>
  <c r="U96" i="5"/>
  <c r="X96" i="5"/>
  <c r="Y96" i="5"/>
  <c r="T96" i="5"/>
  <c r="AB95" i="5"/>
  <c r="U95" i="5"/>
  <c r="X95" i="5"/>
  <c r="Y95" i="5"/>
  <c r="T95" i="5"/>
  <c r="AB94" i="5"/>
  <c r="U94" i="5"/>
  <c r="Y94" i="5"/>
  <c r="T94" i="5"/>
  <c r="AB93" i="5"/>
  <c r="U93" i="5"/>
  <c r="Y93" i="5"/>
  <c r="T93" i="5"/>
  <c r="AB92" i="5"/>
  <c r="U92" i="5"/>
  <c r="X92" i="5"/>
  <c r="Y92" i="5"/>
  <c r="T92" i="5"/>
  <c r="AB91" i="5"/>
  <c r="U91" i="5"/>
  <c r="Y91" i="5"/>
  <c r="T91" i="5"/>
  <c r="AB90" i="5"/>
  <c r="U90" i="5"/>
  <c r="X90" i="5"/>
  <c r="Y90" i="5"/>
  <c r="T90" i="5"/>
  <c r="AB89" i="5"/>
  <c r="U89" i="5"/>
  <c r="Y89" i="5"/>
  <c r="T89" i="5"/>
  <c r="AB88" i="5"/>
  <c r="U88" i="5"/>
  <c r="Y88" i="5"/>
  <c r="T88" i="5"/>
  <c r="AB86" i="5"/>
  <c r="U86" i="5"/>
  <c r="Y86" i="5"/>
  <c r="T86" i="5"/>
  <c r="AB85" i="5"/>
  <c r="U85" i="5"/>
  <c r="Y85" i="5"/>
  <c r="T85" i="5"/>
  <c r="AB83" i="5"/>
  <c r="U83" i="5"/>
  <c r="X83" i="5"/>
  <c r="Y83" i="5"/>
  <c r="T83" i="5"/>
  <c r="AB81" i="5"/>
  <c r="U81" i="5"/>
  <c r="X81" i="5"/>
  <c r="Y81" i="5"/>
  <c r="T81" i="5"/>
  <c r="AB79" i="5"/>
  <c r="U79" i="5"/>
  <c r="X79" i="5"/>
  <c r="Y79" i="5"/>
  <c r="W79" i="5"/>
  <c r="T79" i="5"/>
  <c r="AB78" i="5"/>
  <c r="U78" i="5"/>
  <c r="Y78" i="5"/>
  <c r="T78" i="5"/>
  <c r="AB76" i="5"/>
  <c r="U76" i="5"/>
  <c r="Y76" i="5"/>
  <c r="W76" i="5"/>
  <c r="T76" i="5"/>
  <c r="AB75" i="5"/>
  <c r="U75" i="5"/>
  <c r="Y75" i="5"/>
  <c r="T75" i="5"/>
  <c r="AB74" i="5"/>
  <c r="U74" i="5"/>
  <c r="X74" i="5"/>
  <c r="Y74" i="5"/>
  <c r="T74" i="5"/>
  <c r="AB73" i="5"/>
  <c r="U73" i="5"/>
  <c r="Y73" i="5"/>
  <c r="T73" i="5"/>
  <c r="AB72" i="5"/>
  <c r="U72" i="5"/>
  <c r="Y72" i="5"/>
  <c r="T72" i="5"/>
  <c r="AB71" i="5"/>
  <c r="U71" i="5"/>
  <c r="Y71" i="5"/>
  <c r="T71" i="5"/>
  <c r="AB70" i="5"/>
  <c r="U70" i="5"/>
  <c r="Y70" i="5"/>
  <c r="T70" i="5"/>
  <c r="AB68" i="5"/>
  <c r="U68" i="5"/>
  <c r="Y68" i="5"/>
  <c r="T68" i="5"/>
  <c r="AB66" i="5"/>
  <c r="U66" i="5"/>
  <c r="X66" i="5"/>
  <c r="Y66" i="5"/>
  <c r="T66" i="5"/>
  <c r="AB65" i="5"/>
  <c r="U65" i="5"/>
  <c r="Y65" i="5"/>
  <c r="T65" i="5"/>
  <c r="AB63" i="5"/>
  <c r="U63" i="5"/>
  <c r="Y63" i="5"/>
  <c r="T63" i="5"/>
  <c r="AB60" i="5"/>
  <c r="U60" i="5"/>
  <c r="X60" i="5"/>
  <c r="Y60" i="5"/>
  <c r="T60" i="5"/>
  <c r="AB59" i="5"/>
  <c r="U59" i="5"/>
  <c r="X59" i="5"/>
  <c r="Y59" i="5"/>
  <c r="T59" i="5"/>
  <c r="AB58" i="5"/>
  <c r="U58" i="5"/>
  <c r="Y58" i="5"/>
  <c r="T58" i="5"/>
  <c r="AB57" i="5"/>
  <c r="U57" i="5"/>
  <c r="X57" i="5"/>
  <c r="Y57" i="5"/>
  <c r="T57" i="5"/>
  <c r="AB54" i="5"/>
  <c r="U54" i="5"/>
  <c r="X54" i="5"/>
  <c r="Y54" i="5"/>
  <c r="T54" i="5"/>
  <c r="AB55" i="5"/>
  <c r="U55" i="5"/>
  <c r="X55" i="5"/>
  <c r="Y55" i="5"/>
  <c r="T55" i="5"/>
  <c r="AB53" i="5"/>
  <c r="U53" i="5"/>
  <c r="X53" i="5"/>
  <c r="Y53" i="5"/>
  <c r="T53" i="5"/>
  <c r="AB52" i="5"/>
  <c r="U52" i="5"/>
  <c r="Y52" i="5"/>
  <c r="T52" i="5"/>
  <c r="AB51" i="5"/>
  <c r="U51" i="5"/>
  <c r="X51" i="5"/>
  <c r="Y51" i="5"/>
  <c r="T51" i="5"/>
  <c r="AB49" i="5"/>
  <c r="U49" i="5"/>
  <c r="Y49" i="5"/>
  <c r="T49" i="5"/>
  <c r="AB48" i="5"/>
  <c r="U48" i="5"/>
  <c r="Y48" i="5"/>
  <c r="T48" i="5"/>
  <c r="AB47" i="5"/>
  <c r="U47" i="5"/>
  <c r="Y47" i="5"/>
  <c r="T47" i="5"/>
  <c r="AB46" i="5"/>
  <c r="U46" i="5"/>
  <c r="Y46" i="5"/>
  <c r="T46" i="5"/>
  <c r="AB45" i="5"/>
  <c r="U45" i="5"/>
  <c r="Y45" i="5"/>
  <c r="T45" i="5"/>
  <c r="AB44" i="5"/>
  <c r="U44" i="5"/>
  <c r="Y44" i="5"/>
  <c r="T44" i="5"/>
  <c r="AB43" i="5"/>
  <c r="U43" i="5"/>
  <c r="Y43" i="5"/>
  <c r="T43" i="5"/>
  <c r="AB42" i="5"/>
  <c r="U42" i="5"/>
  <c r="X42" i="5"/>
  <c r="Y42" i="5"/>
  <c r="T42" i="5"/>
  <c r="AB41" i="5"/>
  <c r="U41" i="5"/>
  <c r="X41" i="5"/>
  <c r="Y41" i="5"/>
  <c r="T41" i="5"/>
  <c r="AB40" i="5"/>
  <c r="U40" i="5"/>
  <c r="Y40" i="5"/>
  <c r="T40" i="5"/>
  <c r="AB39" i="5"/>
  <c r="U39" i="5"/>
  <c r="Y39" i="5"/>
  <c r="T39" i="5"/>
  <c r="AB38" i="5"/>
  <c r="U38" i="5"/>
  <c r="Y38" i="5"/>
  <c r="T38" i="5"/>
  <c r="AB37" i="5"/>
  <c r="U37" i="5"/>
  <c r="Y37" i="5"/>
  <c r="T37" i="5"/>
  <c r="AB36" i="5"/>
  <c r="U36" i="5"/>
  <c r="T36" i="5"/>
  <c r="AB35" i="5"/>
  <c r="U35" i="5"/>
  <c r="Y35" i="5"/>
  <c r="T35" i="5"/>
  <c r="AB34" i="5"/>
  <c r="U34" i="5"/>
  <c r="Y34" i="5"/>
  <c r="T34" i="5"/>
  <c r="AB31" i="5"/>
  <c r="U31" i="5"/>
  <c r="Y31" i="5"/>
  <c r="T31" i="5"/>
  <c r="AB24" i="5"/>
  <c r="U24" i="5"/>
  <c r="Y24" i="5"/>
  <c r="T24" i="5"/>
  <c r="AB23" i="5"/>
  <c r="U23" i="5"/>
  <c r="Y23" i="5"/>
  <c r="T23" i="5"/>
  <c r="AB21" i="5"/>
  <c r="U21" i="5"/>
  <c r="Y21" i="5"/>
  <c r="T21" i="5"/>
  <c r="AB20" i="5"/>
  <c r="U20" i="5"/>
  <c r="X20" i="5"/>
  <c r="Y20" i="5"/>
  <c r="T20" i="5"/>
  <c r="AB19" i="5"/>
  <c r="U19" i="5"/>
  <c r="X19" i="5"/>
  <c r="Y19" i="5"/>
  <c r="T19" i="5"/>
  <c r="AB18" i="5"/>
  <c r="U18" i="5"/>
  <c r="Y18" i="5"/>
  <c r="T18" i="5"/>
  <c r="AB17" i="5"/>
  <c r="U17" i="5"/>
  <c r="X17" i="5"/>
  <c r="Y17" i="5"/>
  <c r="T17" i="5"/>
  <c r="AB16" i="5"/>
  <c r="U16" i="5"/>
  <c r="T16" i="5"/>
  <c r="AB13" i="5"/>
  <c r="U13" i="5"/>
  <c r="Y13" i="5"/>
  <c r="T13" i="5"/>
  <c r="AB12" i="5"/>
  <c r="U12" i="5"/>
  <c r="X12" i="5"/>
  <c r="Y12" i="5"/>
  <c r="T12" i="5"/>
  <c r="AB11" i="5"/>
  <c r="U11" i="5"/>
  <c r="Y11" i="5"/>
  <c r="T11" i="5"/>
  <c r="AB10" i="5"/>
  <c r="U10" i="5"/>
  <c r="Y10" i="5"/>
  <c r="T10" i="5"/>
  <c r="AB9" i="5"/>
  <c r="U9" i="5"/>
  <c r="T9" i="5"/>
  <c r="AB7" i="5"/>
  <c r="U7" i="5"/>
  <c r="X7" i="5"/>
  <c r="Y7" i="5"/>
  <c r="T7" i="5"/>
  <c r="D13" i="15"/>
  <c r="F12" i="15"/>
  <c r="G12" i="15"/>
  <c r="H12" i="15"/>
  <c r="I12" i="15"/>
  <c r="F11" i="15"/>
  <c r="G11" i="15"/>
  <c r="H11" i="15"/>
  <c r="I11" i="15"/>
  <c r="O3" i="15"/>
  <c r="O4" i="15"/>
  <c r="O5" i="15"/>
  <c r="O6" i="15"/>
  <c r="O7" i="15"/>
  <c r="O8" i="15"/>
  <c r="N8" i="15"/>
  <c r="M8" i="15"/>
  <c r="L8" i="15"/>
  <c r="N11" i="14"/>
  <c r="N18" i="14"/>
  <c r="P11" i="14"/>
  <c r="O18" i="14"/>
  <c r="R11" i="14"/>
  <c r="Q18" i="14"/>
  <c r="N17" i="14"/>
  <c r="O17" i="14"/>
  <c r="Q17" i="14"/>
  <c r="N16" i="14"/>
  <c r="O16" i="14"/>
  <c r="Q16" i="14"/>
  <c r="T11" i="14"/>
  <c r="S11" i="14"/>
  <c r="Q11" i="14"/>
  <c r="O11" i="14"/>
  <c r="J11" i="14"/>
  <c r="T10" i="14"/>
  <c r="J10" i="14"/>
  <c r="T9" i="14"/>
  <c r="J9" i="14"/>
  <c r="T8" i="14"/>
  <c r="J8" i="14"/>
  <c r="J7" i="14"/>
  <c r="J6" i="14"/>
  <c r="J5" i="14"/>
  <c r="J4" i="14"/>
  <c r="H6" i="13"/>
  <c r="H9" i="13"/>
  <c r="H12" i="13"/>
  <c r="H13" i="13"/>
  <c r="H16" i="13"/>
  <c r="H18" i="13"/>
  <c r="H15" i="13"/>
  <c r="H7" i="13"/>
  <c r="H8" i="13"/>
  <c r="H10" i="13"/>
  <c r="H11" i="13"/>
  <c r="H17" i="13"/>
  <c r="O20" i="13"/>
  <c r="N20" i="13"/>
  <c r="H5" i="13"/>
  <c r="H14" i="13"/>
  <c r="I20" i="13"/>
  <c r="B20" i="13"/>
  <c r="D20" i="13"/>
  <c r="F20" i="13"/>
  <c r="H20" i="13"/>
  <c r="G20" i="13"/>
  <c r="E20" i="13"/>
  <c r="C20" i="13"/>
  <c r="Y169" i="1"/>
  <c r="R169" i="1"/>
  <c r="V169" i="1"/>
  <c r="Q169" i="1"/>
  <c r="Y168" i="1"/>
  <c r="R168" i="1"/>
  <c r="V168" i="1"/>
  <c r="Q168" i="1"/>
  <c r="Y167" i="1"/>
  <c r="R167" i="1"/>
  <c r="V167" i="1"/>
  <c r="Q167" i="1"/>
  <c r="Y166" i="1"/>
  <c r="R166" i="1"/>
  <c r="U166" i="1"/>
  <c r="V166" i="1"/>
  <c r="Q166" i="1"/>
  <c r="Y165" i="1"/>
  <c r="R165" i="1"/>
  <c r="V165" i="1"/>
  <c r="Q165" i="1"/>
  <c r="Y164" i="1"/>
  <c r="R164" i="1"/>
  <c r="U164" i="1"/>
  <c r="V164" i="1"/>
  <c r="Q164" i="1"/>
  <c r="Y163" i="1"/>
  <c r="R163" i="1"/>
  <c r="U163" i="1"/>
  <c r="V163" i="1"/>
  <c r="Q163" i="1"/>
  <c r="Y162" i="1"/>
  <c r="R162" i="1"/>
  <c r="U162" i="1"/>
  <c r="V162" i="1"/>
  <c r="Q162" i="1"/>
  <c r="Y161" i="1"/>
  <c r="R161" i="1"/>
  <c r="U161" i="1"/>
  <c r="V161" i="1"/>
  <c r="Q161" i="1"/>
  <c r="Y160" i="1"/>
  <c r="R160" i="1"/>
  <c r="V160" i="1"/>
  <c r="Q160" i="1"/>
  <c r="Y159" i="1"/>
  <c r="R159" i="1"/>
  <c r="V159" i="1"/>
  <c r="Q159" i="1"/>
  <c r="Y158" i="1"/>
  <c r="R158" i="1"/>
  <c r="V158" i="1"/>
  <c r="Q158" i="1"/>
  <c r="Y157" i="1"/>
  <c r="R157" i="1"/>
  <c r="V157" i="1"/>
  <c r="Q157" i="1"/>
  <c r="Y156" i="1"/>
  <c r="R156" i="1"/>
  <c r="V156" i="1"/>
  <c r="Q156" i="1"/>
  <c r="Y155" i="1"/>
  <c r="R155" i="1"/>
  <c r="V155" i="1"/>
  <c r="Q155" i="1"/>
  <c r="Y154" i="1"/>
  <c r="R154" i="1"/>
  <c r="V154" i="1"/>
  <c r="Q154" i="1"/>
  <c r="Y153" i="1"/>
  <c r="R153" i="1"/>
  <c r="U153" i="1"/>
  <c r="V153" i="1"/>
  <c r="Q153" i="1"/>
  <c r="Y152" i="1"/>
  <c r="R152" i="1"/>
  <c r="U152" i="1"/>
  <c r="V152" i="1"/>
  <c r="Q152" i="1"/>
  <c r="Y151" i="1"/>
  <c r="R151" i="1"/>
  <c r="U151" i="1"/>
  <c r="V151" i="1"/>
  <c r="Q151" i="1"/>
  <c r="Y150" i="1"/>
  <c r="R150" i="1"/>
  <c r="U150" i="1"/>
  <c r="V150" i="1"/>
  <c r="Q150" i="1"/>
  <c r="Y149" i="1"/>
  <c r="R149" i="1"/>
  <c r="U149" i="1"/>
  <c r="V149" i="1"/>
  <c r="Q149" i="1"/>
  <c r="Y148" i="1"/>
  <c r="R148" i="1"/>
  <c r="V148" i="1"/>
  <c r="Q148" i="1"/>
  <c r="Y147" i="1"/>
  <c r="R147" i="1"/>
  <c r="V147" i="1"/>
  <c r="Q147" i="1"/>
  <c r="Y146" i="1"/>
  <c r="R146" i="1"/>
  <c r="U146" i="1"/>
  <c r="V146" i="1"/>
  <c r="Q146" i="1"/>
  <c r="Y145" i="1"/>
  <c r="R145" i="1"/>
  <c r="V145" i="1"/>
  <c r="Q145" i="1"/>
  <c r="Y144" i="1"/>
  <c r="R144" i="1"/>
  <c r="U144" i="1"/>
  <c r="V144" i="1"/>
  <c r="Q144" i="1"/>
  <c r="Y143" i="1"/>
  <c r="R143" i="1"/>
  <c r="V143" i="1"/>
  <c r="Q143" i="1"/>
  <c r="Y142" i="1"/>
  <c r="R142" i="1"/>
  <c r="V142" i="1"/>
  <c r="Q142" i="1"/>
  <c r="Y141" i="1"/>
  <c r="R141" i="1"/>
  <c r="U141" i="1"/>
  <c r="V141" i="1"/>
  <c r="Q141" i="1"/>
  <c r="Y140" i="1"/>
  <c r="R140" i="1"/>
  <c r="V140" i="1"/>
  <c r="Q140" i="1"/>
  <c r="Y139" i="1"/>
  <c r="R139" i="1"/>
  <c r="U139" i="1"/>
  <c r="V139" i="1"/>
  <c r="T139" i="1"/>
  <c r="Q139" i="1"/>
  <c r="Y138" i="1"/>
  <c r="R138" i="1"/>
  <c r="V138" i="1"/>
  <c r="Q138" i="1"/>
  <c r="Y137" i="1"/>
  <c r="R137" i="1"/>
  <c r="U137" i="1"/>
  <c r="V137" i="1"/>
  <c r="Q137" i="1"/>
  <c r="Y136" i="1"/>
  <c r="R136" i="1"/>
  <c r="U136" i="1"/>
  <c r="V136" i="1"/>
  <c r="Q136" i="1"/>
  <c r="Y135" i="1"/>
  <c r="R135" i="1"/>
  <c r="U135" i="1"/>
  <c r="V135" i="1"/>
  <c r="Q135" i="1"/>
  <c r="Y134" i="1"/>
  <c r="R134" i="1"/>
  <c r="V134" i="1"/>
  <c r="Q134" i="1"/>
  <c r="Y133" i="1"/>
  <c r="R133" i="1"/>
  <c r="V133" i="1"/>
  <c r="Q133" i="1"/>
  <c r="Y132" i="1"/>
  <c r="R132" i="1"/>
  <c r="U132" i="1"/>
  <c r="V132" i="1"/>
  <c r="Q132" i="1"/>
  <c r="Y131" i="1"/>
  <c r="R131" i="1"/>
  <c r="U131" i="1"/>
  <c r="V131" i="1"/>
  <c r="Q131" i="1"/>
  <c r="Y130" i="1"/>
  <c r="R130" i="1"/>
  <c r="V130" i="1"/>
  <c r="Q130" i="1"/>
  <c r="Y129" i="1"/>
  <c r="R129" i="1"/>
  <c r="U129" i="1"/>
  <c r="V129" i="1"/>
  <c r="Q129" i="1"/>
  <c r="Y128" i="1"/>
  <c r="R128" i="1"/>
  <c r="V128" i="1"/>
  <c r="Q128" i="1"/>
  <c r="Y127" i="1"/>
  <c r="R127" i="1"/>
  <c r="V127" i="1"/>
  <c r="Q127" i="1"/>
  <c r="Y126" i="1"/>
  <c r="R126" i="1"/>
  <c r="V126" i="1"/>
  <c r="Q126" i="1"/>
  <c r="Y125" i="1"/>
  <c r="R125" i="1"/>
  <c r="V125" i="1"/>
  <c r="Q125" i="1"/>
  <c r="Y124" i="1"/>
  <c r="R124" i="1"/>
  <c r="U124" i="1"/>
  <c r="V124" i="1"/>
  <c r="Q124" i="1"/>
  <c r="Y123" i="1"/>
  <c r="R123" i="1"/>
  <c r="V123" i="1"/>
  <c r="Q123" i="1"/>
  <c r="Y122" i="1"/>
  <c r="R122" i="1"/>
  <c r="V122" i="1"/>
  <c r="Q122" i="1"/>
  <c r="Y121" i="1"/>
  <c r="R121" i="1"/>
  <c r="V121" i="1"/>
  <c r="Q121" i="1"/>
  <c r="Y120" i="1"/>
  <c r="R120" i="1"/>
  <c r="V120" i="1"/>
  <c r="Q120" i="1"/>
  <c r="Y119" i="1"/>
  <c r="R119" i="1"/>
  <c r="U119" i="1"/>
  <c r="V119" i="1"/>
  <c r="Q119" i="1"/>
  <c r="Y118" i="1"/>
  <c r="R118" i="1"/>
  <c r="V118" i="1"/>
  <c r="Q118" i="1"/>
  <c r="Y117" i="1"/>
  <c r="R117" i="1"/>
  <c r="V117" i="1"/>
  <c r="Q117" i="1"/>
  <c r="Y116" i="1"/>
  <c r="R116" i="1"/>
  <c r="V116" i="1"/>
  <c r="Q116" i="1"/>
  <c r="Y115" i="1"/>
  <c r="R115" i="1"/>
  <c r="V115" i="1"/>
  <c r="Q115" i="1"/>
  <c r="Y114" i="1"/>
  <c r="R114" i="1"/>
  <c r="U114" i="1"/>
  <c r="V114" i="1"/>
  <c r="Q114" i="1"/>
  <c r="Y113" i="1"/>
  <c r="R113" i="1"/>
  <c r="V113" i="1"/>
  <c r="Q113" i="1"/>
  <c r="Y112" i="1"/>
  <c r="R112" i="1"/>
  <c r="V112" i="1"/>
  <c r="Q112" i="1"/>
  <c r="Y111" i="1"/>
  <c r="R111" i="1"/>
  <c r="U111" i="1"/>
  <c r="V111" i="1"/>
  <c r="T111" i="1"/>
  <c r="Q111" i="1"/>
  <c r="Y110" i="1"/>
  <c r="R110" i="1"/>
  <c r="V110" i="1"/>
  <c r="Q110" i="1"/>
  <c r="Y109" i="1"/>
  <c r="R109" i="1"/>
  <c r="V109" i="1"/>
  <c r="Q109" i="1"/>
  <c r="Y108" i="1"/>
  <c r="R108" i="1"/>
  <c r="V108" i="1"/>
  <c r="Q108" i="1"/>
  <c r="Y107" i="1"/>
  <c r="R107" i="1"/>
  <c r="V107" i="1"/>
  <c r="Q107" i="1"/>
  <c r="Y106" i="1"/>
  <c r="R106" i="1"/>
  <c r="V106" i="1"/>
  <c r="Q106" i="1"/>
  <c r="Y105" i="1"/>
  <c r="R105" i="1"/>
  <c r="U105" i="1"/>
  <c r="V105" i="1"/>
  <c r="Q105" i="1"/>
  <c r="Y104" i="1"/>
  <c r="R104" i="1"/>
  <c r="U104" i="1"/>
  <c r="V104" i="1"/>
  <c r="Q104" i="1"/>
  <c r="Y103" i="1"/>
  <c r="R103" i="1"/>
  <c r="U103" i="1"/>
  <c r="V103" i="1"/>
  <c r="Q103" i="1"/>
  <c r="Y102" i="1"/>
  <c r="R102" i="1"/>
  <c r="V102" i="1"/>
  <c r="Q102" i="1"/>
  <c r="Y101" i="1"/>
  <c r="R101" i="1"/>
  <c r="V101" i="1"/>
  <c r="Q101" i="1"/>
  <c r="Y100" i="1"/>
  <c r="R100" i="1"/>
  <c r="V100" i="1"/>
  <c r="Q100" i="1"/>
  <c r="Y99" i="1"/>
  <c r="R99" i="1"/>
  <c r="V99" i="1"/>
  <c r="Q99" i="1"/>
  <c r="Y98" i="1"/>
  <c r="R98" i="1"/>
  <c r="U98" i="1"/>
  <c r="V98" i="1"/>
  <c r="Q98" i="1"/>
  <c r="Y97" i="1"/>
  <c r="R97" i="1"/>
  <c r="V97" i="1"/>
  <c r="Q97" i="1"/>
  <c r="Y96" i="1"/>
  <c r="R96" i="1"/>
  <c r="U96" i="1"/>
  <c r="V96" i="1"/>
  <c r="Q96" i="1"/>
  <c r="Y95" i="1"/>
  <c r="R95" i="1"/>
  <c r="U95" i="1"/>
  <c r="V95" i="1"/>
  <c r="Q95" i="1"/>
  <c r="Y94" i="1"/>
  <c r="R94" i="1"/>
  <c r="V94" i="1"/>
  <c r="Q94" i="1"/>
  <c r="Y93" i="1"/>
  <c r="R93" i="1"/>
  <c r="V93" i="1"/>
  <c r="Q93" i="1"/>
  <c r="Y92" i="1"/>
  <c r="R92" i="1"/>
  <c r="U92" i="1"/>
  <c r="V92" i="1"/>
  <c r="Q92" i="1"/>
  <c r="Y91" i="1"/>
  <c r="R91" i="1"/>
  <c r="V91" i="1"/>
  <c r="Q91" i="1"/>
  <c r="Y90" i="1"/>
  <c r="R90" i="1"/>
  <c r="U90" i="1"/>
  <c r="V90" i="1"/>
  <c r="Q90" i="1"/>
  <c r="Y89" i="1"/>
  <c r="R89" i="1"/>
  <c r="V89" i="1"/>
  <c r="Q89" i="1"/>
  <c r="Y88" i="1"/>
  <c r="R88" i="1"/>
  <c r="V88" i="1"/>
  <c r="Q88" i="1"/>
  <c r="Y87" i="1"/>
  <c r="R87" i="1"/>
  <c r="V87" i="1"/>
  <c r="Q87" i="1"/>
  <c r="Y86" i="1"/>
  <c r="R86" i="1"/>
  <c r="V86" i="1"/>
  <c r="Q86" i="1"/>
  <c r="Y85" i="1"/>
  <c r="R85" i="1"/>
  <c r="V85" i="1"/>
  <c r="Q85" i="1"/>
  <c r="Y84" i="1"/>
  <c r="R84" i="1"/>
  <c r="V84" i="1"/>
  <c r="Q84" i="1"/>
  <c r="Y83" i="1"/>
  <c r="R83" i="1"/>
  <c r="U83" i="1"/>
  <c r="V83" i="1"/>
  <c r="Q83" i="1"/>
  <c r="Y82" i="1"/>
  <c r="R82" i="1"/>
  <c r="U82" i="1"/>
  <c r="V82" i="1"/>
  <c r="Q82" i="1"/>
  <c r="Y81" i="1"/>
  <c r="R81" i="1"/>
  <c r="U81" i="1"/>
  <c r="V81" i="1"/>
  <c r="Q81" i="1"/>
  <c r="Y80" i="1"/>
  <c r="R80" i="1"/>
  <c r="V80" i="1"/>
  <c r="Q80" i="1"/>
  <c r="Y79" i="1"/>
  <c r="R79" i="1"/>
  <c r="U79" i="1"/>
  <c r="V79" i="1"/>
  <c r="T79" i="1"/>
  <c r="Q79" i="1"/>
  <c r="Y78" i="1"/>
  <c r="R78" i="1"/>
  <c r="V78" i="1"/>
  <c r="Q78" i="1"/>
  <c r="Y77" i="1"/>
  <c r="R77" i="1"/>
  <c r="V77" i="1"/>
  <c r="Q77" i="1"/>
  <c r="Y76" i="1"/>
  <c r="R76" i="1"/>
  <c r="V76" i="1"/>
  <c r="T76" i="1"/>
  <c r="Q76" i="1"/>
  <c r="Y75" i="1"/>
  <c r="R75" i="1"/>
  <c r="V75" i="1"/>
  <c r="Q75" i="1"/>
  <c r="Y74" i="1"/>
  <c r="R74" i="1"/>
  <c r="U74" i="1"/>
  <c r="V74" i="1"/>
  <c r="Q74" i="1"/>
  <c r="Y73" i="1"/>
  <c r="R73" i="1"/>
  <c r="V73" i="1"/>
  <c r="Q73" i="1"/>
  <c r="Y72" i="1"/>
  <c r="R72" i="1"/>
  <c r="V72" i="1"/>
  <c r="Q72" i="1"/>
  <c r="Y71" i="1"/>
  <c r="R71" i="1"/>
  <c r="V71" i="1"/>
  <c r="Q71" i="1"/>
  <c r="Y70" i="1"/>
  <c r="R70" i="1"/>
  <c r="V70" i="1"/>
  <c r="Q70" i="1"/>
  <c r="Y69" i="1"/>
  <c r="R69" i="1"/>
  <c r="U69" i="1"/>
  <c r="V69" i="1"/>
  <c r="T69" i="1"/>
  <c r="Q69" i="1"/>
  <c r="Y68" i="1"/>
  <c r="R68" i="1"/>
  <c r="V68" i="1"/>
  <c r="Q68" i="1"/>
  <c r="Y67" i="1"/>
  <c r="R67" i="1"/>
  <c r="U67" i="1"/>
  <c r="V67" i="1"/>
  <c r="Q67" i="1"/>
  <c r="Y66" i="1"/>
  <c r="R66" i="1"/>
  <c r="U66" i="1"/>
  <c r="V66" i="1"/>
  <c r="Q66" i="1"/>
  <c r="Y65" i="1"/>
  <c r="R65" i="1"/>
  <c r="V65" i="1"/>
  <c r="Q65" i="1"/>
  <c r="Y64" i="1"/>
  <c r="R64" i="1"/>
  <c r="V64" i="1"/>
  <c r="Q64" i="1"/>
  <c r="Y63" i="1"/>
  <c r="R63" i="1"/>
  <c r="V63" i="1"/>
  <c r="Q63" i="1"/>
  <c r="Y62" i="1"/>
  <c r="R62" i="1"/>
  <c r="V62" i="1"/>
  <c r="Q62" i="1"/>
  <c r="Y61" i="1"/>
  <c r="R61" i="1"/>
  <c r="V61" i="1"/>
  <c r="Q61" i="1"/>
  <c r="Y60" i="1"/>
  <c r="R60" i="1"/>
  <c r="U60" i="1"/>
  <c r="V60" i="1"/>
  <c r="Q60" i="1"/>
  <c r="Y59" i="1"/>
  <c r="R59" i="1"/>
  <c r="U59" i="1"/>
  <c r="V59" i="1"/>
  <c r="Q59" i="1"/>
  <c r="Y58" i="1"/>
  <c r="R58" i="1"/>
  <c r="V58" i="1"/>
  <c r="Q58" i="1"/>
  <c r="Y57" i="1"/>
  <c r="R57" i="1"/>
  <c r="U57" i="1"/>
  <c r="V57" i="1"/>
  <c r="Q57" i="1"/>
  <c r="Y56" i="1"/>
  <c r="R56" i="1"/>
  <c r="T56" i="1"/>
  <c r="U56" i="1"/>
  <c r="V56" i="1"/>
  <c r="Q56" i="1"/>
  <c r="Y55" i="1"/>
  <c r="R55" i="1"/>
  <c r="U55" i="1"/>
  <c r="V55" i="1"/>
  <c r="Q55" i="1"/>
  <c r="Y54" i="1"/>
  <c r="R54" i="1"/>
  <c r="U54" i="1"/>
  <c r="V54" i="1"/>
  <c r="Q54" i="1"/>
  <c r="Y53" i="1"/>
  <c r="R53" i="1"/>
  <c r="U53" i="1"/>
  <c r="V53" i="1"/>
  <c r="Q53" i="1"/>
  <c r="Y52" i="1"/>
  <c r="R52" i="1"/>
  <c r="V52" i="1"/>
  <c r="Q52" i="1"/>
  <c r="Y51" i="1"/>
  <c r="R51" i="1"/>
  <c r="U51" i="1"/>
  <c r="V51" i="1"/>
  <c r="Q51" i="1"/>
  <c r="Y50" i="1"/>
  <c r="R50" i="1"/>
  <c r="V50" i="1"/>
  <c r="Q50" i="1"/>
  <c r="Y49" i="1"/>
  <c r="R49" i="1"/>
  <c r="V49" i="1"/>
  <c r="Q49" i="1"/>
  <c r="Y48" i="1"/>
  <c r="R48" i="1"/>
  <c r="V48" i="1"/>
  <c r="Q48" i="1"/>
  <c r="Y47" i="1"/>
  <c r="R47" i="1"/>
  <c r="V47" i="1"/>
  <c r="Q47" i="1"/>
  <c r="Y46" i="1"/>
  <c r="R46" i="1"/>
  <c r="V46" i="1"/>
  <c r="Q46" i="1"/>
  <c r="Y45" i="1"/>
  <c r="R45" i="1"/>
  <c r="V45" i="1"/>
  <c r="Q45" i="1"/>
  <c r="Y44" i="1"/>
  <c r="R44" i="1"/>
  <c r="V44" i="1"/>
  <c r="Q44" i="1"/>
  <c r="Y43" i="1"/>
  <c r="R43" i="1"/>
  <c r="V43" i="1"/>
  <c r="Q43" i="1"/>
  <c r="Y42" i="1"/>
  <c r="R42" i="1"/>
  <c r="U42" i="1"/>
  <c r="V42" i="1"/>
  <c r="Q42" i="1"/>
  <c r="Y41" i="1"/>
  <c r="R41" i="1"/>
  <c r="U41" i="1"/>
  <c r="V41" i="1"/>
  <c r="Q41" i="1"/>
  <c r="Y40" i="1"/>
  <c r="R40" i="1"/>
  <c r="V40" i="1"/>
  <c r="Q40" i="1"/>
  <c r="Y39" i="1"/>
  <c r="R39" i="1"/>
  <c r="V39" i="1"/>
  <c r="Q39" i="1"/>
  <c r="Y38" i="1"/>
  <c r="R38" i="1"/>
  <c r="V38" i="1"/>
  <c r="Q38" i="1"/>
  <c r="Y37" i="1"/>
  <c r="R37" i="1"/>
  <c r="V37" i="1"/>
  <c r="Q37" i="1"/>
  <c r="Y36" i="1"/>
  <c r="R36" i="1"/>
  <c r="Q36" i="1"/>
  <c r="Y35" i="1"/>
  <c r="R35" i="1"/>
  <c r="V35" i="1"/>
  <c r="Q35" i="1"/>
  <c r="Y34" i="1"/>
  <c r="R34" i="1"/>
  <c r="V34" i="1"/>
  <c r="Q34" i="1"/>
  <c r="Y33" i="1"/>
  <c r="R33" i="1"/>
  <c r="V33" i="1"/>
  <c r="Q33" i="1"/>
  <c r="Y32" i="1"/>
  <c r="R32" i="1"/>
  <c r="V32" i="1"/>
  <c r="Q32" i="1"/>
  <c r="Y31" i="1"/>
  <c r="R31" i="1"/>
  <c r="V31" i="1"/>
  <c r="Q31" i="1"/>
  <c r="Y30" i="1"/>
  <c r="R30" i="1"/>
  <c r="Q30" i="1"/>
  <c r="Y29" i="1"/>
  <c r="R29" i="1"/>
  <c r="V29" i="1"/>
  <c r="Q29" i="1"/>
  <c r="Y28" i="1"/>
  <c r="R28" i="1"/>
  <c r="V28" i="1"/>
  <c r="Q28" i="1"/>
  <c r="Y27" i="1"/>
  <c r="R27" i="1"/>
  <c r="U27" i="1"/>
  <c r="V27" i="1"/>
  <c r="Q27" i="1"/>
  <c r="Y26" i="1"/>
  <c r="R26" i="1"/>
  <c r="V26" i="1"/>
  <c r="Q26" i="1"/>
  <c r="Y25" i="1"/>
  <c r="R25" i="1"/>
  <c r="U25" i="1"/>
  <c r="V25" i="1"/>
  <c r="Q25" i="1"/>
  <c r="Y24" i="1"/>
  <c r="R24" i="1"/>
  <c r="V24" i="1"/>
  <c r="Q24" i="1"/>
  <c r="Y23" i="1"/>
  <c r="R23" i="1"/>
  <c r="V23" i="1"/>
  <c r="Q23" i="1"/>
  <c r="Y22" i="1"/>
  <c r="R22" i="1"/>
  <c r="V22" i="1"/>
  <c r="Q22" i="1"/>
  <c r="Y21" i="1"/>
  <c r="R21" i="1"/>
  <c r="V21" i="1"/>
  <c r="Q21" i="1"/>
  <c r="Y20" i="1"/>
  <c r="R20" i="1"/>
  <c r="U20" i="1"/>
  <c r="V20" i="1"/>
  <c r="Q20" i="1"/>
  <c r="Y19" i="1"/>
  <c r="R19" i="1"/>
  <c r="U19" i="1"/>
  <c r="V19" i="1"/>
  <c r="Q19" i="1"/>
  <c r="Y18" i="1"/>
  <c r="R18" i="1"/>
  <c r="V18" i="1"/>
  <c r="Q18" i="1"/>
  <c r="Y17" i="1"/>
  <c r="R17" i="1"/>
  <c r="U17" i="1"/>
  <c r="V17" i="1"/>
  <c r="Q17" i="1"/>
  <c r="Y16" i="1"/>
  <c r="R16" i="1"/>
  <c r="Q16" i="1"/>
  <c r="Y15" i="1"/>
  <c r="R15" i="1"/>
  <c r="V15" i="1"/>
  <c r="Q15" i="1"/>
  <c r="Y14" i="1"/>
  <c r="R14" i="1"/>
  <c r="U14" i="1"/>
  <c r="V14" i="1"/>
  <c r="Q14" i="1"/>
  <c r="Y13" i="1"/>
  <c r="R13" i="1"/>
  <c r="V13" i="1"/>
  <c r="Q13" i="1"/>
  <c r="Y12" i="1"/>
  <c r="R12" i="1"/>
  <c r="U12" i="1"/>
  <c r="V12" i="1"/>
  <c r="Q12" i="1"/>
  <c r="Y11" i="1"/>
  <c r="R11" i="1"/>
  <c r="V11" i="1"/>
  <c r="Q11" i="1"/>
  <c r="Y10" i="1"/>
  <c r="R10" i="1"/>
  <c r="V10" i="1"/>
  <c r="Q10" i="1"/>
  <c r="Y9" i="1"/>
  <c r="R9" i="1"/>
  <c r="Q9" i="1"/>
  <c r="Y8" i="1"/>
  <c r="R8" i="1"/>
  <c r="V8" i="1"/>
  <c r="Q8" i="1"/>
  <c r="Y7" i="1"/>
  <c r="R7" i="1"/>
  <c r="U7" i="1"/>
  <c r="V7" i="1"/>
  <c r="Q7" i="1"/>
  <c r="L4" i="1"/>
  <c r="M4" i="1"/>
  <c r="Q4" i="1"/>
  <c r="Q3" i="1"/>
</calcChain>
</file>

<file path=xl/sharedStrings.xml><?xml version="1.0" encoding="utf-8"?>
<sst xmlns="http://schemas.openxmlformats.org/spreadsheetml/2006/main" count="9844" uniqueCount="3430">
  <si>
    <t>2019 Pipeline Status (as of 2/12/2019)</t>
  </si>
  <si>
    <t>2018 Pipeline Status</t>
  </si>
  <si>
    <r>
      <rPr>
        <b/>
        <u/>
        <sz val="11"/>
        <color theme="1"/>
        <rFont val="Calibri"/>
        <family val="2"/>
        <scheme val="minor"/>
      </rPr>
      <t>MMSE:</t>
    </r>
    <r>
      <rPr>
        <b/>
        <sz val="11"/>
        <color theme="1"/>
        <rFont val="Calibri"/>
        <family val="2"/>
        <scheme val="minor"/>
      </rPr>
      <t xml:space="preserve">
&gt;25: normal/ MCI/ prodromal
19-24: Mild AD
10-19: Moderate AD
&lt;10: Severe AD</t>
    </r>
  </si>
  <si>
    <t>If says mild, mild dementia due to probable AD, or etc. with MMSE score of mild or higher, put in category 2. 
Early AD= MCI/mild AD</t>
  </si>
  <si>
    <t>Phase 3</t>
  </si>
  <si>
    <t>Phase 2/3</t>
  </si>
  <si>
    <t>Phase 2</t>
  </si>
  <si>
    <t>Phase 1/2</t>
  </si>
  <si>
    <t>Phase 1</t>
  </si>
  <si>
    <t>Total</t>
  </si>
  <si>
    <t># agents</t>
  </si>
  <si>
    <t>26 agents</t>
  </si>
  <si>
    <t>63 agents</t>
  </si>
  <si>
    <t>23 agents</t>
  </si>
  <si>
    <t>112 agents</t>
  </si>
  <si>
    <t># trials</t>
  </si>
  <si>
    <t>35 trials</t>
  </si>
  <si>
    <t>75 trials</t>
  </si>
  <si>
    <t>25 trials</t>
  </si>
  <si>
    <t>135 trials</t>
  </si>
  <si>
    <t>Phase</t>
  </si>
  <si>
    <t>Funder (Industry, NIH, Academic Medical Centers, Consortiums, Foundations or Combinations)</t>
  </si>
  <si>
    <t>Drug Name</t>
  </si>
  <si>
    <t>MOA Class (1 Sx-cognition, 2 Sx-behavior, 3 DMT small molecules, 4 DMT Biologics (mabs, vaccines, gene therapy, growth factors, plasma) )</t>
  </si>
  <si>
    <t>MOA Subcategory (a=anti-amyloid  b=anti-tau c=neuroprotective d=metabolic e=neurotransmitter based, f=anti-inflammatory, g= regenerative)</t>
  </si>
  <si>
    <t xml:space="preserve">List MoA </t>
  </si>
  <si>
    <t>Therapeutic Purpose</t>
  </si>
  <si>
    <t>NCT #</t>
  </si>
  <si>
    <t>Protocol #</t>
  </si>
  <si>
    <t>Trial Title</t>
  </si>
  <si>
    <t>Status (1=recruiting, 2=ongoing (active, not recruiting), 3=not yet recruiting, 4=completed, 5=terminated, 6=suspended, 7=unknown, 8=withdrawn) *status becomes unknown if not updated for more than 2 years on CT.gov</t>
  </si>
  <si>
    <t>First Posted Date</t>
  </si>
  <si>
    <t>Start Date</t>
  </si>
  <si>
    <t>End Date</t>
  </si>
  <si>
    <t>Primary Completion Date</t>
  </si>
  <si>
    <t>Last Updated</t>
  </si>
  <si>
    <t>Duration of Study in Days (N-M)</t>
  </si>
  <si>
    <t>Primary completion date - Start date (O-M) *use to calculate recruitment time</t>
  </si>
  <si>
    <t>Treatment Duration</t>
  </si>
  <si>
    <t>in Weeks</t>
  </si>
  <si>
    <t>in Days</t>
  </si>
  <si>
    <t>Recruitment Period (R-U) *(time till primary outcome measure) - (treatment duration)</t>
  </si>
  <si>
    <t># to be Enrolled</t>
  </si>
  <si>
    <t># of Arms</t>
  </si>
  <si>
    <t># per Arm</t>
  </si>
  <si>
    <t>Sponsor</t>
  </si>
  <si>
    <t>Location(0=unknown, 1=U.S., 2=non-US,3=US and non-US, )</t>
  </si>
  <si>
    <t>MMSE</t>
  </si>
  <si>
    <t>Subject Characteristics (1=Preclinical AD, 2=Prodromal/ Prodromal-Mild, 3=Mild-Moderate, 4=Severe AD, 5=Healthy volunteers)</t>
  </si>
  <si>
    <t>List Subject Characteristics</t>
  </si>
  <si>
    <t>Biomarkers (1. CSF amyloid, 2. CSF tau, 3. FDG-PET, 4. vMRI, 5. Plasma amyloid, 6. Plasma Tau, 7. Amyloid PET, 8. Tau PET)</t>
  </si>
  <si>
    <t>List Biomarkers</t>
  </si>
  <si>
    <t>Amyloid PET, or CSF or either as entry criterion</t>
  </si>
  <si>
    <t>Outcome Measures</t>
  </si>
  <si>
    <t>Academic</t>
  </si>
  <si>
    <t>AAVrh.10hAPOE2</t>
  </si>
  <si>
    <t>c</t>
  </si>
  <si>
    <t xml:space="preserve">10hAPOE2, serotype rh. 10 adeno-associated virus (AAV) gene transfer vector expressing the cDNA coding for human apolipoprotein E2 (APOE2), directly to the CNS/CSF of APOE4 homozygotes with AD. </t>
  </si>
  <si>
    <t>Conversion of the APOE protein isoforms in the CSF of APOE4 homozygotes from APOE4 to APOE2-APOE4</t>
  </si>
  <si>
    <t>NCT03634007</t>
  </si>
  <si>
    <t>Gene Therapy for APOE4 Homozygote of Alzheimer's Disease</t>
  </si>
  <si>
    <t>Not yet recruiting</t>
  </si>
  <si>
    <t>1 dose? 2 years?</t>
  </si>
  <si>
    <t>Weill Medical College of Cornell University</t>
  </si>
  <si>
    <t>-</t>
  </si>
  <si>
    <t>2, 3, 4</t>
  </si>
  <si>
    <t>APOE4 homozygotes; MCI, mild to severe dementia due to AD</t>
  </si>
  <si>
    <t>CSF or PET</t>
  </si>
  <si>
    <t>Safety of AAVrh.10hAPOE2 gene therapy, as measured by number of adverse events or serious adverse events|Maximum tolerated dose of intracisternal delivery of AAVrh.10hAPOE2 gene therapy to APOE4 homozygotes with Alzheimer's disease</t>
  </si>
  <si>
    <t>Industry</t>
  </si>
  <si>
    <t>Aducanumab (BIIB037)</t>
  </si>
  <si>
    <t>a</t>
  </si>
  <si>
    <t>Monoclonal antibody</t>
  </si>
  <si>
    <t>Clear amyloid (DM)</t>
  </si>
  <si>
    <t>NCT01677572</t>
  </si>
  <si>
    <t>A Randomized, Double-Blinded, Placebo-Controlled Multiple Dose Study to Assess the Safety, Tolerability, Pharmacokinetics, and Pharmacodynamics of BIIB037 in Subjects With Prodromal or Mild Alzheimer's Disease</t>
  </si>
  <si>
    <t>Ongoing</t>
  </si>
  <si>
    <t>52 weeks</t>
  </si>
  <si>
    <t>Biogen Idec</t>
  </si>
  <si>
    <t>20-30</t>
  </si>
  <si>
    <t>amyloid-PET</t>
  </si>
  <si>
    <t>PET</t>
  </si>
  <si>
    <t>AL002</t>
  </si>
  <si>
    <t>f</t>
  </si>
  <si>
    <t>Targets TREM2 receptors on immune cells; Monoclonal antibody</t>
  </si>
  <si>
    <t>prevents tau aggregation</t>
  </si>
  <si>
    <t>NCT03635047</t>
  </si>
  <si>
    <t>AL002-1</t>
  </si>
  <si>
    <t>A Phase I Study for Safety and Tolerability of AL002.</t>
  </si>
  <si>
    <t>Recruiting</t>
  </si>
  <si>
    <t>single dose</t>
  </si>
  <si>
    <t>Alector Inc.</t>
  </si>
  <si>
    <t>3, 5</t>
  </si>
  <si>
    <t>healthy and mild-moderate AD</t>
  </si>
  <si>
    <t>no</t>
  </si>
  <si>
    <t>Evaluation of safety and tolerability of AL002 measured by number of subjects with adverse events and Dose Limiting Adverse Event (DLAEs)|Pharmacokinetics (PK) of AL002|Maximum plasma concentration (Cmax) for AL002|Area under the curve concentration (AUC) for AL002</t>
  </si>
  <si>
    <t>AL003</t>
  </si>
  <si>
    <t xml:space="preserve">Monoclonal antibody targeting SIGLEC-3 </t>
  </si>
  <si>
    <t>Reactivate microglia, immune cells in the brain</t>
  </si>
  <si>
    <t>NCT03822208</t>
  </si>
  <si>
    <t>AL003-1</t>
  </si>
  <si>
    <t>First in Human Study for Safety and Tolerability of AL003.</t>
  </si>
  <si>
    <t>85 days</t>
  </si>
  <si>
    <t>Evaluation of safety and tolerability of AL003 measured by number of subjects with adverse events and dose limiting adverse events (DLAE)|Pharmacokinetics (PK) of AL003|Maximum concentration (Cmax) for AL003|Area under the curve concentration (AUC) for AL003</t>
  </si>
  <si>
    <t>Academic/Foundation</t>
  </si>
  <si>
    <t>Allopregnanolone (Allo-IM)</t>
  </si>
  <si>
    <t>c, d</t>
  </si>
  <si>
    <t>GABA receptor modulator</t>
  </si>
  <si>
    <t>improve neurogenesis; regenerative; metabolite of progesterone</t>
  </si>
  <si>
    <t>NCT03748303</t>
  </si>
  <si>
    <t>AlloPhase1-IM</t>
  </si>
  <si>
    <t>Allopregnanolone Regenerative Therapeutic for Early Alzheimer's Disease: Intramuscular Study</t>
  </si>
  <si>
    <t>12 weeks</t>
  </si>
  <si>
    <t>University of Southern California|University of Arizona|Alzheimer's Association</t>
  </si>
  <si>
    <t>&gt;20</t>
  </si>
  <si>
    <t>Safety - Adverse events|Safety - clinical laboratory measures|Safety - clinical assessment|Pharmacokinetic parameter - Cmax|Pharmacokinetic parameter - AUC|Pharmacokinetic parameter - Tmax|Pharmacokinetic parameter - Clearance|Pharmacokinetic parameter - Volume of distribution|Satisfaction and feasibility of home nurse survey</t>
  </si>
  <si>
    <t>BDPP (Bioactive Dietary Polyphenol Preparation)</t>
  </si>
  <si>
    <t>Combination of grape seed polyphenolic extract and resveratrol</t>
  </si>
  <si>
    <t>Prevents amyloid and tau aggregation</t>
  </si>
  <si>
    <t>NCT02502253</t>
  </si>
  <si>
    <t>IRB00062802</t>
  </si>
  <si>
    <t>BDPP Treatment for Mild Cognitive Impairment (MCI) and Prediabetes or Type 2 Diabetes Mellitus (T2DM)</t>
  </si>
  <si>
    <t>4 months</t>
  </si>
  <si>
    <t>Johns Hopkins University|Icahn School of Medicine at Mount Sinai</t>
  </si>
  <si>
    <t>MCI with diabetes</t>
  </si>
  <si>
    <t>Assessment of Adverse Events (AEs) and Serious Adverse Events (SAEs)|Confirm brain penetrance of BDPP by measuring levels of BDPP constituents in cerebrospinal fluid (CSF).|Evaluate BDPP effect on mood with Neuropsychiatric Inventory and Cornell Scale for Depression in Dementia.|Evaluate BDPP effect on cognition with a composite battery of memory, executive function, and attention measures (composite)</t>
  </si>
  <si>
    <t>BIIB076</t>
  </si>
  <si>
    <t>b</t>
  </si>
  <si>
    <t>Clear tau (DM)</t>
  </si>
  <si>
    <t>NCT03056729</t>
  </si>
  <si>
    <t>243HV101</t>
  </si>
  <si>
    <t>Single-Ascending-Dose Study of BIIB076 in Healthy Volunteers and Participants With Alzheimer's Disease</t>
  </si>
  <si>
    <t>1 day</t>
  </si>
  <si>
    <t>Biogen</t>
  </si>
  <si>
    <t>20-26</t>
  </si>
  <si>
    <t>2,5</t>
  </si>
  <si>
    <t>healthy volunteers and mild AD</t>
  </si>
  <si>
    <t>CSF</t>
  </si>
  <si>
    <t>Number of participants that experience Adverse Events (AEs) and Serious Adverse Events (SAEs)|Number of participants with clinically significant laboratory assessment abnormalities|Number of participants with clinically significant vital sign abnormalities|Number of participants with clinically significant physical examination abnormalities|Number of participants with clinically significant neurological examination abnormalities|Number of participants with clinically significant 12-lead electrocardiograms (ECGs) abnormalities|Number of participants with clinically significant brain magnetic resonance imaging (MRI) abnormalities|BIIB076 serum pharmacokinetics (PK) concentration levels|PK parameter of BIIB076: Area under the concentration-time curve from time zero to infinity (AUCinf)|PK parameter of BIIB076: Area under the concentration-time curve from time zero to the time of the last measurable sample (AUClast)|PK parameter of BIIB076: Maximum observed concentration (Cmax)|PK parameter of BIIB076: Time to reach maximum observed concentration (Tmax)|PK parameter of BIIB076: Terminal elimination half-life (t1/2)|PK parameter of BIIB076: Clearance (CL)|PK parameter of BIIB076: Volume of distribution (Vd)|Number of participants with positive serum BIIB076 antibodies</t>
  </si>
  <si>
    <t>CKD-355</t>
  </si>
  <si>
    <t>undisclosed</t>
  </si>
  <si>
    <t>NCT03802162</t>
  </si>
  <si>
    <t>179BE18029</t>
  </si>
  <si>
    <t>A Clinical Study to Evaluate the Pharmacokinetics, Safety and Tolerability of CKD-355</t>
  </si>
  <si>
    <t>Chong Kun Dang Pharmaceutical</t>
  </si>
  <si>
    <t>healthy</t>
  </si>
  <si>
    <t>Cmax of D324|AUCt of D324|Cmax of D797|AUCt of D797|Cmin of D324|Cmin of D797|Tmax of D324|Tmax of D797|tÂ½ of D324|tÂ½ of D797</t>
  </si>
  <si>
    <t>crenezumab</t>
  </si>
  <si>
    <t>NCT02353598</t>
  </si>
  <si>
    <t>A PHASE IB, MULTICENTER, RANDOMIZED, PLACEBO-CONTROLLED, DOUBLE-BLIND, PARALLEL-ARM, MULTIPLE-DOSE STUDY TO ASSESS THE SAFETY, TOLERABILITY, AND PHARMACOKINETICS OF INTRAVENOUS CRENEZUMAB ADMINISTERED IN PATIENTS WITH MILD TO MODERATE ALZHEIMER'S DISEASE</t>
  </si>
  <si>
    <t>13 weeks</t>
  </si>
  <si>
    <t>Genentech, Inc.</t>
  </si>
  <si>
    <t>18-28</t>
  </si>
  <si>
    <t>CT1812 (Elayta)</t>
  </si>
  <si>
    <t>Sigma 2 receptor antagonist</t>
  </si>
  <si>
    <t>Reduce AB binding; Interferes with AB-indued synpatic toxicity; Blocks binding of AB and also ability to displace it when applied after AB has bound</t>
  </si>
  <si>
    <t>NCT03522129</t>
  </si>
  <si>
    <t>COG0104</t>
  </si>
  <si>
    <t>Study to Evaluate the Effect of CT1812 Treatment on Amyloid Beta Oligomer Displacement Into CSF in Subjects With Mild to Moderate Alzheimer's Disease</t>
  </si>
  <si>
    <t>Cognition Therapeutics</t>
  </si>
  <si>
    <t>16-26</t>
  </si>
  <si>
    <t>Measuring the displacement of Amyloid beta oligomers into cerebrospinal fluid (CSF)</t>
  </si>
  <si>
    <t>Industry/Academic/Consortium</t>
  </si>
  <si>
    <t>Dabigatran</t>
  </si>
  <si>
    <t>Anticoagulant, direct thrombin inhibitor</t>
  </si>
  <si>
    <t>Reduce neurovascular damage</t>
  </si>
  <si>
    <t>NCT03752294</t>
  </si>
  <si>
    <t>RIN001-001</t>
  </si>
  <si>
    <t>A Novel Therapeutic Target for Alzheimer's Disease in Men and Women 50-85 Years of Age.</t>
  </si>
  <si>
    <t>21 months</t>
  </si>
  <si>
    <t>University of Rhode Island|Alzheimer's Drug Discovery Foundation|Boehringer Ingelheim</t>
  </si>
  <si>
    <t>plasma and CSF biomarkers</t>
  </si>
  <si>
    <t>PET or CSF</t>
  </si>
  <si>
    <t>Evaluate dabigatran efficacy in MCI and mild AD population using changes in targeted plasma and CSF biomarker levels at 9 and 21 months|Demonstrate a reduction in decline of cognitive function related to physical functioning in placebo arm after crossing over to 12-months of active treatment|Changes in cognitive performance in placebo arm after cross-over to open-label treatment phase|Safety and tolerability of dabigatran in experimental population (MCI and mild AD populations) based on reported serious and adverse events|Evaluation of cognitive performance in placebo arm after cross-over to open-label treatment phase</t>
  </si>
  <si>
    <t>DNL747</t>
  </si>
  <si>
    <t>c, f</t>
  </si>
  <si>
    <t>RIPK1 Inhibitor</t>
  </si>
  <si>
    <t>R1PK1 mediates microglial activity. It is elevated in AD brain, and its inhibition in animal models is associated with decreases of amyloid, inflammatory cytokines, and was linked to functional improvement; its inhibition may be neuroprotective</t>
  </si>
  <si>
    <t>NCT03757325</t>
  </si>
  <si>
    <t>DNLI-D-0002</t>
  </si>
  <si>
    <t>Study to Evaluate DNL747 in Subjects With Alzheimer's Disease</t>
  </si>
  <si>
    <t>72 days</t>
  </si>
  <si>
    <t>Denali Therapeutics Inc.</t>
  </si>
  <si>
    <t>18-26</t>
  </si>
  <si>
    <t>Number of Subjects with Treatment-Emergent Adverse Events (AEs) and Serious Adverse Events (SAEs)|Number of Subjects with clinically significant neurological examination abnormalities|Number of Subjects with laboratory test abnormalities|Pharmacokinetic measure of maximum observed plasma concentration (Cmax) of DNL747|Pharmacokinetic measure of time to reach maximum observed plasma concentration (Tmax) of DNL747|Pharmacokinetic measure of area under the plasma drug concentration-time curve (AUC) of DNL747|Pharmacokinetic terminal disposition rate constant (Î»z) with the respective t1/2 of DNL747|Pharmacokinetic measure of CSF concentrations of DNL747|Pharmacodynamic measure of pS166 in PBMCs</t>
  </si>
  <si>
    <t>Efavirenz</t>
  </si>
  <si>
    <t>Antiretroviral</t>
  </si>
  <si>
    <t>non-nucleoside reverse transcriptase inhibitor; protects against HIV-1</t>
  </si>
  <si>
    <t>NCT03706885</t>
  </si>
  <si>
    <t>ADDF 20160601</t>
  </si>
  <si>
    <t>Efavirenz for Patients With Mild Cognitive Impairment</t>
  </si>
  <si>
    <t>20 weeks</t>
  </si>
  <si>
    <t>Case Western Reserve University|University Hospitals Cleveland Medical Center|Massachusetts General Hospital</t>
  </si>
  <si>
    <t>Serum levels of 24-hydroxycholesterol|Serum levels of deuterated 24-hydroxycholesterol|APOE isoform status (E2, E3, or E4) and presence of the SNPs rs754203 and rs3745274 in CYP46A1 and CYP2B6, respectively.</t>
  </si>
  <si>
    <t>Escitalopram, Venlafaxine</t>
  </si>
  <si>
    <t>e</t>
  </si>
  <si>
    <t>selective serotonin reuptake inhibitor; norepinephrine, serotonin and dopamine reuptake inhibitor</t>
  </si>
  <si>
    <t>NCT03274817</t>
  </si>
  <si>
    <t>A Proof of Concept Study of the Prevention of Mild Cognitive Impairment and Eventual Alzheimer's Disease Using F18 Flutemetamol</t>
  </si>
  <si>
    <t>24 months?</t>
  </si>
  <si>
    <t>New York University</t>
  </si>
  <si>
    <t>cognitively normal but report subjective cognitive impairment</t>
  </si>
  <si>
    <t>Z-score for the hippocampal region of interest in the theta band|Multivariate Z score for overall theta abnormality in the frontal and parieto-temporal regions;|Probability of deterioration from logistic regression predictive of future decline;|Z-score coherence (synchrony) between right central and parietal regions across all bands;|Mean frequency across the total EEG brain spectrum.|Metabolic reduction in the hippocampal formation (a region including the hippocampal subiculum and the entorhinal cortex) assessed bilaterally.|Brief Cognitive Rating Scale Axes I to V total scores|The Mini-Mental State Examination (MMSE) total scores|MAC-Q total score</t>
  </si>
  <si>
    <t>hMSCs (Longeveron Mesenchymal Stem Cells)</t>
  </si>
  <si>
    <t>stem cell</t>
  </si>
  <si>
    <t>g</t>
  </si>
  <si>
    <t>stem cell therapy</t>
  </si>
  <si>
    <t>Regenerate neurons (DM)</t>
  </si>
  <si>
    <t>NCT02600130</t>
  </si>
  <si>
    <t>A Phase, I Prospective, Randomized, Double-Blinded, Placebo-controlled Trial to Evaluate the Safety and Potential Efficacy of Allogeneic Human Mesenchymal Stem Cell Infusion Versus Placebo in Patients With Alzheimer's Disease</t>
  </si>
  <si>
    <t>1 IV infusion</t>
  </si>
  <si>
    <t>Longeveron LLC</t>
  </si>
  <si>
    <t>18-24</t>
  </si>
  <si>
    <t>AD in accordance with the NINCDS-AA criteria</t>
  </si>
  <si>
    <t>1, 2, 4</t>
  </si>
  <si>
    <t>CSF AB, Tau, Brain volumetry calculated using MRI including hippocampal volume, ventricular volume, wholebrain volume, blood inflammatory and AD biomarkers, CSF inflammatory biomarkers (IL-1, IL-6, TGF-b1, TNF-a)</t>
  </si>
  <si>
    <t>Insulin aspart Intranasal</t>
  </si>
  <si>
    <t>d</t>
  </si>
  <si>
    <t>Increases insulin signaling in the brain</t>
  </si>
  <si>
    <t>Enhancer cell signaling and growth</t>
  </si>
  <si>
    <t>NCT02462161</t>
  </si>
  <si>
    <t>Study of Nasal Insulin to Fight Forgetfulness - Short-Acting Insulin Aspart</t>
  </si>
  <si>
    <t>Wake Forest School of Medicine, NIA, General Electric</t>
  </si>
  <si>
    <t>unknown</t>
  </si>
  <si>
    <t>2, 3</t>
  </si>
  <si>
    <t>dx of AD or MCI</t>
  </si>
  <si>
    <t>1, 2, 5, 6</t>
  </si>
  <si>
    <t>CSF and blood amyloid-beta, tau protein, and inflammatory markers</t>
  </si>
  <si>
    <t>No</t>
  </si>
  <si>
    <t>J147</t>
  </si>
  <si>
    <t>Binds to and partially inhibits the activity of the mitochondrial ATP synthase</t>
  </si>
  <si>
    <t>Protects neurons from multiple toxicities associated with the aging brain</t>
  </si>
  <si>
    <t>NCT03838185</t>
  </si>
  <si>
    <t>ABRJ147001</t>
  </si>
  <si>
    <t>Study to Assess the Safety, Tolerability and Pharmacokinetics of Single Ascending Oral Doses of J147</t>
  </si>
  <si>
    <t>Abrexa Pharmaceuticals, Inc.|IQVIA</t>
  </si>
  <si>
    <t>Incidence of treatment-emergent adverse events|Number of subjects with abnormal electrocardiogram|Incidence of clinically significant changes in serum biomarker levels in a standard serum chemistry panel|Incidence of clinically significant changes in hematological biomarker levels in a standard hematology panel|Incidence of clinically significant changes in urine biomarker levels in a standard urinalysis panel|Number of patients exhibiting changes in standard Physical Examination results|Number of patients exhibiting changes in standard Neurological Examination results|Maximum plasma concentration (Cmax)|Time to Cmax (Tmax)|Area under the plasma concentration vs. time curve (AUC)|Terminal rate constant|Terminal half-life (t1/2)|Apparent plasma clearance (CL/F)|Renal clearance (CLr)</t>
  </si>
  <si>
    <t>JNJ-63733657</t>
  </si>
  <si>
    <t>Monoclonal antibody targeted at soluble tau</t>
  </si>
  <si>
    <t>NCT03375697</t>
  </si>
  <si>
    <t>CR108392|63733657EDI1001</t>
  </si>
  <si>
    <t>A Study to Investigate Safety and Tolerability, Pharmacokinetics and Pharmacodynamics of JNJ-63733657 in Healthy Subjects and Subjects With Alzheimer's Disease</t>
  </si>
  <si>
    <t>162 days</t>
  </si>
  <si>
    <t>Janssen Research &amp; Development, LLC</t>
  </si>
  <si>
    <t>Single Ascending Dose (SAD) (Part 1): Number of Subjects With Adverse Events as a Measure of Safety and Tolerability of JNJ-63733657|Multiple Ascending Dose (MAD) (Part 2): Number of Subjects With Adverse Events as a Measure of Safety and Tolerability of JNJ-63733657|SAD (Part 1) and MAD (Part 2): Maximum Observed Serum Concentration (Cmax) of JNJ-63733657|SAD (Part 1) and MAD (Part 2): Time to Reach Maximum Observed Serum Concentration (Tmax) of JNJ-63733657|SAD (Part 1) and MAD (Part 2): Area Under the Serum Concentration-time Curve From Time Zero to Time of the Last Observed Quantifiable Concentration (AUC [0-Last]) of JNJ-63733657|SAD (Part 1) and MAD (Part 2): Area Under the Serum Concentration-Time Curve From Time Zero to Infinite Time (AUC [0-infinity]) of JNJ-63733657|MAD (Part 2): Area Under the Serum JNJ-63733657 Concentration-time Curve During a Dosing Interval (t) (AUC tau)|MAD (Part 2): Accumulation Ratio (R)|SAD (Part 1) and MAD (Part 2): Total Systemic Clearance (CL) of JNJ-63733657|SAD (Part 1) and MAD (Part 2): Volume of Distribution at Steady-State (Vss) of JNJ-63733657|SAD (Part 1) and MAD (Part 2): Terminal Half-Life(t[1/2]) of JNJ-63733657|SAD (Part 1) and MAD (Part 2): JNJ-63733657 Concentration in Cerebrospinal Fluid (CSF)|SAD (Part 1) and MAD (Part 2): Number of Subjects With Anti-JNJ-6373365 Antibodies as a Measure of Immunogenicity|SAD (Part 1) and MAD (Part 2): Percent Change From Baseline in Total, Free, and Bound tau Biomarker Fragments in CSF</t>
  </si>
  <si>
    <t>Lu AF20513</t>
  </si>
  <si>
    <t>Polyclonal antibody (active vaccine)</t>
  </si>
  <si>
    <t>Remove amyloid</t>
  </si>
  <si>
    <t>NCT03668405</t>
  </si>
  <si>
    <t>16026B|2014-001797-34</t>
  </si>
  <si>
    <t>A Study to Evaluate the Long-term Safety and Tolerability of Lu AF20513 and the Antibody Response in Patients With Alzheimer's Disease (AD)</t>
  </si>
  <si>
    <t>Recruiting- extension study</t>
  </si>
  <si>
    <t>96 weeks</t>
  </si>
  <si>
    <t>H. Lundbeck A/S</t>
  </si>
  <si>
    <t>Incidence of Treatment-Emergent Adverse Events (Safety and Tolerability)|AÎ²-specific antibody titre in plasma</t>
  </si>
  <si>
    <t>NCT02388152</t>
  </si>
  <si>
    <t>Open-label, Dose-escalation, Multiple Immunisation Study on the Safety, Tolerability and Immunogenicity of Lu AF20513 in Patients With Mild Alzheimer's Disease</t>
  </si>
  <si>
    <t>Active immunotherapy</t>
  </si>
  <si>
    <t>NCT03819699</t>
  </si>
  <si>
    <t>18086A</t>
  </si>
  <si>
    <t>Study With Lu AF20513 in Patients With Mild Alzheimer's Disease (AD) or Mild Cognitive Impairment (MCI) Due to AD</t>
  </si>
  <si>
    <t>24 weeks</t>
  </si>
  <si>
    <t>CSF amyloid and tau AND amyloid PET</t>
  </si>
  <si>
    <t>AUC|Cmax|Titre response|Amyloid load</t>
  </si>
  <si>
    <t>LY3002813</t>
  </si>
  <si>
    <t>NCT02624778</t>
  </si>
  <si>
    <t>A Single- and Multiple-Dose Study to Assess the Safety, Tolerability, Pharmacokinetics, and Pharmacodynamics of Single and Multiple Intravenous Doses of LY3002813 in Patients With Mild Cognitive Impairment Due to Alzheimer's Disease or Mild to Moderate Alzheimer's Disease</t>
  </si>
  <si>
    <t>72 weeks</t>
  </si>
  <si>
    <t>Eli Lilly and Company</t>
  </si>
  <si>
    <t>MCI due to AD or mild-moderate AD</t>
  </si>
  <si>
    <t>Anti-drug antibodies, PET SUVr, Serum Conc of LY3002813</t>
  </si>
  <si>
    <t>LY3303560</t>
  </si>
  <si>
    <r>
      <t>monoclonal antibody;</t>
    </r>
    <r>
      <rPr>
        <sz val="11"/>
        <color theme="1"/>
        <rFont val="Calibri"/>
        <family val="2"/>
        <scheme val="minor"/>
      </rPr>
      <t xml:space="preserve"> targeted at soluble tau</t>
    </r>
  </si>
  <si>
    <t>NCT03019536</t>
  </si>
  <si>
    <t>16452|I8G-MC-LMDD|2016-002102-39</t>
  </si>
  <si>
    <t>A Study of LY3303560 in Participants With Mild Cognitive Impairment or Alzheimer's Disease</t>
  </si>
  <si>
    <t>25 weeks</t>
  </si>
  <si>
    <t>2,3</t>
  </si>
  <si>
    <t>Number of Participants with One or More Serious Adverse Event(s) (SAEs) Considered by the Investigator to be Related to Study Drug Administration|Pharmacokinetics: Maximum Serum Concentration (Cmax) of LY3303560|Pharmacokinetics: Area Under the Serum Concentration Time Curve During the Dosing Interval (AUC) of LY3303560|Change from Baseline in Standardized Uptake Value Ratio (SUVr) of Flortaucipir F 18 PET|Mean LY3303560 Concentrations in Cerebrospinal Fluid (CSF) (Part A only)</t>
  </si>
  <si>
    <t>LY3372993</t>
  </si>
  <si>
    <t>NCT03720548</t>
  </si>
  <si>
    <t>17019|J1G-MC-LAKA</t>
  </si>
  <si>
    <t>A Study of LY3372993 in Healthy Participants and Participants With Alzheimer's Disease (AD)</t>
  </si>
  <si>
    <t>317 days</t>
  </si>
  <si>
    <t xml:space="preserve">Healthy and AD </t>
  </si>
  <si>
    <t>Amyloid PET</t>
  </si>
  <si>
    <t>Number of Participants with One or More Serious Adverse Event(s) (SAEs) Considered by the Investigator to be Related to Study Drug Administration|Pharmacokinetics (PK): Area Under the Concentration Versus Time Curve of LY3372993 After a Single Dose|PK: Maximum Observed Concentration (Cmax) of LY3372993 After a Single Dose|PK: AUC of LY3372993 at Steady State after Multiple Doses|PK: Cmax of LY3372993 at Steady State After Multiple Doses|Pharmacodynamics (PD): Change from Baseline in Amyloid Load</t>
  </si>
  <si>
    <t>MK-4334</t>
  </si>
  <si>
    <t>Undisclosed mechanism</t>
  </si>
  <si>
    <t>NCT03740178</t>
  </si>
  <si>
    <t>4334-005|MK-4334-005</t>
  </si>
  <si>
    <t>Safety, Tolerability and Pharmacokinetics of MK-4334 in Participants With Alzheimer's Clinical Syndrome on a Stable Dose of Donepezil (MK-4334-005)</t>
  </si>
  <si>
    <t>14 days</t>
  </si>
  <si>
    <t>Merck Sharp &amp; Dohme Corp.</t>
  </si>
  <si>
    <t>&gt;24 or 12-24</t>
  </si>
  <si>
    <t>MCI or mild to moderate AD</t>
  </si>
  <si>
    <t>Number of Participants Experiencing an Adverse Event (AE)|Number of Participants Discontinuing Study Treatment due to an Adverse Event|Plasma Steady State Concentration at 24 Hours (C24) of MK-4334|Plasma Steady State Area Under the Concentration-Time Curve from 0 to 24 hours (AUC0-24) of MK-4334|Plasma Steady State Maximum Concentration (Cmax) of MK-4334|Plasma Steady State Apparent Half-Life (t1/2) of MK-4334|Plasma Steady State Time to Maximum Concentration (Tmax) of MK-4334|Plasma Steady State Apparent Clearance (CL/F) of MK-4334|Plasma Steady State Apparent Volume of Distribution (Vz/F) of MK-4334</t>
  </si>
  <si>
    <t>Industry|Foundation/Consortium</t>
  </si>
  <si>
    <t>NDX-1017</t>
  </si>
  <si>
    <t>hepatocyte growth factor (HGF)</t>
  </si>
  <si>
    <t>NCT03298672</t>
  </si>
  <si>
    <t>NDX-1017-0101-01</t>
  </si>
  <si>
    <t>Safety, Tolerability, and Pharmacokinetics Study of NDX-1017</t>
  </si>
  <si>
    <t>20 days</t>
  </si>
  <si>
    <t>M3 Biotechnology, Inc.|Alzheimer's Drug Discovery Foundation|Biotrial Inc.</t>
  </si>
  <si>
    <t>mild AD, healthy volunteers</t>
  </si>
  <si>
    <t>Incidence of Treatment-Emergent Adverse Events [Safety and Tolerability].|Maximum observed plasma concentration (Cmax).|Time to maximum observed plasma concentration (Tmax).|Plasma concentration at the end of the dosing interval (Ctrough).|Area under the plasma concentration time curve (AUC).|Half-life (t1/2).</t>
  </si>
  <si>
    <t>NPT088</t>
  </si>
  <si>
    <t>a, b</t>
  </si>
  <si>
    <t>IgG1 Fc-GAIM fusion protein; Anti-AB, anti-tau</t>
  </si>
  <si>
    <t>Clear amyloid and tau (DM)</t>
  </si>
  <si>
    <t>NCT03008161</t>
  </si>
  <si>
    <t>NPT088-CL002</t>
  </si>
  <si>
    <t>Multiple Dose Safety Study of NPT088 in Patients With Mild to Moderate Probable Alzheimer's Disease</t>
  </si>
  <si>
    <t>6 months</t>
  </si>
  <si>
    <t>Proclara Biosciences, Inc.|Alzheimer's Association</t>
  </si>
  <si>
    <t>16-27</t>
  </si>
  <si>
    <t>amyloid PET</t>
  </si>
  <si>
    <t>Number of patients with adverse events|Multiple dose pharmacokinetic (PK) serum concentrations of NPT088|Multiple dose PK CSF concentrations of NPT088|Multiple dose immunogenicity of NPT088</t>
  </si>
  <si>
    <t>Salsalate</t>
  </si>
  <si>
    <t>non-steroidal anti-inflammatory (NSAID)</t>
  </si>
  <si>
    <t>Reduce neuronal injury</t>
  </si>
  <si>
    <t>NCT03277573</t>
  </si>
  <si>
    <t>UC-SAL-AD-001</t>
  </si>
  <si>
    <t>Salsalate in Patients Mild to Moderate Alzheimer's Disease</t>
  </si>
  <si>
    <t>12 months</t>
  </si>
  <si>
    <t>University of California, San Francisco</t>
  </si>
  <si>
    <t>14-30</t>
  </si>
  <si>
    <t>1,2,4</t>
  </si>
  <si>
    <t>CSF-tau, vMRI, CSF-AB</t>
  </si>
  <si>
    <t>Incidence of Treatment-Emergent Adverse Events|Changes in Pharmacokinetic properties of Salsalate in Plasma and Cerebrospinal Fluid|Changes in Pharmacodynamic properties of Salsalate in Cerebrospinal Fluid</t>
  </si>
  <si>
    <t>Telmisartan (20mg and 40mg)</t>
  </si>
  <si>
    <t>Angiotensin II receptor blocker, PPAR-gamma agonist</t>
  </si>
  <si>
    <t>Improve vascular functioning and effects on amyloid pathology (DM)</t>
  </si>
  <si>
    <t>NCT02471833</t>
  </si>
  <si>
    <t>Health Evaluation in African Americans Using RAS Therapy</t>
  </si>
  <si>
    <t>8 months</t>
  </si>
  <si>
    <t>Emory University</t>
  </si>
  <si>
    <t>African Americans who have a parent with AD</t>
  </si>
  <si>
    <t>1, 2</t>
  </si>
  <si>
    <t>CSF AB and Tau</t>
  </si>
  <si>
    <t>THN 201 (donepezil and mefloquine combo)</t>
  </si>
  <si>
    <t>cholinesterase inhibitor + Antimalarial glial cel lmodulator</t>
  </si>
  <si>
    <t>Improve acetylcholine signaling and modulate astrocyte function</t>
  </si>
  <si>
    <t>NCT03698695</t>
  </si>
  <si>
    <t>THN201-101</t>
  </si>
  <si>
    <t>A Pharmacodynamics, Safety, and Pharmacokinetics Study of THN201 Versus Donepezil in Healthy Male Volunteers</t>
  </si>
  <si>
    <t>15 days</t>
  </si>
  <si>
    <t>Theranexus</t>
  </si>
  <si>
    <t>Pharmacodynamics: Cognitive function measured with the Cognitive Drug Research (CDR) test battery|Safety Adverse events</t>
  </si>
  <si>
    <t>TPI-287 2,6.3,20 mg/m2</t>
  </si>
  <si>
    <t>microtubule protein modulator</t>
  </si>
  <si>
    <t>Reduces tau-mediated cellular damage (DM)</t>
  </si>
  <si>
    <t>NCT01966666</t>
  </si>
  <si>
    <t>A Phase 1, Randomized, Double-Blind, Placebo-Controlled, Sequential Cohort, Dose-Ranging Study of the Safety, Tolerability, Pharmacokinetics, Pharmacodynamics, and Preliminary Efficacy of TPI-287 in Patients With Mild to Moderate Alzheimer's Disease</t>
  </si>
  <si>
    <t>9 weeks</t>
  </si>
  <si>
    <t>14-26</t>
  </si>
  <si>
    <t>CSF AB and Tau, brain MRI</t>
  </si>
  <si>
    <t>Vorinostat</t>
  </si>
  <si>
    <r>
      <t xml:space="preserve">anti-viral; histone deaceylase (HDAC) inhibitor; </t>
    </r>
    <r>
      <rPr>
        <sz val="11"/>
        <color theme="1"/>
        <rFont val="Calibri"/>
        <family val="2"/>
        <scheme val="minor"/>
      </rPr>
      <t>HDAC plays a role in neurodegeneration</t>
    </r>
  </si>
  <si>
    <t>Multiple cellular processes including tau aggregation and amyloid deposition (DM)</t>
  </si>
  <si>
    <t>NCT03056495</t>
  </si>
  <si>
    <t>VostatAD01|2014-005311-17</t>
  </si>
  <si>
    <t>Clinical Trial to Determine Tolerable Dosis of Vorinostat in Patients With Mild Alzheimer Disease</t>
  </si>
  <si>
    <r>
      <t xml:space="preserve">11/9/2017 </t>
    </r>
    <r>
      <rPr>
        <sz val="11"/>
        <color rgb="FFFF0000"/>
        <rFont val="Calibri"/>
        <family val="2"/>
        <scheme val="minor"/>
      </rPr>
      <t>(have not been updated since last year)</t>
    </r>
  </si>
  <si>
    <t>7 weeks</t>
  </si>
  <si>
    <t>German Center for Neurodegenerative Diseases (DZNE)|University Hospital, Bonn|University of Gottingen</t>
  </si>
  <si>
    <t>22-27</t>
  </si>
  <si>
    <t>Determination of the maximum-tolerated dose (MTD) in elderly subjects during dose escalation|Incidence of treatment - Emergent Adverse Events (Safety)|Quantification of Vorinostat concentration in blood - pharmacokinetics|association of alterations in the genome-wide transcriptome profile with the dose administered, toxicity and treatment response - pharmacodynamics</t>
  </si>
  <si>
    <t>Phase 1|Phase 2</t>
  </si>
  <si>
    <t>AstroStem</t>
  </si>
  <si>
    <t>Autologous Adipose Tissue derived mesenchymal stem cells</t>
  </si>
  <si>
    <t>NCT03117738</t>
  </si>
  <si>
    <t>AST-ADP2-US01</t>
  </si>
  <si>
    <t>A Study to Evaluate the Safety and Efficacy of AstroStem in Treatment of Alzheimer's Disease</t>
  </si>
  <si>
    <t>18 weeks</t>
  </si>
  <si>
    <t>Nature Cell Co. Ltd.</t>
  </si>
  <si>
    <t xml:space="preserve"> Amyloid beta 40, Amyloid beta 42, Amyloid precursor protein intracellular domain (AICD), soluble neuregulin-1 (sNRG-1)</t>
  </si>
  <si>
    <t>Treatment related adverse events|ADAS-Cog (Alzheimer's Disease Assessment Scale-cognitive subscale)|MMSE (Mini-mental status examination)|CDR-SOB (Clinical Dementia Rating-Sum of Boxes)|NPI (Neuropsychiatric Inventory)|GDS (Geriatric Depression Scale)|ADCS-ADL (Alzheimer's Disease Cooperative Study Activities of Daily Living)|C-SSRS (Columbia Suicide Severity Rating Scale)|MRI Scan|Biomarkers: Amyloid beta 40, Amyloid beta 42, Amyloid precursor protein intracellular domain (AICD), soluble neuregulin-1 (sNRG-1)</t>
  </si>
  <si>
    <t>CT1812</t>
  </si>
  <si>
    <t>Sigma 2 receptor modulator</t>
  </si>
  <si>
    <t>Reduce AB induced synaptic toxicity</t>
  </si>
  <si>
    <t>NCT03493282</t>
  </si>
  <si>
    <t>COG0105</t>
  </si>
  <si>
    <t>Effect of CT1812 Treatment on Brain Synaptic Density</t>
  </si>
  <si>
    <t>180 days</t>
  </si>
  <si>
    <t>Number of study participants with treatment related adverse events and serious adverse events.|Changes in brain synaptic density over a six month period using the SV2A PET ligand 11C-UCB-J.</t>
  </si>
  <si>
    <t>Dapagliflozin</t>
  </si>
  <si>
    <t>Sodium-Glucose Cotransporter 2 (SGLT2) Inhibitor</t>
  </si>
  <si>
    <t>Improve insulin sensitivity</t>
  </si>
  <si>
    <t>NCT03801642</t>
  </si>
  <si>
    <t>Dapa in AD</t>
  </si>
  <si>
    <t>Dapagliflozin In Alzheimer's Disease</t>
  </si>
  <si>
    <t>University of Kansas Medical Center</t>
  </si>
  <si>
    <t>15-28</t>
  </si>
  <si>
    <t>probable AD</t>
  </si>
  <si>
    <t>FDG-PET</t>
  </si>
  <si>
    <t>Cerebral N Acetyl-Aspartate (NAA)</t>
  </si>
  <si>
    <t>Elderberry Juice</t>
  </si>
  <si>
    <t>anti-inflammatory and antioxidant agent rich in anthocyanins</t>
  </si>
  <si>
    <t>Improve mitochondrial function</t>
  </si>
  <si>
    <t>NCT02414607</t>
  </si>
  <si>
    <t>Effect of Elderberry Juice on Cognition and Inflammation in Patients With Mild Cognitive Impairment</t>
  </si>
  <si>
    <t>3 months</t>
  </si>
  <si>
    <t>University of Missouri-Columbia</t>
  </si>
  <si>
    <t>&gt;24</t>
  </si>
  <si>
    <t>Change in Visual Spatial Problem Solving Battery (VSP)|Change in Clinical Dementia Rating (CDR)|Change in Mini-Mental State Examination (MMSE)|Change in Hopkins Verbal Learning (HVL)|Change in Boston Naming Test (BNT)|Change in Rey Complex Figure Task (Rey)|Change in Anagrams|Change in Instrumental Activities of Daily Living Scale (IADLS)|Change in Montreal Cognitive Assessment (MoCA)</t>
  </si>
  <si>
    <t>hUCB-MSCs (human umbilical cord blood derived mesenchymal stem cells) NEUROSTEM</t>
  </si>
  <si>
    <t>NCT02054208</t>
  </si>
  <si>
    <t>A Double-blind, Single-center, Phase 1/2a Clinical Trial to Evaluate the Safety and Exploratory Efficacy of Intraventricular Administrations of NEUROSTEM® Versus Placebo Via an Ommaya Reservoir in Patients With Alzheimer's Disease</t>
  </si>
  <si>
    <t>Medipost</t>
  </si>
  <si>
    <t>18-26 KMMSE</t>
  </si>
  <si>
    <t>MCI/probable AD</t>
  </si>
  <si>
    <t>3, 7</t>
  </si>
  <si>
    <t>Florbetaben-PET, FDG-PET, CSF biomarkers</t>
  </si>
  <si>
    <t>NCT03172117</t>
  </si>
  <si>
    <t>MP-CR-010-F/U</t>
  </si>
  <si>
    <t>Follow-up Study of Safety and Efficacy in Subjects Who Completed NEUROSTEMÂ® Phase-I/IIa Clinical Trial.</t>
  </si>
  <si>
    <t>36 months</t>
  </si>
  <si>
    <t>Medipost Co Ltd.</t>
  </si>
  <si>
    <t>3,7</t>
  </si>
  <si>
    <t>FDG-PET, amyloid-PET</t>
  </si>
  <si>
    <t>Change from the baseline in ADAS-Cog|Change from the baseline in S-IADL|Change from the baseline in K-MMSE|Change from the baseline in CGA-NPI|ADAS-Cog Response Rate|Change in CDR-SOB|Change in CIBIC-plus|Change in Florbetaben-PET|Change in FDG-PET (CMRglc: regional cerebral metabolic rate for glucose)|Change from baseline in MRI (DTI mapping)|Change from the baseline in CSF biomarkers</t>
  </si>
  <si>
    <t>Human UCMSCs (Human Umbilical Cord-Derived Mesenchymal Stem Cells)</t>
  </si>
  <si>
    <t>stem cell therapy; reduces AB plaque deposition and soluble AB via stem cells and decreases mircorglial systemic inflammation</t>
  </si>
  <si>
    <t>NCT02672306</t>
  </si>
  <si>
    <t>UCMSC-1</t>
  </si>
  <si>
    <t>Safety and Exploratory Efficacy Study of UCMSCs in Patients With Alzheimer's Disease</t>
  </si>
  <si>
    <t>16 weeks</t>
  </si>
  <si>
    <t>South China Research Center for Stem Cell and Regenerative Medicine|Third Affiliated Hospital, Sun Yat-Sen University|Sun Yat-Sen Memorial Hospital of Sun Yat-Sen University|Guangzhou Psychiatric Hospital</t>
  </si>
  <si>
    <t>3-20</t>
  </si>
  <si>
    <t>1,2,5</t>
  </si>
  <si>
    <t>Plasma AB, CSF AB and Tau</t>
  </si>
  <si>
    <t>Change in Alzheimer's Disease Assessment Scale - Cognitive Subscale (ADAS-Cog)Score|Change in Alzheimer's Disease Cooperative Study Clinician's Global Impression of Change (ADCS-CCGIC) Score|Change in Mini-Mental State Examination (MMSE) Score|Change in Alzheimer's Disease Cooperative Study Activities of Daily Living Inventory (ADCS-ADL) Score|Change in Neuropsychiatric Inventory (NPI) Score|Changes in AD Biomarkers|Change from the baseline in cerebrospinal fluid (CSF) biomarkers</t>
  </si>
  <si>
    <r>
      <t xml:space="preserve">IONIS MAPTRx </t>
    </r>
    <r>
      <rPr>
        <sz val="11"/>
        <color rgb="FFFF0000"/>
        <rFont val="Calibri"/>
        <family val="2"/>
        <scheme val="minor"/>
      </rPr>
      <t>(BIIB080)</t>
    </r>
  </si>
  <si>
    <t>Microtubule-associated tau (MAPT) RNA inhibitor, first antisense oligonucleotide targeting tau expression to enter clinical trials</t>
  </si>
  <si>
    <t>Reduce tau production (DM)</t>
  </si>
  <si>
    <t>NCT03186989</t>
  </si>
  <si>
    <t>ISIS 814907-CS1</t>
  </si>
  <si>
    <t>Safety, Tolerability, Pharmacokinetics, and Pharmacodynamics of IONIS-MAPTRx in Patients With Mild Alzheimer's Disease</t>
  </si>
  <si>
    <t>Ionis Pharmaceuticals, Inc., Biogen</t>
  </si>
  <si>
    <t>Mild AD</t>
  </si>
  <si>
    <t>Incidence and severity of adverse events that are related to treatment with IONIS MAPTRx|Pharmacokinetics (PK) after ascending dose-levels of multiple IT bolus administrations of IONIS MAPTRx (trough concentration)|Pharmacokinetics (PK) after ascending dose-levels of multiple IT bolus administrations of IONIS MAPTRx (maximum observed drug concentration or Cmax)|Pharmacokinetics after ascending dose-levels of multiple IT bolus administrations on IONIS MAPTRx (time taken to reach maximal concentration or Tmax)|Pharmacokinetics after ascending dose-levels of multiple IT bolus administrations on IONIS MAPTRx (Plasma terminal elimination half-life (t1/2Î»z)|Pharmacokinetics after ascending dose-levels of multiple IT bolus administrations on IONIS MAPTRx (Partial areas under the plasma concentration-time curve from zero time (predose) to selected times (t) after the IT administration (AUCt)</t>
  </si>
  <si>
    <t>Industry|NIH</t>
  </si>
  <si>
    <t>LM11A-31-BHS</t>
  </si>
  <si>
    <t>targets the p75 neurotrophin receptor; Inhibits tau phosphorylation and synaptic dysfunction</t>
  </si>
  <si>
    <t>Improve synaptic functioning, reduce tangle formation</t>
  </si>
  <si>
    <t>NCT03069014</t>
  </si>
  <si>
    <t>NSC15001|2015-005263-16|1R01AG051596-01A1</t>
  </si>
  <si>
    <t>Study of LM11A-31-BHS in Mild-moderate AD Patients</t>
  </si>
  <si>
    <t>26 weeks</t>
  </si>
  <si>
    <t>PharmatrophiX Inc.|National Institute on Aging (NIA)</t>
  </si>
  <si>
    <t>1,2</t>
  </si>
  <si>
    <t>CSF-AB, CSF-tau</t>
  </si>
  <si>
    <t>Number of AEs/SAEs within the 26-week study period|Statistically relevant changes in CSF-Biomarkers between baseline and final visit|Statistically relevant changes in working memory ability between baseline and final visit assessed with the Controlled Oral Word Association Test (COWAT)|Statistically relevant changes in word fluency between baseline and final visit assessed with the Category Fluency Test (CFT)|Statistically relevant changes in processing speed between baseline and final visit assessed with the Coding Test (Subtest of the Wechsler Adult Intelligence Scale)|Statistically relevant changes in executive functions between baseline and final visit assessed with the Digit Span test (Subtest of the Wechsler Adult Intelligence Scale)</t>
  </si>
  <si>
    <t>Industry/Consortium</t>
  </si>
  <si>
    <t>Posiphen</t>
  </si>
  <si>
    <t>selective inhibitor of amyloid precursor protein (APP) production</t>
  </si>
  <si>
    <t>Reduce amyloid production (DM)</t>
  </si>
  <si>
    <t>NCT02925650</t>
  </si>
  <si>
    <t>QR15001|ADC-042-DISC</t>
  </si>
  <si>
    <t>Safety, Tolerability, PK and PD of PosiphenÂ® in Subjects With Early Alzheimer's Disease</t>
  </si>
  <si>
    <t>25 days</t>
  </si>
  <si>
    <t>QR Pharma Inc.|Alzheimer's Disease Cooperative Study (ADCS)</t>
  </si>
  <si>
    <t>21-27</t>
  </si>
  <si>
    <t xml:space="preserve">CSF AB38, AB42, sAPPa, sAPPb, T-Tau, </t>
  </si>
  <si>
    <t>Safety and Tolerability: Reports of adverse events or study discontinuations|AUC of Posiphen and its metabolites in plasma and CSF|Fractional synthesis rate of AÎ²40 in CSF using the SILKâ„¢ technique|Concentration of soluble biomarkers of Alzheimer's disease in CSF|Assessment of cognitive assessments|Assessment of mental status effects|Assessment of neuropsychiatric effects</t>
  </si>
  <si>
    <t>Industry/Academic</t>
  </si>
  <si>
    <t>S-equol (AUS-131)</t>
  </si>
  <si>
    <t>estrogen receptor B agonist; improved mitrochondrial function</t>
  </si>
  <si>
    <t>Improve synaptic functioning (cognitive enhancer) by competing with amyloid pathology (DM)</t>
  </si>
  <si>
    <t>NCT03101085</t>
  </si>
  <si>
    <t>SEAD2</t>
  </si>
  <si>
    <t>S-Equol in Alzheimer's Disease 2 Trial</t>
  </si>
  <si>
    <t>1 month</t>
  </si>
  <si>
    <t>Ausio Pharmaceuticals, LLC|University of Kansas Medical Center</t>
  </si>
  <si>
    <t>Difference in cytochrome oxidase/citrate synthase (COX/CS) activity|Safety laboratories evaluation and participant/study partner reporting of symptoms or adverse events|Montreal Cognitive Assessment (MoCA) Determine if S-equol influences participant scores.|Alzheimer's Disease Assessment Scale-Cognitive Portion (ADASCog-11) Determine if S-equol influences participant scores.|Logical Memory Test (LMT) - immediate and delayed recall Determine if S-equol influences participant scores.|Stroop Test Determine if S-equol influences participant scores.|Pattern of COX activity changes while on the active treatment versus placebo arms of this crossover study.</t>
  </si>
  <si>
    <t>AADvac1</t>
  </si>
  <si>
    <t>Active immunotherapy (vaccine)</t>
  </si>
  <si>
    <t>Remove tau (DM)</t>
  </si>
  <si>
    <t>NCT02579252</t>
  </si>
  <si>
    <t>A 24 Months Randomised, Placebo-controlled, Parallel Group, Double Blinded, Multi Centre, Phase 2 Study to Assess Safety and Efficacy of AADvac1 Applied to Patients With Mild Alzheimer's Disease</t>
  </si>
  <si>
    <r>
      <t xml:space="preserve">8/29/2017 </t>
    </r>
    <r>
      <rPr>
        <sz val="11"/>
        <color rgb="FFFF0000"/>
        <rFont val="Arial"/>
        <family val="2"/>
      </rPr>
      <t>(have not been updated since last year)</t>
    </r>
  </si>
  <si>
    <t>24 months</t>
  </si>
  <si>
    <t>Axon Neuroscience SE</t>
  </si>
  <si>
    <t>3, 4</t>
  </si>
  <si>
    <t>FDG-PET, vMRI, CSF biomarkers</t>
  </si>
  <si>
    <t>ABBV-8E12</t>
  </si>
  <si>
    <t>Remove tau</t>
  </si>
  <si>
    <t>NCT03712787</t>
  </si>
  <si>
    <t>M15-570|2018-000268-26</t>
  </si>
  <si>
    <t>An Extension Study of ABBV-8E12 in Early Alzheimer's Disease (AD)</t>
  </si>
  <si>
    <t xml:space="preserve">Not yet recruiting - Extension study </t>
  </si>
  <si>
    <t>up to 5.5 years</t>
  </si>
  <si>
    <t>AbbVie</t>
  </si>
  <si>
    <t>Adverse Events</t>
  </si>
  <si>
    <t xml:space="preserve">ABBV-8E12 </t>
  </si>
  <si>
    <t>Anti-Tau humanized antibody; different from other anti-tau antibodies in that its moa requires no uptake into neurons</t>
  </si>
  <si>
    <t>NCT02880956</t>
  </si>
  <si>
    <t>M15-566|2016-001634-10</t>
  </si>
  <si>
    <t>A Study to Evaluate the Efficacy and Safety of ABBV-8E12 in Subjects With Early Alzheimer's Disease</t>
  </si>
  <si>
    <t>22-30</t>
  </si>
  <si>
    <t>MCI or probable AD</t>
  </si>
  <si>
    <t>Clinical Dementia Rating - Sum of Boxes (CDR-SB)|Adverse Events|Maximum observed serum concentration (Cmax) for ABBV-8E12|Time to Cmax (Tmax) for ABBV-8E12|Area under the concentration time curve (AUC) for ABBV-8E12|Serum concentration at the end of a dose interval (Ctrough) for ABBV-8E12|Mini-Mental State Examination (MMSE)|Alzheimer's Disease Assessment Scale (14-Item) Cognition Portion (ADAS-Cog-14)|Repeatable Battery for Assessment of Neuropsychological Status (RBANS)|24-Item Alzheimer's Disease Cooperative Study/Activities of Daily Living Scale Adapted for Patients with Mild Cognitive Impairment (ADCS-MCI-ADL-24)|Functional Activities Questionnaire (FAQ)|University of California's Performance Based Skills Assessment, Brief Version (UPSA-Brief)|Alzheimer's Disease Cooperative Study Clinical Global Impression of Change for Mild Cognitive Impairment (ADCS-CGIC-MCI).</t>
  </si>
  <si>
    <t>ABvac40</t>
  </si>
  <si>
    <t>active vaccine</t>
  </si>
  <si>
    <t>active vaccine targeting the C-terminal end of the AB40 peptide</t>
  </si>
  <si>
    <t>NCT03461276</t>
  </si>
  <si>
    <t>AB1601</t>
  </si>
  <si>
    <t>Safety and Immunogenicity of Repeated Doses of ABvac40 in Patients With a-MCI or Vm-AD</t>
  </si>
  <si>
    <t>42 weeks</t>
  </si>
  <si>
    <t>Araclon Biotech S.L.</t>
  </si>
  <si>
    <t>24-30</t>
  </si>
  <si>
    <t>Plasma AB</t>
  </si>
  <si>
    <t>Incidence of treatment-emergent adverse events [safety and tolerability]|Immune response</t>
  </si>
  <si>
    <t>AD-35</t>
  </si>
  <si>
    <t>acetylcholinesterase inhibitor</t>
  </si>
  <si>
    <t>Improve acetylcholine signaling</t>
  </si>
  <si>
    <t>NCT03625401</t>
  </si>
  <si>
    <t>Hisun-AD-35-003</t>
  </si>
  <si>
    <t>Efficacy and Safety of AD-35 in Treatment of Subjects With Mild to Moderate Alzheimer's Disease</t>
  </si>
  <si>
    <t>Zhejiang Hisun Pharmaceutical Co. Ltd.|Medpace, Inc.</t>
  </si>
  <si>
    <t>15-26</t>
  </si>
  <si>
    <t>ADAS-cog 11 score|NPI score|ADCS-ADL score|CIBIC+ score</t>
  </si>
  <si>
    <t>NCT03790982</t>
  </si>
  <si>
    <t>AD-35-II-01</t>
  </si>
  <si>
    <t>Evaluate the Safety and Efficacy of AD-35 Tablet in Subjects With Mild to Moderate Alzheimer's Disease</t>
  </si>
  <si>
    <t>Active, not recruiting</t>
  </si>
  <si>
    <t>Zhejiang Hisun Pharmaceutical Co. Ltd.</t>
  </si>
  <si>
    <t>Changes in Alzheimer's Disease Assessment Scale-Cognitive Subscale (ADAS-Cog) 11 scores|Changes in Alzheimer's Disease Cooperative Study-clinical global impression of change (ADCS-CGIC ) scores|Changes in ADAS-Cog11 scores</t>
  </si>
  <si>
    <t>Aducanumab</t>
  </si>
  <si>
    <t>NCT03639987</t>
  </si>
  <si>
    <t>221AD205|2018-002102-31</t>
  </si>
  <si>
    <t>A Study of Aducanumab in Participants With Mild Cognitive Impairment Due to Alzheimer's Disease or With Mild Alzheimer's Disease Dementia to Evaluate the Safety of Continued Dosing in Participants With Asymptomatic Amyloid-Related Imaging Abnormalities</t>
  </si>
  <si>
    <t>52 weeks then additional 104 weeks ext. period</t>
  </si>
  <si>
    <t>Number of Clinically Impactful Amyloid-related Imaging Abnormalities (ARIA)|Number of Participants With ARIA by Severity as Obtained on Magnetic Resonance Imaging (MRI)|Time to Onset of ARIA as Obtained on MRI|Time to Resolution of ARIA as Obtained on MRI|Number of Participants With Symptomatic ARIA by Severity|Time to Onset of Symptomatic ARIA|Time to Resolution of Symptomatic ARIA|Number of Participants With Adverse Events (AEs) and Serious Adverse Events (SAEs)|Change From Baseline in the Montreal Cognitive Assessment (MoCA) at Week 54|Aducanumab Concentration in Serum|Number of Participants With Antiaducanumab Antibodies in Serum</t>
  </si>
  <si>
    <t>AMX0035 (combination of Tauroursodeoxycholic Acid and Sodium Phenylbutyrate)</t>
  </si>
  <si>
    <t>Block mitochondrial and endoplasmic reticulum stress; TUDCA is a more hydrophillic form of urosodeoxycholic acid, which is a naturally produced bile acid in humans; Sodium phenylbutyrate is used to treat urea cycle disorders allowing excretion of excess nitrogen</t>
  </si>
  <si>
    <t>Blocks nerve cell death and neuroinflammation</t>
  </si>
  <si>
    <t>NCT03533257</t>
  </si>
  <si>
    <t>AMX-8000</t>
  </si>
  <si>
    <t>Study to Assess the Safety and Biological Activity of AMX0035 for the Treatment of Alzheimer's Disease</t>
  </si>
  <si>
    <t>Amylyx Pharmaceuticals Inc.|Alzheimer's Drug Discovery Foundation|Alzheimer's Association</t>
  </si>
  <si>
    <t>1, 4, 5</t>
  </si>
  <si>
    <t>vMRI, CSF biomarkers, Plasam biomarkers (just amyloid?)</t>
  </si>
  <si>
    <t>Quantity of Adverse Events Observed in the Study|MRI Volumetric Imaging|Functional MRI Imaging|Cognition|Psychiatric Symptoms|MRI Hippocampal Imaging</t>
  </si>
  <si>
    <t>ANAVEX2-73</t>
  </si>
  <si>
    <t>a, b, f</t>
  </si>
  <si>
    <r>
      <t>Sigma-1 receptor agonist (high affinity), muscarinic agonist (low affinity); GSK-3</t>
    </r>
    <r>
      <rPr>
        <sz val="11"/>
        <color theme="1"/>
        <rFont val="Calibri"/>
        <family val="2"/>
      </rPr>
      <t>β inhibitor</t>
    </r>
  </si>
  <si>
    <t>Improve cell signaling (cognitive enhancer) and reduce tau phosphorylation and tau (DMT)</t>
  </si>
  <si>
    <t>NCT02756858</t>
  </si>
  <si>
    <t>ANAVEX2-73-003</t>
  </si>
  <si>
    <t>An Extension Study of ANAVEX2-73 in Patients With Mild to Moderate Alzheimer's Disease</t>
  </si>
  <si>
    <t>Ongoing-extension</t>
  </si>
  <si>
    <t>Anavex Life Sciences Corp.</t>
  </si>
  <si>
    <t>Number of participants with treatment-related adverse events as assessed by CTCAE v4.0|Mini-mental state examination score (MMSE)|Score from ADCS-ADL (Alzheimer's Disease Co-operative Study - Activities of Daily Living Inventory)|Hamilton Psychiatric Rating Scale for Depression (HAM-D) Score</t>
  </si>
  <si>
    <t>APH-1105</t>
  </si>
  <si>
    <t>alpha secretase modulator (amyloid precursor protein secretase modulator)</t>
  </si>
  <si>
    <t>Reduce amyloid</t>
  </si>
  <si>
    <t>NCT03806478</t>
  </si>
  <si>
    <t>Study of APH-1105 in Patients With Mild to Moderate Alzheimer's Disease</t>
  </si>
  <si>
    <t>Aphios</t>
  </si>
  <si>
    <t>Safety: Incidence of Treatment-emergent Adverse Events|Efficacy: Cognition Change|Efficacy: Change in Cognitive Functioning|Tolerability: [Pharmacokinetics] Cmax|Tolerability: [Pharmacokinetics] Tmax|Tolerability: [Pharmacokinetics] serum elimination half life|Tolerability: [Pharmacodynamics] protein kinase C activity|Change in Behavioral Functioning|Change in Behavioral Disturbance|Change in Dementia Symptom Severity|Evaluate the Quality of Life Status|Risk of Suicide</t>
  </si>
  <si>
    <t>AR1001</t>
  </si>
  <si>
    <t>PDE5 inhibitor</t>
  </si>
  <si>
    <t xml:space="preserve"> improve synaptic function; reduces amyloid</t>
  </si>
  <si>
    <t>NCT03625622</t>
  </si>
  <si>
    <t>AR1001-ADP2-US01</t>
  </si>
  <si>
    <t>Efficacy and Safety of 26-Week Treatment of AR1001 in Patients With Mild to Moderate Alzheimer's Disease</t>
  </si>
  <si>
    <t>AriBio Co., Ltd.</t>
  </si>
  <si>
    <t>ADAS-Cog|ADCS-ADL|MMSE|CDR-SOB|NPI|GDS|C-SSRS|QOL-AD|Treatment related adverse events</t>
  </si>
  <si>
    <t>BAC (IV)</t>
  </si>
  <si>
    <t>NCT02886494</t>
  </si>
  <si>
    <t>BAC-02</t>
  </si>
  <si>
    <t>A Study to Evaluate Efficacy and Safety of BAC in Patient With Alzheimer's Disease or Vascular Dementia</t>
  </si>
  <si>
    <t>Charsire Biotechnology Corp.</t>
  </si>
  <si>
    <t>10-24</t>
  </si>
  <si>
    <t>Change in Alzheimer Disease Assessment Scale-cognitive (ADAS-cog) score at Week 12 visit compared to baseline|Change in ADAS-cog score at all post treatment visits (except Week 12 visit) compared to baseline|Clinician's Interview Based Impression of Change-Plus Caregiver Input (CIBIC-plus) score at all post treatment visits|Change in Alzheimer's Disease Cooperative Study Activities of Daily Living (ADCS-ADL) score at all post treatment visits compared to baseline|Change in Mini-Mental State Examination (MMSE) score at all post treatment visits compared to baseline|Change in Neuropsychiatric Inventory (NPI) score at all post treatment visits compared to baseline|Adverse event incidence</t>
  </si>
  <si>
    <t>BAC (topical)</t>
  </si>
  <si>
    <t>NCT02467413</t>
  </si>
  <si>
    <t>A Randomized, Double-Blind, Vehicle-Controlled, Parallel, Phase II Study to Evaluate Efficacy and Safety of BAC in Patient With Alzheimer's Disease or Vascular Dementia</t>
  </si>
  <si>
    <t>Charsire Biotechnology Corp., A2 Healthcare Taiwan corporation</t>
  </si>
  <si>
    <t>Academic/NIH/Consortium/Foundation</t>
  </si>
  <si>
    <t>Benfotiamine</t>
  </si>
  <si>
    <t>Synthetic thiamine (B1)</t>
  </si>
  <si>
    <t>Improve multiple cellular processes (cognitive enhancer)</t>
  </si>
  <si>
    <t>NCT02292238</t>
  </si>
  <si>
    <t>Benfotiamine in Alzheimer's Disease: A Pilot Study</t>
  </si>
  <si>
    <t>1 year</t>
  </si>
  <si>
    <t>Burke Medical Research Institute, Columbia University, NIA, Alzheimer's Drug Discovery Foundation</t>
  </si>
  <si>
    <t>&gt;21</t>
  </si>
  <si>
    <t>BI 425809</t>
  </si>
  <si>
    <r>
      <t xml:space="preserve">Glycine transporter 1 inhibitor; </t>
    </r>
    <r>
      <rPr>
        <sz val="11"/>
        <color theme="1"/>
        <rFont val="Calibri"/>
        <family val="2"/>
        <scheme val="minor"/>
      </rPr>
      <t>cofactor in NMDA activity</t>
    </r>
  </si>
  <si>
    <t>Facilitate NMDA receptor activity (cognitive enhancer)</t>
  </si>
  <si>
    <t>NCT02788513</t>
  </si>
  <si>
    <t>BI 425809 in Patients With Cognitive Impairment Due to Alzheimer's Disease.</t>
  </si>
  <si>
    <t>Boehringer Ingelheim</t>
  </si>
  <si>
    <t>early signs of dementia due to AD</t>
  </si>
  <si>
    <t>BIIB092</t>
  </si>
  <si>
    <t>anti-tau antibody</t>
  </si>
  <si>
    <t>NCT03352557</t>
  </si>
  <si>
    <t>251AD201|2017-002901-37 TANGO</t>
  </si>
  <si>
    <t>Phase 2 Study of BIIB092 in Participants With Early Alzheimer's Disease</t>
  </si>
  <si>
    <t>90 weeks</t>
  </si>
  <si>
    <t>amyloid beta positivity confirmed at screening</t>
  </si>
  <si>
    <t>Percentage of Participants With Adverse Events (AEs) and Serious Adverse Events (SAEs)|Percentage of Participants With Abnormal Laboratory Safety Assessments|Percentage of Participants With Changes From Baseline Over Time in Laboratory Safety Assessments|Percentage of Participants With Abnormal Vital Signs|Percentage of Participants With Changes From Baseline Over Time in Vital Signs|Percentage of Participants With Abnormal 12-Lead Electrocardiogram (ECG) Assessments|Percentage of Participants With Changes From Baseline in Over Time in 12-Lead Electrocardiogram (ECG) Assessments|Percentage of Participants With Changes in Physical Examinations Assessments|Change From Baseline Over Time at Week 78 on the Clinical Dementia Rating Scale - Sum of Boxes (CDR-SB)|Percentage of Participants With Anti-BIIB092 Antibodies in Serum Over Time up to Week 90</t>
  </si>
  <si>
    <t>BPN14770</t>
  </si>
  <si>
    <t>Phosphodiesterase type-4D (PDE4D) inhibitor</t>
  </si>
  <si>
    <t>Improves cognitive function by prolonging cAMP activity; increase cAMP signaling in the brain, increases neuronal plasticity; enhance brain microglia ; improve neuronal connections; cognition-enhancing, neuroprotective effects; may reduce tau aggregation</t>
  </si>
  <si>
    <t>NCT03817684</t>
  </si>
  <si>
    <t>BPN14770-CNS-201</t>
  </si>
  <si>
    <t>Tetra PICASSO AD Trial: Study to Evaluate Effects of BPN14770 in Early Alzheimer's Subjects</t>
  </si>
  <si>
    <t>Tetra Discovery Partners</t>
  </si>
  <si>
    <t>Repeatable Battery for the Assessment of Neurological Status- Delayed Memory Index (RBANS- DMI)|Repeatable Battery for the Assessment of Neurological Status (RBANS) total score|Alzheimer's Disease Cooperative Study Activities of Daily Living Inventory (ADCS-ADL)|Mini-Mental State Exam (MMSE) Score|Clinical Dementia Rating Sum of Boxes Score (CDR-SB)|Clinical Global Impression - Improvement (CGI-I) Score|Pharmacokinetics: Maximum Drug Plasma Levels</t>
  </si>
  <si>
    <t>Bryostatin IV infusion</t>
  </si>
  <si>
    <t>Protein kinase C modulator</t>
  </si>
  <si>
    <t>Improve cellular processes; faciliate synaptogenesis; regenerative effects</t>
  </si>
  <si>
    <t>NCT03560245</t>
  </si>
  <si>
    <t>NTRP101-203</t>
  </si>
  <si>
    <t>A Study of Bryostatin in Moderately Severe to Severe Alzheimer's Disease Subjects Not On Memantine</t>
  </si>
  <si>
    <t>Neurotrope Bioscience, Inc.|Worldwide Clinical Trials</t>
  </si>
  <si>
    <t>4-15</t>
  </si>
  <si>
    <t>Moderately severe to severe AD not on memantine</t>
  </si>
  <si>
    <t>Safety: Treatment emergent adverse events (AEs) and serious adverse events (SAEs)|Efficacy: change in the Severe Impairment Battery (SIB) score obtained between the average 13 and 15-week scores and the baseline score|The repeated Severe Impairment Battery (SIB) changes from the baseline SIB</t>
  </si>
  <si>
    <t>Candesartan</t>
  </si>
  <si>
    <t>a, c, d</t>
  </si>
  <si>
    <t>angiotensin receptor blocker (Ang II is a crucial mediator of neuro-vascular injury)</t>
  </si>
  <si>
    <t>NCT02646982</t>
  </si>
  <si>
    <t>IRB00084574</t>
  </si>
  <si>
    <t>Candesartan's Effects on Alzheimer's Disease And Related Biomarkers</t>
  </si>
  <si>
    <t>Prodromal (MCI with AD biomarkers)</t>
  </si>
  <si>
    <t>CSF p-Tau, CSF amyloid B1-42, MRI perfusion imaging, structural MRI, resting state functional MRI</t>
  </si>
  <si>
    <t>Change in the number hypotensive episodes|Change in the number of subjects with symptoms of hypotension|Changes in the levels of serum creatinine|Change in the levels of serum potassium|Number of subjects discontinuations of candesartan|Changes in cerebrospinal fluid (CSF) phospho-tau181P levels|Changes in cerebrospinal fluid (CSF) amyloid Î²1-42 levels|Changes in levels of cerebrospinal fluid cytokines|Change in arterial stiffness, assessed by Pulse Wave Velocity (PWV)|Changes in aortic stiffness, assessed by Augmentation Index|Changes in levels of circulating Endothelial Progenitor Cells (EPCs)|Change in Alzheimer's Disease Assessment Scale (ADAS-cog) scores|Change in Clinical Dementia Rating (CDR) scores|Change in executive function, assessed by the EXAMINER score|Change in executive function, assessed by the Spatial 1-Back test|Change in cerebral vasoreactivity, assessed by MRI|Change in white matter hyperintensities (WMH), assessed by structural MRI|Change in functional connectivity, assessed by rs-fMRI</t>
  </si>
  <si>
    <t>CERE-110 (hasn't been updated since 1/2017; know the program was suspended)</t>
  </si>
  <si>
    <t>Nerve Growth Factor gene therapy</t>
  </si>
  <si>
    <t>Helps nerve cells in the brain function better</t>
  </si>
  <si>
    <t>NCT00876863</t>
  </si>
  <si>
    <t>A Double-Blind, Placebo-Controlled (Sham Surgery), Randomized, Multicenter Study Evaluating CERE-110 Gene Delivery in Subjects With Mild to Moderate Alzheimer's Disease</t>
  </si>
  <si>
    <t>Ongoing (but per press release, Sangamo terminated the program in 4/2015)</t>
  </si>
  <si>
    <t>1 surgery; 24 months primary outcome date</t>
  </si>
  <si>
    <t>Sangamo Therapeutics, ADCS</t>
  </si>
  <si>
    <t>Cilostazol</t>
  </si>
  <si>
    <t>PDE3 antagonist</t>
  </si>
  <si>
    <t>Reduce accumulation of amyloid and reduce tau phosphorylation; improve cerebral circulation</t>
  </si>
  <si>
    <t>NCT02491268</t>
  </si>
  <si>
    <t>National Cerebral and Cardiovascular Center</t>
  </si>
  <si>
    <r>
      <t xml:space="preserve">9/27/2017 </t>
    </r>
    <r>
      <rPr>
        <sz val="11"/>
        <color rgb="FFFF0000"/>
        <rFont val="Arial"/>
        <family val="2"/>
      </rPr>
      <t>(haven't been updated since last year)</t>
    </r>
  </si>
  <si>
    <t>22-28</t>
  </si>
  <si>
    <t>Industry/NIH/Consortium</t>
  </si>
  <si>
    <t>clear amyloid (DM)</t>
  </si>
  <si>
    <t>NCT01998841</t>
  </si>
  <si>
    <t>A DOUBLE-BLIND, PLACEBO-CONTROLLED PARALLEL-GROUP STUDY IN PRECLINICAL PSEN1 E280A MUTATION CARRIERS RANDOMIZED TO CRENEZUMAB OR PLACEBO, AND IN NONRANDOMIZED, PLACEBO-TREATED NONCARRIERS FROM THE SAME KINDRED, TO EVALUATE THE EFFICACY AND SAFETY OF CRENEZUMAB IN THE TREATMENT OF AUTOSOMAL-DOMINANT ALZHEIMER'S DISEASE</t>
  </si>
  <si>
    <t>260 weeks</t>
  </si>
  <si>
    <t>Genentech, NIA, Banner Alzheimer's Institute</t>
  </si>
  <si>
    <t>26+</t>
  </si>
  <si>
    <t>PSEN1 mutation carriers</t>
  </si>
  <si>
    <t>2, 3, 4, 7</t>
  </si>
  <si>
    <t>Amyloid PET, FDG-PET, vMRI, CSF tau</t>
  </si>
  <si>
    <t>NCT03507790</t>
  </si>
  <si>
    <t>COG0201</t>
  </si>
  <si>
    <t>A Study to Evaluate the Safety and Efficacy of CT1812 in Subjects With Mild to Moderate Alzheimer's Disease.</t>
  </si>
  <si>
    <t>182 days</t>
  </si>
  <si>
    <t>Number of study participants with treatment related adverse events and serious adverse events</t>
  </si>
  <si>
    <t>Curcumin + aerobic yoga</t>
  </si>
  <si>
    <t>Antioxidant and anti-inflammatory herb from the turmeric root</t>
  </si>
  <si>
    <t xml:space="preserve">Reduce amyloid production; decrease neuroglial cell proliferation </t>
  </si>
  <si>
    <t>NCT01811381</t>
  </si>
  <si>
    <t>E0669-I|VA_RX00069</t>
  </si>
  <si>
    <t>Curcumin and Yoga Therapy for Those at Risk for Alzheimer's Disease</t>
  </si>
  <si>
    <t>VA Office of Research and Development</t>
  </si>
  <si>
    <t xml:space="preserve">plasma amyloid, FDG-PET, </t>
  </si>
  <si>
    <t>Curcumin effects (first six month period) or curcumin and aerobic yoga effects (second six month period) on the changes in the levels of blood biomarkers for Mild Cognitive Impairment relative to baseline or relative to placebo or non-aerobic yoga.|Changes in 18F-fluorodeoxyglucose (FDG) Positron Emission Tomography (PET) glucose metabolism neuroimaging after supplementation compared to baseline and compared to placebo|Curcumin effects on changes in Neuropsychological parameters compared to baseline and to placebo (first six month period) and in combination with aerobic yoga, compared to baseline and to non-aerobic yoga with curcumin or aerobic yoga with supplement|Number of Participants with Adverse Events</t>
  </si>
  <si>
    <t>DAOI</t>
  </si>
  <si>
    <t>NMDA receptor modulation</t>
  </si>
  <si>
    <t>Enhance NMDA activity</t>
  </si>
  <si>
    <t>NCT03752463</t>
  </si>
  <si>
    <t>105-3412C</t>
  </si>
  <si>
    <t>NMDA Enhancer for the Treatment of Mild Alzheimer's Disease</t>
  </si>
  <si>
    <t>Kaohsiung Chang Gung Memorial Hospital, Kaohsiung, Taiwan</t>
  </si>
  <si>
    <t>10-26</t>
  </si>
  <si>
    <t>Change from baseline in the Alzheimer's disease assessment scale - cognitive subscale at week 8, 16 and 24|Change from baseline in Clinician's Interview-Based Impression of Change plus Caregiver Input at week 8, 16 and 24|Change from baseline in speed of processing (Category Fluency) at week 24|Change from baseline in working memory (Wechsler Memory Scale, Spatial Span) at week 24|Change from baseline in verbal learning and memory tests (Wechsler Memory Scale, Word Listing) at week 24</t>
  </si>
  <si>
    <t>Foundation</t>
  </si>
  <si>
    <t>Deferiprone</t>
  </si>
  <si>
    <t>a, c</t>
  </si>
  <si>
    <t>Iron chelating agent</t>
  </si>
  <si>
    <t>Reduce reactive oxygen species that damage neurons, effect on amyloid and BACE pathology (DM)</t>
  </si>
  <si>
    <t>NCT03234686</t>
  </si>
  <si>
    <t>DEF001</t>
  </si>
  <si>
    <t>Deferiprone to Delay Dementia (The 3D Study)</t>
  </si>
  <si>
    <r>
      <t xml:space="preserve">1/24/2018 </t>
    </r>
    <r>
      <rPr>
        <sz val="11"/>
        <color rgb="FFFF0000"/>
        <rFont val="Calibri"/>
        <family val="2"/>
        <scheme val="minor"/>
      </rPr>
      <t>(have not been updated since last year)</t>
    </r>
  </si>
  <si>
    <t>Neuroscience Trials Australia</t>
  </si>
  <si>
    <t>Efficacy of Deferiprone|Incidence of Treatment-Emergent Adverse Events (Safety and Tolerability)|Brain Iron Levels</t>
  </si>
  <si>
    <t>DHA (docosahexaenoic acid)</t>
  </si>
  <si>
    <t>Omega 3 fatty acid in high concentration in the brain</t>
  </si>
  <si>
    <t>Reduce amyloid production; improve synaptic function; reduces arachidonate</t>
  </si>
  <si>
    <t>NCT03613844</t>
  </si>
  <si>
    <t>HS-18-00291</t>
  </si>
  <si>
    <t>DHA Brain Delivery Trial</t>
  </si>
  <si>
    <t>2 years</t>
  </si>
  <si>
    <t>University of Southern California|Huntington Medical Research Institutes</t>
  </si>
  <si>
    <t>&gt;25</t>
  </si>
  <si>
    <t>normal with dementia risk factor (obesity, education years, htn, hyperlipidemia)</t>
  </si>
  <si>
    <t>change in cerebrospinal fluid fatty acid levels after the intervention</t>
  </si>
  <si>
    <t>DHP1401</t>
  </si>
  <si>
    <t xml:space="preserve">Ethanol extract of the seed of Zizyphus jujube, affect cAMP activity </t>
  </si>
  <si>
    <t>Improve synaptic function (cognitive enhancer)</t>
  </si>
  <si>
    <t>NCT03055741</t>
  </si>
  <si>
    <t>1401CS-2</t>
  </si>
  <si>
    <t>Study of DHP1401 in Patients With Mild-moderate Alzheimer's Disease Treated With Donepezil</t>
  </si>
  <si>
    <t>Daehwa Pharmaceutical Co., Ltd.</t>
  </si>
  <si>
    <t>Alzheimer's Disease Assessment Scale-cognition Korean version(ADAS-cog)|Clinical Dementia Rating Sum of Box Korean version(CDR-SB)|Neuropsychiatric Inventory-Q Korean version(NPI-Q)|K-MMSE|Korean Instrumental Activity of Daily Living(K-IADL)|Korean Trial Masking Test-elderly's version(K-TMT-e)</t>
  </si>
  <si>
    <t>Dronabinol (MarinolÂ®)</t>
  </si>
  <si>
    <t>CB1 and CB2 endocannabinoid receptor partial agonist (CB1 receptor agonism produces anxiolytic and antidepressant effects, CB2 receptor agonism can be anti-inflammatory)</t>
  </si>
  <si>
    <t>Improve neuropsychiatric symptoms (agitation)</t>
  </si>
  <si>
    <t>NCT02792257</t>
  </si>
  <si>
    <t>IRB00052955</t>
  </si>
  <si>
    <t>Trial of Dronabinol Adjunctive Treatment of Agitation in Alzheimer's Disease (AD) (THC-AD)</t>
  </si>
  <si>
    <t>3 weeks</t>
  </si>
  <si>
    <t>Paul B. Rosenberg|Mclean Hospital|Johns Hopkins University</t>
  </si>
  <si>
    <t>Agitation in AD</t>
  </si>
  <si>
    <t>Symptoms of agitation as measured by the Pittsburgh Agitation Scale|Symptoms of agitation as measured by the Neuropsychiatric Inventory, Clinician Version|Adverse events in Dronabinol treatment as compared to placebo</t>
  </si>
  <si>
    <t>E2609 (elenbecestat)</t>
  </si>
  <si>
    <t>BACE inhibitor</t>
  </si>
  <si>
    <t>NCT02322021</t>
  </si>
  <si>
    <t>A Placebo-Controlled, Double-Blind, Parallel-Group, Randomized, Proof-of-Concept, Dose-Finding Study To Evaluate Safety, Tolerability, and Efficacy of E2609 in Subjects With Mild Cognitive Impairment Due to Alzheimer's Disease (ProdromalAlzheimer's Disease) and Mild Dementia Due to Alzheimer's Disease</t>
  </si>
  <si>
    <t>up to 48 months</t>
  </si>
  <si>
    <t>Eisai Inc., Biogen</t>
  </si>
  <si>
    <t>prodromal AD and mild to moderate AD</t>
  </si>
  <si>
    <t>1, 4</t>
  </si>
  <si>
    <t xml:space="preserve">CSF-AB, vMRI </t>
  </si>
  <si>
    <t>Industry/Foundation</t>
  </si>
  <si>
    <t>Formoterol (inhaled)</t>
  </si>
  <si>
    <t>beta-2 adrenergic receptor agonist</t>
  </si>
  <si>
    <t>Effects on multiple cellular pathways</t>
  </si>
  <si>
    <t>NCT02500784</t>
  </si>
  <si>
    <t>Improving Beta-2 Adrenergic Signaling in Alzheimer's Disease</t>
  </si>
  <si>
    <r>
      <t xml:space="preserve">2/13/2017 </t>
    </r>
    <r>
      <rPr>
        <sz val="11"/>
        <color rgb="FFFF0000"/>
        <rFont val="Arial"/>
        <family val="2"/>
      </rPr>
      <t>(have not been updated since last year)</t>
    </r>
  </si>
  <si>
    <t xml:space="preserve">Palo Alto Veterans Institute for Research, Alzheimer's Association, Mylan </t>
  </si>
  <si>
    <t xml:space="preserve">CSF-tau and AB </t>
  </si>
  <si>
    <t>Academic/NIH</t>
  </si>
  <si>
    <t>Grapeseed Extract</t>
  </si>
  <si>
    <t>Anti-oligomerization agent; polyphenols, potent antioxidants</t>
  </si>
  <si>
    <t>Prevents aggregation of amyloid and tau</t>
  </si>
  <si>
    <t>NCT02033941</t>
  </si>
  <si>
    <t>GCO 09-0307|5R21AT005510</t>
  </si>
  <si>
    <t>Phase 2 Study to Examine Grape Seed Extract as an Anti-Oligomerization Agent in Alzheimer's Disease (AD)</t>
  </si>
  <si>
    <t>10 weeks</t>
  </si>
  <si>
    <t>National Center for Complementary and Integrative Health (NCCIH)|Icahn School of Medicine at Mount Sinai</t>
  </si>
  <si>
    <t>12-26</t>
  </si>
  <si>
    <t>1, 2, 5</t>
  </si>
  <si>
    <t>CSF tau, Plasma AB and CSF</t>
  </si>
  <si>
    <t>pharmacokinetic analysis|primary safety evaluations|AD Biomarkers|cognitive and functional assessments</t>
  </si>
  <si>
    <t>GRF6019</t>
  </si>
  <si>
    <t>proprietary plasma fraction of 400 proteins</t>
  </si>
  <si>
    <t>Young blood can counteract inflammatory and other agre-related degenerative processes in the brain</t>
  </si>
  <si>
    <t>NCT03520998</t>
  </si>
  <si>
    <t>ALK6019-201</t>
  </si>
  <si>
    <t>A Randomized Study to Assess the Safety of GRF6019 Infusions in Subjects With Mild to Moderate Alzheimer's Disease</t>
  </si>
  <si>
    <t>Alkahest, Inc.</t>
  </si>
  <si>
    <t>12-24</t>
  </si>
  <si>
    <t>Incidence of treatment-emergent adverse events (safety)|The Mini-Mental State Examination (MMSE)|Alzheimer's Disease Assessment Scale-Cognitive Subscale (ADASCog/11)|The Grooved Pegboard Test|The Category Fluency Test (CFT)|The Clinical Dementia Rating Scale - Sum of Boxes (CDR-SOB)|The Alzheimer's Disease Cooperative Study - Activities of Daily Living (ADCS-ADL)|The Alzheimer's Disease Cooperative Study - Clinical Global Impression of Change (ADCSCGIC)|The Neuropsychiatric Inventory Questionnaire (NPI-Q)|The Savonix Neurocognitive Assessments and Digit Span</t>
  </si>
  <si>
    <t>Human plasma protein fraction infusions</t>
  </si>
  <si>
    <t>NCT03765762</t>
  </si>
  <si>
    <t>Alkahest study 6019-202</t>
  </si>
  <si>
    <t>A Study to Assess the Safety of GRF6019 Infusions in Subjects With Severe Alzheimer's Disease</t>
  </si>
  <si>
    <t>5 days (5 weeks to primary outcome measure</t>
  </si>
  <si>
    <t>0-10</t>
  </si>
  <si>
    <t>severe AD</t>
  </si>
  <si>
    <t>Incidence of treatment-emergent adverse events (safety)|Tolerability of GRF6019 as assessed by number of patients completing the dosing regimen|The Mini-Mental State Examination (MMSE) score|Severe Impairment Battery (SIB)|Alzheimer's Disease Cooperative Study Group Activities of Daily Living Inventory for Severe Alzheimer's Disease (ADCS-ADL-Severe)|Alzheimer's Disease Cooperative Study - Clinical Global Impression of Change Plus Caregiver Input (ADCS-CGIC)|Neuropsychiatric Inventory Nursing Home (NPI-NH) Version|Neuropsychiatric Inventory (NPI) Caregiver version</t>
  </si>
  <si>
    <t>GV1001</t>
  </si>
  <si>
    <t>a, d</t>
  </si>
  <si>
    <t>telomerase reverse transcriptase peptide vaccine; immune activating T cell response against amyloid</t>
  </si>
  <si>
    <t>Effects on multiple cellular pathways including amyloid pathology (DM)</t>
  </si>
  <si>
    <t>NCT03184467</t>
  </si>
  <si>
    <t>KG 6/2016</t>
  </si>
  <si>
    <t>Clinical Trial to Evaluate the Efficacy and Safety of GV1001 in Alzheimer Patients</t>
  </si>
  <si>
    <r>
      <t xml:space="preserve">6/12/2017 </t>
    </r>
    <r>
      <rPr>
        <sz val="11"/>
        <color rgb="FFFF0000"/>
        <rFont val="Calibri"/>
        <family val="2"/>
        <scheme val="minor"/>
      </rPr>
      <t>(have not been updated since last year)</t>
    </r>
  </si>
  <si>
    <t>GemVax &amp; Kael</t>
  </si>
  <si>
    <t>&lt;=19</t>
  </si>
  <si>
    <t>SIB (Severe Impairment Battery)|K-MMSE (Korean-Mini-Mental State Examination)|CDR-SOB (Clinical Dementia Rating-Sum of Box)|NPI (Neuropsychiatric Inventory)|GDS (Global Deterioration Scale)|ADCS-ADL-severe (Alzheimer's Disease Cooperative Study-Activities of Daily Living scale-severe)|CIBIC-plus (Clinician Interview-Based Impression of Change-Plus)</t>
  </si>
  <si>
    <t>hMSCs (Human Mesenchymal Stem Cells)</t>
  </si>
  <si>
    <t>NCT02833792</t>
  </si>
  <si>
    <t>STEM105-M-AD</t>
  </si>
  <si>
    <t>Allogeneic Human Mesenchymal Stem Cells for Alzheimer's Disease</t>
  </si>
  <si>
    <t>6 months(2 infusions 6 months apart)</t>
  </si>
  <si>
    <t>Stemedica Cell Technologies, Inc.|Stemedica International SA</t>
  </si>
  <si>
    <t>Safety|Efficacy</t>
  </si>
  <si>
    <t>NCT02513706</t>
  </si>
  <si>
    <t>A Single Site, Randomized, Double-blind, Placebo Controlled Trial of UCMSCs in Subjects With Alzheimer's Disease</t>
  </si>
  <si>
    <t>10-16</t>
  </si>
  <si>
    <t>ID1201</t>
  </si>
  <si>
    <r>
      <t xml:space="preserve">anti-amyloid; through activation of the phosphatidylinositol 3-kinase/Akt pathway; </t>
    </r>
    <r>
      <rPr>
        <sz val="11"/>
        <color rgb="FFFF0000"/>
        <rFont val="Calibri"/>
        <family val="2"/>
        <scheme val="minor"/>
      </rPr>
      <t>fruit extract of Melia toosendan. Alleviates AD pathoogies through the various actions of its effective components such as a-secretase activation followed to AB reduction, RAGE inhibitrion, neuroprotection, and anti-inflammatory activities</t>
    </r>
  </si>
  <si>
    <t>Effects on multiple cellular pathways including amyloid metabolism (DM)</t>
  </si>
  <si>
    <t>NCT03363269</t>
  </si>
  <si>
    <t>ID-BOA-201</t>
  </si>
  <si>
    <t>Evaluate the Efficacy and Safety of ID1201 for Dose-finding in Mild Alzheimer's Disease</t>
  </si>
  <si>
    <t>IlDong Pharmaceutical Co Ltd</t>
  </si>
  <si>
    <t>Change From Baseline in Alzheimer's Disease Assessment Scale-Cognitive Subscale (ADAS-Cog11) at 12 Weeks</t>
  </si>
  <si>
    <t>Insulin glulisine intranasal</t>
  </si>
  <si>
    <t>Enhance cell signaling and growth</t>
  </si>
  <si>
    <t>NCT02503501</t>
  </si>
  <si>
    <t>A Phase II, Single Center, Randomized, Double-Blind, Placebo-Controlled Study of the Safety and the Therapeutic Effectiveness of Intranasal Glulisine in Amnestic Mild Cognitive Impairment and Probable Mild Alzheimer's Disease</t>
  </si>
  <si>
    <t>HealthPartners Institute for Education and Research</t>
  </si>
  <si>
    <t>1, 2, 3</t>
  </si>
  <si>
    <t>CSF -tau, AB-42, phosphotau, FDG-PET</t>
  </si>
  <si>
    <t>Lemborexant</t>
  </si>
  <si>
    <t>Dual antagonist of orexin OX1 and OX2 receptors</t>
  </si>
  <si>
    <t>Improve irregular sleep , regulate sleep and wake, treatment of multiple sleep-wake disorders</t>
  </si>
  <si>
    <t>NCT03001557</t>
  </si>
  <si>
    <t>E2006-G000-202|2017-003306-40</t>
  </si>
  <si>
    <t>Study of Lemborexant for Irregular Sleep-Wake Rhythm Disorder and Mild to Moderate Alzheimer's Disease Dementia</t>
  </si>
  <si>
    <t>28 days</t>
  </si>
  <si>
    <t>Eisai Inc.|Purdue Pharma LP</t>
  </si>
  <si>
    <t>Mild-moderate AD with sleep disorder</t>
  </si>
  <si>
    <t>Change From Baseline of Mean Sleep Fragmentation Index (SFI) During Week 1 of Treatment|Change From Baseline of Mean SFI During Week 2 of Treatment|Change From Baseline of Mean SFI During Week 3 of Treatment|Change From Baseline of Mean SFI During Week 4 of Treatment|Change From Baseline of Mean Wake Fragmentation Index (WFI) During Week 1 of Treatment|Change From Baseline of Mean WFI During Week 2 of Treatment|Change From Baseline of Mean WFI During Week 3 of Treatment|Change From Baseline of Mean WFI During Week 4 of Treatment|Change From Baseline in the Mean Duration of Sleep Bouts (aMeanDurSB) During Week 1 of Treatment|Change From Baseline in the aMeanDurSB During Week 2 of Treatment|Change From Baseline in the aMeanDurSB During Week 3 of Treatment|Change From Baseline in the aMeanDurSB During Week 4 of Treatment|Change From Baseline in the Mean Duration of Wake Bouts (aMeanDurWB) During Week 1 of Treatment|Change From Baseline in the aMeanDurWB During Week 2 of Treatment|Change From Baseline in the aMeanDurWB During Week 3 of Treatment|Change From Baseline in the aMeanDurWB During Week 4 of Treatment|Change From Baseline of Mean Actigraphy Sleep Efficiency (aSE) During Week 1 of Treatment|Change From Baseline of Mean aSE During Week 2 of Treatment|Change From Baseline of Mean aSE During Week 3 of Treatment|Change From Baseline of Mean aSE During Week 4 of Treatment|Change From Baseline of Mean Actigraphy Wake Efficiency (aWE) During Week 1 of Treatment|Change From Baseline of Mean aWE During Week 2 of Treatment|Change From Baseline of Mean aWE During Week 3 of Treatment|Change From Baseline of Mean aWE During Week 4 of Treatment|Change From Baseline in Intradaily Variability (IV) Over Week 1 of Treatment|Change From Baseline in IV Over Week 2 of Treatment|Change From Baseline in IV Over Week 3 of Treatment|Change From Baseline in IV Over Week 4 of Treatment|Change From Baseline in Interdaily Stability (IS) Over Week 1 of Treatment|Change From Baseline in IS Over Week 2 of Treatment|Change From Baseline in IS Over Week 3 of Treatment|Change From Baseline in IS Over Week 4 of Treatment|Change From Baseline in the Activity Across the Least Active 5-hour Period per 24-hour Period (L5) Over Week 1 of Treatment|Change From Baseline in the Activity Across the Least Active 5-hour Period per 24-hour Period (L5) Over Week 2 of Treatment|Change From Baseline in the Activity Across the Least Active 5-hour Period per 24-hour Period (L5) Over Week 3 of Treatment|Change From Baseline in the Activity Across the Least Active 5-hour Period per 24-hour Period (L5) Over Week 4 of Treatment|Change From Baseline in the Activity During the Most Active 10-hour Period per 24-hour Period (Mean M10) Over Week 1 of Treatment|Change From Baseline in the Activity During the Most Active 10-hour Period per 24-hour Period (Mean M10) Over Week 2 of Treatment|Change From Baseline in the Activity During the Most Active 10-hour Period per 24-hour Period (Mean M10) Over Week 3 of Treatment|Change From Baseline in the Activity During the Most Active 10-hour Period per 24-hour Period (Mean M10) Over Week 4 of Treatment|Change From Baseline in the Amplitude of the Rest-activity Rhythm Calculated as the Difference Between M10 and L5 (AMP) Over Week 1 of Treatment|Change From Baseline in the Amplitude of the Rest-activity Rhythm Calculated as the Difference Between M10 and L5 (AMP) Over Week 2 of Treatment|Change From Baseline in the Amplitude of the Rest-activity Rhythm Calculated as the Difference Between M10 and L5 (AMP) Over Week 3 of Treatment|Change From Baseline in the Amplitude of the Rest-activity Rhythm Calculated as the Difference Between M10 and L5 (AMP) Over Week 4 of Treatment|Change From Baseline in the Relative Amplitude of the Rest-activity Rhythm Calculated as the Difference Between M10 and L5 Divided by M10 Plus L5 (RA) Over Week 1 of Treatment|Change From Baseline in the Relative Amplitude of the Rest-activity Rhythm Calculated as the Difference Between M10 and L5 Divided by M10 Plus L5 (RA) Over Week 2 of Treatment|Change From Baseline in the Relative Amplitude of the Rest-activity Rhythm Calculated as the Difference Between M10 and L5 Divided by M10 Plus L5 (RA) Over Week 3 of Treatment|Change From Baseline in the Relative Amplitude of the Rest-activity Rhythm Calculated as the Difference Between M10 and L5 Divided by M10 Plus L5 (RA) Over Week 4 of Treatment|Change From Baseline in the Neuropsychiatric Inventory (NPI-10) Total Score at Day 29|Change From Baseline in the Sleep Disorders Inventory (SDI) Score at Day 29|Number of Participants in Each Category of the Clinician's Global Impression of Change Irregular Sleep-Wake Rhythm Disorder (CGIC-ISWRD) Scale Overall Score at Day 29|Number of Participants With any Non-serious Adverse Event or any Serious Adverse Event</t>
  </si>
  <si>
    <t>Industy/Academic/Foundation</t>
  </si>
  <si>
    <t>Levetiracetam</t>
  </si>
  <si>
    <t>SV2A modulator</t>
  </si>
  <si>
    <t>Reduce amyloid induced neuronal hyperactivity</t>
  </si>
  <si>
    <t>NCT03489044</t>
  </si>
  <si>
    <t>IRAS 203849|2016-003109-32</t>
  </si>
  <si>
    <t>An Investigation of Levetiracetam in Alzheimer's Disease</t>
  </si>
  <si>
    <t>8 weeks</t>
  </si>
  <si>
    <t>University of Oxford|Oxford University Hospitals NHS Trust|Oxford Health NHS Foundation Trust|Northumberland, Tyne and Wear NHS Foundation Trust|UCB Pharma</t>
  </si>
  <si>
    <t>Effect of Levetiracetam on hippocampal function in patients with Alzheimer's disease as assessed by a computerised test of hippocampal binding|Number of participants with treatment related serious adverse events as reported on the serious adverse events proforma|Effect of Levetiracetam on mood in patients with Alzheimer's disease|Effect of Levetiracetam on quality of life in patients with Alzheimer's disease as assessed by their principal carer|Effect of Levetiracetam on quality of life in patients with Alzheimer's disease|Determining role of the electroencepahlogram in patients with Alzheimer's disease</t>
  </si>
  <si>
    <t>levetiracetam</t>
  </si>
  <si>
    <t>NCT02002819</t>
  </si>
  <si>
    <t>Phase 2a Levetiracetam Trial for AD-associated Network Hyperexcitability</t>
  </si>
  <si>
    <t>&gt;18</t>
  </si>
  <si>
    <t>Levetiracetam 250 mg</t>
  </si>
  <si>
    <t>NCT03461861</t>
  </si>
  <si>
    <t>PRO00031146|R21AG056882-01</t>
  </si>
  <si>
    <t>Network-Level Mechanisms for Preclinical Alzheimer's Disease Development</t>
  </si>
  <si>
    <t>2 weeks</t>
  </si>
  <si>
    <t>Medical College of Wisconsin|National Institute on Aging (NIA)</t>
  </si>
  <si>
    <t>normal who are APOE4 carriers</t>
  </si>
  <si>
    <t>Functional connectivity strengths of neural networks|Rey Auditory Verbal Learning Test (AVLT)|Logical memory test (LMT)</t>
  </si>
  <si>
    <t>Liraglutide</t>
  </si>
  <si>
    <t>Glucagon-like peptide 1 receptor agonist</t>
  </si>
  <si>
    <t>Enhance cell signaling (cognitive enhancer)</t>
  </si>
  <si>
    <t>NCT01843075</t>
  </si>
  <si>
    <t>Evaluating the Effects of the Novel GLP-1 Analogue, Liraglutide, in Patients With Mild Alzheimer's Disease (ELAD Study)</t>
  </si>
  <si>
    <r>
      <t>3/27/2017</t>
    </r>
    <r>
      <rPr>
        <sz val="11"/>
        <color rgb="FFFF0000"/>
        <rFont val="Arial"/>
        <family val="2"/>
      </rPr>
      <t xml:space="preserve"> (have not been updated since last year)</t>
    </r>
  </si>
  <si>
    <t>Imperial College London, King's College Hospital NHS Trust, University of Oxford, University of Southampton, Avon and Wiltshire Mental Health Partnership NHS Trust</t>
  </si>
  <si>
    <t>change in cerebral glucose metabolic rate</t>
  </si>
  <si>
    <t>Academic&amp;NIA</t>
  </si>
  <si>
    <t>Lithium</t>
  </si>
  <si>
    <t>ion channel modulator</t>
  </si>
  <si>
    <t>Improve neuropsychiatric symptoms (agitation, mania, psychosis)</t>
  </si>
  <si>
    <t>NCT02129348</t>
  </si>
  <si>
    <t>Treatment of Psychosis and Agitation in Alzheimer's Disease</t>
  </si>
  <si>
    <t>New York State Psychiatric Institute; NIA</t>
  </si>
  <si>
    <t>5-26</t>
  </si>
  <si>
    <t>Psychosis and agitation in AD</t>
  </si>
  <si>
    <t>L-Serine</t>
  </si>
  <si>
    <r>
      <t xml:space="preserve">amino acid; </t>
    </r>
    <r>
      <rPr>
        <sz val="11"/>
        <color theme="1"/>
        <rFont val="Calibri"/>
        <family val="2"/>
        <scheme val="minor"/>
      </rPr>
      <t xml:space="preserve">prevents toxic missfolding; </t>
    </r>
  </si>
  <si>
    <t>Stablize protein misfolding (DM)</t>
  </si>
  <si>
    <t>NCT03062449</t>
  </si>
  <si>
    <t>Phase IIa L-serine Trial for eAD</t>
  </si>
  <si>
    <t>9 months</t>
  </si>
  <si>
    <t>Dartmouth-Hitchcock Medical Center|Brain Chemistry Laboratories, Institute for Ethnomedicine</t>
  </si>
  <si>
    <t>Early AD</t>
  </si>
  <si>
    <t>Change in score on the Montreal Cognitive Assessment evaluation|Documentation of any adverse events|Changes in complete blood count, liver function test, basic metabolic panel measures.|Change in plasma biomarker levels.|Relationship between Montreal Cognitive Assessment score and plasma biomarker levels</t>
  </si>
  <si>
    <t>Lupron Depot (Leuprolide Acetate Depot)</t>
  </si>
  <si>
    <t>antineoplastic agent; gonadotropin releasing hormone (GnRH) receptor agonist</t>
  </si>
  <si>
    <t>NCT03649724</t>
  </si>
  <si>
    <t>LUCINDA</t>
  </si>
  <si>
    <t>The LUCINDA Trial: LUpron Plus Cholinesterase Inhibition to Reduce Neurological Decline in Alzheimer's</t>
  </si>
  <si>
    <t>48 weeks</t>
  </si>
  <si>
    <t>New York University School of Medicine</t>
  </si>
  <si>
    <t>female with probablel AD</t>
  </si>
  <si>
    <t>Change from Baseline in Alzheimer's Disease Assessment Scale-Cognitive Subscale</t>
  </si>
  <si>
    <t>monoclonal antibody</t>
  </si>
  <si>
    <t>NCT03367403</t>
  </si>
  <si>
    <t>16933|I5T-MC-AACG</t>
  </si>
  <si>
    <t>A Study of LY3002813 in Participants With Early Symptomatic Alzheimer's Disease</t>
  </si>
  <si>
    <t>18 months</t>
  </si>
  <si>
    <t>20-28</t>
  </si>
  <si>
    <t>4,7,8</t>
  </si>
  <si>
    <t>amyloid-PET, Tau-PET, vMRI</t>
  </si>
  <si>
    <t>Change from Baseline in the Integrated Alzheimer's Disease Rating Scale (iADRS) Score|Change from Baseline in the Alzheimer's Disease Assessment Scaleâ€”Cognitive Subscale (ADAS-Cog13) Score|Change from Baseline in the Clinical Dementia Rating Scale Sum of Boxes (CDR-SB) Score|Change from Baseline in the Mini Mental State Examination (MMSE) Score|Change from Baseline in Alzheimer's Disease Cooperative Study-Instrumental Activities of Daily Living Scale (ADCS-iADL) Score|Change from Baseline in Brain Amyloid Plaque Deposition as Measured by Florbetapir F18 Positron Emission Tomography (PET) Scan|Change from Baseline in Brain Tau Deposition as Measured by Flortaucipir F18 PET Scan|Change from Baseline in Brain Volume as Measured by volumetric Magnetic Resonance Imaging (vMRI)</t>
  </si>
  <si>
    <t>Clear tau</t>
  </si>
  <si>
    <t>NCT03518073</t>
  </si>
  <si>
    <t>16124|I8G-MC-LMDC</t>
  </si>
  <si>
    <t>A Study of LY3303560 in Participants With Early Symptomatic Alzheimer's Disease</t>
  </si>
  <si>
    <t>80 weeks</t>
  </si>
  <si>
    <t>early symptomatic AD</t>
  </si>
  <si>
    <t>2, 4</t>
  </si>
  <si>
    <t>aggregated tau deposition (CSF?), vMRI</t>
  </si>
  <si>
    <t>Change from Baseline on the integrated Alzheimer's Disease Rating Scale (iADRS)|Change from Baseline on the Alzheimer's Disease Assessment Scaleâ€”Cognitive Subscale (ADAS-Cog13) Score|Change from Baseline on the Alzheimer's Disease Cooperative Study-Instrumental Activities of Daily Living Scale (ADCS-iADL) Score|Change from Baseline on the Clinical Dementia Rating Scale Sum of Boxes (CDR-SB) Score|Change from Baseline on the Mini Mental Status Examination (MMSE) Score|Change from Baseline in Aggregated Tau Deposition|Change from Baseline in Brain Volume as Measured by Volumetric Magnetic Resonance Imaging (vMRI)|Percentage of Participants with Suicidal Ideation and Behaviors Assessed by the Columbia Suicide Severity Rating Scale (C-SSRS)|Number of Participants with Treatment Emergent Anti-LY3303560 Antibodies</t>
  </si>
  <si>
    <t>Consortium</t>
  </si>
  <si>
    <t>Methylene Blue</t>
  </si>
  <si>
    <t>Tau protein aggregation inhibitor</t>
  </si>
  <si>
    <t>Reduce neurofibrillary tangle formation (DM)</t>
  </si>
  <si>
    <t>NCT02380573</t>
  </si>
  <si>
    <t>Phase II Clinical Trial: Cognitive and Functional Connectivity Effects of Methylene Blue in Healthy Aging and Mild Cognitive Impairment</t>
  </si>
  <si>
    <t>Texas Alzheimer's Research and Care Consortium</t>
  </si>
  <si>
    <t>MLC901</t>
  </si>
  <si>
    <r>
      <t>neuroprotective chinese herbal</t>
    </r>
    <r>
      <rPr>
        <sz val="11"/>
        <color theme="1"/>
        <rFont val="Calibri"/>
        <family val="2"/>
        <scheme val="minor"/>
      </rPr>
      <t>; natural product consisting of several herbs that may protect neurons</t>
    </r>
  </si>
  <si>
    <t>Multiple cellular pathways (cognitive enhancer)</t>
  </si>
  <si>
    <t>NCT03038035</t>
  </si>
  <si>
    <t>MLC901-2</t>
  </si>
  <si>
    <t>The Alzheimer's Disease THErapy With NEuroaid (ATHENE) Study</t>
  </si>
  <si>
    <r>
      <t xml:space="preserve">1/31/2017 </t>
    </r>
    <r>
      <rPr>
        <sz val="11"/>
        <color rgb="FFFF0000"/>
        <rFont val="Calibri"/>
        <family val="2"/>
        <scheme val="minor"/>
      </rPr>
      <t>(have not been updated since last year)</t>
    </r>
  </si>
  <si>
    <t>6 months (6month ext)</t>
  </si>
  <si>
    <t>National University Hospital, Singapore</t>
  </si>
  <si>
    <t>Evaluating the safety of MLC901 when it is given in combination with the standard treatment.The safety will be evaluated by adverse events, vital signs, ECG and laboratory tests, physical and neurological examinations at 6 months.|Evaluate the effect of MLC901 as add on therapy to standard treatments for 6 months on cognitive function in patients with mild to moderate AD using Alzheimer's Disease Assessment Scale- cognitive subscale (ADAS- Cog).|Evaluate the effect of MLC901 as add on therapy to standard treatments for 6 months on cognitive function in patients with mild to moderate AD using Mini Mental State Examination (MMSE).|Evaluate the long term safety of MLC901 as add-on treatment to standard treatments for up to 1 year in an open extension study with adverse events, vital signs, ECG and laboratory tests, physical and neurological examination at 1 year.|Evaluate the long term effect on disease progression of MLC901 as add-on treatment to standard treatments for up to 1 year in an open extension study by assessing Alzheimer's Disease Cooperative Study- Clinical Global Impression of Change (ADCS- CGIC).|Evaluate the long term effect on disease progression of MLC901 as add-on treatment to standard treatments for up to 1 year in an open extension study by assessing Alzheimer's Disease Cooperative Study- Activities of Daily Living Inventory (ADCS- ADL23)|Evaluate the long term effect on disease progression of MLC901 as add-on treatment to standard treatments for up to 1 year in an open extension study by assessing Neuropsychiatric Inventory (NPI).</t>
  </si>
  <si>
    <t>Montelukast new buccal film (Montelukast VersaFilm)</t>
  </si>
  <si>
    <t>leukotriene receptor antagonist (LTRA)</t>
  </si>
  <si>
    <t>Reduce inflammatory pathways (cognitive enhancer)</t>
  </si>
  <si>
    <t>NCT03402503</t>
  </si>
  <si>
    <t>Safety, Feasibility, Tolerability, and Efficacy of a New Buccal Film of Montelukast in Patients With Mild to Moderate Alzheimer's Disease</t>
  </si>
  <si>
    <t>IntelGenx Corp.</t>
  </si>
  <si>
    <t>14-22</t>
  </si>
  <si>
    <t>MP-101</t>
  </si>
  <si>
    <t>Enhance mitochondrial functioning</t>
  </si>
  <si>
    <t>Improve neuropsychiatric symptoms (psychosis)</t>
  </si>
  <si>
    <t>NCT03044249</t>
  </si>
  <si>
    <t>MP-101-01</t>
  </si>
  <si>
    <t>A Study of MP-101 in the Treatment of Psychosis in Alzheimer's Disease</t>
  </si>
  <si>
    <t>Mediti Pharma Inc.</t>
  </si>
  <si>
    <t>psychosis in AD</t>
  </si>
  <si>
    <t>Change from baseline in the Neuropsychiatric Inventory (NPI) - Psychosis subscale|Change from baseline in the Clinical Global Impression of Severity (CGIS)|Change from Baseline in NPI Total Score|Change from Baseline in NPI Caregiver Distress|Change from Baseline in NPI Domains|Change from Baseline in Alzheimer's Disease Cooperative Study - Activities of Daily Living Inventory (ADCS-ADL)|Change from Baseline in Cohen-Mansfield Agitation Inventory (CMAI)|Number of Participants with any Treatment Emergent Adverse Event|Change from Baseline in the Unified Parkinson's Disease Rating Scale (UPDRS) Part III|Population Pharmacokinetics: Plasma Levels of MP-101 and Metabolite</t>
  </si>
  <si>
    <t>MTAU9937A (RO7105705; also RG6100)</t>
  </si>
  <si>
    <t>Monoclonal antibody targeting extracellular tau</t>
  </si>
  <si>
    <t>NCT03828747</t>
  </si>
  <si>
    <t>GN40040</t>
  </si>
  <si>
    <t>A Study of MTAU9937A in Patients With Moderate Alzheimer's Disease</t>
  </si>
  <si>
    <t>16-21</t>
  </si>
  <si>
    <t>Change from baseline to Week 49 in cognitive function as measured by the Alzheimer's Disease Assessment Scale, Cognitive Subscale, 11-item version (ADAS-Cog11)|Change from baseline to Week 49 in functional capacities as measured by the Alzheimer's Disease Cooperative Study-Daily Living Inventory (ADCS-ADL)|Change from baseline to Week 49 on the Clinical Dementia Rating-Sum of Boxes (CDR-SB)|Change from baseline to Week 49 on the Mini-Mental State Examination (MMSE)|Percentage of Participants with Adverse Events|Serum concentration of MTAU9937A at specified timepoints|Incidence of anti-drug antibodies (ADAs) during the study relative to the prevalence of ADAs at baseline</t>
  </si>
  <si>
    <t>NA-831(Traneurocin)</t>
  </si>
  <si>
    <t>Undisclosed</t>
  </si>
  <si>
    <t>neuroprotective, improve neurogenesis</t>
  </si>
  <si>
    <t>NCT03538522</t>
  </si>
  <si>
    <t>NeuroActiva</t>
  </si>
  <si>
    <t>A Double-Blind, Placebo-Controlled Safety and Efficacy Study of NA-831</t>
  </si>
  <si>
    <t>NeuroActiva, Inc.|The Florey Institute of Neuroscience and Mental Health</t>
  </si>
  <si>
    <t>&gt;23</t>
  </si>
  <si>
    <t>Change from baseline in Clinical Dementia Rating Scale- Sum of Boxes (CDR-SB) score at Week 24|1. Mean difference between the last (Week 24) and first (Week 2) postdose using Clinical Dementia Rating Scale- Sum of Boxes (CDR-SB) assessment|Assess the change from baseline in ADCS-ADL MCI at Week 24</t>
  </si>
  <si>
    <t>Neflamapimod (VX-745)</t>
  </si>
  <si>
    <t>Selective p38 MAPK alpha inhibitor</t>
  </si>
  <si>
    <t>Affect multiple cellular processes including inflammation and cellular plasticity; reduces amyloid plaque burden</t>
  </si>
  <si>
    <t>NCT03435861</t>
  </si>
  <si>
    <t>RC31/16/8371</t>
  </si>
  <si>
    <t>Effect of Neflamapimod on Brain Inflammation in Alzheimer's Disease Patients</t>
  </si>
  <si>
    <t>EIP Pharma, Toulouse University Hospital, Fondation Plan Alzheimer (france)</t>
  </si>
  <si>
    <t>CSF and plasma tau, CSF and plasma AB, [18F]DPA-714 ligand PET to monitor neuroinflammation, and CSF biomarkers of inflammation</t>
  </si>
  <si>
    <t>brain inflammation assessed by [18F]-DPA714, Standard Uptake Value (SUV)|brain inflammation assessed by [18F]-DPA714, Standard Uptake Value (SUV) 2|brain inflammation assessed by [18F]-DPA714, Standard Uptake Value (SUV)3|Neuropsychological assessment to assess the following cognitive functions 1:|Neuropsychological assessment to assess the following cognitive functions 2:|Neuropsychological assessment to assess the following cognitive functions 1.1:|Neuropsychological assessment to assess the following cognitive functions 2.2:|Neuropsychological assessment to assess the following cognitive functions 3:|Neuropsychological assessment to assess the following cognitive functions 4:|Neuropsychological assessment to assess the following cognitive functions 5:|Blood and CSF biomarkers of inflammation1|Blood and CSF biomarkers of inflammation 2|Blood and CSF biomarkers of inflammation 3|Blood and CSF biomarkers of inflammation 4|Blood and CSF biomarkers of inflammation 5|Blood and CSF biomarkers of inflammation 6|Blood and CSF biomarkers of inflammation 7|Blood and CSF biomarkers of inflammation 8|Blood and CSF biomarkers of inflammation 9|Blood and CSF biomarkers of inflammation 10|Blood and CSF biomarkers of inflammation 11|Blood and CSF biomarkers of inflammation 12|Blood and CSF biomarkers of inflammation 13|Blood and CSF biomarkers of inflammation 14|Blood and CSF biomarkers of inflammation 15|Blood and CSF biomarkers of inflammation 16|Blood and CSF biomarkers of inflammation 17|Blood and CSF biomarkers of inflammation 18|Blood and CSF biomarkers of inflammation 19|Blood and CSF biomarkers of inflammation 20|Blood and CSF biomarkers of inflammation 21|Blood and CSF biomarkers of inflammation 22|Blood and CSF biomarkers of inflammation 23|Blood and CSF biomarkers of inflammation 24|Blood and CSF biomarkers of inflammation 25|Blood and CSF biomarkers of inflammation 26|Blood and CSF biomarkers of inflammation 27|Blood and CSF biomarkers of inflammation 28</t>
  </si>
  <si>
    <t>neflamapimod (VX-745)</t>
  </si>
  <si>
    <t>selective p38 MAPK Alpha inhibitor</t>
  </si>
  <si>
    <t>Afffects multiple cellular processes including inflammation and cellular plasticity</t>
  </si>
  <si>
    <t>NCT03402659</t>
  </si>
  <si>
    <t>Proof-of-Concept Study of a Selective p38 MAPK Alpha Inhibitor, Neflamapimod, in Subjects With Mild Alzheimer's Disease</t>
  </si>
  <si>
    <t>EIP Pharma, VU University, Worldwide Clinical Trials</t>
  </si>
  <si>
    <t>MCI or mild AD</t>
  </si>
  <si>
    <t>CSF tau, CSF AB</t>
  </si>
  <si>
    <t>CSF AB and TAU</t>
  </si>
  <si>
    <t>Nicotinamide (vitamin B3)</t>
  </si>
  <si>
    <t>b, c</t>
  </si>
  <si>
    <t>histone deacetylase (HDAC) inhibition; microtublue protein modulator</t>
  </si>
  <si>
    <t>Tau-induced microtubule depolymerization</t>
  </si>
  <si>
    <t>NCT03061474</t>
  </si>
  <si>
    <t>Nicotinamide as an Early Alzheimer's Disease Treatment</t>
  </si>
  <si>
    <t>University of California, Irvine</t>
  </si>
  <si>
    <t>&gt;=20</t>
  </si>
  <si>
    <t>CSF-tau</t>
  </si>
  <si>
    <t>Change in p-tau 231|Change in p-tau 181|Change in total tau</t>
  </si>
  <si>
    <t>Academic/NIH/Consortium</t>
  </si>
  <si>
    <t>Nicotine Transdermal Patch</t>
  </si>
  <si>
    <t>Nicotinic acetylcholine receptor agonist</t>
  </si>
  <si>
    <t>Enhance acetylcholine signaling (cognitive enhancer)</t>
  </si>
  <si>
    <t>NCT02720445</t>
  </si>
  <si>
    <t>ATRI-002-NIC|R01AG047992|131918</t>
  </si>
  <si>
    <t>Memory Improvement Through Nicotine Dosing (MIND) Study</t>
  </si>
  <si>
    <t>University of Southern California|National Institute on Aging (NIA)|Vanderbilt University Medical Center|Alzheimer's Therapeutic Research Institute</t>
  </si>
  <si>
    <t>CSF biomarkers, vMRI</t>
  </si>
  <si>
    <t>Change from Baseline of the Conners Continuous Performance Task (CPT) to Month 25|Change from Baseline in Mild Cognitive Impairment - Clinical Global Impression of Change (MCI-CGIC) to Month 25|Change from Baseline in Cogstate Brief Battery (CBB) to Month 25|Change in Baseline in New York University (NYU) Paragraph Recall to Month 25|Change from Baseline in Clinical Dementia Rating Scale (CDR) - Sum of Boxes (SOB) to Month 25|Change in Baseline in Geriatric Depression Scale (GDS) to Month 25|Change in Baseline in Alzheimer's Disease Cooperative Study - Activities of Daily Living Inventory (ADCS-ADL) to Month 25|Change from Baseline in Older Adult Self Report (OASR) / Older Adult Behavior Checklist (OABCL) to Month 25</t>
  </si>
  <si>
    <t>Nilotinib</t>
  </si>
  <si>
    <t>Tyrosine kinase inhibitor; Inhibits brain Abl, decreases AB and p-tau, modulates brain and peripheral immune profiles</t>
  </si>
  <si>
    <t>Reduce amyloid and tau production</t>
  </si>
  <si>
    <t>NCT02947893</t>
  </si>
  <si>
    <t>2016-0315</t>
  </si>
  <si>
    <t>Impact of Nilotinib on Safety, Biomarkers and Clinical Outcomes in Mild to Moderate Alzheimer's Disease</t>
  </si>
  <si>
    <t>Georgetown University</t>
  </si>
  <si>
    <t>17-24</t>
  </si>
  <si>
    <t>CSF Abl inhibition</t>
  </si>
  <si>
    <t>Safety will be measured by number of participants experiencing the occurrence of adverse events and/or abnormal laboratory values|Effects of Nilotinib treatment on measurement of Nilotinib in the CSF</t>
  </si>
  <si>
    <t>Octagam 10%</t>
  </si>
  <si>
    <t>10% human normal immunoglobulin</t>
  </si>
  <si>
    <t>NCT03319810</t>
  </si>
  <si>
    <t>SIMR_Kile_IVIG POC</t>
  </si>
  <si>
    <t>Effect of IVIG on Cerebral and Retinal Amyloid in Mild Cognitive Impairment Due to Alzheimer Disease</t>
  </si>
  <si>
    <t>Sutter Health</t>
  </si>
  <si>
    <t>Change in baseline standard uptake ratio values (SUVr) of Florbetapir PET at 3 months|Change in baseline retinal amyloid imaging (RAI) at 3 months</t>
  </si>
  <si>
    <t>Omega 3 PUFA (polyunsaturated fatty acid)</t>
  </si>
  <si>
    <t>Fish oil concentrate standardized to long chain n-3 PUFA content</t>
  </si>
  <si>
    <t>promote brain health by supporting the small blood vessels</t>
  </si>
  <si>
    <t>NCT01953705</t>
  </si>
  <si>
    <t>n-3 PUFA for Vascular Cognitive Aging</t>
  </si>
  <si>
    <t>3 years</t>
  </si>
  <si>
    <t>Oregon Health and Science University|National Institute on Aging (NIA)</t>
  </si>
  <si>
    <t>total cerebral white matter hyperintensity volume|biomarkers of endothelial health|total brain atrophy|medial temporal lobe atrophy|ventricular expansion</t>
  </si>
  <si>
    <t>Pimavanserin</t>
  </si>
  <si>
    <t>5-HT2A inverse agonist</t>
  </si>
  <si>
    <t>NCT03118947</t>
  </si>
  <si>
    <t>ACP-103-033|2016-001128-78</t>
  </si>
  <si>
    <t>A Study of Pimavanserin for the Treatment of Agitation and Aggression in Subjects With Alzheimer's Disease</t>
  </si>
  <si>
    <t>52 weeks (open label)</t>
  </si>
  <si>
    <t>ACADIA Pharmaceuticals Inc.</t>
  </si>
  <si>
    <t>3,4 ?</t>
  </si>
  <si>
    <t>agitation in AD</t>
  </si>
  <si>
    <t>Safety and tolerability of pimavanserin over 52 weeks of treatment (e.g., Summary of Treatment-Emergent Adverse Events [Safety and Tolerability])</t>
  </si>
  <si>
    <t>Piromelatine</t>
  </si>
  <si>
    <t>melatonin receptor agonist; 5-HT 1A and 1D serotonin receptor agonist</t>
  </si>
  <si>
    <t>Enhance cellular signaling (cognitive enhancer)</t>
  </si>
  <si>
    <t>NCT02615002</t>
  </si>
  <si>
    <t>Randomized, Double-blind, Parallel-group, Placebo-controlled, Dose Ranging Study of Piromelatine in Patients With Mild Dementia Due to Alzheimer's Disease</t>
  </si>
  <si>
    <t>Neurim Pharmaceuticals Ltd.</t>
  </si>
  <si>
    <t>21-26</t>
  </si>
  <si>
    <t>Prazosin</t>
  </si>
  <si>
    <t>Alpha-1 adrenoreceptor antagonist</t>
  </si>
  <si>
    <t>NCT03710642</t>
  </si>
  <si>
    <t>ADC-042-PRAZ|5U19AG010483</t>
  </si>
  <si>
    <t>Prazosin for Agitation in Alzheimer's Disease</t>
  </si>
  <si>
    <t>Alzheimer's Disease Cooperative Study (ADCS)|National Institute on Aging (NIA)|VA Puget Sound Health Care System</t>
  </si>
  <si>
    <t>ADAS-Clinical Global Impression of Change in Agitation (CGIC)|Neuropsychiatric Inventory-Nursing Home version (NPI-NH)</t>
  </si>
  <si>
    <t>PTI-125</t>
  </si>
  <si>
    <t>Filamin A (FLNA) inhibitor</t>
  </si>
  <si>
    <t xml:space="preserve">Interrupts a pathway whereby AB42 changes the scaffolding protein filamin-A to a conformation that links it to nicotinic alpha 7 and TLR4 receptors, leading to tau hyperphosphorylation and the production of inflammatory cytokines. It bridges amyloid, tau, and neuroinflammatory processes. </t>
  </si>
  <si>
    <t>NCT03748706</t>
  </si>
  <si>
    <t>PTI-125-03</t>
  </si>
  <si>
    <t>Open-label, PK and Safety Study in Mild-to-moderate Alzheimer's Disease Patients</t>
  </si>
  <si>
    <t>Pain Therapeutics|National Institutes of Health (NIH)</t>
  </si>
  <si>
    <t>16-24</t>
  </si>
  <si>
    <t>CSF AB and tau</t>
  </si>
  <si>
    <t>Maximum Plasma Concentration (Cmax)|Time to Maximum Plasma Concentration (Tmax)|Last Quantifiable Plasma Concentration (Clast)|Time to Last Quantifiable Plasma Concentration (Tlast)|Area Under the Curve (AUC)|Minimum Plasma Concentration (Cmin)|PTI-125DX (biomarker)|Biomarker assay</t>
  </si>
  <si>
    <t>Rasagiline</t>
  </si>
  <si>
    <t>monoamine oxidase B inhibitor</t>
  </si>
  <si>
    <t>Enhances mitochondria activity and inactivates reactive oxygen species (cognitive enhancer), also effect on amyloid pathology (DM)</t>
  </si>
  <si>
    <t>NCT02359552</t>
  </si>
  <si>
    <t>A 24-week, Three-site, Randomized, Double Blind, Placebo Controlled, Parallel Group, Proof-of-concept Study to Evaluate the Effect of Rasagiline in the Regional Brain Metabolism on FDG PET in Patients With Mild to Moderate Alzheimer's Disease</t>
  </si>
  <si>
    <t>The Cleveland Clinic</t>
  </si>
  <si>
    <t>12-22</t>
  </si>
  <si>
    <t xml:space="preserve">FDG-PET </t>
  </si>
  <si>
    <t>Riluzole</t>
  </si>
  <si>
    <t>glutamate receptor antagonist; glutamate release inhibitor</t>
  </si>
  <si>
    <t>Inhibits glutamate neurotransmission (cognitive enhancer)</t>
  </si>
  <si>
    <t>NCT01703117</t>
  </si>
  <si>
    <t>Glutamatergic Dysfunction in Cognitive Aging: Riluzole in Mild Alzheimer's Disease</t>
  </si>
  <si>
    <r>
      <t xml:space="preserve">9/25/2017 </t>
    </r>
    <r>
      <rPr>
        <sz val="11"/>
        <color rgb="FFFF0000"/>
        <rFont val="Arial"/>
        <family val="2"/>
      </rPr>
      <t>(have not been updated since last year)</t>
    </r>
  </si>
  <si>
    <t>Rockefeller University</t>
  </si>
  <si>
    <t>19-27</t>
  </si>
  <si>
    <t xml:space="preserve">Imaging biomarkers N-acetylaspartate (NAA) and FDG-PET </t>
  </si>
  <si>
    <t>RO7105705</t>
  </si>
  <si>
    <t>NCT03289143</t>
  </si>
  <si>
    <t>GN39763|2017-001800-31</t>
  </si>
  <si>
    <t>A Study to Evaluate the Efficacy and Safety of RO7105705 in Patients With Prodromal to Mild Alzheimer's Disease</t>
  </si>
  <si>
    <t>72 weeks (optional 96 week open label ext)</t>
  </si>
  <si>
    <t>tau PET</t>
  </si>
  <si>
    <t>Change from baseline on the CDR-Sum of Boxes|Nature, frequency, severity, and timing of adverse events and serious adverse events|Change from baseline on the Repeatable Battery for Assessment of Neuropsychological Status (RBANS)|Change from baseline on the Alzheimer's Disease Assessment Scaleâˆ’Cognitive Subscale 13|Change from baseline on the Amsterdam Instrumental Activity of Daily Living questionnaire|Change from baseline on the Alzheimer's Disease Cooperative Study Groupâˆ’Activities of Daily Living Inventory|Serum concentrations of RO7105705 at specified timepoints|Presence of anti-drug antibodies during the study relative to their presence at baseline</t>
  </si>
  <si>
    <t>RPh201</t>
  </si>
  <si>
    <t>promote neurogenesis</t>
  </si>
  <si>
    <t>NCT03462121</t>
  </si>
  <si>
    <t>RGN-ADC-002</t>
  </si>
  <si>
    <t>A Clinical Study Evaluating the Efficacy and Safety of RPh201 Treatment in Individuals With Alzheimer's Disease With or Without Coexisting Cerebrovascular Disease</t>
  </si>
  <si>
    <t>Regenera Pharma Ltd</t>
  </si>
  <si>
    <t>15-22</t>
  </si>
  <si>
    <t>FDG-PET, AD blood biomarkers</t>
  </si>
  <si>
    <t>Change in (Alzheimer disease assessment scale) ADAS-Cog score between Baseline and Month 6|Change in CDR-SB score between Baseline and Month 6|AEs at Month 6|12-lead ECG at Month 6|Clinical Laboratory Assessments - (blood and urine) at at Month 6|Vital Signs|Change from Baseline on ADAS-Cog total scores at Month 3|Change from Baseline on ADAS-Cog total scores at Month 5|Change from Baseline on ADAS-Cog total scores at Month 12|Change from Baseline on CDR-SB total scores at Month 3|Change from Baseline on CDR-SB total scores at Month 5|Change from Baseline on CDR-SB total scores at Month 12|Change from Baseline in ADCS-ADL total score at Month 3|Change from Baseline in ADCS-ADL total score at Months 12|Change from Baseline in NPI total score at Month 3|Change from Baseline in NPI total score at Month 6|Change from Baseline in NPI total score at Month 12|Change from Baseline in the MMSE at Month 3|Change from Baseline in the MMSE at Month 6|Change from Baseline in the MMSE at Month 12|AEs at Month 12|Clinically significant changes in vital signs at Month 12|12-lead ECG at Month 12|Clinical Laboratory Assessments - (blood and urine) at Month 12</t>
  </si>
  <si>
    <t>Sagramostim (GM-CSF) - Leukine</t>
  </si>
  <si>
    <t>granulocyte colony stimulator; amyloid removal</t>
  </si>
  <si>
    <t>Stimulates innate immune system to remove amyloid pathology (DM)</t>
  </si>
  <si>
    <t>NCT01409915</t>
  </si>
  <si>
    <t>Pilot Phase 2 Trial of the Safety &amp; Efficacy of GM-CSF (Leukine) in the Treatment of Alzheimer's Disease</t>
  </si>
  <si>
    <t>Ongoing (but know trial was cancelled due to lack of enrollment)</t>
  </si>
  <si>
    <t xml:space="preserve">University of Colorado, Denver, The Dana Foundation </t>
  </si>
  <si>
    <t>SUVN-502</t>
  </si>
  <si>
    <t>5-HT6 antagonist</t>
  </si>
  <si>
    <t>Improve neuronal signaling (cognitive enhancer)</t>
  </si>
  <si>
    <t>NCT02580305</t>
  </si>
  <si>
    <t>A Phase 2a Multicenter, Randomized, Double-Blind, Parallel Group, 26-Week, Placebo-Controlled Study of SUVN-502 in Subjects With Moderate Alzheimer's Disease Currently Treated With Donepezil Hydrochloride and Memantine Hydrochloride</t>
  </si>
  <si>
    <t>Suven Life Sciences Limited</t>
  </si>
  <si>
    <t>12-20</t>
  </si>
  <si>
    <t>Telmisartan &amp; Perindopril</t>
  </si>
  <si>
    <t>Improve vascular functioning (DM)</t>
  </si>
  <si>
    <t>NCT02085265</t>
  </si>
  <si>
    <t>The SARTAN-AD Trial: A Randomized, Open Label, Proof of Concept Study of Telmisartan vs. Perindopril in Hypertensive Mild-Moderate Alzheimer's Disease Patients</t>
  </si>
  <si>
    <r>
      <t xml:space="preserve">11/27/2017 </t>
    </r>
    <r>
      <rPr>
        <sz val="11"/>
        <color rgb="FFFF0000"/>
        <rFont val="Arial"/>
        <family val="2"/>
      </rPr>
      <t>(have not been updated since last year)</t>
    </r>
  </si>
  <si>
    <t xml:space="preserve">Sunnybrook Health Sciences Centre, Alzheimer's Drug Discovery Foundation </t>
  </si>
  <si>
    <t>hypertensive pts</t>
  </si>
  <si>
    <t>MRI</t>
  </si>
  <si>
    <t>Thiethylperazine (TEP)</t>
  </si>
  <si>
    <t>Anti-emetic; in AD mouse models, promotes transport of toxic AB from brain into the blood, improves cognitive efficacy; TEP is approved for the prevention and tx of nausea, vomiting, vertigo</t>
  </si>
  <si>
    <t>NCT03417986</t>
  </si>
  <si>
    <t>IMU-AD-001</t>
  </si>
  <si>
    <t>Clinical Trial to Explore the the Amyloid Beta Draining Effect of Thiethylperazine (TEP) in Subjects With Newly Diagnosed Early-to-mild Dementia Due to Alzheimer's Disease (AD) in Comparison to Healthy Volunteers</t>
  </si>
  <si>
    <t>84 days</t>
  </si>
  <si>
    <t>Immungenetics AG</t>
  </si>
  <si>
    <t>25-18</t>
  </si>
  <si>
    <t xml:space="preserve">early to mild AD, and healthy </t>
  </si>
  <si>
    <t>CSF tau</t>
  </si>
  <si>
    <t>Efflux of Amyloid beta peptides (Group mean changes from baseline)|Scores obtained in psychometric tests [Cognition]|Incidence of Treatment-Emergent Adverse Events [Safety and tolerability]|Cerebrospinal fluid (CSF) levels of Tau</t>
  </si>
  <si>
    <t>UB-311</t>
  </si>
  <si>
    <t>NCT03531710</t>
  </si>
  <si>
    <t>V203-AD-EXT</t>
  </si>
  <si>
    <t>An Extension Study of V203-AD Study to Evaluate the Safety, Tolerability, Immunogenicity, and Efficacy of UB-311</t>
  </si>
  <si>
    <t>United Neuroscience Ltd.</t>
  </si>
  <si>
    <t>1, 2, 4, 7</t>
  </si>
  <si>
    <t>amyloid PET, vMRI, CSF AB, CSF tau</t>
  </si>
  <si>
    <t>The incidence of adverse event (AE)/serious adverse event (SAE) [Safety and Tolerability]).|Change from baseline and through to the end of the study in anti-AÎ² antibody titers [The immunogenicity of UB-311]|Change from baseline in cognitive: AlzheimerÂ´s Disease Assessment Scale- Cognitive|Change from baseline in cognition: Mini-Mental State Examination|Change from baseline in global assessment: Clinical Dementia Rating-Sum of Boxes|Change from baseline in global assessment: Computerized cognitive test (Cogstate test battery)|Change of amyloid deposition from baseline in 18F-AV-45 PET imaging in selected brain areas|Change from baseline of brain volume assessed by vMRI|The change from baseline of neurodegenerative biomarkers in blood|To evaluate the correlation between changes in qEEG and changes in cognition, if applicable</t>
  </si>
  <si>
    <t>Academic|NIH</t>
  </si>
  <si>
    <t>Valacyclovir</t>
  </si>
  <si>
    <t>anti-viral</t>
  </si>
  <si>
    <t>Protect against HSV 1 and 2 infection and inflammation</t>
  </si>
  <si>
    <t>NCT03282916</t>
  </si>
  <si>
    <t>7537|R01AG055422</t>
  </si>
  <si>
    <t>Anti-viral Therapy in Alzheimer's Disease</t>
  </si>
  <si>
    <t>78 weeks</t>
  </si>
  <si>
    <t>New York State Psychiatric Institute|National Institutes of Health (NIH)|National Institute on Aging (NIA)</t>
  </si>
  <si>
    <t>Mild AD and Positive HSV 1 and 2</t>
  </si>
  <si>
    <t>1,2,7</t>
  </si>
  <si>
    <t>CSF-AB, CSF-tau, Amyloid-PET</t>
  </si>
  <si>
    <t>Pet amyloid scan|Alzheimer's Disease Assessment Scale - Cognitive (ADAS-Cog)|Alzheimer's Disease Cooperative Study - Activities of Daily Living (ADCS-ADL)</t>
  </si>
  <si>
    <t xml:space="preserve">Valacyclovir </t>
  </si>
  <si>
    <t>Antiviral agent</t>
  </si>
  <si>
    <t>NCT02997982</t>
  </si>
  <si>
    <t>UmU-2016-390-31M|2016-002317-22</t>
  </si>
  <si>
    <t>Feasibility and Effects of Valaciclovir Treatment in Persons With Early Alzheimer's Disease</t>
  </si>
  <si>
    <t>4 weeks</t>
  </si>
  <si>
    <t>Hugo Lovheim, Umea University</t>
  </si>
  <si>
    <t>MCI/mild AD</t>
  </si>
  <si>
    <t>1, 2, 7</t>
  </si>
  <si>
    <t>CSF AB, CSF tau, amyloid PET</t>
  </si>
  <si>
    <t>Cerebrospinal fluid (CSF) Total Tau|Cerebrospinal fluid (CSF) Neurofilament light chain (NFL)|Cerebrospinal fluid (CSF) phosphorylated Tau (p-Tau)|Cerebrospinal fluid (CSF) Amyloid beta 1-42|PET/CT: [18F]-FHBG accumulation within the central nervous system (CNS)|PET/CT: Location of [18F]-FHBG accumulation|PET/CT: [18F]-FHBG accumulation|Mini Mental State Examination - Swedish Revision (MMSE-SR)|Cerebrospinal fluid (CSF) acyclovir concentration|Cerebrospinal fluid (CSF) 9-carboxymethoxymethylguanine (CMMG) concentration|Serum acyclovir concentration|Serum 9-carboxymethoxymethylguanine (CMMG) concentration|Proportion completing the [18F]-FHBG-PET/CT investigations|Proportion completing the 28 days treatment with valaciclovir at specified doses</t>
  </si>
  <si>
    <t>Xanamem (UE2343)</t>
  </si>
  <si>
    <r>
      <t>blocks the activity of the 11 -HSD1 enzyme to decrease cortisol in brain;</t>
    </r>
    <r>
      <rPr>
        <sz val="11"/>
        <color rgb="FFFF0000"/>
        <rFont val="Calibri"/>
        <family val="2"/>
        <scheme val="minor"/>
      </rPr>
      <t xml:space="preserve"> 11</t>
    </r>
    <r>
      <rPr>
        <sz val="11"/>
        <color rgb="FFFF0000"/>
        <rFont val="Calibri"/>
        <family val="2"/>
      </rPr>
      <t>β-hydroxysteroid dehydrogenase1 inhibitor.</t>
    </r>
  </si>
  <si>
    <t>Decreases cortisol production and neurodegeneration</t>
  </si>
  <si>
    <t>NCT02727699</t>
  </si>
  <si>
    <t>ACW0002</t>
  </si>
  <si>
    <t>A Phase II Study to Assess Safety, Tolerability and Efficacy of Xanamemâ„¢ in Subjects With Mild Dementia Due to AD</t>
  </si>
  <si>
    <t>Actinogen Medical|ICON Clinical Research</t>
  </si>
  <si>
    <t>mild dementia due to probable AD</t>
  </si>
  <si>
    <t>CSF p-Tau, t-Tau, CSF AB-42</t>
  </si>
  <si>
    <t>Change in AD COMposite Score (ADCOMs)|Change in Alzheimer's Disease Assessment Scales - Cognitive subscale score (ADAS-Cog v14)|Rey Auditory Verbal Learning Test (RAVLT)|Clinical Dementia Rating Scale - Sum of Boxes (CDR-SOB)|Mini-Mental Status Examination (MMSE)|Neuropsychiatric Inventory (NPI)|Neuropsychological Test Batteries (NTB) - Executive Domain</t>
  </si>
  <si>
    <t>Phase 2|Phase 3</t>
  </si>
  <si>
    <t>Plasma exchange with Albumin &amp; Immuneglobulin (IVIG)</t>
  </si>
  <si>
    <t xml:space="preserve">plasma exchange; total plasma exchange (TPE) for 2 months followed by low volume plasma exchange (LVPE) for 12 months, with albumin; two of the tx groups also received IVIG to replace endogenous immunoglobulins. </t>
  </si>
  <si>
    <t>NCT01561053</t>
  </si>
  <si>
    <t>A Multicenter, Randomized, Controlled Study To Evaluate The Efficacy And Safety Of Short-Term Plasma Exchange Followed By Long-Term Plasmapheresis With Human Albumin Combined With Intravenous Immunoglobulin In Patients With Mild-Moderate AD</t>
  </si>
  <si>
    <r>
      <t xml:space="preserve">8/2/2017 </t>
    </r>
    <r>
      <rPr>
        <sz val="11"/>
        <color rgb="FFFF0000"/>
        <rFont val="Arial"/>
        <family val="2"/>
      </rPr>
      <t>(have not been updated since last year)</t>
    </r>
  </si>
  <si>
    <t>14 months</t>
  </si>
  <si>
    <t>Instituto Grifols, S.A.</t>
  </si>
  <si>
    <t xml:space="preserve">1, 2, 3, 5 </t>
  </si>
  <si>
    <t>CSF AB1-40,42, t-tau, p-tau, plasma AB1-40,42, FDG-PET</t>
  </si>
  <si>
    <r>
      <t>Sigma-1 receptor agonist (high affinity), Muscarinic agonist (low affinity), GSK-3</t>
    </r>
    <r>
      <rPr>
        <sz val="11"/>
        <color theme="1"/>
        <rFont val="Calibri"/>
        <family val="2"/>
      </rPr>
      <t>β inhibitor</t>
    </r>
  </si>
  <si>
    <t xml:space="preserve">Improve cell signaling and reduce tau phosphorylation; Sigma 1 receptor activation has demonstrated ability to reduce key pathophysiological signs of AD: beta amyloid, hyperphosphorylated tau, and increased inflammation. </t>
  </si>
  <si>
    <t>NCT03790709</t>
  </si>
  <si>
    <t>ANAVEX2-73-AD-004</t>
  </si>
  <si>
    <t>ANAVEX2-73 for Treatment of Early Alzheimer's Disease</t>
  </si>
  <si>
    <t>Plasma AB and Tau, CSF AB and Tau</t>
  </si>
  <si>
    <t>ADAS-Cog (Alzheimer Disease Assessment Scale-Cognition)|ADCS-ADL (Activities of Daily Living)|Number of participants with treatment-related adverse events as assessed by CTCAE v4.03|CDR-SB (Clinical Dementia Rating Scale Sum of Boxes)|RSCAQ sleep score</t>
  </si>
  <si>
    <t>AXS-05 (DM + bupropion)</t>
  </si>
  <si>
    <t>Sigma 1 receptor agonist, NMDA receptor antagonist (dextromethorphan); serotonin, norepinephrine reuptake inhibition (bupropion)</t>
  </si>
  <si>
    <t>Improve neuropsychiatric symptoms (agitation</t>
  </si>
  <si>
    <t>NCT03226522</t>
  </si>
  <si>
    <t>AXS-05-AD-301</t>
  </si>
  <si>
    <t>Addressing Dementia Via Agitation-Centered Evaluation</t>
  </si>
  <si>
    <t>5 weeks</t>
  </si>
  <si>
    <t>Axsome Therapeutics, Inc.</t>
  </si>
  <si>
    <t>just says probable AD based on NIA-AA criteria, no MMSE score mentioned; agitation in AD</t>
  </si>
  <si>
    <t>Cohen-Mansfield Agitation Inventory (CMAI)</t>
  </si>
  <si>
    <t>BHV4157 (troriluzole)</t>
  </si>
  <si>
    <t>Glutamate modulator (prodrug of riluzole); neuroprotection at the synapses as well as improved synaptic functioning; restores synaptic and extra synaptic glutamate levels</t>
  </si>
  <si>
    <t>reduce synaptic levels of glutamate</t>
  </si>
  <si>
    <t>NCT03605667</t>
  </si>
  <si>
    <t>BHV4157-203</t>
  </si>
  <si>
    <t>Study of BHV-4157 in Alzheimer's Disease</t>
  </si>
  <si>
    <t>Biohaven Pharmaceuticals, Inc.|Alzheimer's Disease Cooperative Study (ADCS)</t>
  </si>
  <si>
    <t>CSF and plasma amyloid, tau (this is not from CT.gov, but from the protocol we have)</t>
  </si>
  <si>
    <t>The change in Alzheimers Disease Assessment Scale Cognitive Subscale (ADAS-Cog 11) from baseline to week 48 between the BHV-4157 treatment group and the placebo group</t>
  </si>
  <si>
    <t>Brexpiprazole</t>
  </si>
  <si>
    <t>Atypical antipsychotic; partial agonist for 5-HT1A and D2 receptors and antagonist for 5-HT2A receptors</t>
  </si>
  <si>
    <t>NCT03620981</t>
  </si>
  <si>
    <t>331-102-00088</t>
  </si>
  <si>
    <t>Brexpiprazole for the Treatment of Patients With Agitation Associated With Dementia of the Alzheimer's Type</t>
  </si>
  <si>
    <t>Otsuka Pharmaceutical Co., Ltd.</t>
  </si>
  <si>
    <t>1-22</t>
  </si>
  <si>
    <t>Mean change from baseline in Cohen-Manfield Agitation Incentory(CMAI) score at 10 weeks|Mean change from baseline in CMAI score at 10 weeks|Mean change from baseline in Clinical Global Impression of Severity (CGI-S) score at 10 weeks</t>
  </si>
  <si>
    <t>CAD106, CNP520</t>
  </si>
  <si>
    <t>amyloid vaccine, BACE inhibitor</t>
  </si>
  <si>
    <t>Clear/reduce amyloid</t>
  </si>
  <si>
    <t>NCT02565511</t>
  </si>
  <si>
    <t>GENERATION 1</t>
  </si>
  <si>
    <t>A Randomized, Double-blind, Placebo-controlled, Two-cohort, Parallel Group Study to Evaluate the Efficacy of CAD106 and CNP520 in Participants at Risk for the Onset of Clinical Symptoms of Alzheimer's Disease. (GENERATION)</t>
  </si>
  <si>
    <t>60 months</t>
  </si>
  <si>
    <t>Novartis Pharmaceuticals, Banner Alzheimer's Institue, NIA, Alzheimer's Association, Amgen</t>
  </si>
  <si>
    <t>24+</t>
  </si>
  <si>
    <t>homozygote APOE4</t>
  </si>
  <si>
    <r>
      <t xml:space="preserve">1, 2, 4, 7, </t>
    </r>
    <r>
      <rPr>
        <sz val="11"/>
        <color rgb="FFFF0000"/>
        <rFont val="Calibri"/>
        <family val="2"/>
        <scheme val="minor"/>
      </rPr>
      <t>8</t>
    </r>
  </si>
  <si>
    <r>
      <t>Amyloid PET,</t>
    </r>
    <r>
      <rPr>
        <sz val="11"/>
        <color rgb="FFFF0000"/>
        <rFont val="Calibri"/>
        <family val="2"/>
        <scheme val="minor"/>
      </rPr>
      <t xml:space="preserve"> tau PET</t>
    </r>
    <r>
      <rPr>
        <sz val="11"/>
        <color theme="1"/>
        <rFont val="Calibri"/>
        <family val="2"/>
        <scheme val="minor"/>
      </rPr>
      <t xml:space="preserve">, vMRI, CSF-AB, T-Tau, P-Tau, </t>
    </r>
  </si>
  <si>
    <t>CNP520</t>
  </si>
  <si>
    <t>NCT03131453</t>
  </si>
  <si>
    <t>GENERATION 2</t>
  </si>
  <si>
    <t>A Study of CNP520 Versus Placebo in Participants at Risk for the Onset of Clinical Symptoms of Alzheimer's Disease</t>
  </si>
  <si>
    <t>Novartis Pharmaceuticals|Amgen|Banner Alzheimer's Institute</t>
  </si>
  <si>
    <r>
      <t>1,2,4,7,</t>
    </r>
    <r>
      <rPr>
        <sz val="11"/>
        <color rgb="FFFF0000"/>
        <rFont val="Calibri"/>
        <family val="2"/>
        <scheme val="minor"/>
      </rPr>
      <t xml:space="preserve"> 8</t>
    </r>
  </si>
  <si>
    <r>
      <t xml:space="preserve">vMRI, amyloid PET, CSF-AB, CSF-Tau, </t>
    </r>
    <r>
      <rPr>
        <sz val="11"/>
        <color rgb="FFFF0000"/>
        <rFont val="Calibri"/>
        <family val="2"/>
        <scheme val="minor"/>
      </rPr>
      <t>tau PET</t>
    </r>
  </si>
  <si>
    <t>Time to event|Change in the Alzheimer's Prevention Initiative Composite Cognitive (APCC) Test Score|Change in Clinical Dementia Rating Scale Sum of Boxes (CDR-SOB) score|Change on the Total Scale score and individual neurocognitive domain index scores of the Repeatable Battery for the Assessment of Neuropsychological Status (RBANS)|Change in the Everyday Cognition scale (ECog) total scores|Change in cerebral amyloid angiopathy (CAA)|Change on volume of brain regions|Change in amyloid deposition as measured by standardized uptake ratio (SUVR) of radiotracer positron emission tomography (PET) scan|Change in CSF levels of AÎ²40, AÎ²42|Change in CSF levels of total tau and phosphorylated tau|Number of participants with adverse events as a measure of safety</t>
  </si>
  <si>
    <t>COR388</t>
  </si>
  <si>
    <t xml:space="preserve">Bacterial protease inhibitor; anti bacterial; inhibitor of gingipains, the cysteine proteases of the periodontal pathogen. </t>
  </si>
  <si>
    <t>Targets gingipain infection in the brain; reduce amyloid production, neuroinflammation, and hippocampal degeneration</t>
  </si>
  <si>
    <t>NCT03823404</t>
  </si>
  <si>
    <t>COR388-010</t>
  </si>
  <si>
    <t>Study of COR388 HCl in Subjects With Alzheimer's Disease</t>
  </si>
  <si>
    <t>Cortexyme Inc.</t>
  </si>
  <si>
    <t>Alzheimer's Disease Assessment Scale-Cognitive Subscale 11 (ADAS-Cog 11)|ADCS-ADL|CDR-SB</t>
  </si>
  <si>
    <t>NIA&amp;Industry&amp;Academic&amp;Consortium&amp;Foundation</t>
  </si>
  <si>
    <t xml:space="preserve">Gantenerumab &amp; Solanezumab </t>
  </si>
  <si>
    <t>Monoclonal antibody, BACE inhibitor</t>
  </si>
  <si>
    <t>NCT01760005</t>
  </si>
  <si>
    <t>A Phase II/III Randomized, Double-Blind, Placebo-Controlled Multi-Center Study of 2 Potential Disease Modifying Therapies in Individuals at Risk for and With Dominantly Inherited Alzheimer's Disease</t>
  </si>
  <si>
    <t>208 weeks</t>
  </si>
  <si>
    <t>Washington University School of Medicine, Eli Lilly, Hoffmann-La Roche, Alzheimer's Association, NIA, Avid, Accelerating Medicines Partnership (AMP)</t>
  </si>
  <si>
    <t>autosomal dominant AD mutation (ADAD) or 50% chance of having it</t>
  </si>
  <si>
    <t>1, 7</t>
  </si>
  <si>
    <t xml:space="preserve">CSF-AB42, amyloid-PET, </t>
  </si>
  <si>
    <t>Ginkgo Biloba</t>
  </si>
  <si>
    <t>Plant extract with antioxidant and anti-inflammatory properties</t>
  </si>
  <si>
    <t>Improve brain blood flow and mitochondrial function; antioxidant and anti-inflammatory properties</t>
  </si>
  <si>
    <t>NCT03090516</t>
  </si>
  <si>
    <t>The First Affiliated Hospital with Nanjing Medical University</t>
  </si>
  <si>
    <t>Scales to assess|Electroencephalography P300|liver function (blood)|1.5T MRI changes|Alzheimer disease assessment scale (ADAS-cog)|activities of daily living scale (ADL)|Change in neuropsychiatrc interventory (NPI)|Change in geriatric depression scale (GDS)|renal function|ECG</t>
  </si>
  <si>
    <t>Icosapent ethyl (IPE)</t>
  </si>
  <si>
    <t>purified form of the omega-3 fatty acid eicosapentaenoic acid (EPA)</t>
  </si>
  <si>
    <t>Protect neurons from disease pathology</t>
  </si>
  <si>
    <t>NCT02719327</t>
  </si>
  <si>
    <t>Brain Amyloid and Vascular Effects of Eicosapentaenoic Acid</t>
  </si>
  <si>
    <t>William S. Middleton Memorial Veterans Hospital, VA Office of Research and Development, University of Wisconsin, Madison</t>
  </si>
  <si>
    <t xml:space="preserve">cognitively healthy veterans with parental history of AD and increased prevalence of APOE4 allele. </t>
  </si>
  <si>
    <t>Losartan, Amlodipine, Atorvastatin + exercise</t>
  </si>
  <si>
    <t>f, d</t>
  </si>
  <si>
    <t>Angiotensin II receptor blocker (losartan), calcium channel blocker (amlodipine), cholesterol agent</t>
  </si>
  <si>
    <t>Intensive vascular risk reduction</t>
  </si>
  <si>
    <t>NCT02913664</t>
  </si>
  <si>
    <t>RZNIA60</t>
  </si>
  <si>
    <t>Risk Reduction for Alzheimer's Disease</t>
  </si>
  <si>
    <t>University of Texas Southwestern Medical Center|Texas Health Resources|University of Kansas Medical Center|Washington University School of Medicine|Pennington Biomedical Research Center|Michigan State University</t>
  </si>
  <si>
    <t>&gt;26</t>
  </si>
  <si>
    <t>Change in global neurocognitive function|Domain-specific neurocognitive function assessed by using the tests included in the ADCS-PACC and NIH-TB Cognition.|Whole brain and hippocampal volume assessed via Magnetic Resonance Imaging (MRI).|Global and regional brain perfusion assessed via Magnetic Resonance Imaging (MRI).|Brain white matter hyperintensity (WMH) assessed via Magnetic Resonance Imaging (MRI).|Brain white matter microstructural integrity assessed via Magnetic Resonance Imaging (MRI).|Brain neural network functional connectivity assessed via functional Magnetic Resonance Imaging (MRI).|Patient-reported outcomes (PRO) of mental and physical health and health-related quality of life assessed by using NIH PROMIS.|Physical function assessed via the Short Physical Performance Battery (SPPB).|Dual task performance assessed via distracted and non-distracted 10 meter walk.</t>
  </si>
  <si>
    <t>Nabilone</t>
  </si>
  <si>
    <t>cannabinoid (receptor agent)</t>
  </si>
  <si>
    <t>NCT02351882</t>
  </si>
  <si>
    <t>Safety and Efficacy of Nabilone in Alzheimer's Disease: a Pilot Study</t>
  </si>
  <si>
    <t>14 weeks</t>
  </si>
  <si>
    <t>Sunnybrook Health Sciences Centre</t>
  </si>
  <si>
    <t>0-20</t>
  </si>
  <si>
    <t>agitation in moderate to severe AD</t>
  </si>
  <si>
    <t>inflammatory and oxidative/nitrosative stress (O and NS) biomarkers</t>
  </si>
  <si>
    <t>TRx0237 (8mg and 16mg/day)</t>
  </si>
  <si>
    <t>Reduce tau mediated neuronal damage</t>
  </si>
  <si>
    <t>NCT03446001</t>
  </si>
  <si>
    <t>LUCIDITY</t>
  </si>
  <si>
    <r>
      <t>Randomized, Double-Blind, Placebo-Controlled, Three-Arm, 9-Month, Brain Imaging and Safety and Efficacy Study of </t>
    </r>
    <r>
      <rPr>
        <b/>
        <sz val="11"/>
        <color rgb="FF000000"/>
        <rFont val="Arial"/>
        <family val="2"/>
      </rPr>
      <t>TRx0237</t>
    </r>
    <r>
      <rPr>
        <sz val="11"/>
        <color rgb="FF000000"/>
        <rFont val="Arial"/>
        <family val="2"/>
      </rPr>
      <t> in Subjects With Early Alzheimer's Disease</t>
    </r>
  </si>
  <si>
    <t>TauRx Therapeutics</t>
  </si>
  <si>
    <t>20-27</t>
  </si>
  <si>
    <t>Change in Standardized Uptake Value Ratio (SUVR) based on temporal lobe 18F-fluorodeoxyglucose positron emission tomography (18F-FDG-PET)|Change in composite cognitive/functional scale ("Composite Scale")|Number of participants with serious and non-serious adverse events|Change in SUVR based on frontal and parietal lobe 18F-FDG-PET|Change in annualized rate of temporal and parietal lobe atrophy|Change in annualized rate of atrophy in other brain regions|Change in ADAS-cog11 compared to imaging measures|Change in ADCS-ADL23 compared to imaging measures|Change in Composite Scale compared to imaging measures|Change in SUVR (using temporal lobe 18F-FDG-PET) based on the presence or absence of Apolipoprotein E4 allele in subjects by or for whom legally acceptable consent is separately provided</t>
  </si>
  <si>
    <t>Remove amyloid; binds to plaques and fibrils (not monomers like solanezumab)</t>
  </si>
  <si>
    <t xml:space="preserve">NCT02477800 </t>
  </si>
  <si>
    <t>ENGAGE</t>
  </si>
  <si>
    <t>A Phase 3 Multicenter, Randomized, Double-Blind, Placebo-Controlled, Parallel-Group Study to Evaluate the Efficacy and Safety of Aducanumab (BIIB037) in Subjects With Early Alzheimer's Disease (ENGAGE)</t>
  </si>
  <si>
    <t>NCT02484547</t>
  </si>
  <si>
    <t>EMERGE</t>
  </si>
  <si>
    <t>A Phase 3 Multicenter, Randomized, Double-Blind, Placebo-Controlled, Parallel-Group Study to Evaluate the Efficacy and Safety of Aducanumab (BIIB037) in Subjects With Early Alzheimer's Disease (EMERGE)</t>
  </si>
  <si>
    <t>AGB101 (levetiracetam low dose; 1/15 of typical dose for epilepsy)</t>
  </si>
  <si>
    <t>SV2A modulator; CA3 area downregulation</t>
  </si>
  <si>
    <t>Reduce neuronal hyperactivity; AB induced hyperactivation?</t>
  </si>
  <si>
    <t>NCT03486938</t>
  </si>
  <si>
    <t>AGB101 MCD|R56AG055416|R01AG048349</t>
  </si>
  <si>
    <t>Study of AGB101 in Mild Cognitive Impairment Due to Alzheimer's Disease</t>
  </si>
  <si>
    <t>AgeneBio|National Institute on Aging (NIA)</t>
  </si>
  <si>
    <t>CDR-SB|MMSE|FAQ</t>
  </si>
  <si>
    <t>ALZT-OP1a, ALZT-OP1b</t>
  </si>
  <si>
    <t>a, f</t>
  </si>
  <si>
    <t>Mast cell stabilizer (cromolyn), anti-inflammatory (ibuprofen)</t>
  </si>
  <si>
    <t>Reduce neuronal damage, mast cells may also play a role in amyloid pathology (DM)</t>
  </si>
  <si>
    <t>NCT02547818</t>
  </si>
  <si>
    <t>A Phase III Safety and Efficacy Study of ALZT-OP1 in Subjects With Evidence of Early Alzheimer's Disease</t>
  </si>
  <si>
    <t>AZTherapies, Inc. , PharmaConsulting Group, KCAS Bio, APCER Life Sciences</t>
  </si>
  <si>
    <t xml:space="preserve">early AD ; CDR must be at least 0.5 </t>
  </si>
  <si>
    <t>AVP-786</t>
  </si>
  <si>
    <t>Sigma 1 receptor agonist; NMDA receptor antagonist</t>
  </si>
  <si>
    <t>NCT03393520</t>
  </si>
  <si>
    <t>17-AVP-786-305|2017-001339-38</t>
  </si>
  <si>
    <t>Assessment of the Efficacy, Safety, and Tolerability of AVP-786 (Deudextromethorphan Hydrobromide [d6-DM]/Quinidine Sulfate [Q]) for the Treatment of Agitation in Patients With Dementia of the Alzheimer's Type</t>
  </si>
  <si>
    <t>Avanir Pharmaceuticals</t>
  </si>
  <si>
    <t>3, 4?</t>
  </si>
  <si>
    <t>probable AD with agitation</t>
  </si>
  <si>
    <t>Change from Baseline to Week 12 in the Cohen-Mansfield Agitation Inventory (CMAI) Composite Score|Change from Baseline to Week 12 in the Modified Alzheimer's Disease Cooperative Study-Clinical Global Impression of Change for Agitation (mADCS-CGIC-Agitation) Score|Change from Baseline to Week 12 in the Neuropsychiatric Inventory (NPI) Agitation/Aggression Domain Score|Change from Baseline to Week 12 in the NPI Caregiver Distress Score|Change from Baseline to Week 12 in the NPI Aberrant Motor Behavior Domain Score|Change from Baseline to Week 12 in the NPI Irritability/Lability Domain Score|Change from Baseline to Week 12 in the NPI Total Score|Change from Baseline to Week 12 in the Clinical Global Impression of Severity (CGIS)-Agitation Domain Score|Change from Baseline to Week 12 in the ADCS-CGIC for Overall Clinical Status Rating|Change from Baseline to Week 12 in the Patient Global Impression of Change (PGIC) Scale Score|Change from Baseline to Week 12 in the Dementia Quality of Life (DEMQOL) Scale Score|Change from Baseline to Week 12 in EuroQol-5 Dimension-5 Level (EQ-5D-5L) Dimension Scores|Change from Baseline to Week 12 in the Resource Utilization in Dementia (RUD) Scale Score</t>
  </si>
  <si>
    <t>Sigma 1 receptor agonist, NMDA receptor antagonist (dextromethorphan)</t>
  </si>
  <si>
    <t>NCT02442765</t>
  </si>
  <si>
    <t>A Phase 3, Multicenter, Randomized, Double-blind, Placebo-controlled Study to Assess the Efficacy, Safety, and Tolerability of AVP-786 (Deuterated [d6]-Dextromethorphan Hydrobromide [d6-DM]/Quinidine Sulfate [Q]) for the Treatment of Agitation in Patients With Dementia of the Alzheimer's Type</t>
  </si>
  <si>
    <t>6-26</t>
  </si>
  <si>
    <r>
      <t>3</t>
    </r>
    <r>
      <rPr>
        <sz val="11"/>
        <color rgb="FFFF0000"/>
        <rFont val="Calibri"/>
        <family val="2"/>
        <scheme val="minor"/>
      </rPr>
      <t>, 4</t>
    </r>
  </si>
  <si>
    <t>NCT02446132</t>
  </si>
  <si>
    <t>A Phase 3, Multicenter, Long Term, Extension Study of the Safety and Efficacy of AVP-786 (Deuterated [d6] Dextromethorphan Hydrobromide [d6-DM]/Quinidine Sulfate [Q]) for the Treatment of Agitation in Patients With Dementia of the Alzheimer's Type</t>
  </si>
  <si>
    <t>Recruiting EXT</t>
  </si>
  <si>
    <t>NCT02442778</t>
  </si>
  <si>
    <t>15-AVP-786-302</t>
  </si>
  <si>
    <t>Efficacy, Safety, and Tolerability of AVP-786 for the Treatment of Agitation in Patients With Dementia of the Alzheimer's Type</t>
  </si>
  <si>
    <t>3,4</t>
  </si>
  <si>
    <t>agitation</t>
  </si>
  <si>
    <t>Change from Baseline to Week 12 in the Cohen-Mansfield Agitation Inventory (CMAI) Composite Score|Change from Baseline to Week 12 in the Modified Alzheimer's Disease Cooperative Study-Clinical Global Impression of Change (mADCS-CGIC)-Agitation (Global Clinical Status of Agitation on mADCS-CGIC Scale) Score|Change from Baseline to Week 12 in the Neuropsychiatric Inventory (NPI) Agitation/Aggression Domain Score|Change from Baseline to Week 12 in the NPI Caregiver Distress Score|Change from Baseline to Week 12 in the NPI Aberrant Motor Behavior Domain Score|Change from Baseline to Week 12 in the Zarit Burden Interview (ZBI) Score|Change from Baseline to Week 12 in the NPI Irritability/Lability Domain Score|Change from Baseline to Week 12 in the NPI Total Score|Change from Baseline to Week 12 in the Clinical Global Impression of Severity of Illness (CGIS)-Agitation Domain Score|Change from Baseline to Week 12 in the Alzheimer's Disease Cooperative Study-Clinical Global Impression of Change (ADCS-CGIC) Overall Rating|Change from Baseline to Week 12 in the Patient Global Impression of Change (PGIC) Score|Change from Baseline to Week 12 in the Dementia Quality of Life (DEMQOL) Score|Change from Baseline in the Cornell Scale for Depression in Dementia (CSDD) Score|Change from Baseline to Week 12 in the General Medical Health Rating (GMHR) Score|Change from Baseline to Week 12 in the Alzheimer's Disease Assessment Scale-Cognitive Subscale (ADAS-Cog) Score|Change from Baseline in the Resource Utilization in Dementia (RUD) Score</t>
  </si>
  <si>
    <t>NCT03594123</t>
  </si>
  <si>
    <t>331-201-00182</t>
  </si>
  <si>
    <t>A 12-week Extension Trial to Evaluate the Safety and Tolerability of Brexpiprazole in the Treatment of Subjects With Agitation Associated With Dementia of the Alzheimer's Type</t>
  </si>
  <si>
    <t>Otsuka Pharmaceutical Development &amp; Commercialization, Inc.|H. Lundbeck A/S</t>
  </si>
  <si>
    <t>Adverse Events (AEs)</t>
  </si>
  <si>
    <t>NCT03548584</t>
  </si>
  <si>
    <t>331-14-213</t>
  </si>
  <si>
    <t>A Trial to Evaluate the Safety, Efficacy, and Tolerability of Brexpiprazole in Treating Agitation Associated With Dementia of the Alzheimer's Type</t>
  </si>
  <si>
    <t>5-22</t>
  </si>
  <si>
    <t>Cohen-Mansfield Agitation Inventory (CMAI) total score|Clinical Global Impression Severity of Illness (CGI-S) score</t>
  </si>
  <si>
    <t>NCT03724942</t>
  </si>
  <si>
    <t>331-102-00184</t>
  </si>
  <si>
    <t>Brexpiprazole for the Long-term Treatment of Patients With Agitation Associated With Dementia of the Alzheimer's Type</t>
  </si>
  <si>
    <t>The frequency of Adverse events|Mean change from baseline in Cohen-Mansfield Agitation Inventory (CMAI) score at 14 weeks after dosing|Mean change from baseline in Clinical Global Impression of Severity (CGI-S) score at 14 weeks after dosing|Mean change from baseline in Clinical Global Impression of Improvement (CGI-I) score at 14 weeks after dosing</t>
  </si>
  <si>
    <t>Crenezumab</t>
  </si>
  <si>
    <t>NCT03491150</t>
  </si>
  <si>
    <t>BN40031|2017-002702-12</t>
  </si>
  <si>
    <t>An Open-Label Crenezumab Study in Patients With Alzheimer's Disease</t>
  </si>
  <si>
    <t>up to 5 years</t>
  </si>
  <si>
    <t>Hoffmann-La Roche</t>
  </si>
  <si>
    <t>no; but the two double-blinded studies required CSF or PET as entry criterion</t>
  </si>
  <si>
    <t>Percentage of Participants With Adverse Events (AEs)</t>
  </si>
  <si>
    <t>NCT03114657</t>
  </si>
  <si>
    <t>BN29553|2016-003288-20</t>
  </si>
  <si>
    <t>A Study of Crenezumab Versus Placebo to Evaluate the Efficacy and Safety in Participants With Prodromal to Mild Alzheimer's Disease (AD)</t>
  </si>
  <si>
    <t>100 weeks</t>
  </si>
  <si>
    <t>&gt;=22</t>
  </si>
  <si>
    <r>
      <t xml:space="preserve">4, 5, </t>
    </r>
    <r>
      <rPr>
        <sz val="11"/>
        <color rgb="FFFF0000"/>
        <rFont val="Calibri"/>
        <family val="2"/>
        <scheme val="minor"/>
      </rPr>
      <t>7, 8</t>
    </r>
  </si>
  <si>
    <t>plasma-AB, vMRI, Amyloid PET, tau PET</t>
  </si>
  <si>
    <t>Change from Baseline to Week 105 in Clinical Dementia Rating-Sum of Boxes (CDR-SB) Scale Score|Change from Baseline to Week 105 in Alzheimer's Disease Assessment Scale-Cognition 13 (ADAS-Cog-13) Subscale Score|Time to Clinically Evident Decline|Change from Baseline to Week 105 in Clinical Dementia Rating-Global Score (CDR-GS)|Change from Baseline to Week 105 in MMSE Scale Score|Change from Baseline to Week 105 in Alzheimer's Disease Assessment Scale-Cognition 12 (ADAS-Cog-12) Subscale Score|Time to an Increase of &gt;=4 Points from Baseline at any Time Before or on Week 105 in the ADAS-Cog-13 Subscale Score|Change from Baseline to Week 105 in Alzheimer's Disease Cooperative Studyâˆ’Activities of Daily Living Inventory Instrumental Subscale (ADCS-iADL) Score|Change from Baseline to Week 105 in Alzheimer's Disease Cooperative Studyâˆ’Activities of Daily Living Inventory (ADCS-ADL) Total Score|Change from Baseline to Week 105 in Dependence Level Assessed from the ADCS-ADL Score|Change from Baseline to Week 105 in Functional Activities Questionnaire (FAQ) Total Score|Change from Baseline to Week 105 in Neuropsychiatric Inventory Questionnaire (NPI-Q) Score|Change from Baseline to Week 105 in the Quality of Life-Alzheimer's Disease (QoL-AD) Scale Score|Change from Baseline to Week 105 in the Zarit Caregiver Interview for Alzheimer's Disease (ZCI-AD) Scale Score|Change from Baseline to Week 105 in European Quality of Life-5 Dimensions (EQ-5D) Questionnaire Domain Scores|Percentage of Participants with Adverse Event (AEs) and Serious Adverse Event (SAEs)|Percentage of Participants with Anti-Crenezumab Antibodies|Serum Concentration of Crenezumab|Plasma Amyloid Beta (Abeta) Concentrations|Change from Baseline to Week 105 in Brain Volume as Determined by Magnetic Resonance Imaging (MRI)</t>
  </si>
  <si>
    <t>NCT02670083</t>
  </si>
  <si>
    <t>BN29552</t>
  </si>
  <si>
    <t>CREAD Study: A Study of Crenezumab Versus Placebo to Evaluate the Efficacy and Safety in Participants With Prodromal to Mild Alzheimer's Disease (AD)</t>
  </si>
  <si>
    <t>&gt;22</t>
  </si>
  <si>
    <t>4, 5, 7, 8</t>
  </si>
  <si>
    <t>plasma AB, vMRI, amyloid PET, tau PET</t>
  </si>
  <si>
    <t>Change from baseline to Week 105 in Clinical Dementia Rating-Sum of Boxes (CDR-SB) Score|Mean change from baseline to Week 105 in Alzheimer's Disease Assessment Scale-Cognition (ADAS-Cog) (subscale) 13 (ADAS-Cog-13) Score|Time to clinically evident decline (slowing functional and cognitive decline and disease progression), as determined by confirmed clinical decline on the MMSE scale and time to loss of activity of daily living (ADL)|Change from Baseline to Week 105 in CDR-GS|Mean change from baseline to Week 105 in ADAS-Cog (subscale) 12 (ADAS-Cog-12) score|Time to an increase of &gt;=4 points from baseline at any time before or on Week 105 in the ADAS-Cog-13|Mean change from baseline to Week 105 in ADCS-ADL instrumental subscale score|Mean change from baseline to Week 105 in ADCS-ADL total score|Mean change from baseline to Week 105 in dependence level assessed from the ADCS-ADL score|Change from baseline to Week 105 in Neuropsychiatric Inventory (NPI) scores|Change from baseline to Week 105 in the Quality of Life-Alzheimer's Disease (QoL-AD) scale score|Change from baseline to Week 105 in the Zarit Caregiver Interview for Alzheimer's Disease (ZCI-AD) scale score|Change from Baseline to Week 105 in EQ-5D questionnaire domain scores|Percentage of participants with adverse event and serious adverse event|Mean change from baseline to Week 105 in MMSE Score</t>
  </si>
  <si>
    <t>BACE Inhibitor</t>
  </si>
  <si>
    <t>NCT02956486</t>
  </si>
  <si>
    <t>MISSION AD1</t>
  </si>
  <si>
    <t>A 24-Month Study to Evaluate the Efficacy and Safety of E2609 in Subjects With Early Alzheimer's Disease</t>
  </si>
  <si>
    <t>Eisai Co., Ltd.|Biogen|Eisai Inc.</t>
  </si>
  <si>
    <t>MCI/prodromalAD/mild AD</t>
  </si>
  <si>
    <r>
      <t>1,2,4,7</t>
    </r>
    <r>
      <rPr>
        <sz val="11"/>
        <color rgb="FFFF0000"/>
        <rFont val="Calibri"/>
        <family val="2"/>
        <scheme val="minor"/>
      </rPr>
      <t>, 8</t>
    </r>
  </si>
  <si>
    <t>amyloid PET, CSF t-tau, p-tau, CSF AB, vMRI, Fmri, tau PET</t>
  </si>
  <si>
    <t>Change from Baseline in the Clinical Dementia Rating - Sum of Boxes (CDR-SB) score at 24 months|Time to worsening of Clinical Dementia Rating (CDR) score by 24 months|Time to conversion to dementia for participants who were not clinically staged as dementia at baseline based on clinical diagnosis|The rate of change over time (mean slope) based on the CDR-SB score over 24 months|Change from Baseline in the Alzheimer's Disease Assessment Scale-Cognition14 (ADAS-cog14) score at 24 months|Change from Baseline in the Mini Mental State Examination (MMSE) score at 24 months|Change from Baseline in the Functional Assessment Questionnaire (FAQ) score at 24 months</t>
  </si>
  <si>
    <t>NCT03036280</t>
  </si>
  <si>
    <t>Mission AD 2</t>
  </si>
  <si>
    <t>A 24-Month Study to Evaluate the Efficacy and Safety of E2609 in Subjects With Early Alzheimer's Disease_</t>
  </si>
  <si>
    <t>amyloid PET, CSF-tau, CSF-AB, vMRI, tau PET</t>
  </si>
  <si>
    <t>Change from Baseline in the Clinical Dementia Rating - Sum of Boxes (CDR-SB) score at 24 months|Time to worsening of Clinical Dementia Rating (CDR) score by 24 months|Time to conversion to dementia for participants who were not clinically staged as dementia at baseline based on clinical diagnosis|The rate of change over time (mean slope) based on the CDR-SB score over 24 months|Change from Baseline in CDR-SB at 27 months|Change from Baseline in the Alzheimer's Disease Assessment Scale-Cognition14 (ADAS-cog14) score at 24 months|Change from Baseline in the Mini Mental State Examination (MMSE) score at 24 months|Change from Baseline in the Functional Assessment Questionnaire (FAQ) score at 24 months|Change from Baseline in ADAS-cog14 Word List (immediate recall and delayed recall) scores at 24 months</t>
  </si>
  <si>
    <t>Escitalopram</t>
  </si>
  <si>
    <t>SSRI</t>
  </si>
  <si>
    <t>NCT03108846</t>
  </si>
  <si>
    <t>S-CitAD</t>
  </si>
  <si>
    <t>Escitalopram for Agitation in Alzheimer's Disease</t>
  </si>
  <si>
    <t>JHSPH Center for Clinical Trials|National Institute on Aging (NIA)</t>
  </si>
  <si>
    <t>5-28</t>
  </si>
  <si>
    <r>
      <t>3,</t>
    </r>
    <r>
      <rPr>
        <sz val="11"/>
        <color rgb="FFFF0000"/>
        <rFont val="Calibri"/>
        <family val="2"/>
        <scheme val="minor"/>
      </rPr>
      <t xml:space="preserve"> 4</t>
    </r>
  </si>
  <si>
    <t>mADCS-CGIC</t>
  </si>
  <si>
    <t>gantenerumab</t>
  </si>
  <si>
    <t xml:space="preserve">Clear amyloid </t>
  </si>
  <si>
    <t>NCT02051608</t>
  </si>
  <si>
    <t>GRADUATE 1</t>
  </si>
  <si>
    <t>A PHASE III, RANDOMIZED, DOUBLE-BLIND, PLACEBO-CONTROLLED, PARALLEL-GROUP, MULTICENTER, EFFICACY AND SAFETY STUDY OF GANTENERUMAB IN PATIENTS WITH MILD ALZHEIMER'S DISEASE</t>
  </si>
  <si>
    <t>104 weeks</t>
  </si>
  <si>
    <t>mild AD</t>
  </si>
  <si>
    <t>Amyloid PET, CSF tau, CSF AB, vMRI</t>
  </si>
  <si>
    <t>NCT01224106</t>
  </si>
  <si>
    <t>Multicenter, Randomized, Double-Blind, Placebo-Controlled, Parallel-Group Two Year Study to Evaluate the Effect of Subcutaneous RO4909832 on Cognition and Function in Prodromal Alzheimer's Disease With Option for an Additional Two Years of Treatment</t>
  </si>
  <si>
    <r>
      <t xml:space="preserve">Ongoing </t>
    </r>
    <r>
      <rPr>
        <sz val="11"/>
        <color rgb="FFFF0000"/>
        <rFont val="Calibri"/>
        <family val="2"/>
        <scheme val="minor"/>
      </rPr>
      <t>(dosing for Parts 1 and 2 was stopped after a planned futility interim analysis showed a low probability of meeting the primary outcome measure with the dose studied. The study has converted to open-label to investigate higher doses. Doses were 105mg and 225mg gantenerumab, switched to open label with doses up to 1200mg q4 weeks for 3 additional years</t>
    </r>
  </si>
  <si>
    <t>Prodromal</t>
  </si>
  <si>
    <t xml:space="preserve">Amyloid-PET, CSF tau and AB, </t>
  </si>
  <si>
    <t>Gantenerumab SC</t>
  </si>
  <si>
    <t>NCT03444870</t>
  </si>
  <si>
    <t>WN29922|2017-001364-38</t>
  </si>
  <si>
    <t>Efficacy and Safety Study of Gantenerumab in Participants With Early Alzheimer's Disease (AD)</t>
  </si>
  <si>
    <t>1, 2, 4, 7, 8</t>
  </si>
  <si>
    <t>Amyloid PET, Tau PET, CSF AB, CSF tau, vMRI</t>
  </si>
  <si>
    <t>Change From Baseline to Week 104 in Global Outcome, as Measured by Clinical Dementia Ratingâˆ’Sum of Boxes (CDR-SOB)|Change from Baseline to Week 104 in Alzheimer Disease Assessment Scale-Cognition, Subscale 11 (ADAS-Cog11)|Change from Baseline to Week 104 in Mini-Mental State Examination (MMSE) Total Score|Change from Baseline to Week 104 in Alzheimer Disease Assessment Scale-Cognition, Subscale 13 (ADAS-Cog13)|Change from Baseline to Week 104 in Verbal Fluency Task Score|Change from Baseline to Week 104 in Functional Activities Questionnaire (FAQ) Score|Change from Baseline to Week 104 in Coding|Change from Baseline to Week 104 in Alzheimer Disease Cooperative Study Group-Activities of Daily Living (ADCS-ADL) Total Score|Percentage of Participants with Adverse Events|Percentage of Participants With Anti-drug Antibody (ADA) to Gantenerumab|Plasma Concentration of Gantenerumab Administered SC|Change from Baseline in Brain Amyloid Load as Measured by Amyloid Positron Emission Tomography (PET) Scan in a subset of patients up to Week 104|Change from Baseline in Brain Tau Load as Measured by Tau PET Scan in a subset of patients up to Week 104|Change From Baseline in Cerebral Spinal Fluid (CSF) Marker of Disease in a subset of patients - Amyloidbeta 1âˆ’42 (AÎ²1âˆ’42) up to Week 104|Change From Baseline in CSF Marker of Disease in a subset of patients - Total Tau up to Week 104|Change From Baseline in CSF Marker of Disease in a subset of patients - Phosphorylated Tau up to Week 104|Change From Baseline in Volumetric Magnetic Resonance Imaging (MRI) up to Week 104|Change from Baseline to Week 104 in Instrumental Score</t>
  </si>
  <si>
    <t>NCT03443973</t>
  </si>
  <si>
    <t>WN39658|2017-001365-24 (GRADUATE II)</t>
  </si>
  <si>
    <t>Safety and Efficacy Study of Gantenerumab in Participants With Early Alzheimer's Disease (AD)</t>
  </si>
  <si>
    <t>Change From Baseline to Week 104 in Global Outcome, as Measured by Clinical Dementia Ratingâˆ’Sum of Boxes (CDR-SOB)|Change From Baseline to Week 104 in Alzheimer Disease Assessment Scale-Cognition Subscale 11 (ADAS-Cog11) Subscale Score|Change From Baseline to Week 104 in Mini-Mental State Examination (MMSE) Total Score|Change from Baseline to Week 104 in Alzheimer Disease Assessment Scale-Cognition, Subscale 13 (ADAS-Cog13)|Change From Baseline to Week 104 in Verbal Fluency Task Score|Change From Baseline to Week 104 in Functional Activities Questionnaire (FAQ) Score|Change From Baseline to Week 104 in Coding|Change From Baseline to Week 104 in Alzheimer Disease Cooperative Study Group-Activities of Daily Living (ADCS-ADL) Total Score|Percentage of Participants With Adverse Events (AEs)|Percentage of Participants With Anti-Drug Antibodies (ADA) to Gantenerumab|Plasma Concentration of Gantenerumab|Change from Baseline in Brain Amyloid Load as Measured by Amyloid Positron Emission Tomography (PET) Scan in a subset of patients up to Week 104|Change From Baseline in Brain Tau Load, as Measured by Tau PET Scan in a Subset of Patients up to Week 104|Change From Baseline in Cerebral Spinal Fluid (CSF) Marker of Disease in a Subset of Patients - Amyloid-beta 1âˆ’42 (AÎ²1âˆ’42) up to Week 104|Change From Baseline in CSF Marker of Disease in a Subset of Patients - Total Tau up to Week 104|Change From Baseline in CSF Marker of Disease in a Subset of Patients - Phosphorylated Tau up to Week 104|Change From Baseline in Volumetric Magnetic Resonance Imaging (MRI) up to Week 104|Change from Baseline to Week 104 in Instrumental Score</t>
  </si>
  <si>
    <t>Asymptomatic Amyloid-positive</t>
  </si>
  <si>
    <t>Guanfacine</t>
  </si>
  <si>
    <t>Increases noradrenaline</t>
  </si>
  <si>
    <t>Modulation of noradrenergic deficit thereby improving cognition</t>
  </si>
  <si>
    <t>NCT03116126</t>
  </si>
  <si>
    <t>IRAS 171996</t>
  </si>
  <si>
    <t>Noradrenergic Add-on Therapy With Guanfacine</t>
  </si>
  <si>
    <t>Imperial College London, UK National Institute of Health Research</t>
  </si>
  <si>
    <t>10-30</t>
  </si>
  <si>
    <t>add on therapy in AD</t>
  </si>
  <si>
    <t>Cognition as measured by the Alzheimer's Disease Assessment Scale-Cognitive subscale (ADAS-Cog)|Tests of Attention: Trails A and B|Digit-symbol substitution|Test of Everyday attention|CANTAB-RVP|Neuropsychiatric Inventory (NPI)|Zarit Burden Interview (22 Item)|Alzheimer's Disease Co-operative Study - Activities of Daily Living Inventory (ADCS-ADL)|Blood pressure|Epworth Sleepiness Scale</t>
  </si>
  <si>
    <t>Masitinib (status was "unknown" during 1/5/2017 search so was removed from pipeline. As of 1/15/2019, trial is back listed as "recruiting")</t>
  </si>
  <si>
    <t>Selective tyrosine kinase inhibitor</t>
  </si>
  <si>
    <t>activity on mast cells and other non-neuronal cells of the central nervous system, with subsequent modulation of inflammatory and neurodegenerative processes</t>
  </si>
  <si>
    <t>NCT01872598</t>
  </si>
  <si>
    <t>AB09004</t>
  </si>
  <si>
    <t>Masitinib in Patients With Mild to Moderate Alzheimer's Disease</t>
  </si>
  <si>
    <t>AB Science</t>
  </si>
  <si>
    <t>12-25</t>
  </si>
  <si>
    <t>ADCS-ADL|ADAS-Cog|MMSE|CIBIC-plus</t>
  </si>
  <si>
    <t>Methylphenidate</t>
  </si>
  <si>
    <t>Dopamine reuptake inhibitor</t>
  </si>
  <si>
    <t>Improve neuropsychiatric symptoms (apathy)</t>
  </si>
  <si>
    <t>NCT02346201</t>
  </si>
  <si>
    <t>Apathy in Dementia Methylphenidate Trial 2</t>
  </si>
  <si>
    <t>Johns Hopkins Bloomberg School of Public Health, NIA</t>
  </si>
  <si>
    <t>10-28</t>
  </si>
  <si>
    <t xml:space="preserve">possible or probable AD </t>
  </si>
  <si>
    <t>Mirtazapine</t>
  </si>
  <si>
    <t>Alpha-1 antagonist</t>
  </si>
  <si>
    <t>NCT03031184</t>
  </si>
  <si>
    <t>Study of Mirtazapine for Agitation in Dementia</t>
  </si>
  <si>
    <t>University of Sussex</t>
  </si>
  <si>
    <t>agitation in probable or possible AD</t>
  </si>
  <si>
    <t>Cohen Mansfield Agitation Inventory (CMAI) score (Long Form, 29 questions)</t>
  </si>
  <si>
    <t>Octohydroaminoacridine Succinate</t>
  </si>
  <si>
    <t>Improve acetylcholine signaling (cognitive enhancer)</t>
  </si>
  <si>
    <t>NCT03283059</t>
  </si>
  <si>
    <t>OHAAS-III</t>
  </si>
  <si>
    <t>Octohydroaminoacridine Succinate Tablet for Mild-to-Moderate Alzheimer's Disease</t>
  </si>
  <si>
    <r>
      <t>10/10/2017</t>
    </r>
    <r>
      <rPr>
        <sz val="11"/>
        <color rgb="FFFF0000"/>
        <rFont val="Calibri"/>
        <family val="2"/>
        <scheme val="minor"/>
      </rPr>
      <t xml:space="preserve"> (have not been updated since last year)</t>
    </r>
  </si>
  <si>
    <t>Shanghai Mental Health Center|Changchun Huayang High-tech Co., Ltd|Jiangsu Sheneryang High-tech Co., Ltd</t>
  </si>
  <si>
    <t>11-26</t>
  </si>
  <si>
    <t>probable AD, mild-moderate AD</t>
  </si>
  <si>
    <t>Alzheimer's Disease Assessment Scale-Cognitive section (ADAS-Cog)|Clinician's Interview Based Impression of Change - plus (CIBIC+)|Activities of Daily Living (ADL)|Neuropsychiatric Inventory (NPI)</t>
  </si>
  <si>
    <t>Industry&amp;Consortium</t>
  </si>
  <si>
    <t>Solanezumab</t>
  </si>
  <si>
    <t xml:space="preserve">Remove amyloid; targets soluble amyloid monomers rather than plaques and fibrils. </t>
  </si>
  <si>
    <t>NCT02008357</t>
  </si>
  <si>
    <t>A4</t>
  </si>
  <si>
    <t>Anti-Amyloid Treatment in Asymptomatic Alzheimer's Disease (A4 Study)</t>
  </si>
  <si>
    <r>
      <t>Ongoin</t>
    </r>
    <r>
      <rPr>
        <sz val="11"/>
        <color rgb="FFFF0000"/>
        <rFont val="Calibri"/>
        <family val="2"/>
        <scheme val="minor"/>
      </rPr>
      <t>g (increased dose to 1600mg from 400mg)</t>
    </r>
  </si>
  <si>
    <t>240 weeks</t>
  </si>
  <si>
    <t>Eli Lilly and Company, ATRI</t>
  </si>
  <si>
    <t>25-30</t>
  </si>
  <si>
    <t>CSF-tau, CSF-AB, vMRI</t>
  </si>
  <si>
    <t>Zolpidem</t>
  </si>
  <si>
    <t>Positive allosteric modulator of GABA-A receptors</t>
  </si>
  <si>
    <t>Improve neuropsychiatric symptoms (sleep disorders)</t>
  </si>
  <si>
    <t>NCT03075241</t>
  </si>
  <si>
    <t>ZOLP-001</t>
  </si>
  <si>
    <t>Z-Drugs for Sleep Disorders in Alzheimer's Disease</t>
  </si>
  <si>
    <r>
      <t xml:space="preserve">8/25/2017 </t>
    </r>
    <r>
      <rPr>
        <sz val="11"/>
        <color rgb="FFFF0000"/>
        <rFont val="Calibri"/>
        <family val="2"/>
        <scheme val="minor"/>
      </rPr>
      <t>(have not been updated since last year)</t>
    </r>
  </si>
  <si>
    <t>Brasilia University Hospital</t>
  </si>
  <si>
    <t>0-26</t>
  </si>
  <si>
    <t>sleep disorders in AD</t>
  </si>
  <si>
    <t>Nighttime Total Sleep Time|Daytime Total Sleep Time|Ratio of daytime to nighttime sleep|Nighttime Wake after Sleep Onset|Proportion of sleep time at nighttime|Proportion of patients with gain of at least 30 minutes in Total Sleep Time|Differences between sleep efficiency between the two treatments.|Nighttime Number of Awakenings</t>
  </si>
  <si>
    <t xml:space="preserve">For 2020 NEW TRIALS search: </t>
  </si>
  <si>
    <t>Compare yielded results</t>
  </si>
  <si>
    <t>Search Terms: Alzheimer's; Phase 1, 2, 3; Interventional; all others blank</t>
  </si>
  <si>
    <t xml:space="preserve">Start Date: 2-12-2019 (last year data cut off date) to 10-30-2019 =48 Studies </t>
  </si>
  <si>
    <t>First Posted Date: 2-12-2019 to 10-30-2019 =46 Studies</t>
  </si>
  <si>
    <t>Rank</t>
  </si>
  <si>
    <t>NCT Number</t>
  </si>
  <si>
    <t>Title</t>
  </si>
  <si>
    <t>Acronym</t>
  </si>
  <si>
    <t>Status</t>
  </si>
  <si>
    <t>Study Results</t>
  </si>
  <si>
    <t>Conditions</t>
  </si>
  <si>
    <t>Interventions</t>
  </si>
  <si>
    <t>Sponsor/Collaborators</t>
  </si>
  <si>
    <t>Gender</t>
  </si>
  <si>
    <t>Age</t>
  </si>
  <si>
    <t>Phases</t>
  </si>
  <si>
    <t>Enrollment</t>
  </si>
  <si>
    <t>Funded Bys</t>
  </si>
  <si>
    <t>Study Type</t>
  </si>
  <si>
    <t>Study Designs</t>
  </si>
  <si>
    <t>Other IDs</t>
  </si>
  <si>
    <t>Completion Date</t>
  </si>
  <si>
    <t>First Posted</t>
  </si>
  <si>
    <t>Results First Posted</t>
  </si>
  <si>
    <t>Last Update Posted</t>
  </si>
  <si>
    <t>Locations</t>
  </si>
  <si>
    <t>Study Documents</t>
  </si>
  <si>
    <t>URL</t>
  </si>
  <si>
    <t>NCT03880240</t>
  </si>
  <si>
    <t>Gamma Induction for Alzheimer's Disease</t>
  </si>
  <si>
    <t>No Results Available</t>
  </si>
  <si>
    <t>Alzheimer Disease</t>
  </si>
  <si>
    <t>Device: Transcranial Alternating Current Stimulation (tACS)|Other: Sham Transcranial Alternating Current Stimulation</t>
  </si>
  <si>
    <t>PET amyloid burden|PET tau deposition|Incidence of Treatment-Emergent Adverse Events|Change in Gamma activity|Alzheimer's Disease Assessment Scale -Cog Score|Follow-up Amyloid PET burden|Follow-up Cognitive Evaluation</t>
  </si>
  <si>
    <t>Beth Israel Deaconess Medical Center|Massachusetts General Hospital|National Institutes of Health (NIH)|National Institute on Aging (NIA)</t>
  </si>
  <si>
    <t>All</t>
  </si>
  <si>
    <t>45 Years and older Â  (Adult, Older Adult)</t>
  </si>
  <si>
    <t>Other|NIH</t>
  </si>
  <si>
    <t>Interventional</t>
  </si>
  <si>
    <t>Allocation: Randomized|Intervention Model: Parallel Assignment|Masking: Quadruple (Participant, Care Provider, Investigator, Outcomes Assessor)|Primary Purpose: Treatment</t>
  </si>
  <si>
    <t>2019P000092|R01AG060981</t>
  </si>
  <si>
    <t>Beth Israel Deaconess Medical Center, Boston, Massachusetts, United States</t>
  </si>
  <si>
    <t>https://ClinicalTrials.gov/show/NCT03880240</t>
  </si>
  <si>
    <t>GAIN Trial: Phase 2/3 Study of COR388 in Subjects With Alzheimer's Disease</t>
  </si>
  <si>
    <t>Drug: COR388 capsule|Drug: Placebo capsule</t>
  </si>
  <si>
    <t>55 Years to 80 Years Â  (Adult, Older Adult)</t>
  </si>
  <si>
    <t>Xenoscience, Inc., Phoenix, Arizona, United States|Banner Alzheimer's Institute, Phoenix, Arizona, United States|ATP Clinical Research, Inc., Costa Mesa, California, United States|Alliance Research, Long Beach, California, United States|CITRIALS, Riverside, California, United States|CITRIALS, Santa Ana, California, United States|Syrentis Clinical Research, Santa Ana, California, United States|Southern California Research LLC, Simi Valley, California, United States|JEM Research Institute, Atlantis, Florida, United States|Brain Matters Research, Delray Beach, Florida, United States|Neuropsychiatric Research Center of Southwest Florida, Fort Myers, Florida, United States|MD Clinical, Hallandale Beach, Florida, United States|Indago Research and Health Center, Inc., Hialeah, Florida, United States|Qtrials, Inc., Miami, Florida, United States|Future Care Solutions, LLC, Miami, Florida, United States|Miami Dade Medical Research Institute, Miami, Florida, United States|Sensible Healthcare LLC, Ocoee, Florida, United States|Bioclinica Research, Orlando, Florida, United States|Anchor Neuroscience, Pensacola, Florida, United States|Suncoast Neuroscience Associates, Inc., Saint Petersburg, Florida, United States|Brain Matters Research at the Kane Center, Stuart, Florida, United States|Stedman Clinical Trials, Tampa, Florida, United States|Columus Memory Center, Columbus, Georgia, United States|NeuroStudies.net, LLC, Decatur, Georgia, United States|Northwest Clinical Trials, Boise, Idaho, United States|Alexian Brothers Neurosciences Research, Elk Grove Village, Illinois, United States|Activmed Practices and Research, Methuen, Massachusetts, United States|The Boston Center for Memory, Newton, Massachusetts, United States|Anil Nair MD, Alzheimer's Disease Center, Quincy, Massachusetts, United States|Memory Center, Hattiesburg, Mississippi, United States|Cleveland Clinic Lou Ruvo Center for Brain Health, Las Vegas, Nevada, United States|Princeton Medical Institute, Princeton, New Jersey, United States|The Cognitive Research Center of New Jersey, Springfield, New Jersey, United States|Neurology Specialists of Monmouth County, West Long Branch, New Jersey, United States|Albuquerque Neuroscience, Albuquerque, New Mexico, United States|Disease Research &amp; Neurology Center of Neurological Associates of Albany, Albany, New York, United States|Integrative Clinical Trials LLC, Brooklyn, New York, United States|Spri Clinicaltrials, Llc, Brooklyn, New York, United States|Mid Hudson Medical Research, New Windsor, New York, United States|ANI Neurology, PLLC dba Alzheimer's Memory Center, Charlotte, North Carolina, United States|Insight Clinical Trials, LLC, Beachwood, Ohio, United States|Neurology Diagnostics Inc., Dayton, Ohio, United States|Memory Health Center at Summit Research Network, Portland, Oregon, United States|Northeastern Pennsylvania Memory and Alzheimer's Center, Plains, Pennsylvania, United States|Kerwin Research Center, Dallas, Texas, United States|Neurology Consultants of Dallas, Dallas, Texas, United States|Clinical Trial Network, Houston, Texas, United States|University of Virginia Adult Neurology, Charlottesville, Virginia, United States|Recognition Health, Fairfax, Virginia, United States|Northwest Clinical Research Center, Bellevue, Washington, United States|Indywidualna Specjalistyczna Praktyka Lekarska, GdaÅ„sk, Poland|NZOZ Wielospecjalistyczna Poradnia Lekarska SYNAPSIS, Katowice, Poland|Centrum Medyczne Plejady, KrakÃ³w, Poland|Krakowska Akademia Neurologii, KrakÃ³w, Poland|NEURO-CARE Sp. z o.o. Sp. Komandytowa, Siemianowice ÅšlÄ…skie, Poland|Euromedis Sp. z o.o., Szczecin, Poland|Centrum Medyczne NeuroProtect, Warszawa, Poland|NZOZ WrocÅ‚awskie Centrum Alzheimerowskie, WrocÅ‚aw, Poland</t>
  </si>
  <si>
    <t>https://ClinicalTrials.gov/show/NCT03823404</t>
  </si>
  <si>
    <t>NCT03980730</t>
  </si>
  <si>
    <t>Study of Azeliragon in Patients With Mild Alzheimer's Disease and Impaired Glucose Tolerance</t>
  </si>
  <si>
    <t>Elevage</t>
  </si>
  <si>
    <t>Drug: Azeliragon|Drug: Placebo</t>
  </si>
  <si>
    <t>Part 1 : Change from Baseline in the Alzheimer's Disease Assessment Scale - Cognitive subscale (ADAS-cog14) at Month 6|Part 2: Change from Baseline in the ADAS-cog14 at Month 18|Part 2: Change from Baseline in Clinical Dementia Rating Scale-Sum of Boxes (CDR-sb) at Month 18|Part 1: Change from Baseline in the Clinical Dementia Rating Scale-Sum of Boxes (CDR-sb) at Month 6|Part 1: Change from Baseline in the Functional Activities Questionnaire (FAQ) at Month 6|Part 1: Change from Baseline in the Amsterdam-Instrumental Activities of Daily Living (Amsterdam-IADL) at Month 6|Part 1: Change from Baseline in estimated glomerular filtration rate (eGFR) at Month 6|Part 2: Responder status at Months 6, 12, and 18 based on the ADAS-cog14|Part 2: Change from Baseline in FAQ score at Month 18|Part 2: Change from Baseline in Amsterdam-IADL score at Month 18|Part 2: Change from Baseline in MMSE score at Month 18|Part 2: Change from Baseline in eGFR at Month 18|Part 2: Change from Baseline in whole brain volume at Month 18</t>
  </si>
  <si>
    <t>vTv Therapeutics</t>
  </si>
  <si>
    <t>50 Years to 85 Years Â  (Adult, Older Adult)</t>
  </si>
  <si>
    <t>TTP488-305</t>
  </si>
  <si>
    <t>JEM Research Institute, Atlantis, Florida, United States|Jacksonville Center for Clinical Research, Jacksonville, Florida, United States|Charter Research, Lady Lake, Florida, United States|Alzheimer's Research and Treatment Center, Lake Worth, Florida, United States|ClinCloud, Maitland, Florida, United States|Emerald Coast Center for Neurological Disorders, Pensacola, Florida, United States|The Roskamp Institute, Sarasota, Florida, United States|NeuroStudies.net LLC, Decatur, Georgia, United States|Memory Center / Hattiesburg Clinic, Hattiesburg, Mississippi, United States|Millennium Psychiatric Associates, Saint Louis, Missouri, United States|The Cognitive and Research Center of New Jersey, Springfield, New Jersey, United States|Albuquerque Neuroscience Inc., Albuquerque, New Mexico, United States|Clarity Clinical Research, East Syracuse, New York, United States|Neurological Associates of Long Island, Lake Success, New York, United States|ANI Neurology dba Alzheimer's Memory Center, Charlotte, North Carolina, United States|ANI Neurology, PLLC, Charlotte, North Carolina, United States|Raleigh Neurology Associates, Raleigh, North Carolina, United States|Summit Research Network, Portland, Oregon, United States|Center for Cognitive Health, Portland, Oregon, United States|Okanagan Clinical Trials Ltd., Kelowna, British Columbia, Canada|True North Clinical Research Inc., Kentville, Nova Scotia, Canada|Recherches Neuro-Hippocampe, Ottawa, Ontario, Canada|Recherches Neuro-Hippocampe Inc., Gatineau, Quebec, Canada</t>
  </si>
  <si>
    <t>https://ClinicalTrials.gov/show/NCT03980730</t>
  </si>
  <si>
    <t>NCT03991988</t>
  </si>
  <si>
    <t>Montelukast Therapy on Alzheimer's Disease</t>
  </si>
  <si>
    <t>Drug: Montelukast|Drug: Placebo oral tablet</t>
  </si>
  <si>
    <t>Number of participants with any gastrointestinal (GI) symptoms|Number of participants with reported anaphylaxis|Number of participants with elevated liver enzymes|Change in prothrombin time (PT)/ international normalized ratio (INR)|Change in Neuropsychiatric Inventory Questionnaire (NPI-Q)|Number of patients with seizures|Number of discontinuations from Montelukast|Change in CSF amyloid|Change in CSF tau|Change in Clinical Dementia Rating (CDR)|Change in NIH Toolbox Cognition battery (NIHTB-CB)</t>
  </si>
  <si>
    <t>50 Years and older Â  (Adult, Older Adult)</t>
  </si>
  <si>
    <t>Other</t>
  </si>
  <si>
    <t>Allocation: Randomized|Intervention Model: Parallel Assignment|Masking: Double (Participant, Investigator)|Primary Purpose: Treatment</t>
  </si>
  <si>
    <t>IRB00111553</t>
  </si>
  <si>
    <t>Emory Clinic, Atlanta, Georgia, United States|Emory University Hospital Clinical Research Network, Atlanta, Georgia, United States|Executive Park, Atlanta, Georgia, United States|Wesley Woods, Atlanta, Georgia, United States</t>
  </si>
  <si>
    <t>https://ClinicalTrials.gov/show/NCT03991988</t>
  </si>
  <si>
    <t>NCT04040348</t>
  </si>
  <si>
    <t>Alzheimer's Disease Stem Cells Multiple Infusions</t>
  </si>
  <si>
    <t>Biological: 100 million cells allogeneic hMSC|Biological: 200 million cells allogeneic hMSC</t>
  </si>
  <si>
    <t>Number of Incidence of any Treatment-Emergent Serious Adverse Events (TE-SAEs)|Cognitive function over time as assessed by the Alzheimer's Disease Assessment Scale - Cognitive (ADAS-Cog 11)|Cognitive function over time as assessed by the Mini Mental State Examination (MMSE) of Folstein test|Depressive symptoms over time as assessed by the Geriatric Depression Scale (GDS) Short Version|Olfactory function over time as assessed by the Odor Identification test.|Participant quality of life over time assessed via Alzheimer's Disease Related Quality of Life (ADRQL-40) Questionnaire as completed by the caregiver|Participant quality of life over time as assessed via the Alzheimer's Disease Cooperative Study Activities of Daily Living (ADCS-ADL) Questionnaire as completed by the caregiver|Neuropsychiatric Inventory-Q (NPI-Q) Scores over time|Caregiver's Quality of life over time as assessed by the Caregiver Self-Assessment Questionnaire scores|Biomarker levels over time|Serum ApoE level over time|Serum PRA level over time|Serum Tau protein level over time|Cerebrospinal Fluid (CSF) Biomarker levels over time|CSF ApoE level over time|CSF PRA level over time|CSF Tau protein level over time|Change in hippocampal volume</t>
  </si>
  <si>
    <t>Bernard (Barry) Baumel|University of Miami</t>
  </si>
  <si>
    <t>Allocation: Non-Randomized|Intervention Model: Parallel Assignment|Masking: None (Open Label)|Primary Purpose: Supportive Care</t>
  </si>
  <si>
    <t>University of Miami, Miami, Florida, United States</t>
  </si>
  <si>
    <t>https://ClinicalTrials.gov/show/NCT04040348</t>
  </si>
  <si>
    <t>NCT03959553</t>
  </si>
  <si>
    <t>GV1001 Subcutaneous(SC) for the Treatment of Moderate Alzheimer's Disease (AD)</t>
  </si>
  <si>
    <t>Moderate Alzheimer's Disease</t>
  </si>
  <si>
    <t>Drug: GV1001|Drug: Normal saline</t>
  </si>
  <si>
    <t>Alzheimer's Disease Assessment Scale-cognitive (ADAS-cog)|Alzheimer's Disease Assessment Scale-cognitive (ADAS cog)|Clinician's Interview-Based Impression of Change (CIBIC)-Plus|Clinical Dementia Rating - Sum of Boxes (CDR-SB)|Alzheimer's Disease Cooperative Study-Activities of Daily Living (ADCS-ADL)|Neuropsychiatric Inventory (NPI)|Mini-Mental State Examination (MMSE)</t>
  </si>
  <si>
    <t>55 Years to 85 Years Â  (Adult, Older Adult)</t>
  </si>
  <si>
    <t>KG7/2017</t>
  </si>
  <si>
    <t>https://ClinicalTrials.gov/show/NCT03959553</t>
  </si>
  <si>
    <t>NCT03706261</t>
  </si>
  <si>
    <t>Alzheimer's PET Imaging in Racially/Ethnically Diverse Adults</t>
  </si>
  <si>
    <t>Drug: 18F-MK-6240|Drug: 18F-Florbetaben</t>
  </si>
  <si>
    <t>Regional SUVR value for 18F-MK-6240|Amyloid Positivity (AÎ²+) for 18F-Florbetaben</t>
  </si>
  <si>
    <t>Adam Brickman|National Institute on Aging (NIA)|Columbia University</t>
  </si>
  <si>
    <t>55 Years to 75 Years Â  (Adult, Older Adult)</t>
  </si>
  <si>
    <t>Intervention Model: Single Group Assignment|Masking: None (Open Label)|Primary Purpose: Basic Science</t>
  </si>
  <si>
    <t>AAAR8986|1RF1AG058067-01A1</t>
  </si>
  <si>
    <t>Columbia University Medical Center, New York, New York, United States</t>
  </si>
  <si>
    <t>https://ClinicalTrials.gov/show/NCT03706261</t>
  </si>
  <si>
    <t>NCT03867253</t>
  </si>
  <si>
    <t>Testing the Safety and Preliminary Efficacy of the New Drug ORY-2001 in Mild to Moderate Alzheimer's Disease</t>
  </si>
  <si>
    <t>ETHERAL-US</t>
  </si>
  <si>
    <t>Mild to Moderate Alzheimer's Disease</t>
  </si>
  <si>
    <t>Drug: ORY-2001 Low dose|Drug: ORY-2001 High dose|Drug: Placebo</t>
  </si>
  <si>
    <t>Treatment Emergent Adverse Events|Withdrawn patients due to TEAEs|Cohen-Mansfield Agitation Inventory (CMAI)|Clinician version of the Apathy Evaluation Scale (AES-C)|14-item Alzheimer's Disease Assessment Scale-Cognitive|Computerized Cognitive Test battery|Mini-Mental State Examination (MMSE)|Clinical Dementia Rating Scale Sum of Boxes|Cornell Scale for Depression in Dementia (CSDD)</t>
  </si>
  <si>
    <t>Oryzon Genomics S.A.|Alzheimerâ€™s Drug Discovery Foundation</t>
  </si>
  <si>
    <t>Industry|Other</t>
  </si>
  <si>
    <t>CL05-ORY-2001US</t>
  </si>
  <si>
    <t>Alzheimer's Research and Treatment Center, Lake Worth, Florida, United States|Princeton Medical Institute, Princeton, New Jersey, United States|Abington Neurological Associates Ltd., Willow Grove, Pennsylvania, United States</t>
  </si>
  <si>
    <t>https://ClinicalTrials.gov/show/NCT03867253</t>
  </si>
  <si>
    <t>NCT04133454</t>
  </si>
  <si>
    <t>Evaluation of Safety and Tolerability of Libella Gene Therapy for Alzheimer's Disease: AAV- hTERT</t>
  </si>
  <si>
    <t>Drug: AAV-hTERT</t>
  </si>
  <si>
    <t>Incidence of adverse events|hTERT expression and telomerase activity</t>
  </si>
  <si>
    <t>Libella Gene Therapeutics</t>
  </si>
  <si>
    <t>Intervention Model: Single Group Assignment|Masking: None (Open Label)|Primary Purpose: Treatment</t>
  </si>
  <si>
    <t>Libella CO-02</t>
  </si>
  <si>
    <t>IPS Arcasalud SAS, ZipaquirÃ¡, Cundinamarca, Colombia</t>
  </si>
  <si>
    <t>https://ClinicalTrials.gov/show/NCT04133454</t>
  </si>
  <si>
    <t>NCT03998423</t>
  </si>
  <si>
    <t>Oral Fecal Microbiota Transplant Feasibility Study in Alzheimer's Disease</t>
  </si>
  <si>
    <t>AMBITION</t>
  </si>
  <si>
    <t>Biological: Fecal Microbiota Transplant</t>
  </si>
  <si>
    <t>Safety: Proportion of participants with treatment-related adverse events, serious adverse events, or adverse events of special interest.|Feasibility: Participant recruitment rate|Feasibility: Eligibility|Feasibility: Procedures completed.|Feasibility: Retention|Change in gut composition: Engraftment of fecal microbial transplant as assessed by 16S rRNA sequencing of recipient stool sample|Cognition: Change in Montreal Cognitive Assessment (MoCA) score|Cognition: Change in results of Repeatable Battery for the Assessment of Neuropsychological Status|Cognition: Change in the results of Trail Making Test Part A and Part B|Metabolic/physiological measure: Change in the level of Hemoglobin A1C|Metabolic/physiological measure: Change in the level of fasting glucose|Metabolic/physiological measure: Change in the level of fasting insulin|Metabolic/physiological measure: Change in the level of C-reactive protein|Metabolic/physiological measure: Change in the blood lipid profile|Metabolic/physiological measure: Change in the blood pressure|Metabolic/physiological measure: Change in body weight|Metabolic/physiological measure: Change in the body composition by measuring body fat percentage|Change in insulin resistance indexed by the homeostatic model assessment-insulin resistance (HOMA-IR) method|Change in physical activity as measured by Actigraphy watch|Change in Sleep as measured by Actigraphy watch|Change in CSF biomarkers|Change in serum/plasma metabolites on an average of one week pre and post FMT|Function: Change in total score on the Bristol Activities of Daily Living Scale</t>
  </si>
  <si>
    <t>University of Wisconsin, Madison|Wisconsin Partnership Program</t>
  </si>
  <si>
    <t>Allocation: Randomized|Intervention Model: Parallel Assignment|Masking: None (Open Label)|Primary Purpose: Treatment</t>
  </si>
  <si>
    <t>AMBITION|2018-0283</t>
  </si>
  <si>
    <t>University of Wisconsin - Madison, Madison, Wisconsin, United States</t>
  </si>
  <si>
    <t>https://ClinicalTrials.gov/show/NCT03998423</t>
  </si>
  <si>
    <t>NCT03856359</t>
  </si>
  <si>
    <t>Trial of Rifaximin in Probable Alzheimer's Disease</t>
  </si>
  <si>
    <t>Alzheimer's Disease</t>
  </si>
  <si>
    <t>Drug: Rifaximin 550 milligrams (MG)</t>
  </si>
  <si>
    <t>Change in Alzheimer's Disease Assessment Scale - Cognitive (ADAS-COG)|Occurrence of Adverse Events|Change in Serum neuronal markers|Change in Serum pro-inflammatory markers|Change in gut microbiota|Change in tolerability as measured by number of Adverse Events (AE).|Change in cognitive performance on the Mini-Mental State Exam (MMSE)|Changes in Safety measures as measured by treatment emergent AEs as reported by the subject|Changes in Complete Blood Count (CBC)|Changes in blood pressure|Changes in pulse|Changes in Chemistry values|Changes in Liver Function Test (LFT) will be measured by ALT and AST lab results from baseline|Changes in C Difficile infection</t>
  </si>
  <si>
    <t>Duke University|Bausch Health Americas, Inc.</t>
  </si>
  <si>
    <t>Other|Industry</t>
  </si>
  <si>
    <t>Pro00093318</t>
  </si>
  <si>
    <t>Duke University Medical Center, Durham, North Carolina, United States</t>
  </si>
  <si>
    <t>https://ClinicalTrials.gov/show/NCT03856359</t>
  </si>
  <si>
    <t>NCT04070378</t>
  </si>
  <si>
    <t>Study of Daratumumab in Patients With Mild to Moderate Alzheimer's Disease</t>
  </si>
  <si>
    <t>DARZAD</t>
  </si>
  <si>
    <t>Drug: Daratumumab Injection</t>
  </si>
  <si>
    <t>ADAS-cog/11|ADAS-cog/12|MMSE|CDR-SB|ADCOMS|Treatment Emergent Adverse Effects|Treatment Emergent Serious Adverse Effects</t>
  </si>
  <si>
    <t>Marc L Gordon, MD|Janssen Scientific Affairs, LLC|Northwell Health</t>
  </si>
  <si>
    <t>54767414ALZ001</t>
  </si>
  <si>
    <t>"Study Protocol and Statistical Analysis Plan", https://ClinicalTrials.gov/ProvidedDocs/78/NCT04070378/Prot_SAP_000.pdf</t>
  </si>
  <si>
    <t>https://ClinicalTrials.gov/show/NCT04070378</t>
  </si>
  <si>
    <t>NCT04079803</t>
  </si>
  <si>
    <t>PTI-125 for Mild-to-moderate Alzheimer's Disease Patients</t>
  </si>
  <si>
    <t>Drug: Placebo oral tablet|Drug: PTI-125 50 mg tablet|Drug: PTI-125 100 mg oral tablet</t>
  </si>
  <si>
    <t>Cerebrospinal fluid P-tau, neurofilament light chain, neurogranin, T-tau, YKL-40, Abeta42 (pg/mL)|Paired Associates Learning test|Spatial Working Memory test|Plasma neurofilament light chain, neurogranin, T-tau, YKL-40, Abeta42 (pg/mL)</t>
  </si>
  <si>
    <t>Cassava Sciences, Inc.|National Institute on Aging (NIA)</t>
  </si>
  <si>
    <t>PTI-125-02|R44AG060878</t>
  </si>
  <si>
    <t>Cognitive Clinical Trials, Gilbert, Arizona, United States|Cognitive Clinical Trials, Surprise, Arizona, United States|IMIC, Inc., Palmetto Bay, Florida, United States|Centex Studies, Inc., Lake Charles, Louisiana, United States|Cognitive Clinical Trials, Bellevue, Nebraska, United States|Cognitive Clinical Trials, Omaha, Nebraska, United States|Centex Studies, Inc., Houston, Texas, United States|Centex Studies, Inc., McAllen, Texas, United States</t>
  </si>
  <si>
    <t>https://ClinicalTrials.gov/show/NCT04079803</t>
  </si>
  <si>
    <t>Enrolling by invitation</t>
  </si>
  <si>
    <t>Drug: ABBV-8E12</t>
  </si>
  <si>
    <t>57 Years to 87 Years Â  (Adult, Older Adult)</t>
  </si>
  <si>
    <t>Allocation: Non-Randomized|Intervention Model: Parallel Assignment|Masking: Quadruple (Participant, Care Provider, Investigator, Outcomes Assessor)|Primary Purpose: Treatment</t>
  </si>
  <si>
    <t>Banner University MC Phoenix /ID# 203959, Phoenix, Arizona, United States|Banner Sun Health Res Inst /ID# 204012, Sun City, Arizona, United States|Irvine Clinical Research /ID# 204000, Irvine, California, United States|University of California, San /ID# 204011, San Francisco, California, United States|Brain Matters Research /ID# 203957, Delray Beach, Florida, United States|Southwest Florida Neuropsych /ID# 203956, Fort Myers, Florida, United States|Mayo Clinic /ID# 203995, Jacksonville, Florida, United States|Bioclinica Research /ID# 203992, Orlando, Florida, United States|University of South Florida /ID# 204009, Tampa, Florida, United States|Bioclinica Reseach /ID# 204010, The Villages, Florida, United States|Emory University /ID# 203999, Atlanta, Georgia, United States|Atlanta Center for Medical Res /ID# 204006, Atlanta, Georgia, United States|NeuroStudies.net, LLC /ID# 204004, Decatur, Georgia, United States|Advocate Lutheran General Hosp /ID# 203993, Park Ridge, Illinois, United States|Southern IL Univ School of Med /ID# 203952, Springfield, Illinois, United States|Indiana University /ID# 203989, Indianapolis, Indiana, United States|University of Kansas Medical Center - Alzheimer's Disease Center /ID# 203960, Fairway, Kansas, United States|University of Kentucky Chandler Medical Center /ID# 203996, Lexington, Kentucky, United States|Massachusetts General Hospital /ID# 203954, Boston, Massachusetts, United States|Brigham and Women's Physicians /ID# 204003, Boston, Massachusetts, United States|Princeton Medical Institute /ID# 203953, Princeton, New Jersey, United States|North Shore University Hospital /ID# 203994, New Hyde Park, New York, United States|Duke Univ Med Ctr /ID# 203958, Durham, North Carolina, United States|Oregon Health and Science University /ID# 203997, Portland, Oregon, United States|Rhode Island Hospital /ID# 204005, Providence, Rhode Island, United States|Vanderbilt University Med Ctr /ID# 203951, Nashville, Tennessee, United States|Kerwin Research Center /ID# 203998, Dallas, Texas, United States|Houston Methodist Hospital /ID# 204002, Houston, Texas, United States|University of Utah /ID# 203991, Salt Lake City, Utah, United States|Integrated Neurology Services /ID# 203990, Alexandria, Virginia, United States|St Vincent's Centre for Applied Medical Research, Translational Research Centre /ID# 204903, Darlinghurst, New South Wales, Australia|Griffith University /ID# 204905, Southport, Queensland, Australia|Austin Hospital /ID# 204906, Heidelberg, Victoria, Australia|Royal Melbourne Hospital /ID# 208079, Parkville, Victoria, Australia|Australian Alzheimer's Res Fou /ID# 204904, Nedlands, Western Australia, Australia|Cliniques Universitaires Saint Luc /ID# 204963, Woluwe-Saint-Lambert, Bruxelles-Capitale, Belgium|UZ Leuven /ID# 204965, Leuven, Belgium|Centre Hospitalier Universitaire du Sart Tilman (CHU de LiÃ¨ge) /ID# 204964, LiÃ¨ge, Belgium|University of British Columbia /ID# 204122, Vancouver, British Columbia, Canada|Parkwood Institute /ID# 204121, London, Ontario, Canada|Toronto Memory Program /ID# 204120, Toronto, Ontario, Canada|Clinical Research Services Turku /ID# 205924, Turku, Varsinais-Suomi, Finland|Ita-Suomen Yliopisto /ID# 204538, Kuopio, Finland|AOU di Modena /ID# 203904, Modena, Emilia-Romagna, Italy|AO Univ Policlinico Agostino G /ID# 203906, Rome, Lazio, Italy|ASST Grande Ospedale Metropolitano Niguarda /ID# 203901, Milano, Lombardia, Italy|IRCCS - San Giovanni di /ID# 203903, Brescia, Italy|Fondazione IRCCS CÃ  Granda Osp /ID# 203902, Milan, Italy|Azienda Ospedaliera di Perugia /ID# 203905, Perugia, Italy|Princess Margaret Hospital /ID# 204907, Christchurch, New Zealand|Fundacion CITA Alzheimer /ID# 204521, Donostia, Pais Vasco, Spain|Hospital Clinic de Barcelona /ID# 204519, Barcelona, Spain|Fundacio ACE /ID# 204520, Barcelona, Spain|Hospital Universitario Doce de /ID# 204518, Madrid, Spain</t>
  </si>
  <si>
    <t>https://ClinicalTrials.gov/show/NCT03712787</t>
  </si>
  <si>
    <t>NCT03887455</t>
  </si>
  <si>
    <t>A Study to Confirm Safety and Efficacy of BAN2401 in Participants With Early Alzheimer's Disease</t>
  </si>
  <si>
    <t>Clarity AD</t>
  </si>
  <si>
    <t>Early Alzheimer's Disease</t>
  </si>
  <si>
    <t>Drug: BAN2401|Drug: Placebo</t>
  </si>
  <si>
    <t>Core Study: Change from Baseline in the CDR-SB at 18 Months|Extension Phase: Number of Participants with Treatment-emergent Adverse Events (TEAEs)|Extension Phase: Change from Core Study Baseline in CDR-SB|Core Study: Change from Baseline in the Amyloid Positron Emission Tomography (PET) Standardized Uptake Value Ratio (SUVR) Composite at 18 Months|Core Study: Change from Baseline in Alzheimer's Disease Composite Score (ADCOMS) at 18 Months|Core Study: Change from Baseline in Alzheimer Disease Assessment Scale - Cognitive Subscale 14 (ADAS-cog14) at 18 Months</t>
  </si>
  <si>
    <t>Eisai Inc.|Biogen</t>
  </si>
  <si>
    <t>50 Years to 90 Years Â  (Adult, Older Adult)</t>
  </si>
  <si>
    <t>BAN2401-G000-301|2018-004739-58</t>
  </si>
  <si>
    <t>Neurological Associates of Tucson dba Center for Neurosciences, Tucson, Arizona, United States|Neurology Center of North Orange County, Fullerton, California, United States|University of California - Los Angeles, Los Angeles, California, United States|Stanford University Medical Center, Palo Alto, California, United States|Pacific Research Network, Inc, San Diego, California, United States|Sharp Mesa Vista Hospital, San Diego, California, United States|UCSF Memory and Aging Center, San Francisco, California, United States|North Bay Neuroscience Research Institute, Sebastopol, California, United States|Yale University School Of Medicine, New Haven, Connecticut, United States|Georgetown University Hospital, Washington, District of Columbia, United States|JEM Research Institute, Atlantis, Florida, United States|Bradenton Research Center, Inc., Bradenton, Florida, United States|Advanced Clinical Research Network, Coral Gables, Florida, United States|Neuropsychiatric Research Center of Southwest FL, Fort Myers, Florida, United States|Alzheimer's Research and Treatment Center, Lake Worth, Florida, United States|Galiz Research, Miami Springs, Florida, United States|BioMed Research Institute, Miami, Florida, United States|Vitae Research Center, Miami, Florida, United States|Miami Jewish Health Systems, Miami, Florida, United States|Visionary Investigators Network, Miami, Florida, United States|Allied Biomedical Research (Clinical Trial), Miami, Florida, United States|Visionary Investigators Network, Miami, Florida, United States|Renstar Medical Research, Ocala, Florida, United States|Advanced Research Consultants, Inc., Palm Beach Gardens, Florida, United States|Quantum Laboratories Inc., Pompano Beach, Florida, United States|Neurostudies, Inc., Port Charlotte, Florida, United States|Progressive Medical Research, Port Orange, Florida, United States|Stedman Clinical Trials, LLC, Tampa, Florida, United States|Emory University Cognitive Neurology Clinic &amp; ADRC, Atlanta, Georgia, United States|Columbus Memory Center, Columbus, Georgia, United States|Waypoint Research, LLC, Decatur, Georgia, United States|NeuroStudies.net, LLC, Decatur, Georgia, United States|Hawaii Pacific Neuroscience, Honolulu, Hawaii, United States|Advocate Lutheran General Hospital, Park Ridge, Illinois, United States|Indiana University School of Medicine, Indianapolis, Indiana, United States|KU Wichita Center for Clinical Research, Wichita, Kansas, United States|University of Kentucky Medical Center, Lexington, Kentucky, United States|Brigham and Women's Hospital, Boston, Massachusetts, United States|Boston University School of Medicine, Boston, Massachusetts, United States|Boston Center for Memory, Newton, Massachusetts, United States|Donald S. Marks, MD. P.C., Plymouth, Massachusetts, United States|Washington University, Saint Louis, Missouri, United States|Advanced Memory Research Institute of NJ, PC, Toms River, New Jersey, United States|Albany Medical College, Albany, New York, United States|Neurological Associates of Albany, PC, Albany, New York, United States|New York University Medical Center PRIME, New York, New York, United States|University of Rochester, Rochester, New York, United States|ANI Neurology, PLLC d/b/a Alzheimer's Memory Center, Charlotte, North Carolina, United States|Insight Clinical Trials, LLC, Beachwood, Ohio, United States|Cleveland Clinic, Cleveland, Ohio, United States|Summit Research Network (OR) Inc., Portland, Oregon, United States|Oregon Health &amp; Science University, Portland, Oregon, United States|Keystone Clinical Studies, LLC, Norristown, Pennsylvania, United States|University of Pennsylvania, Philadelphia, Pennsylvania, United States|Rhode Island Mood &amp; Memory Research Institute, East Providence, Rhode Island, United States|Rhode Island Hospital, Providence, Rhode Island, United States|Butler Hospital - Memory and Aging Program, Providence, Rhode Island, United States|Coastal Neurology, P.A., Port Royal, South Carolina, United States|Neurology Clinic, P.C., Cordova, Tennessee, United States|Alliance for Multispecialty Research LLC, New Orleans Center for Clinical Research / Volunteer Research Group, an AMR company, Knoxville, Tennessee, United States|Senior Adult Specialty Research, Austin, Texas, United States|Baylor College of Medicine AD and Memory Disorders Center, Houston, Texas, United States|DBA The Memory Clinic, Bennington, Vermont, United States|National Clinical Research Inc.-Richmond, Richmond, Virginia, United States|Kingfisher Cooperative LLC, Spokane, Washington, United States|Okanagan Clinical Trials, Kelowna, Columbia, Canada|Kawartha Centre - Redefining Healthy Aging, Peterborough, Ontario, Canada|Toronto Memory Program (Neurology Research Inc.), Toronto, Ontario, Canada|Recherches Neuro-Hippocampe Inc. d/b/a Clinique de la MÃ©moire de l'Outaouais, Gatineau, Quebec, Canada|MoCA Clinic and Institute/NeuroSearch Developpements Inc., Greenfield Park, Quebec, Canada|HÃ´pital de Hautepierre, Strasbourg Cedex, Bas Rhin, France|Hopital de la Timone, Marseille, Cedex 05, France|HÃ´pital Gui de Chauliac, Montpellier, Cedex 5, France|Hopital Guillaume et RenÃƒ LaÃƒnnec, Nantes, Cedex, France|Groupe Hospitalier Pitie-Salpetriere, Paris, Cedex, France|Centre de Recherche Clinique du GÃ©rontopÃ´le, Toulouse, Haute Garonne, France|HÃ´pital neurologique Pierre Wertheimer, Toulouse, Haute Garonne, France|HÃ´pital LariboisiÃ¨re, Paris cedex 10, Paris, France|Eisai Trial Site #5, GÃ¼nzburg, Baden Wuerttemberg, Germany|Eisai Trial Site #2, Mannheim, Baden-Wurttemberg, Germany|Eisai Trial Site #1, Bielefeld, Germany|Eisai Trial Site #4, Erbach, Germany|Eisai Trial Site #3, Munchen, Germany|Ospedale "Card. G. Panico" -, Tricase, LE, Italy|Clinica Neurologica, IRCCS Ospedale Policlinico San Martino, Genova, Genova, Italy|Fondazione IRCCS CA' Granda Ospedale Maggiore Policlinico - U.O.S.D. Malattie Neurodegenerative, Milano, Italy|ASST-Monza, Ospedale San Gerardo, Monza, Italy|Prima Clinica Neurologica, Primo Policlinico AOU "L. Vanvitelli", Napoli, Italy|Ospedale S. Maria della Misericordia, S. Andrea delle Fratte, Perugia, Italy|Azienda Ospedaliero Universitaria Pisana, Pisa, Italy|Universita` Sapienza di Roma - Dipartimento di Neuroscienze Umane, Roma, Italy|Eisai Trial Site #4, Obu-shi, Aichi, Japan|Eisai Trial Site #15, Chiba-shi, Chiba, Japan|Eisai Trial Site #6, Yoshida-gun, Fukui, Japan|Eisai Trial Site #1, Fujioka-shi, Gunma, Japan|Eisai Trial Site #32, Otake, Hiroshima, Japan|Eisai Trial Site #30, Sapporo-shi, Hokkaido, Japan|Eisai Trial Site #28, Himeji-shi, Hyogo, Japan|Eisai Trial Site #19, Kobe-shi, Hyogo, Japan|Eisai Trial Site #24, Toride-shi, Ibaraki, Japan|Eisai Trial Site #9, Kahoku, Ishikawa, Japan|Eisai Trial Site #7, Atsugi-shi, Kanagawa, Japan|Eisai Trial Site #17, Fujisawa-shi, Kanagawa, Japan|Eisai Trial Site #20, Kawasaki-shi, Kanagawa, Japan|Eisai Trial Site #2, Yokohama-shi, Kanagawa, Japan|Keimei Memorial Hospital, Higashimorokatagun, Miyazaki, Japan|Eisai Trial Site #22, Niigata-shi, Niigata, Japan|Eisai Trial Site #16, Kurashiki-shi, Okayama, Japan|Eisai Trial Site #8, Hirakata, Osaka, Japan|Eisai Trial Site #26, Suita-shi, Osaka, Japan|Eisai Trial Site #18, Saitama-shi, Saitama, Japan|Eisai Trial Site #31, Otsu-shi, Shiga, Japan|Eisai Trial Site #5, Bunkyo-ku, Tokyo, Japan|Eisai Trial Site #29, Bunkyo-ku, Tokyo, Japan|Eisai Trial Site #13, Hachioji-shi, Tokyo, Japan|Eisai Trial Site #12, Musashino-shi, Tokyo, Japan|Eisai Trial Site #23, Shinagawa-ku, Tokyo, Japan|Eisai Trial Site #25, Shinjuku-ku, Tokyo, Japan|Eisai Trial Site #10, Shinjuku-ku, Tokyo, Japan|Eisai Trial Site #3, Yamagata-shi, Yamagata, Japan|Eisai Trial Site #21, Hofu, Yamaguchi, Japan|Eisai Trial Site #14, Ube-shi, Yamaguchi, Japan|Eisai Trial Site #11, Osaka, Japan|Eisai Trial Site #27, Osaka, Japan|Dong-A University Hospital, Busan, Korea, Republic of|Inha University Hospital, Incheon, Korea, Republic of|Seoul National University Hospital, Seoul, Korea, Republic of|Hanyang University Seoul Hospital, Seoul, Korea, Republic of|Asan Medical Center, Seoul, Korea, Republic of|Seoul National University Boramae Medical Center, Seoul, Korea, Republic of|Hospital General de Catalunya, Sant Cugat del Valles, Barcelona, Spain|Centro CAE Oroitu, Getxo, Bizkaia, Spain|FundaciÃ³n CITA-alzheimer Findazioa, Donostia San Sebastian, Gipuzkoa, Spain|Policlinica Guipuzcoa, San Sebastian, Guipuzcoa, Spain|Fundacion ACE, Barcelona, Barcelona, Spain|Hospital Clinic i Provincial de Barcelona, Barcelona, Spain|Hospital Universitario Reina SofÃ­a, Cordoba, Spain|Complejo Hospitalario Ruber Juan Bravo, Madrid, Spain|Centro de Salud La Alamedilla, Salamanca, Spain|Hospital Victoria Eugenia - Cruz Roja, Sevilla, Spain|Hospital Universitari i PolitÃ¨cnic La Fe, Valencia, Spain|Sahlgrenska University Hospital, Gothenburg, VÃ¤stra GÃ¶talandslÃ¤n, Sweden|Memory Clinic, MalmÃ¶ University Hospital, MalmÃ¶, Sweden|Karolinska University Hospital, Stockholm, Sweden|Uppsala University Hospital, Uppsala, Uppsala, Sweden|Re:Cognition Health, Plymouth, Devon, United Kingdom|Memory Assessment &amp; Research Centre (MARC),, Southampton, Hampshire, United Kingdom|MAC Clinical Research Blackpool, Blackpool, Lancashire, United Kingdom|Sheffield Memory Service, Sheffield, South Yorkshire, United Kingdom|Re:Cognition Health Ltd, Birmingham, United Kingdom|Re:Cognition Health Ltd, Guildford, United Kingdom|Re:Cognition Health Ltd, London, United Kingdom|Charing Cross Hospital, London, United Kingdom|St. Pancras Clinical Research, London, United Kingdom</t>
  </si>
  <si>
    <t>https://ClinicalTrials.gov/show/NCT03887455</t>
  </si>
  <si>
    <t>Completed</t>
  </si>
  <si>
    <t>Drug: PTI-125, 100 mg tablets</t>
  </si>
  <si>
    <t>Pain Therapeutics|National Institute on Aging (NIA)|Cassava Sciences, Inc.</t>
  </si>
  <si>
    <t>PTI-125-03|R44AG060878</t>
  </si>
  <si>
    <t>Insite Clinical Research, DeSoto, Texas, United States|Clinical Trials of Texas, San Antonio, Texas, United States</t>
  </si>
  <si>
    <t>https://ClinicalTrials.gov/show/NCT03748706</t>
  </si>
  <si>
    <t>NCT03943264</t>
  </si>
  <si>
    <t>A Biomarker-directed Study of XPro1595 in Patients With Mild to Moderate Alzheimer's</t>
  </si>
  <si>
    <t>Drug: XPro1595</t>
  </si>
  <si>
    <t>The number of patients with a treatment-emergent adverse event throughout 12 weeks of treatment with XPro1595|The percentage of patients with a treatment-emergent adverse event throughout 12 weeks of treatment with XPro1595|Changes from baseline in high sensitivity C-reactive protein in the blood and cerebral spinal fluid following 12 weeks of treatment with XPro1595|Changes from baseline in inflammatory cytokines in the blood and cerebral following 12 weeks of treatment with XPro1595 spinal fluid|Changes from baseline in blood and cerebral spinal fluid levels of amyloid beta following 12 weeks of treatment with XPro1595|Changes from baseline in cerebral spinal fluid levels of tau following 12 weeks of treatment with XPro1595|Change from baseline in FreeWater content (edema) using magnetic resonance imaging following 12 weeks of treatment with XPro1595|Change from baseline in the Mini-Mental State Examination (MMSE) following 12 weeks of treatment with XPro1595|Change from baseline in the Digit Symbol Substitution Test (DSST) following 12 weeks of treatment with XPro1595|Change from baseline in the Verbal Fluency Test following 12 weeks of treatment with XPro1595|Change from baseline in the Neuropsychiatric Inventory (NPI) following 12 weeks of treatment with XPro1595|Change from baseline in the Bristol Activities of Daily Living Scale (BALDS) following 12 weeks of treatment with XPro1595|Change from baseline in the Memory-Enhanced Retrospective Evaluation of Treatment Observer Reported Global Impression of Improvement (MERET OBSRO-C) following 12 weeks of treatment with XPro1595|Evaluate changes in the Memory-Enhanced Retrospective Evaluation of Change from baseline Global Impression of Improvement (MERET PGI-C) following 12 weeks of treatment with XPro1595</t>
  </si>
  <si>
    <t>Inmune Bio, Inc.|Alzheimer's Association</t>
  </si>
  <si>
    <t>50 Years to 80 Years Â  (Adult, Older Adult)</t>
  </si>
  <si>
    <t>Allocation: Non-Randomized|Intervention Model: Parallel Assignment|Masking: None (Open Label)|Primary Purpose: Treatment</t>
  </si>
  <si>
    <t>XPRO1595-AD|18PTC-R-592167</t>
  </si>
  <si>
    <t>KaRa MINDS, Macquarie Park, New South Wales, Australia|Central Adelaide Local Health Network, Woodville, South Australia, Australia|Austin Health, Heidelberg Heights, Victoria, Australia|Alfred Heath, Melbourne, Victoria, Australia|The Australian Alzheimer's Research Foundation, Nedlands, Western Australia, Australia</t>
  </si>
  <si>
    <t>https://ClinicalTrials.gov/show/NCT03943264</t>
  </si>
  <si>
    <t>Drug: DNL747|Drug: Placebo</t>
  </si>
  <si>
    <t>Allocation: Randomized|Intervention Model: Crossover Assignment|Masking: Double (Participant, Investigator)|Primary Purpose: Treatment</t>
  </si>
  <si>
    <t>QPS Miami Research Associates, Miami, Florida, United States|Bioclinica Research, Orlando, Florida, United States|Diana Kerwin Research Center, Dallas, Texas, United States|PRA Health Sciences, Salt Lake City, Utah, United States|QPS, Groningen, Netherlands</t>
  </si>
  <si>
    <t>https://ClinicalTrials.gov/show/NCT03757325</t>
  </si>
  <si>
    <t>NCT03901105</t>
  </si>
  <si>
    <t>Evaluation of Flortaucipir PET Signal and Cognitive Change in Early Alzheimer's Disease</t>
  </si>
  <si>
    <t>Drug: flortaucipir F18</t>
  </si>
  <si>
    <t>Assessment of reader visual interpretation of flortaucipir F 18 PET imaging to predict risk of cognitive and functional deterioration within 18 months of scan.|Inter-reader reliability of reader interpretation of flortaucipir F 18 PET imaging.|Assessment of reader visual interpretation of flortaucipir F 18 PET imaging to predict risk of CMD, measured by Mini-Mental State Examination (MMSE).|Assessment of reader visual interpretation of flortaucipir F 18 PET imaging to predict risk of CMD, measured by Alzheimer's Disease Assessment Scale-Cognitive subscale (ADAS-Cog11).|Assessment of reader visual interpretation of flortaucipir F 18 PET imaging to predict risk of CMD, measured by Pfeffer Functional Activities Questionnaire (FAQ).|Assessment of reader visual interpretation of flortaucipir F 18 PET imaging to predict risk of CMD, measured by CDR Global change.|Assessment of risk ratio between Ï„AD++ and non-Ï„AD++.|Assessment of reader visual interpretation of the flortaucipir F 18 PET imaging uptake to predict mean change of cognitive and functional deterioration.</t>
  </si>
  <si>
    <t>Avid Radiopharmaceuticals</t>
  </si>
  <si>
    <t>Allocation: Randomized|Intervention Model: Single Group Assignment|Masking: None (Open Label)|Primary Purpose: Diagnostic</t>
  </si>
  <si>
    <t>18F-AV-1451-PX01</t>
  </si>
  <si>
    <t>American College of Radiology, Philadelphia, Pennsylvania, United States</t>
  </si>
  <si>
    <t>https://ClinicalTrials.gov/show/NCT03901105</t>
  </si>
  <si>
    <t>Drug: BPN14770|Drug: Placebo</t>
  </si>
  <si>
    <t>Generations at Agritopia/CCT Research, Gilbert, Arizona, United States|CiTrials, Inc., Bellflower, California, United States|ATP Clinical Research, Inc, Costa Mesa, California, United States|Alliance for Research, Long Beach, California, United States|Pacific Research Network Inc., San Diego, California, United States|HB Clinical Trials, Inc., Santa Ana, California, United States|Mile High Research Center, Denver, Colorado, United States|JEM Research Insitute, Atlantis, Florida, United States|Linfritz Research Group, Coral Gables, Florida, United States|Brain Matters Research, Delray Beach, Florida, United States|MD Clinical, Hallandale Beach, Florida, United States|Galiz Research, Hialeah, Florida, United States|Alzheimer's Research and Treatement Center, Lake Worth, Florida, United States|Optimus Clinical Research, Miami, Florida, United States|BioMed Research Institute, Miami, Florida, United States|Finlay Medical Research, Miami, Florida, United States|Pharmax Research Clinic, Miami, Florida, United States|Vitae Research Center, LLC, Miami, Florida, United States|Arocha Research Center, Miami, Florida, United States|Allied Biomedical Research Institute Inc., Miami, Florida, United States|Advanced Clinical Research Network, Miami, Florida, United States|Gutierrez Medical Center LLD, Orlando, Florida, United States|Neurology Associates of Ormond Beach, Ormond Beach, Florida, United States|Palm Beach Neurological Center, Palm Beach, Florida, United States|IMIC Inc, Palmetto Bay, Florida, United States|Synergy Clinical Research, Pensacola, Florida, United States|Quantum Laboratories, Pompano Beach, Florida, United States|Neurosciences Research, Elk Grove Village, Illinois, United States|Hassman Research Institute, Berlin, New Jersey, United States|Advanced Memory Research Institute of NJ PC, Toms River, New Jersey, United States|Integrative Clinical Trials, Brooklyn, New York, United States|Neurological Associates of Long Island, Lake Success, New York, United States|Manhattan Behavioral Medicine PLLC, New York, New York, United States|Alzheimers Memory Center, Charlotte, North Carolina, United States|Neurology Diagnostics, Inc., Dayton, Ohio, United States|MDH Research, Westerville, Ohio, United States|Summit Research Network, Portland, Oregon, United States|Lehigh Center for Clinical Research, Allentown, Pennsylvania, United States|Neurology Clinic, P.C., Cordova, Tennessee, United States|Aspen Clinical Research, Orem, Utah, United States|Wasatch Clinical Research, LLC, Salt Lake City, Utah, United States</t>
  </si>
  <si>
    <t>https://ClinicalTrials.gov/show/NCT03817684</t>
  </si>
  <si>
    <t>Allo-IM</t>
  </si>
  <si>
    <t>Alzheimer Dementia</t>
  </si>
  <si>
    <t>Drug: Allopregnanolone</t>
  </si>
  <si>
    <t>University of Arizona|University of Southern California|Alzheimer's Association</t>
  </si>
  <si>
    <t>55 Years and older Â  (Adult, Older Adult)</t>
  </si>
  <si>
    <t>University of Southern California - Alzheimer Disease Research Center - Healthcare Consultation Center II, Los Angeles, California, United States</t>
  </si>
  <si>
    <t>https://ClinicalTrials.gov/show/NCT03748303</t>
  </si>
  <si>
    <t>Alzheimer Disease|Early Onset Alzheimer Disease</t>
  </si>
  <si>
    <t>Biological: AAVrh.10hPOE2 vector</t>
  </si>
  <si>
    <t>Allocation: Non-Randomized|Intervention Model: Sequential Assignment|Masking: None (Open Label)|Primary Purpose: Treatment</t>
  </si>
  <si>
    <t>Weill Cornell Medical College and Weill Cornell Medical Center, Department of Genetic Medicine, New York, New York, United States</t>
  </si>
  <si>
    <t>https://ClinicalTrials.gov/show/NCT03634007</t>
  </si>
  <si>
    <t>NCT03977584</t>
  </si>
  <si>
    <t>Tau Positron Emission Tomography (PET) Longitudinal Substudy Associated With: Study of Crenezumab Versus Placebo in Preclinical Presenilin1 (PSEN1) E280A Mutation Carriers in the Treatment of Autosomal-Dominant Alzheimer's Disease</t>
  </si>
  <si>
    <t>Drug: Crenezumab|Drug: Placebo|Other: [^18F]GTP1</t>
  </si>
  <si>
    <t>Change Over Time in tau Distribution Measured by Standardized Uptake Value Ratio (SUVR) as Assessed by [^18F]GTP1 tau PET Scan</t>
  </si>
  <si>
    <t>Genentech, Inc.|Banner Alzheimer's Institute</t>
  </si>
  <si>
    <t>30 Years to 60 Years Â  (Adult)</t>
  </si>
  <si>
    <t>Allocation: Randomized|Intervention Model: Parallel Assignment|Masking: Double (Participant, Investigator)|Primary Purpose: Other</t>
  </si>
  <si>
    <t>BN40199</t>
  </si>
  <si>
    <t>https://ClinicalTrials.gov/show/NCT03977584</t>
  </si>
  <si>
    <t>NCT02414178</t>
  </si>
  <si>
    <t>F 18 T807 Tau PET Imaging in Dominantly Inherited Alzheimer's Network (DIAN Project)</t>
  </si>
  <si>
    <t>AV ADAD</t>
  </si>
  <si>
    <t>Drug: F 18 T807</t>
  </si>
  <si>
    <t>F 18 T807 Standard Uptake Value Ratios (SUVR) will be correlated with other imaging modalities (MRI, PET amyloid imaging) and cognitive performance.</t>
  </si>
  <si>
    <t>Washington University School of Medicine</t>
  </si>
  <si>
    <t>18 Years and older Â  (Adult, Older Adult)</t>
  </si>
  <si>
    <t>Intervention Model: Single Group Assignment|Masking: None (Open Label)|Primary Purpose: Diagnostic</t>
  </si>
  <si>
    <t>IND 123119 Protocol D</t>
  </si>
  <si>
    <t>Washington University School of Medicine, Saint Louis, Missouri, United States</t>
  </si>
  <si>
    <t>https://ClinicalTrials.gov/show/NCT02414178</t>
  </si>
  <si>
    <t>NCT04080544</t>
  </si>
  <si>
    <t>Cognitive Decline and Alzheimer's Disease in the Dallas Lifespan Brain Study</t>
  </si>
  <si>
    <t>Alzheimer Disease|Cognitive Decline</t>
  </si>
  <si>
    <t>Drug: [18F]AV-1451|Procedure: Positron Emission Tomography</t>
  </si>
  <si>
    <t>Standardized Uptake Value Ratios (SUVrs) Calculated From [18F]AV-1451 PET Scans|Comparison of Tau Accumultation with Cognitive Decline|Tau SUVr Scores and the Relationship to Participants' Age|Comparison of Tau Accumulation with Amyloid Accumulation|Comparison of Tau SUVr scores with Hippocampal Volume and Cortical Thickness|Comparison of Tau Accumulation with White Matter Integrity|Comparison of Tau Accumulation with Functional MRI|Comparison of Tau Accumulation with Cognition</t>
  </si>
  <si>
    <t>Neil M Rofsky, MD, MHA|University of Texas Southwestern Medical Center</t>
  </si>
  <si>
    <t>38 Years to 96 Years Â  (Adult, Older Adult)</t>
  </si>
  <si>
    <t>STU 092015-003</t>
  </si>
  <si>
    <t>https://ClinicalTrials.gov/show/NCT04080544</t>
  </si>
  <si>
    <t>NCT04044131</t>
  </si>
  <si>
    <t>Metabolic Cofactor Supplementation in Alzheimer's Disease (AD) and Parkinson's Disease (PD) Patients</t>
  </si>
  <si>
    <t>Alzheimer Disease|Parkinson Disease</t>
  </si>
  <si>
    <t>Drug: Metabolic Cofactor Supplementation|Drug: Sorbitol</t>
  </si>
  <si>
    <t>Mini Mental State Examination (MMSE)|Alzheimer's Disease Assessment Scale-cognitive subscale (ADAS-cog)|Alzheimer's Disease Cooperative Study - Activities of Daily Living (ADCS-ADL)|Unified Parkinson's Disease Rating Scale (UPDRS)|Volumetric Magnetic resonance Imaging (MRI) and resting state functional magnetic resonance imaging (rest-fMRI)|Neuropsychiatric Inventory (NPI)|Montreal Cognitive Assessment (MoCA)|Changes in serum omic profile from baseline|Microbiota analysis|Monitoring of adverse events|Change in heart rate from baseline|Change in blood pressure from baseline|Change in waist and hip circumference from baseline|Change in body weight from baseline|Change of complete blood count from baseline|Changes in liver function tests (alkaline phosphatase (ALP), alanine aminotransferase (ALT), Aspartate aminotransferase (AST), gamma-glutamyl transferase (GGT), total and direct Bilirubin, Albumin) from baseline|Changes in blood lipid levels (total cholesterol (TC), triglyceride (TG), low density lipoprotein (LDL-C), high density lipoprotein (HDL-C)) from baseline|Changes in kidney function tests (creatinine, urea, urate, sodium, potassium) from baseline|Changes in creatinine kinase (CK) level from baseline|Change in thyroid-stimulating hormone (TSH) level from baseline|Change in blood insulin level from baseline|Change in glycated haemoglobin (HbA1c) level from baseline|Changes in blood glucose levels from baseline</t>
  </si>
  <si>
    <t>Istanbul Medipol University Hospital|ScandiBio Therapeutics AB|Alanya Alaaddin Keykubat University|Sahlgrenska University Hospital, Sweden|KTH Royal Institute of Technology</t>
  </si>
  <si>
    <t>Metabolic Cofactor Study</t>
  </si>
  <si>
    <t>https://ClinicalTrials.gov/show/NCT04044131</t>
  </si>
  <si>
    <t>Multiple Dose Trial of MK-4334 in Participants With Alzheimer's Clinical Syndrome (MK-4334-005)</t>
  </si>
  <si>
    <t>Alzheimer's Disease|Mild Cognitive Impairment</t>
  </si>
  <si>
    <t>Drug: MK-4334|Drug: Placebo to MK-4334|Drug: Donepepzil</t>
  </si>
  <si>
    <t>https://ClinicalTrials.gov/show/NCT03740178</t>
  </si>
  <si>
    <t>Alzheimer's Disease|Disruptive Behavior</t>
  </si>
  <si>
    <t>Drug: Prazosin|Drug: Placebo oral capsule</t>
  </si>
  <si>
    <t>Child, Adult, Older Adult</t>
  </si>
  <si>
    <t>Other|NIH|U.S. Fed</t>
  </si>
  <si>
    <t>University of Southern California, Los Angeles, California, United States|University of California, San Diego (UCSD), San Diego, California, United States|Stanford University, Stanford, California, United States|University of Kentucky, Lexington, Kentucky, United States|Roper St. Francis, Charleston, South Carolina, United States|University of Texas, Southwestern MC at Dallas, Dallas, Texas, United States|University of Washington, Seattle, Washington, United States</t>
  </si>
  <si>
    <t>https://ClinicalTrials.gov/show/NCT03710642</t>
  </si>
  <si>
    <t>NCT04141150</t>
  </si>
  <si>
    <t>Evaluation of [18F]APN-1607 PET Uptake in Alzheimer's Disease Patients Compared With Healthy Subjects</t>
  </si>
  <si>
    <t>Alzheimer's Disease|Mild Cognitive Impairment Due to Alzheimer's Disease|Healthy Volunteers</t>
  </si>
  <si>
    <t>Drug: [18F]APN-1607</t>
  </si>
  <si>
    <t>Assessment of [18F]APN-1607 Uptake Patterns by Regional SUVR Values|Safety and Tolerability Profile Measured by Adverse Events (AEs)</t>
  </si>
  <si>
    <t>Aprinoia Therapeutics Inc.</t>
  </si>
  <si>
    <t>Intervention Model: Single Group Assignment|Masking: None (Open Label)|Primary Purpose: Other</t>
  </si>
  <si>
    <t>APN-1607-201</t>
  </si>
  <si>
    <t>Invicro, New Haven, Connecticut, United States</t>
  </si>
  <si>
    <t>https://ClinicalTrials.gov/show/NCT04141150</t>
  </si>
  <si>
    <t>NCT04104659</t>
  </si>
  <si>
    <t>Study of Tau Imaging With the Use of [18F]MK-6240 Tracer</t>
  </si>
  <si>
    <t>MKADAD</t>
  </si>
  <si>
    <t>Drug: MK 6240</t>
  </si>
  <si>
    <t>Study the temporal dynamics of tau deposition (using [18F]MK-6240).|Study the spatial (both local and distributed) changes of tau deposition (using [18F]MK-6240).|Study the relationship between in vivo tau deposition and neuropathology.</t>
  </si>
  <si>
    <t>Intervention Model: Single Group Assignment|Masking: None (Open Label)|Primary Purpose: Screening</t>
  </si>
  <si>
    <t>IRB #201901045</t>
  </si>
  <si>
    <t>https://ClinicalTrials.gov/show/NCT04104659</t>
  </si>
  <si>
    <t>NCT03875638</t>
  </si>
  <si>
    <t>Treating Hyperexcitability in AD With Levetiracetam</t>
  </si>
  <si>
    <t>Alzheimer Disease, Early Onset</t>
  </si>
  <si>
    <t>Drug: Levetiracetam|Drug: Placebo oral capsule</t>
  </si>
  <si>
    <t>Neuropsychological Test Battery (NTB)|Transcranial magnetic stimulation (TMS) resting motor threshold|Transcranial magnetic stimulation (TMS)-evoked electroencephalogram (EEG) hypersynchrony|Resting-state electroencephalogram (EEG) beta band power|Resting-state electroencephalogram (EEG) beta band connectivity|Default-mode network resting-state functional magnetic resonance imaging (fMRI) functional connectivity|Change in motor evoked potential (MEP) amplitude|Change in beta power after theta-burst stimulation</t>
  </si>
  <si>
    <t>Beth Israel Deaconess Medical Center</t>
  </si>
  <si>
    <t>Allocation: Randomized|Intervention Model: Crossover Assignment|Masking: Quadruple (Participant, Care Provider, Investigator, Outcomes Assessor)|Primary Purpose: Treatment</t>
  </si>
  <si>
    <t>2019P000091</t>
  </si>
  <si>
    <t>https://ClinicalTrials.gov/show/NCT03875638</t>
  </si>
  <si>
    <t>NCT03903211</t>
  </si>
  <si>
    <t>Longitudinal Changes of [18F]PI-2620 Positron Emission Tomography in Subjects With Cognitively Normal, Mild Cognitive Impairment and Alzheimer's Disease</t>
  </si>
  <si>
    <t>Cognitively Normal|Mild Cognitive Impairment|Alzheimer Disease</t>
  </si>
  <si>
    <t>Drug: [18F]PI-2620</t>
  </si>
  <si>
    <t>Cross-sectional PI-2620 uptake measured by standard uptake value ratio (SUVR)|Changes of PI-2620 uptake over time measured by standard uptake value ratios (SUVR)|Correlation between standard uptake value ratio (SUVR) of [18F]PI-2620 positron emission computed tomography and neuropsychiatric test scores|Correlation between standard uptake value ratio (SUVR) of [18F]PI-2620 positron emission computed tomography and indices of structural MRI</t>
  </si>
  <si>
    <t>Jae Seung Kim|Asan Medical Center</t>
  </si>
  <si>
    <t>40 Years to 85 Years Â  (Adult, Older Adult)</t>
  </si>
  <si>
    <t>Allocation: Non-Randomized|Intervention Model: Parallel Assignment|Masking: None (Open Label)|Primary Purpose: Diagnostic</t>
  </si>
  <si>
    <t>PI-18002</t>
  </si>
  <si>
    <t>Asan Medical Center, Seoul, Korea, Republic of|Samsung Medical Center, Seoul, Korea, Republic of</t>
  </si>
  <si>
    <t>https://ClinicalTrials.gov/show/NCT03903211</t>
  </si>
  <si>
    <t>Alzheimer's Disease (AD)</t>
  </si>
  <si>
    <t>Drug: CKD-355A (D797/Memantine HCl 20mg)|Drug: CKD-355B (D797/Memantine HCl 20mg)|Drug: D797|Drug: D324 (Memantine HCl 10mg)</t>
  </si>
  <si>
    <t>19 Years to 55 Years Â  (Adult)</t>
  </si>
  <si>
    <t>Korea University Anam Hospital, Seoul, Korea, Republic of</t>
  </si>
  <si>
    <t>https://ClinicalTrials.gov/show/NCT03802162</t>
  </si>
  <si>
    <t>NCT04134923</t>
  </si>
  <si>
    <t>Imaging Biomarkers in Preclinical and Symptomatic AD</t>
  </si>
  <si>
    <t>ACS PIB IND</t>
  </si>
  <si>
    <t>Drug: [11C] Pittsburgh Compound-B (PIB)</t>
  </si>
  <si>
    <t>develop an integrated timeline for the imaging changes which occur during the transition from asymptomatic to symptomatic AD</t>
  </si>
  <si>
    <t>Tammie L. S. Benzinger, MD, PhD|Washington University School of Medicine</t>
  </si>
  <si>
    <t>https://ClinicalTrials.gov/show/NCT04134923</t>
  </si>
  <si>
    <t>Healthy|Alzheimer Disease</t>
  </si>
  <si>
    <t>Biological: AL003|Other: Saline Solution</t>
  </si>
  <si>
    <t>18 Years to 85 Years Â  (Adult, Older Adult)</t>
  </si>
  <si>
    <t>Allocation: Randomized|Intervention Model: Parallel Assignment|Masking: Triple (Participant, Care Provider, Investigator)|Primary Purpose: Treatment</t>
  </si>
  <si>
    <t>Nucleus Network, Melbourne, Australia</t>
  </si>
  <si>
    <t>https://ClinicalTrials.gov/show/NCT03822208</t>
  </si>
  <si>
    <t>NCT03919669</t>
  </si>
  <si>
    <t>A Longitudinal Evaluation of a Radiotracer for Use in Tau Tracking</t>
  </si>
  <si>
    <t>Alzheimer Disease|Mild Cognitive Impairment</t>
  </si>
  <si>
    <t>Drug: All Subjects</t>
  </si>
  <si>
    <t>Change in [18F]MK-6240 uptake|Correlate the changes in [18F]MK-6240 uptake and changes in clinical cognitive assessments by Mini-Mental Status Exam (MMSE)|Correlate the changes in [18F]MK-6240 uptake and changes in clinical cognitive assessments by Clinical Dementia Rating Scale (CDR).|Correlate the changes in [18F]MK-6240 uptake and changes in clinical cognitive assessments by Alzheimer's Disease Assessment Scale - Cognitive Subscale (ADAS-cog)|Change in the Cross-sectional comparison of [18F]MK-6240 uptake</t>
  </si>
  <si>
    <t>University of Wisconsin, Madison|Cerveau Technologies, Inc.</t>
  </si>
  <si>
    <t>2018-1348</t>
  </si>
  <si>
    <t>University of Wisconsin-Madison, Madison, Wisconsin, United States</t>
  </si>
  <si>
    <t>https://ClinicalTrials.gov/show/NCT03919669</t>
  </si>
  <si>
    <t>NCT04074837</t>
  </si>
  <si>
    <t>Phase1a, Dose-escalation Study of NNI-362 in Healthy Aged Volunteers</t>
  </si>
  <si>
    <t>Drug: NNI-362|Drug: Placebo</t>
  </si>
  <si>
    <t>Measure number of treatment related adverse events following single and multiple dosing of NNI-362.|Measure Maximum Plasma Concentration with single or multiple dosing of NNI-362.|Measure Area Under the Curve with single and multiple dosing of NNI-362</t>
  </si>
  <si>
    <t>Neuronascent, Inc.|National Institute on Aging (NIA)</t>
  </si>
  <si>
    <t>50 Years to 72 Years Â  (Adult, Older Adult)</t>
  </si>
  <si>
    <t>NNI-001|1R01AG056561-01A1</t>
  </si>
  <si>
    <t>Parexel, International, Glendale, California, United States</t>
  </si>
  <si>
    <t>https://ClinicalTrials.gov/show/NCT04074837</t>
  </si>
  <si>
    <t>NCT03971123</t>
  </si>
  <si>
    <t>Study to Compare the Pharmacokinetics of Two Formulations of Tricaprilin and a Placebo on Ketone Body Production</t>
  </si>
  <si>
    <t>Drug: Tricaprilin|Drug: Placebo</t>
  </si>
  <si>
    <t>Safety and tolerability of single-dose administration of each of 2 tricaprilin formulations (AC-SD-03 and AC-LMP-01) and the placebo formulation, AC-SD-03P, in healthy, male volunteers|Pharmacokinetics (PK) parameters of Total Ketones, Tricaprilin and Octanoic acid levels after single dose of AC-SD-03, AC-LMP-01 and AC-SD-03P using AUC(0-t).|Pharmacokinetics (PK) parameters of Total Ketones, Tricaprilin and Octanoic acid levels after single dose of AC-SD-03, AC-LMP-01 and AC-SD-03P using Cmax.|Pharmacokinetics (PK) parameters of Total Ketones, Tricaprilin and Octanoic acid levels after single dose of AC-SD-03, AC-LMP-01 and AC-SD-03P using Tmax.|ApoE4 Genotyping</t>
  </si>
  <si>
    <t>Cerecin</t>
  </si>
  <si>
    <t>Male</t>
  </si>
  <si>
    <t>18 Years to 50 Years Â  (Adult)</t>
  </si>
  <si>
    <t>Allocation: Randomized|Intervention Model: Crossover Assignment|Masking: None (Open Label)|Primary Purpose: Basic Science</t>
  </si>
  <si>
    <t>AC-19-017</t>
  </si>
  <si>
    <t>Nucleus Network, Melbourne, Victoria, Australia</t>
  </si>
  <si>
    <t>https://ClinicalTrials.gov/show/NCT03971123</t>
  </si>
  <si>
    <t>NCT03901092</t>
  </si>
  <si>
    <t>A Reader Study to Assess Accuracy and Reliability of Flortaucipir F 18 PET Scan Interpretation</t>
  </si>
  <si>
    <t>Drug: flortaucipir F 18</t>
  </si>
  <si>
    <t>Sensitivity and specificity of reader interpretation of Flortaucipir-PET images read as Ï„AD+/Ï„AD++, to detect NFT (neurofibrillary tangles) score of B3.|Sensitivity and specificity of reader interpretation of Flortaucipir-PET images read as Ï„AD+/Ï„AD++, to detect high AD neuropathological change.|Inter-reader reliability of reader interpretation of Flortaucipir-PET imaging|Sensitivity and specificity of reader interpretation of Flortaucipir-PET images read as Ï„AD++, to detect NFT (neurofibrillary tangles) score of B3 (Hyman, et al 2012).|Sensitivity and specificity of reader interpretation of Flortaucipir-PET images read as Ï„AD++, to detect high AD neuropathological change (Hyman, et al 2012).|Intra-reader reliability of reader interpretation of Flortaucipir-PET imaging</t>
  </si>
  <si>
    <t>18F-AV-1451-FR01</t>
  </si>
  <si>
    <t>https://ClinicalTrials.gov/show/NCT03901092</t>
  </si>
  <si>
    <t>NCT04023994</t>
  </si>
  <si>
    <t>A Single Ascending Dose Study to Investigate the Safety, Tolerability, Immunogenicity and Pharmacokinetics of Intravenously Administered RO7126209 in Healthy Participants</t>
  </si>
  <si>
    <t>Alzheimers Disease</t>
  </si>
  <si>
    <t>Drug: RO7126209|Drug: Placebo</t>
  </si>
  <si>
    <t>Incidence of Adverse Events|Incidence of Abnormal Laboratory Findings|Incidence of Abnormal Vital Signs and Electrocardiogram (ECG) Parameters|Concentration at the End of Infusion (Cend) of RO7126209|Area Under the Plasma Concentration Versus Time Curve From Zero to 24 h Postdose (AUC0-24h) of RO7126209|Area Under the Plasma Concentration Versus Time Curve From Zero to 168h (AUC0-168h) of RO7126209|Area Under the Plasma Concentration Versus Time Curve From Zero to the Last Measurable Concentration (AUC0-last) of RO7126209|Area Under the Plasma Concentration Versus Time Curve Extrapolated to Infinity (AUC0-inf)|Terminal Rate Constant of RO7126209|Apparent Terminal Half-Life (T1/2) of RO7126209|Total Body Clearance Calculated as Dose/AUC (CL) of RO7126209|Volume of Distribution at Steady-State (V) of RO7126209|CSF Concentration of RO7126209|Incidence of Anti-RO7126209 Antibodies (ADAs)</t>
  </si>
  <si>
    <t>18 Years to 40 Years Â  (Adult)</t>
  </si>
  <si>
    <t>BP41192</t>
  </si>
  <si>
    <t>PRA Health Sciences, Raleigh, North Carolina, United States</t>
  </si>
  <si>
    <t>https://ClinicalTrials.gov/show/NCT04023994</t>
  </si>
  <si>
    <t>NCT03816228</t>
  </si>
  <si>
    <t>Imaging of Brain Structural/Functional Connectivity and Amyloid and Tau Lesions in APOE4 Carriers.</t>
  </si>
  <si>
    <t>Protocol Z</t>
  </si>
  <si>
    <t>Drug: F 18 T807 Flortaucipir</t>
  </si>
  <si>
    <t>F 18 T807 Standard Uptake Value Ratios</t>
  </si>
  <si>
    <t>IND 123119 Protocol Z</t>
  </si>
  <si>
    <t>https://ClinicalTrials.gov/show/NCT03816228</t>
  </si>
  <si>
    <t>NCT03635879</t>
  </si>
  <si>
    <t>Medical Food Formulation Pharmacokinetic (PK) Study in Medium Chain Triglycerides</t>
  </si>
  <si>
    <t>Withdrawn</t>
  </si>
  <si>
    <t>Other: MCTprocal medical food|Other: Milk/tricaprilin oil blend|Other: AC-1207|Other: AC-1205|Other: AC-1206|Drug: AC-1202</t>
  </si>
  <si>
    <t>Total ketones|B-hydroxybutyrate|Acetoacetate</t>
  </si>
  <si>
    <t>18 Years to 55 Years Â  (Adult)</t>
  </si>
  <si>
    <t>Allocation: Randomized|Intervention Model: Crossover Assignment|Masking: None (Open Label)|Primary Purpose: Other</t>
  </si>
  <si>
    <t>AX-18-018_PK</t>
  </si>
  <si>
    <t>https://ClinicalTrials.gov/show/NCT03635879</t>
  </si>
  <si>
    <t>NCT03935568</t>
  </si>
  <si>
    <t>A Single and Multiple Ascending Dose Study to Evaluate the Safety and Pharmacokinetics of PU-AD in Healthy Subjects</t>
  </si>
  <si>
    <t>Drug: PU-AD|Drug: Placebo</t>
  </si>
  <si>
    <t>To evaluate the safety and tolerability of single and multiple doses of PU-AD in healthy subjects|To determine the pharmacokinetics (PK) PU-AD in healthy subjects</t>
  </si>
  <si>
    <t>Samus Therapeutics, Inc.</t>
  </si>
  <si>
    <t>18 Years to 75 Years Â  (Adult, Older Adult)</t>
  </si>
  <si>
    <t>PU-AD-01-001</t>
  </si>
  <si>
    <t>ICON Early Phase Services, San Antonio, Texas, United States</t>
  </si>
  <si>
    <t>https://ClinicalTrials.gov/show/NCT03935568</t>
  </si>
  <si>
    <t>APOE 4</t>
  </si>
  <si>
    <t>Drug: AGB101 220 mg|Other: Placebo</t>
  </si>
  <si>
    <t>Allocation: Randomized|Intervention Model: Crossover Assignment|Masking: Quadruple (Participant, Care Provider, Investigator, Outcomes Assessor)|Primary Purpose: Prevention</t>
  </si>
  <si>
    <t>Froedtert &amp; The Medical College of Wisconsin, Milwaukee, Wisconsin, United States</t>
  </si>
  <si>
    <t>https://ClinicalTrials.gov/show/NCT03461861</t>
  </si>
  <si>
    <t>NCT03981380</t>
  </si>
  <si>
    <t>11C-PIB PET Study in MESA at Columbia University</t>
  </si>
  <si>
    <t>Cognitive Impairment|Vascular Diseases|Alzheimer Disease|Atherosclerosis</t>
  </si>
  <si>
    <t>Drug: 11C-PIB</t>
  </si>
  <si>
    <t>Whole Brain 11C-PIB SUVR</t>
  </si>
  <si>
    <t>JosÃ© A. Luchsinger|Wake Forest University|National Institute on Aging (NIA)|Columbia University</t>
  </si>
  <si>
    <t>60 Years and older Â  (Adult, Older Adult)</t>
  </si>
  <si>
    <t>AAAS2808|R01AG058969</t>
  </si>
  <si>
    <t>Columbia University Irving Medical Center, New York, New York, United States</t>
  </si>
  <si>
    <t>https://ClinicalTrials.gov/show/NCT03981380</t>
  </si>
  <si>
    <t>NCT04032626</t>
  </si>
  <si>
    <t>MCLENA-1: A Clinical Trial for the Assessment of Lenalidomide in Amnestic MCI Patients</t>
  </si>
  <si>
    <t>MCLENA-1</t>
  </si>
  <si>
    <t>Cognitive Impairment, Mild|Cognitive Dysfunction|Amyloid Plaque|Neurodegeneration|Inflammation, Brain</t>
  </si>
  <si>
    <t>Drug: Lenalidomide 10 mg|Drug: Placebos</t>
  </si>
  <si>
    <t>Change in cognition as assessed by the Alzheimer's Disease Assessment Scale-Cognitive Subscale (ADAS-Cog) total score|Change in cognition as assessed by the Alzheimer's Disease Cooperative Study - Activities of Daily Living (ADCS-ADL) total score|Change in cognition as assessed by the Clinical Dementia Rating - Sum of Boxes (CDR-SOB) total score|Change in cognition as assessed by the Mini Mental State Examination (MMSE) total score|Monitoring and recording of all adverse events (AEs) and serious adverse events (SAEs)</t>
  </si>
  <si>
    <t>The Cleveland Clinic|National Institute on Aging (NIA)</t>
  </si>
  <si>
    <t>50 Years to 89 Years Â  (Adult, Older Adult)</t>
  </si>
  <si>
    <t>19-658|R01AG059008|K01AG047279</t>
  </si>
  <si>
    <t>https://ClinicalTrials.gov/show/NCT04032626</t>
  </si>
  <si>
    <t>NCT03899298</t>
  </si>
  <si>
    <t>Safety and Clinical Outcomes With Amniotic and Umbilical Cord Tissue Therapy for Numerous Medical Conditions</t>
  </si>
  <si>
    <t>Orthopedic Disorder|Neurologic Disorder|Urologic Diseases|Erectile Dysfunction|Autoimmune Diseases|Renal Failure|Renal Insufficiency|Kidney Diseases|Cardiac Event|Cardiomyopathies|CHF|Pulmonary Disease|COPD|Alzheimer Disease|Stroke|Neuropathy;Peripheral|Arthritis</t>
  </si>
  <si>
    <t>Biological: Amniotic and Umbilical Cord Tissue Procedure</t>
  </si>
  <si>
    <t>Disabilities of Arm, Shoulder, Hand Questionnaire (DASH)|Sexual Health Inventory for Men Questionnaire (SHIM)|Kidney Disease and Quality of Life Questionnaire (KDQOL)|Assessment of Quality of Life Questionnaire (AQOL)|Clinical Chronic Obstructive Pulmonary Disease Questionnaire|Mini Mental State Examination (MMSE)|O'Leary/Sant Questionnaire|Oswestry Low Back Pain Disability Questionnaire|Western Ontario and McMaster Osteoarthritis Index (WOMAC)</t>
  </si>
  <si>
    <t>R3 Stem Cell</t>
  </si>
  <si>
    <t>#2018/10/11</t>
  </si>
  <si>
    <t>https://ClinicalTrials.gov/show/NCT03899298</t>
  </si>
  <si>
    <t>NCT03852901</t>
  </si>
  <si>
    <t>Sodium-glucose Co Transporter 2 (sGLT2) Inhibitor and Endogenous Ketone Production</t>
  </si>
  <si>
    <t>Aging|Cognitive|Ketones|Blood Sugar</t>
  </si>
  <si>
    <t>Drug: Jardiance 25 mg</t>
  </si>
  <si>
    <t>Elevating ketone bodies may bolster neuronal health and delay onset and progression of cognitive impairment.</t>
  </si>
  <si>
    <t>National Institute on Aging (NIA)|National Institutes of Health Clinical Center (CC)</t>
  </si>
  <si>
    <t>55 Years to 100 Years Â  (Adult, Older Adult)</t>
  </si>
  <si>
    <t>NIH</t>
  </si>
  <si>
    <t>190060|19-AG-0060</t>
  </si>
  <si>
    <t>National Institute on Aging, Clinical Research Unit, Baltimore, Maryland, United States</t>
  </si>
  <si>
    <t>https://ClinicalTrials.gov/show/NCT03852901</t>
  </si>
  <si>
    <t>NCT04063124</t>
  </si>
  <si>
    <t>Senolytic Therapy to Modulate Progression of Alzheimer's Disease</t>
  </si>
  <si>
    <t>SToMP-AD</t>
  </si>
  <si>
    <t>Drug: Dasatinib + Quercetin</t>
  </si>
  <si>
    <t>Brain penetrance of Dasatinib (D)|Brain penetrance of Quercetin (Q)|Alzheimer's Disease marker - CSF tau|Alzheimer's Disease marker - CSF amyloid beta|Senescence marker IL-6 in CSF|Senescence marker P16 in CSF|Electronic gait mapping under single and dual-task conditions|Montreal Cognitive Assessment (MoCA)</t>
  </si>
  <si>
    <t>The University of Texas Health Science Center at San Antonio|Mayo Clinic</t>
  </si>
  <si>
    <t>65 Years and older Â  (Older Adult)</t>
  </si>
  <si>
    <t>HSC20190222H</t>
  </si>
  <si>
    <t>Audie L. Murphy VA Hospital, STVHCS, San Antonio, Texas, United States</t>
  </si>
  <si>
    <t>https://ClinicalTrials.gov/show/NCT04063124</t>
  </si>
  <si>
    <t>NCT03902548</t>
  </si>
  <si>
    <t>Initial Investigation of [18F]P16-129 in Alzheimer's Disease Patients and Healthy Volunteers</t>
  </si>
  <si>
    <t>Drug: [18F]P16-129</t>
  </si>
  <si>
    <t>Regional brain uptake of [18F]P16-129 and [18F]florbetapir|Cumulative organ [18F]P16-129 activity for estimates of radiation absorbed dose and effective dose</t>
  </si>
  <si>
    <t>Five Eleven Pharma, Inc.</t>
  </si>
  <si>
    <t>JH-147896</t>
  </si>
  <si>
    <t>Johns Hopkins Medical Institutions, Baltimore, Maryland, United States</t>
  </si>
  <si>
    <t>https://ClinicalTrials.gov/show/NCT03902548</t>
  </si>
  <si>
    <t>NCT04004702</t>
  </si>
  <si>
    <t>Levetiracetam for Alzheimer's Disease Neuropsychiatric Symptoms Related to Epilepsy Trial (LAPSE)</t>
  </si>
  <si>
    <t>LAPSE</t>
  </si>
  <si>
    <t>Drug: Levetiracetam</t>
  </si>
  <si>
    <t>Change in Neuropsychiatric Inventory Score (NPI)|Change in Clinical Dementia Rating Sum of Boxes (CDR-SOB)|Change in Alzheimer's Disease Cooperative study - Clinical Global Impression of Change (ADCS-CGIC)|Change in EuroQol 5-Dimension (EQ-5D)|Change in Mini-Mental State Exam (MMSE)</t>
  </si>
  <si>
    <t>Walter Reed National Military Medical Center</t>
  </si>
  <si>
    <t>U.S. Fed</t>
  </si>
  <si>
    <t>Walter Reed National Military Medical Center, Bethesda, Maryland, United States</t>
  </si>
  <si>
    <t>https://ClinicalTrials.gov/show/NCT04004702</t>
  </si>
  <si>
    <t>NCT03865017</t>
  </si>
  <si>
    <t>A Safety and Tolerability Study of GB301</t>
  </si>
  <si>
    <t>Biological: Regulatory T cells|Other: Saline</t>
  </si>
  <si>
    <t>Number of subjects With Clinically Significant Abnormalities in 12-lead Electrocardiogram|Number of subjects with abnormal clinical chemistry parameters|Number of subjects with abnormal Hematology parameters|Number of subjects with abnormal Coagulation parameters|Number of subjects with abnormal Urinalysis parameters|Number of subjects with abnormal vital signs|Number of subjects with adverse events (AEs)|Number of subjects with abnormal physical examination|Columbia Suicide Severity Rating Scale (C-SSRS)|Change from Baseline in AlzheimerÂ´s Disease Assessment Scale- Cognitive Subscale (ADAS-Cog-13) Score|Change from baseline in MMSE score</t>
  </si>
  <si>
    <t>GMP BIO Co., LTD.|BHT Lifescience Austrailia Pty Ltd.</t>
  </si>
  <si>
    <t>40 Years to 72 Years Â  (Adult, Older Adult)</t>
  </si>
  <si>
    <t>GB301-A01</t>
  </si>
  <si>
    <t>Bht Lifescience Australia Pty Ltd, Brisbane, Queensland, Australia</t>
  </si>
  <si>
    <t>https://ClinicalTrials.gov/show/NCT03865017</t>
  </si>
  <si>
    <t>NCT04052737</t>
  </si>
  <si>
    <t>PMZ-1620 (Sovateltide) in Mild to Moderate Alzheimer's Disease</t>
  </si>
  <si>
    <t>Alzheimer Disease|Dementia</t>
  </si>
  <si>
    <t>Drug: Normal Saline along with standard treatment|Drug: PMZ-1620 (sovateltide) along with standard treatment</t>
  </si>
  <si>
    <t>Incidence of PMZ-1620 related adverse events|Number of patients not receiving full treatment due to intolerance to PMZ-1620|Changes in clinical progression of AD as measured by Mini-Mental State Examination (MMSE)|Changes in neuropsychiatric inventory (NPI) Score|Changes in Alzheimer's disease Assessment Scale-Cognitive Subscale (ADAS-Cog)|Changes in hippocampal atrophy using MRI/CT|Changes in electroencephalograms (EEGs)</t>
  </si>
  <si>
    <t>Pharmazz, Inc.</t>
  </si>
  <si>
    <t>45 Years to 85 Years Â  (Adult, Older Adult)</t>
  </si>
  <si>
    <t>PMZ-1620/CLINICAL-2.2/2017|CTRI/2017/12/011003</t>
  </si>
  <si>
    <t>Post Graduate Institute of Medical Education and Research, Chandigarh, India|King George's Medical University, Lucknow, India|Sanjay Gandhi Post Graduate Institute of Medical Sciences, Lucknow, India|Seth GSMC &amp; KEM Hospital, Mumbai, India|All India Institute of Medical Sciences, New Delhi, India</t>
  </si>
  <si>
    <t>https://ClinicalTrials.gov/show/NCT04052737</t>
  </si>
  <si>
    <t>NCT03919162</t>
  </si>
  <si>
    <t>A Trial to Evaluate the Efficacy and Safety of PQ912 in Patients With Early AD</t>
  </si>
  <si>
    <t>Drug: PQ912|Other: Placebo</t>
  </si>
  <si>
    <t>2A Primary safety: proportion of participants who experience any drug-related adverse event of interest (DAE-I).|2A Primary PK|2B Primary efficacy: CDR-SoB scale, a measure of cognition and function|Key secondary efficacy: CFC2, a cognitive-functional composite</t>
  </si>
  <si>
    <t>Probiodrug AG|Alzheimer's Disease Cooperative Study (ADCS)|National Institute on Aging (NIA)</t>
  </si>
  <si>
    <t>Industry|Other|NIH</t>
  </si>
  <si>
    <t>PBD-01187|1R01AG061146-01</t>
  </si>
  <si>
    <t>https://ClinicalTrials.gov/show/NCT03919162</t>
  </si>
  <si>
    <t>NCT04121208</t>
  </si>
  <si>
    <t>MIcroglial Colony Stimulating Factor-1 Receptor (CSF1R) in Alzheimer's Disease</t>
  </si>
  <si>
    <t>MICAD</t>
  </si>
  <si>
    <t>Drug: JNJ-40346527|Other: Placebo</t>
  </si>
  <si>
    <t>Placebo-controlled change from baseline in cerebrospinal fluid (CSF) protein marker concentration levels.|Placebo-controlled change from baseline in CSF and blood biomarker concentration levels|Placebo-controlled change from baseline in amount of CSF extracellular vesicles and cell population.|Measurement of plasma/CSF JNJ-40346527 levels|Measurement of cerebrospinal fluid (CSF) protein marker concentration levels following different JNJ-40346527 doses|Occurrence of adverse events during the study</t>
  </si>
  <si>
    <t>University of Oxford|Janssen Pharmaceutica</t>
  </si>
  <si>
    <t>50 Years to 99 Years Â  (Adult, Older Adult)</t>
  </si>
  <si>
    <t>Allocation: Randomized|Intervention Model: Parallel Assignment|Masking: Single (Participant)|Primary Purpose: Other</t>
  </si>
  <si>
    <t>40346527ALZ1001|2018-004149-17</t>
  </si>
  <si>
    <t>Cambridgeshire and Peterborough NHS Foundation Trust, Cambridge, United Kingdom|South London and Maudsley Hospital NHS Foundation Trust, London, United Kingdom|Oxford Health NHS Trust, Oxford, United Kingdom</t>
  </si>
  <si>
    <t>https://ClinicalTrials.gov/show/NCT04121208</t>
  </si>
  <si>
    <t>NCT04018092</t>
  </si>
  <si>
    <t>The Revitalize Study</t>
  </si>
  <si>
    <t>Cognitive Aging|Alzheimer Disease, Protection Against</t>
  </si>
  <si>
    <t>Device: Active NIR-PBM|Device: Sham NIR-PBM</t>
  </si>
  <si>
    <t>Change in Active group ARENA scores compared to Sham group ARENA scores</t>
  </si>
  <si>
    <t>University of Florida|University of Arizona|National Institute on Aging (NIA)</t>
  </si>
  <si>
    <t>65 Years to 89 Years Â  (Older Adult)</t>
  </si>
  <si>
    <t>Allocation: Randomized|Intervention Model: Parallel Assignment|Masking: Triple (Participant, Investigator, Outcomes Assessor)|Primary Purpose: Prevention</t>
  </si>
  <si>
    <t>IRB201901780 -N|R01AG064587</t>
  </si>
  <si>
    <t>University of Arizona, Tucson, Arizona, United States|University of Florida McKnight Brain Institute, Gainesville, Florida, United States</t>
  </si>
  <si>
    <t>https://ClinicalTrials.gov/show/NCT04018092</t>
  </si>
  <si>
    <t>Drug: J147|Drug: Placebo</t>
  </si>
  <si>
    <t>Abrexa Pharmaceuticals, Inc.|Iqvia Pty Ltd</t>
  </si>
  <si>
    <t>Allocation: Randomized|Intervention Model: Sequential Assignment|Masking: Quadruple (Participant, Care Provider, Investigator, Outcomes Assessor)|Primary Purpose: Treatment</t>
  </si>
  <si>
    <t>Vince &amp; Associates Clinical Research, Inc., Overland Park, Kansas, United States</t>
  </si>
  <si>
    <t>https://ClinicalTrials.gov/show/NCT03838185</t>
  </si>
  <si>
    <t>NCT03955380</t>
  </si>
  <si>
    <t>MAD Phase I Study to Investigate Contraloid Acetate</t>
  </si>
  <si>
    <t>Alzheimer Dementia|Alzheimer Disease</t>
  </si>
  <si>
    <t>Drug: Contraloid</t>
  </si>
  <si>
    <t>Assessment of safety and tolerability of Contraloid by monitoring vital signs, ECG and lab values|Assessment of pharmacokinetics of Contraloid: Area under curve (AUC) in plasma|Assessment of pharmacokinetics of Contraloid: Cmax in plasma|Assessment of pharmacokinetics of Contraloid: Tmax in plasma|Assessment of pharmacokinetics of Contraloid: Terminal elimination half-life (t1/2) in plasma|Assessment of pharmacokinetics of Contraloid: distributive half-life (t1/2alpha) in plasma|Assessment of pharmacokinetics of Contraloid: terminal elimination half-life (t1/2beta) in plasma|Assessment of pharmacokinetics of Contraloid: Elimination Constant (Kel alpha) in plasma|Assessment of pharmacokinetics of Contraloid: Elimination Constant (Kel beta) in plasma|AUC0-24 of Contraloid does not exceed of 2.3 ÂµgÂ·h/mL</t>
  </si>
  <si>
    <t>Prof. Dr. Dieter Willbold|Helmholtz-Gemeinschaft Deutscher Forschungszentren, Germany|Medical University of Vienna|NeuroScios, Austria|Nuvisan, Germany|FundaciÃ³n TeÃ³filo Hernando, Spain|Alzheimer's Association|Forschungszentrum Juelich</t>
  </si>
  <si>
    <t>18 Years to 45 Years Â  (Adult)</t>
  </si>
  <si>
    <t>Allocation: Randomized|Intervention Model: Sequential Assignment|Masking: Double (Participant, Investigator)|Primary Purpose: Treatment</t>
  </si>
  <si>
    <t>EUDRA-CT: 2018-002500-14</t>
  </si>
  <si>
    <t>Forschungszentrum JÃ¼lich, JÃ¼lich, Germany</t>
  </si>
  <si>
    <t>https://ClinicalTrials.gov/show/NCT03955380</t>
  </si>
  <si>
    <t>NCT03944460</t>
  </si>
  <si>
    <t>SAD Phase I Study (First-in-human) to Investigate Contraloid Acetate</t>
  </si>
  <si>
    <t>Assessment of safety and tolerability of Contraloid by monitoring vital signs, ECG, EEG, and lab values|Assessment of pharmacokinetics of Contraloid: Area under curve (AUC) in plasma|Assessment of pharmacokinetics of Contraloid: Cmax in plasma|Assessment of pharmacokinetics of Contraloid: Tmax in plasma|Assessment of pharmacokinetics of Contraloid: Terminal elimination half-life (t1/2) in plasma|Assessment of pharmacokinetics of Contraloid: Apparent total clearance (Cl/F) in plasma|Assessment of pharmacokinetics of Contraloid: Volume of distribution (Vd) in plasma|AUC0-24 of Contraloid does not exceed of 2.3 ÂµgÂ·h/mL</t>
  </si>
  <si>
    <t>Prof. Dr. Dieter Willbold|Helmholtz-Gemeinschaft Deutscher Forschungszentren, Germany|Medical University of Vienna|NeuroScios, Austria|Triskelion, The Netherlands|FundaciÃ³n TeÃ³filo Hernando, Spain|Forschungszentrum Juelich</t>
  </si>
  <si>
    <t>EUDRA-CT: 2017-000396-93</t>
  </si>
  <si>
    <t>https://ClinicalTrials.gov/show/NCT03944460</t>
  </si>
  <si>
    <t>NCT04098666</t>
  </si>
  <si>
    <t>Metformin in Alzheimer's Dementia Prevention</t>
  </si>
  <si>
    <t>MAP</t>
  </si>
  <si>
    <t>Amnestic Mild Cognitive Impairment (aMCI)</t>
  </si>
  <si>
    <t>Drug: Placebo oral tablet|Drug: extended release metformin</t>
  </si>
  <si>
    <t>Free and Cued Selective Reminding Test (FCSRT)|Alzheimer's Disease Cooperative Study Preclinical Alzheimer's Cognitive Composite (PACC-ADCS)|Cortical Thickness|White matter hyper intensity volume (WMH)</t>
  </si>
  <si>
    <t>Columbia University|Johns Hopkins University|National Institute on Aging (NIA)|University of Rochester|University of Iowa|Weill Medical College of Cornell University|Boston University|Wake Forest University|Rush University|Louisiana State University Health Sciences Center in New Orleans|University of Miami|Emory University|Georgetown University</t>
  </si>
  <si>
    <t>55 Years to 90 Years Â  (Adult, Older Adult)</t>
  </si>
  <si>
    <t>AAAS6912|R01AG062624</t>
  </si>
  <si>
    <t>Georgetown University, Washington, District of Columbia, United States|University of Miami, Miami, Florida, United States|Emory University, Atlanta, Georgia, United States|Rush University Medical Center, Chicago, Illinois, United States|Pennington Biomedical Research Center, Baton Rouge, Louisiana, United States|Boston University, Boston, Massachusetts, United States|Weill Cornell Medical College, New York, New York, United States|Columbia University Medical Center, New York, New York, United States|Wake Forest University Health Sciences, Winston-Salem, North Carolina, United States|University of Washington, Seattle, Washington, United States</t>
  </si>
  <si>
    <t>https://ClinicalTrials.gov/show/NCT04098666</t>
  </si>
  <si>
    <t>NCT03860857</t>
  </si>
  <si>
    <t>MRI and PET Biomarkers for Cognitive Decline in Older Adults</t>
  </si>
  <si>
    <t>Alzheimer Disease|Cognitive Impairment|Cognitive Decline</t>
  </si>
  <si>
    <t>Radiation: Amyloid PET scan|Drug: Tau PET scan using MK-6240|Behavioral: Neurocognitive testing|Other: MRI</t>
  </si>
  <si>
    <t>Change in Clinical Dementia Rating - Sum of Box Score|Change in lure discrimination index - objects|Change in lure discrimination index - spatial|Change in lure discrimination index - temporal|Change in entorhinal cortical thickness|Change in perforant path integrity|Change in tau spatial distribution - advancing Braak stage</t>
  </si>
  <si>
    <t>University of California, Irvine|National Institute on Aging (NIA)</t>
  </si>
  <si>
    <t>60 Years to 85 Years Â  (Adult, Older Adult)</t>
  </si>
  <si>
    <t>Allocation: Non-Randomized|Intervention Model: Parallel Assignment|Masking: None (Open Label)|Primary Purpose: Health Services Research</t>
  </si>
  <si>
    <t>2017-3832|R01AG053555-02</t>
  </si>
  <si>
    <t>University of California, Irvine, Irvine, California, United States</t>
  </si>
  <si>
    <t>https://ClinicalTrials.gov/show/NCT03860857</t>
  </si>
  <si>
    <t>NCT03969732</t>
  </si>
  <si>
    <t>Multimodal Biomarkers for Diagnosis and Prognosis in CAA</t>
  </si>
  <si>
    <t>CAA</t>
  </si>
  <si>
    <t>Cerebral Amyloid Angiopathy|Intracranial Hemorrhages|Alzheimer Disease</t>
  </si>
  <si>
    <t>Drug: 1. amyloid PETï¼›2. T807 PET</t>
  </si>
  <si>
    <t>PET imaging</t>
  </si>
  <si>
    <t>National Taiwan University Hospital</t>
  </si>
  <si>
    <t>20 Years and older Â  (Adult, Older Adult)</t>
  </si>
  <si>
    <t>201612094MINB</t>
  </si>
  <si>
    <t>National Taiwan Univeristy Hospital, Taipei, Taiwan</t>
  </si>
  <si>
    <t>https://ClinicalTrials.gov/show/NCT03969732</t>
  </si>
  <si>
    <t>Progress</t>
  </si>
  <si>
    <t xml:space="preserve">Change MOAs to CADRO Categories </t>
  </si>
  <si>
    <t>1. Amyloid</t>
  </si>
  <si>
    <t>2. Tau</t>
  </si>
  <si>
    <t>3. Presenilins</t>
  </si>
  <si>
    <t>4. ApoE and Lipids</t>
  </si>
  <si>
    <t>5. Brain Circuits and Synapses</t>
  </si>
  <si>
    <t>6. Cell Death</t>
  </si>
  <si>
    <t>7. Immunity and Inflammation</t>
  </si>
  <si>
    <t>8. Bioenergetics</t>
  </si>
  <si>
    <t>9. Vascular/Metabolic Factors</t>
  </si>
  <si>
    <t>10. Hormones</t>
  </si>
  <si>
    <t>11. Genetics</t>
  </si>
  <si>
    <t>12. Other</t>
  </si>
  <si>
    <t>Keep MOA Class</t>
  </si>
  <si>
    <t>1. Sx-Cognition</t>
  </si>
  <si>
    <t>2. Sx-Behavioral</t>
  </si>
  <si>
    <t>3. DMT-Small Molecule</t>
  </si>
  <si>
    <t>4. DMT-Biologics</t>
  </si>
  <si>
    <t>5. Stem Cells (do not count as number of agent but count towards number of trials)</t>
  </si>
  <si>
    <t>*Also includes agents that are still listed on CT.gov but we know that havecompleted (eg. agents with † on the tables)</t>
  </si>
  <si>
    <r>
      <t xml:space="preserve">Trials not meeting endpoints in </t>
    </r>
    <r>
      <rPr>
        <b/>
        <u/>
        <sz val="11"/>
        <color rgb="FFFD5C03"/>
        <rFont val="Calibri"/>
        <family val="2"/>
        <scheme val="minor"/>
      </rPr>
      <t>RED</t>
    </r>
    <r>
      <rPr>
        <b/>
        <sz val="11"/>
        <color theme="1"/>
        <rFont val="Calibri"/>
        <family val="2"/>
        <scheme val="minor"/>
      </rPr>
      <t xml:space="preserve"> 
Trials meeting endspoints in</t>
    </r>
    <r>
      <rPr>
        <b/>
        <sz val="11"/>
        <color theme="9" tint="-0.249977111117893"/>
        <rFont val="Calibri"/>
        <family val="2"/>
        <scheme val="minor"/>
      </rPr>
      <t xml:space="preserve"> </t>
    </r>
    <r>
      <rPr>
        <b/>
        <u/>
        <sz val="11"/>
        <color theme="9" tint="-0.249977111117893"/>
        <rFont val="Calibri"/>
        <family val="2"/>
        <scheme val="minor"/>
      </rPr>
      <t xml:space="preserve">GREEN
</t>
    </r>
    <r>
      <rPr>
        <b/>
        <i/>
        <u/>
        <sz val="11"/>
        <rFont val="Calibri"/>
        <family val="2"/>
        <scheme val="minor"/>
      </rPr>
      <t>*May not be correct (No color means unsure of the results)</t>
    </r>
  </si>
  <si>
    <t>Population: prodromal; prevention; AD dementia</t>
  </si>
  <si>
    <t>Primary outcomes (assessment tools)</t>
  </si>
  <si>
    <t>Geography of Trials</t>
  </si>
  <si>
    <t>Separate by Phases 1, 2, 3; then into Symptomatic agents; DMT-SM; DMT-Biologics</t>
  </si>
  <si>
    <t>1. North America (USA, Cananda)</t>
  </si>
  <si>
    <t>2. South America/Mexico</t>
  </si>
  <si>
    <t>3. Western Europe/Israel</t>
  </si>
  <si>
    <t>4. Eastern Europe/Russia</t>
  </si>
  <si>
    <t>5. Asia (excluding Japan)</t>
  </si>
  <si>
    <t>6. Japan</t>
  </si>
  <si>
    <t>7. South Africa/Australia/New Zealand</t>
  </si>
  <si>
    <t>NEW TABLE with Repurposed Agents showing the funders from our funding categories</t>
  </si>
  <si>
    <t>Table 4. Trial sponsor for each phase of development</t>
  </si>
  <si>
    <t xml:space="preserve"># of Trials by Sponsor </t>
  </si>
  <si>
    <t xml:space="preserve">Sponsor </t>
  </si>
  <si>
    <t>N of trials</t>
  </si>
  <si>
    <t>%</t>
  </si>
  <si>
    <t>Biopharma</t>
  </si>
  <si>
    <t>Academic Medical Centers</t>
  </si>
  <si>
    <t>NIH &amp; Industry</t>
  </si>
  <si>
    <t>NIH &amp; Academic Medical Centers</t>
  </si>
  <si>
    <t>Consortium/Foundation</t>
  </si>
  <si>
    <t>Industry &amp; Consorium/Foundation</t>
  </si>
  <si>
    <t>Academic &amp; Consortium/Foundation</t>
  </si>
  <si>
    <t>Industry &amp; Academic &amp; Consortium/Foundation</t>
  </si>
  <si>
    <t>Other Combinations</t>
  </si>
  <si>
    <t>Industry &amp; Academic</t>
  </si>
  <si>
    <t>NIH &amp; Academic &amp; Consotrium/Foundation</t>
  </si>
  <si>
    <t>Across all trials % of sponsors by</t>
  </si>
  <si>
    <t>NIH &amp; Industry &amp; Consortium/Foundation</t>
  </si>
  <si>
    <t>Biopharma Industry</t>
  </si>
  <si>
    <t>NIH &amp; Industry &amp; Academic &amp; Consortium/Foundation</t>
  </si>
  <si>
    <t>Academic Medical Centers (with funding from NIH, industry, or other entities)</t>
  </si>
  <si>
    <t>Others</t>
  </si>
  <si>
    <t xml:space="preserve">Total </t>
  </si>
  <si>
    <t>Number of Trials with AD biomarkers as outcome measures</t>
  </si>
  <si>
    <t>Biomarker</t>
  </si>
  <si>
    <t>Phase 3 - All</t>
  </si>
  <si>
    <t>Phase 3 - DMT</t>
  </si>
  <si>
    <t>Phase 2 - All</t>
  </si>
  <si>
    <t>Phase 2 - DMT</t>
  </si>
  <si>
    <t>No. of Trials</t>
  </si>
  <si>
    <t>1. CSF amyloid</t>
  </si>
  <si>
    <t>2. CSF tau</t>
  </si>
  <si>
    <t xml:space="preserve">3. FDG-PET </t>
  </si>
  <si>
    <t>Amyloid Biomarkers as an Entry Criterion (# of trials)</t>
  </si>
  <si>
    <t xml:space="preserve">4. vMRI </t>
  </si>
  <si>
    <t>Phase 1 - DMT</t>
  </si>
  <si>
    <t>Total (n)</t>
  </si>
  <si>
    <t>5. Plasma amyloid</t>
  </si>
  <si>
    <t>Amyloid-PET</t>
  </si>
  <si>
    <t>6. Plasma Tau</t>
  </si>
  <si>
    <t>Amyloid-CSF</t>
  </si>
  <si>
    <t xml:space="preserve">7. Amyloid PET </t>
  </si>
  <si>
    <t>Either PET or CSF</t>
  </si>
  <si>
    <t xml:space="preserve">8. Tau PET </t>
  </si>
  <si>
    <t>*if a trial includes multiple biomarkers then add that trial for each biomarker</t>
  </si>
  <si>
    <t xml:space="preserve">**percentage =divided by the total number of trials in that phase </t>
  </si>
  <si>
    <t>Across all Phases DMT trials (n)</t>
  </si>
  <si>
    <t>DMT</t>
  </si>
  <si>
    <t>Phase 3 # of Trials</t>
  </si>
  <si>
    <t>Amyloid PET as Outcome</t>
  </si>
  <si>
    <t>Phase 2 # of Trials</t>
  </si>
  <si>
    <t>Tau PET as Outcome</t>
  </si>
  <si>
    <t>Amyloid PET and/or CSF as Entry Criterion</t>
  </si>
  <si>
    <t xml:space="preserve">Table 5. Biomarkers as outcome measures in Phase 2 and Phase 3 trials </t>
  </si>
  <si>
    <t>Mean # of Subjects Enrolled by MoA</t>
  </si>
  <si>
    <t xml:space="preserve"> Number of Subjects Needed by Subject Characteristics</t>
  </si>
  <si>
    <t>Phase I</t>
  </si>
  <si>
    <t>Healthy Volunteers</t>
  </si>
  <si>
    <t>Symptomatic-Cognitive</t>
  </si>
  <si>
    <t>Preclinical</t>
  </si>
  <si>
    <t>Symptomatic-Behavioral</t>
  </si>
  <si>
    <t>Prodromal/ Prodromal-Mild</t>
  </si>
  <si>
    <t>Mild-Moderate</t>
  </si>
  <si>
    <t>Moderate/Severe</t>
  </si>
  <si>
    <t>Mean # of Subjects Enrolled</t>
  </si>
  <si>
    <t>Total # of Subjects Needed</t>
  </si>
  <si>
    <t>Total # of Subjects by Trial Status</t>
  </si>
  <si>
    <t>If trial includes more than one type of subjects, divide the total enrollment number by the number of types of subjects.</t>
  </si>
  <si>
    <t>eg. Total enrollment is 100 subjects and trial is recruiting healthy volunteers and mild-moderate AD subjects, 100 divided by 2. Use 50 for the calculation for each group</t>
  </si>
  <si>
    <t>All statuses</t>
  </si>
  <si>
    <t>Number of Trials by Subject Characteristics</t>
  </si>
  <si>
    <t>Preclinical AD (1)</t>
  </si>
  <si>
    <t>Prodromal/
Prodromal-Mild (2)</t>
  </si>
  <si>
    <t>Mild-Moderate AD (3)</t>
  </si>
  <si>
    <t>Mild-Moderate / Severe (3, 4)</t>
  </si>
  <si>
    <t>MCI / Healthy (2, 5)</t>
  </si>
  <si>
    <t>prodromal / mild-moderate (2, 3)</t>
  </si>
  <si>
    <t>Severe (4)</t>
  </si>
  <si>
    <t>Mean Trial Duration (Start date to End date)</t>
  </si>
  <si>
    <t>Mean Treatment Duration (tx exposure period)</t>
  </si>
  <si>
    <t>Days</t>
  </si>
  <si>
    <t>Weeks</t>
  </si>
  <si>
    <t>n/a</t>
  </si>
  <si>
    <t>DMTs</t>
  </si>
  <si>
    <t>Mean Trial Duration by Subject Characteristics - Phase 3 DMTs</t>
  </si>
  <si>
    <t>Mean Treatment Duration by Subject Characteristics - Phase 3 DMTs</t>
  </si>
  <si>
    <t xml:space="preserve">Days </t>
  </si>
  <si>
    <t>Prevention (preclinical)</t>
  </si>
  <si>
    <t>MCI/prodromal/prodromal-mild</t>
  </si>
  <si>
    <t>Mild-Moderate AD</t>
  </si>
  <si>
    <r>
      <t xml:space="preserve">6/12/2017 </t>
    </r>
    <r>
      <rPr>
        <sz val="11"/>
        <color theme="1"/>
        <rFont val="Calibri"/>
        <family val="2"/>
        <scheme val="minor"/>
      </rPr>
      <t>(have not been updated since last year)</t>
    </r>
  </si>
  <si>
    <r>
      <t xml:space="preserve">anti-amyloid; through activation of the phosphatidylinositol 3-kinase/Akt pathway; </t>
    </r>
    <r>
      <rPr>
        <sz val="11"/>
        <color theme="1"/>
        <rFont val="Calibri"/>
        <family val="2"/>
        <scheme val="minor"/>
      </rPr>
      <t>fruit extract of Melia toosendan. Alleviates AD pathoogies through the various actions of its effective components such as a-secretase activation followed to AB reduction, RAGE inhibitrion, neuroprotection, and anti-inflammatory activities</t>
    </r>
  </si>
  <si>
    <r>
      <t xml:space="preserve">1/31/2017 </t>
    </r>
    <r>
      <rPr>
        <sz val="11"/>
        <color theme="1"/>
        <rFont val="Calibri"/>
        <family val="2"/>
        <scheme val="minor"/>
      </rPr>
      <t>(have not been updated since last year)</t>
    </r>
  </si>
  <si>
    <r>
      <t>blocks the activity of the 11 -HSD1 enzyme to decrease cortisol in brain;</t>
    </r>
    <r>
      <rPr>
        <sz val="11"/>
        <color theme="1"/>
        <rFont val="Calibri"/>
        <family val="2"/>
        <scheme val="minor"/>
      </rPr>
      <t xml:space="preserve"> 11</t>
    </r>
    <r>
      <rPr>
        <sz val="11"/>
        <color theme="1"/>
        <rFont val="Calibri"/>
        <family val="2"/>
      </rPr>
      <t>β-hydroxysteroid dehydrogenase1 inhibitor.</t>
    </r>
  </si>
  <si>
    <r>
      <t xml:space="preserve">1, 2, 4, 7, </t>
    </r>
    <r>
      <rPr>
        <sz val="11"/>
        <color theme="1"/>
        <rFont val="Calibri"/>
        <family val="2"/>
        <scheme val="minor"/>
      </rPr>
      <t>8</t>
    </r>
  </si>
  <si>
    <r>
      <t>Amyloid PET,</t>
    </r>
    <r>
      <rPr>
        <sz val="11"/>
        <color theme="1"/>
        <rFont val="Calibri"/>
        <family val="2"/>
        <scheme val="minor"/>
      </rPr>
      <t xml:space="preserve"> tau PET, vMRI, CSF-AB, T-Tau, P-Tau, </t>
    </r>
  </si>
  <si>
    <r>
      <t>1,2,4,7,</t>
    </r>
    <r>
      <rPr>
        <sz val="11"/>
        <color theme="1"/>
        <rFont val="Calibri"/>
        <family val="2"/>
        <scheme val="minor"/>
      </rPr>
      <t xml:space="preserve"> 8</t>
    </r>
  </si>
  <si>
    <r>
      <t xml:space="preserve">vMRI, amyloid PET, CSF-AB, CSF-Tau, </t>
    </r>
    <r>
      <rPr>
        <sz val="11"/>
        <color theme="1"/>
        <rFont val="Calibri"/>
        <family val="2"/>
        <scheme val="minor"/>
      </rPr>
      <t>tau PET</t>
    </r>
  </si>
  <si>
    <r>
      <t>Randomized, Double-Blind, Placebo-Controlled, Three-Arm, 9-Month, Brain Imaging and Safety and Efficacy Study of </t>
    </r>
    <r>
      <rPr>
        <b/>
        <sz val="11"/>
        <color theme="1"/>
        <rFont val="Arial"/>
        <family val="2"/>
      </rPr>
      <t>TRx0237</t>
    </r>
    <r>
      <rPr>
        <sz val="11"/>
        <color theme="1"/>
        <rFont val="Arial"/>
        <family val="2"/>
      </rPr>
      <t> in Subjects With Early Alzheimer's Disease</t>
    </r>
  </si>
  <si>
    <r>
      <t>3</t>
    </r>
    <r>
      <rPr>
        <sz val="11"/>
        <color theme="1"/>
        <rFont val="Calibri"/>
        <family val="2"/>
        <scheme val="minor"/>
      </rPr>
      <t>, 4</t>
    </r>
  </si>
  <si>
    <r>
      <t xml:space="preserve">4, 5, </t>
    </r>
    <r>
      <rPr>
        <sz val="11"/>
        <color theme="1"/>
        <rFont val="Calibri"/>
        <family val="2"/>
        <scheme val="minor"/>
      </rPr>
      <t>7, 8</t>
    </r>
  </si>
  <si>
    <r>
      <t>3,</t>
    </r>
    <r>
      <rPr>
        <sz val="11"/>
        <color theme="1"/>
        <rFont val="Calibri"/>
        <family val="2"/>
        <scheme val="minor"/>
      </rPr>
      <t xml:space="preserve"> 4</t>
    </r>
  </si>
  <si>
    <r>
      <t xml:space="preserve">Ongoing </t>
    </r>
    <r>
      <rPr>
        <sz val="11"/>
        <color theme="1"/>
        <rFont val="Calibri"/>
        <family val="2"/>
        <scheme val="minor"/>
      </rPr>
      <t>(dosing for Parts 1 and 2 was stopped after a planned futility interim analysis showed a low probability of meeting the primary outcome measure with the dose studied. The study has converted to open-label to investigate higher doses. Doses were 105mg and 225mg gantenerumab, switched to open label with doses up to 1200mg q4 weeks for 3 additional years</t>
    </r>
  </si>
  <si>
    <t>MOA Category (a=anti-amyloid  b=anti-tau c=neuroprotective d=metabolic e=neurotransmitter based, f=anti-inflammatory, g= regenerative)</t>
  </si>
  <si>
    <t>Check medical foods, supplements</t>
  </si>
  <si>
    <r>
      <t xml:space="preserve">Highlighted in </t>
    </r>
    <r>
      <rPr>
        <b/>
        <sz val="11"/>
        <color theme="5"/>
        <rFont val="Calibri"/>
        <family val="2"/>
        <scheme val="minor"/>
      </rPr>
      <t>ORANGE</t>
    </r>
    <r>
      <rPr>
        <b/>
        <sz val="11"/>
        <color theme="1"/>
        <rFont val="Calibri"/>
        <family val="2"/>
        <scheme val="minor"/>
      </rPr>
      <t xml:space="preserve">= Trial didn't show up with the "Start Date" search (previous sheet); start date is listed as 12/2019, but first posted date is earlier </t>
    </r>
  </si>
  <si>
    <t>These two trials showed up for the first time in this year's search; although the trial was started in 2018, it was not posted until 2019</t>
  </si>
  <si>
    <t>After removing 16 irrelevant, completed trials= 30 Trials</t>
  </si>
  <si>
    <t>Remove 16 trials (in grey) - imaging, device, behavioral, withdrawn, completed studies = 32 trials</t>
  </si>
  <si>
    <t>Primary completion date - Start date (P-M) *use to calculate recruitment time</t>
  </si>
  <si>
    <t>Recruitment Period (S-V) *(time till primary outcome measure) - (treatment duration)</t>
  </si>
  <si>
    <t>Azeliragon</t>
  </si>
  <si>
    <t>Mild AD and impaired glucose tolerance</t>
  </si>
  <si>
    <t>ADAS-Cog14, CDR-SB</t>
  </si>
  <si>
    <t>Primary Outcome (assessment tools)</t>
  </si>
  <si>
    <t>Plasma AB, vMRI</t>
  </si>
  <si>
    <t>4, 5</t>
  </si>
  <si>
    <t>MMSE Score Entry Criteria</t>
  </si>
  <si>
    <t>*note other special subject characteristics</t>
  </si>
  <si>
    <t>North America</t>
  </si>
  <si>
    <t>Montelukast (tablet)</t>
  </si>
  <si>
    <t>MCI and Early AD</t>
  </si>
  <si>
    <t>Reduce inflammatory pathways; neuronal injury, BBB  integrity, AB accumulation; effect on cognition and AD biomarkers</t>
  </si>
  <si>
    <t>CSF amyloid, CSF tau</t>
  </si>
  <si>
    <t>allogeneic hMSC</t>
  </si>
  <si>
    <t>mesenchymal stem cell infusions</t>
  </si>
  <si>
    <t>Mild to Moderate AD</t>
  </si>
  <si>
    <t>Safety</t>
  </si>
  <si>
    <t>CSF amyloid, CSF tau, vMRI</t>
  </si>
  <si>
    <t>University of Miami</t>
  </si>
  <si>
    <t>Regenerate neurons</t>
  </si>
  <si>
    <t>GV1001 (SC injection)</t>
  </si>
  <si>
    <t>10-20</t>
  </si>
  <si>
    <t>Moderate AD</t>
  </si>
  <si>
    <t>ADAS-Cog</t>
  </si>
  <si>
    <t>2? Korean company</t>
  </si>
  <si>
    <t>Reduce amyloid uptake in brain and lower inflammation in glial cells;  Previous Phase 3 trials failed and terminated; However, after further analysis of subgroups of STEADFAST patients, vTv Therapeutics presented data in March 2019 showing a decrease in cognitive decline, dementia, and inflammation in patients with mild Alzheimer’s disease and type 2 diabetes</t>
  </si>
  <si>
    <t>Anti-amyloid RAGE antagonist; RAGE binds advanced glycation end products (AGEs); when bound to recptors, AGEs cause inflammation and oxidative damage; RAGE also binds AB and has been reported to mediate toxic effects of AB oligomers in neurons; In AD, RAGE is upregulated in astrocytes and microglia, and is thought to mediate amyloid transport into the brain, RAGE antagonist azeliragon blocks this interaction; hypothesis that it could provide a combinded effect across glial inflammatory and amyloid-related processes; decrease AB load</t>
  </si>
  <si>
    <t>Rifaximin</t>
  </si>
  <si>
    <t>Daratumumab</t>
  </si>
  <si>
    <t>CSF amyloid and tau</t>
  </si>
  <si>
    <t>Oryzon Genomics S.A.|Alzheimer's Drug Discovery Foundation</t>
  </si>
  <si>
    <t>Industry|Consortium</t>
  </si>
  <si>
    <t>Telomerase reverse transcriptase peptide vaccine; Lyophilized peptide from hTERT; Mimick the extra-telomeric functions of human telomerase reverse transriptase (hTERT), thereby inhibiting neurotoxicity, apoptosis, production of reactive oxygen species indused by AB; in preclinical, improve cognitive function, and reduced AB and tau</t>
  </si>
  <si>
    <t>AAV-hTERT</t>
  </si>
  <si>
    <t>1 dose</t>
  </si>
  <si>
    <t>dx of AD or early signs of dementia</t>
  </si>
  <si>
    <t>South America/Mexico</t>
  </si>
  <si>
    <t>Fecal Microbiota Transplant</t>
  </si>
  <si>
    <t>CSF AB, tau</t>
  </si>
  <si>
    <t>Antibiotic</t>
  </si>
  <si>
    <t>improve cognition and function by lowering blood amnmonia and/or loweing circulatory pro-inflammatory cytokines secreted by harmful gut bacteria</t>
  </si>
  <si>
    <t>10-23</t>
  </si>
  <si>
    <t>Academic | Industry</t>
  </si>
  <si>
    <t>ADAS-Cog11</t>
  </si>
  <si>
    <t>Northwell Health / Janssen</t>
  </si>
  <si>
    <t>28 days (why so short?)</t>
  </si>
  <si>
    <t>No assessment tools; CSF P-tau, T-tau, AB-42</t>
  </si>
  <si>
    <t>CSF tau, AB, Plasma tau, AB</t>
  </si>
  <si>
    <t>Possible or probable AD</t>
  </si>
  <si>
    <t>Key Secondary Outcomes</t>
  </si>
  <si>
    <t>Biomarkers as Outcomes (1. CSF amyloid, 2. CSF tau, 3. FDG-PET, 4. vMRI, 5. Plasma amyloid, 6. Plasma Tau, 7. Amyloid PET, 8. Tau PET)</t>
  </si>
  <si>
    <t>List Biomarkers as Outcomes</t>
  </si>
  <si>
    <t>BAN2401</t>
  </si>
  <si>
    <t>BAN2401-G000-301|2018-004739-58 (Clarify AD)</t>
  </si>
  <si>
    <t>18 months with OLE</t>
  </si>
  <si>
    <t>CDR-SB</t>
  </si>
  <si>
    <t>Amyloid PET SUVR, ADCOMS, ADAS-Cog14</t>
  </si>
  <si>
    <t>Early AD (MCI due to AD; mild AD)</t>
  </si>
  <si>
    <t>Geography (1 North America, 2 South America/Mexico, 3 Western Europe/Israel, 4 Eastern Europe/Russia, 5 Asia (not Japan), 6 Japan, 7 South Africa/Australia/ New Zealand)</t>
  </si>
  <si>
    <t>1, 3, 5, 6</t>
  </si>
  <si>
    <t>maybe</t>
  </si>
  <si>
    <t>Metformin (Glucophage XR)</t>
  </si>
  <si>
    <t>early and late aMCI; without DM; overweight or obese</t>
  </si>
  <si>
    <t>Columbia University|National Institute on Aging (NIA)|EMD Serono (providing drug)</t>
  </si>
  <si>
    <t>Academice/NIH/Industry</t>
  </si>
  <si>
    <t>FCSRT</t>
  </si>
  <si>
    <t>PACC-ADCS, cortical thickness in areas affected by AD from 3T MRI; WMH</t>
  </si>
  <si>
    <t>&gt;24 (or &gt;20 for subjects with less than 8 years of education</t>
  </si>
  <si>
    <t>Subject Characteristics (1=Preclinical AD (Prevention), 2=Prodromal/ Prodromal-Mild, 3=Mild-Moderate, 4=Severe AD, 5=Healthy volunteers)</t>
  </si>
  <si>
    <t>?</t>
  </si>
  <si>
    <t>Enrolling by invitation (EXT)</t>
  </si>
  <si>
    <t>5.5. years (Ext. study)</t>
  </si>
  <si>
    <t>Remove tau and prevent tau propagation</t>
  </si>
  <si>
    <t>Safety and Tolerability</t>
  </si>
  <si>
    <t xml:space="preserve">1, 3, 7 </t>
  </si>
  <si>
    <t>MMSE, ADAS-Cog, ADCS-ADL, UPDRS</t>
  </si>
  <si>
    <t>vMRI, rest-fMRI, NPI, safety</t>
  </si>
  <si>
    <t>mild to moderate AD and PD</t>
  </si>
  <si>
    <t>Academic/Industry</t>
  </si>
  <si>
    <t>metabolic improvements; stimulate to enhance hepatic B-oxidation, which will result in increased mitochondrial activity in human brain cell-types</t>
  </si>
  <si>
    <t>1?</t>
  </si>
  <si>
    <t>5 months</t>
  </si>
  <si>
    <t>NTB, TMS resting motor threshold, TMS-evoked EEG hypersynchrony,… fMRI</t>
  </si>
  <si>
    <t>improve cognition</t>
  </si>
  <si>
    <t>anti epileptic; improve cortical hyperexcitabiltiy, brain network function</t>
  </si>
  <si>
    <t xml:space="preserve">Add Benfotiamine (Phase 2) - it wasn't added to repurposed list last year. Why? It’s a dietary supplement but also a medication </t>
  </si>
  <si>
    <t>Removes brain amyloid; phase 2 trial showed success but not significant results</t>
  </si>
  <si>
    <t>AGB101 220 mg (levetiracetam)</t>
  </si>
  <si>
    <t>Lenalidomide</t>
  </si>
  <si>
    <t>anti-neoplastic; immunomodulator</t>
  </si>
  <si>
    <t>Reduce inflammatory cytokines (TNF-a, IL-6, IL-8); modulate both innate and adaptive immune responses; reduce inflammatory and AD-associated biomarkers, and improve cognition</t>
  </si>
  <si>
    <t>12 months with 6 months washout; total 18 months</t>
  </si>
  <si>
    <t>ADAS-Cog, ADCS-ADL, CDR-SOB, MMSE</t>
  </si>
  <si>
    <t>safety, amyloid-PET, blood inflammatory markers</t>
  </si>
  <si>
    <t>amyloid PET, blood inflammatory markers</t>
  </si>
  <si>
    <t>aMCI</t>
  </si>
  <si>
    <t>PQ912</t>
  </si>
  <si>
    <t>Safety, CDR-SOB</t>
  </si>
  <si>
    <t>CFC2 (cognitive functional composite)</t>
  </si>
  <si>
    <t>MCI due to AD or mild probable AD</t>
  </si>
  <si>
    <t>Industry/Consortium/NIH</t>
  </si>
  <si>
    <t xml:space="preserve">Inhibitor of glutaminyl cyclase enzyme (QC), a metalloenzyme that is upregulated in the brains of AD. QC generates pyroglutamate AB (pGlu-AB), a modified pathogenic form of the peptide; pGlu-AB has been found to be toxic, highly aggregation-prone and a major compenent of amyloid plaques. </t>
  </si>
  <si>
    <t>Reduce pGlu-AB generation; prevents production of pGlu-AB and, consequently, the formation of amyloid plaques</t>
  </si>
  <si>
    <t>Repurposed?</t>
  </si>
  <si>
    <t>Dasatinib + Quercetin (combination therapy)</t>
  </si>
  <si>
    <t>PK</t>
  </si>
  <si>
    <t>CSF tau, CSF amyloid</t>
  </si>
  <si>
    <t>Amyloid PET, or CSF or both as entry criterion</t>
  </si>
  <si>
    <t>CSF tau, AB</t>
  </si>
  <si>
    <t xml:space="preserve">Reduce amyloid and tau phosphorylation (tyrosine kinase inhibitor)? ;reduce inflammation and oxidative stress (quercetin)? </t>
  </si>
  <si>
    <t>Yes (just dasitinib)</t>
  </si>
  <si>
    <t>mild to moderate AD</t>
  </si>
  <si>
    <t>ADAS-Cog13, MMSE</t>
  </si>
  <si>
    <r>
      <rPr>
        <sz val="11"/>
        <color theme="1"/>
        <rFont val="Calibri"/>
        <family val="2"/>
      </rPr>
      <t>≥</t>
    </r>
    <r>
      <rPr>
        <sz val="11"/>
        <color theme="1"/>
        <rFont val="Calibri"/>
        <family val="2"/>
        <scheme val="minor"/>
      </rPr>
      <t>11</t>
    </r>
  </si>
  <si>
    <t>GB301</t>
  </si>
  <si>
    <t>Regulatory T cells; regulate immune system, immune cell homeostasis</t>
  </si>
  <si>
    <t>Regulate immune system to what?</t>
  </si>
  <si>
    <t>Only 4 new trials in phase 3, 2/3?; last year there were a lot more new phase 3 trials</t>
  </si>
  <si>
    <t>XPro1595</t>
  </si>
  <si>
    <t>mild to moderate AD with inflammatory biomarkers</t>
  </si>
  <si>
    <t>second-generation inhibitor of TNF that selectively neutralizes soluble TNF</t>
  </si>
  <si>
    <t>Reduce neuroinflammation</t>
  </si>
  <si>
    <t>C-reactive protein, inflammatory cytokines, CSF amyloid, tau</t>
  </si>
  <si>
    <t>13-24</t>
  </si>
  <si>
    <t>confirmed positive amyloid detection?</t>
  </si>
  <si>
    <t>NNI-362</t>
  </si>
  <si>
    <t>single dose and multi dose</t>
  </si>
  <si>
    <t>Healthy aged subjects</t>
  </si>
  <si>
    <t>Healthy male</t>
  </si>
  <si>
    <t>Improve cellular metabolism by providing alternative fuel to glucose; ketogenesis</t>
  </si>
  <si>
    <t>Ketone body stimulants; Caprylic triglyceride; induce mild chronic ketosis to improve mitochondrial metabolism; caprylic acid is metabolized into ketone bodies, which is convered to produce energy</t>
  </si>
  <si>
    <t>RO7126209</t>
  </si>
  <si>
    <t>Healthy subjects</t>
  </si>
  <si>
    <t>safety, PK</t>
  </si>
  <si>
    <t>single dose in 5 cohorts 2 weeks apart (total 10 weeks?)</t>
  </si>
  <si>
    <t>Monoclonal antibody; formulated in "brain shuttle" technology; improve delivery of antibodies to the brain without triggering immune responses against bystander cells</t>
  </si>
  <si>
    <t>PU-AD</t>
  </si>
  <si>
    <t>single dose then multi dose in multiple cohorts</t>
  </si>
  <si>
    <t>Prevent aggregation and hyperphosphorylation of tau</t>
  </si>
  <si>
    <t>Amniotic and Umbilical Cord Tissue Therapy (keep? Its for multiple other conditions as well; also seems like an observational study over 10 years)</t>
  </si>
  <si>
    <t>SGLT2 inhibitor; increases ketone bodies and metabolites used for glucogenesis</t>
  </si>
  <si>
    <t>Increase ketone levels in the brain; improve neuronal health and delay onset and progression of cognitive impairment</t>
  </si>
  <si>
    <t>Yes</t>
  </si>
  <si>
    <t>JNJ-40346527</t>
  </si>
  <si>
    <t>CSF-1R (colony stimulating factor-1 rectoptor) antagonist; CSF-1R is responsible for regulation of microglial cells; reducing microglial cells may be beneficial in AD</t>
  </si>
  <si>
    <t>18 days?</t>
  </si>
  <si>
    <t>MCI</t>
  </si>
  <si>
    <t>Reduce microgilial cells and decrease neuroinflammation</t>
  </si>
  <si>
    <t>NCT04149860</t>
  </si>
  <si>
    <t>Study With Lu AF87908 in Healthy Subjects and Patients With Alzheimer's Disease</t>
  </si>
  <si>
    <t>Number of participants with treatment-emergent adverse events|AUC(0-t) of Lu AF87908|Cmax of Lu AF87908|Tmax Lu AF87908</t>
  </si>
  <si>
    <t>Lu AF87908</t>
  </si>
  <si>
    <t>Healthy and AD</t>
  </si>
  <si>
    <t>safety</t>
  </si>
  <si>
    <t xml:space="preserve">2, 5 </t>
  </si>
  <si>
    <t>Monoclonal antibody targeting Tau?</t>
  </si>
  <si>
    <t>2?</t>
  </si>
  <si>
    <t>4?</t>
  </si>
  <si>
    <t>Terminated (based on futility analysis conducted on Phase 3 trials, not based on safety concerns</t>
  </si>
  <si>
    <t>1, 3, 7</t>
  </si>
  <si>
    <t>1, 3</t>
  </si>
  <si>
    <t>18-30</t>
  </si>
  <si>
    <t>Remove tau and reduce tau propagation</t>
  </si>
  <si>
    <t>? Undisclosed</t>
  </si>
  <si>
    <t>Completed (terminated?)</t>
  </si>
  <si>
    <t>CSF AB</t>
  </si>
  <si>
    <r>
      <t xml:space="preserve">11/23/2018 </t>
    </r>
    <r>
      <rPr>
        <sz val="11"/>
        <color rgb="FFFF0000"/>
        <rFont val="Calibri"/>
        <family val="2"/>
        <scheme val="minor"/>
      </rPr>
      <t>(not updated since last)</t>
    </r>
  </si>
  <si>
    <t>non-nucleoside reverse transcriptase inhibitor; Increase cholesterol removal and enhance amyloid reduction</t>
  </si>
  <si>
    <t>&gt;27</t>
  </si>
  <si>
    <t>Increase neurotransmission (cognitive enhancer)</t>
  </si>
  <si>
    <t>Healthy volunteers</t>
  </si>
  <si>
    <t xml:space="preserve"> mitochondrial ATP synthase inhibitor</t>
  </si>
  <si>
    <t>Terminated (based on new efficacy data from another study</t>
  </si>
  <si>
    <t>**For Completed/Terminated trials Only - Compare Anticipated Study Completion Date to Actual Study Completion Date as indicated on CT.gov.
Use the Anticipated Study Completion Date at the time of registration on CT.gov; Go to "history of changes", "View changes side-by-side" select the very first and the last entry to compare</t>
  </si>
  <si>
    <r>
      <t>5/3/2018</t>
    </r>
    <r>
      <rPr>
        <sz val="11"/>
        <color rgb="FFFF0000"/>
        <rFont val="Calibri"/>
        <family val="2"/>
        <scheme val="minor"/>
      </rPr>
      <t xml:space="preserve"> (hasn't changed)</t>
    </r>
  </si>
  <si>
    <t>Healthy</t>
  </si>
  <si>
    <t>Yes? Combo</t>
  </si>
  <si>
    <t>TPI-287</t>
  </si>
  <si>
    <t>anti-viral; histone deaceylase (HDAC) inhibitor; HDAC plays a role in neurodegeneration; epigenetic approach</t>
  </si>
  <si>
    <t>n/a stem cell</t>
  </si>
  <si>
    <t>safety, ADAS-Cog</t>
  </si>
  <si>
    <t>MMSE, CDR-SOB, NPI, MRI</t>
  </si>
  <si>
    <t xml:space="preserve"> Amyloid beta 40, Amyloid beta 42, Amyloid precursor protein intracellular domain (AICD), soluble neuregulin-1 (sNRG-1) - doesn’t specify if CSF or PET</t>
  </si>
  <si>
    <t xml:space="preserve">Safety, brain synpatic density using SV2A PET </t>
  </si>
  <si>
    <t>not listed</t>
  </si>
  <si>
    <t>FDG-PET, inflammatory markers, ADAS-Cog14</t>
  </si>
  <si>
    <t xml:space="preserve">concentration? </t>
  </si>
  <si>
    <t>3?</t>
  </si>
  <si>
    <t>VSP</t>
  </si>
  <si>
    <t>CDR, MMSE, HVL, ADLS</t>
  </si>
  <si>
    <t>Regenerate neurons; reduce amyloid plaque deposition and soluble amyloid; decrease microglial systemic inflammation</t>
  </si>
  <si>
    <r>
      <t>8/17/2018</t>
    </r>
    <r>
      <rPr>
        <sz val="11"/>
        <color rgb="FFFF0000"/>
        <rFont val="Arial"/>
        <family val="2"/>
      </rPr>
      <t xml:space="preserve"> (hasn't been updated)</t>
    </r>
  </si>
  <si>
    <t>ADAS-Cog, S-IADL, Korean-MMSE, CGA-NPI, CDR-SOB, PET, FDG-PET, CIBIC-plus, CSF biomarkers</t>
  </si>
  <si>
    <t xml:space="preserve"> S-IADL, Korean-MMSE, CGA-NPI, CDR-SOB, PET, FDG-PET, CIBIC-plus, CSF biomarkers</t>
  </si>
  <si>
    <r>
      <t>4/26/2018</t>
    </r>
    <r>
      <rPr>
        <sz val="11"/>
        <color rgb="FFFF0000"/>
        <rFont val="Calibri"/>
        <family val="2"/>
        <scheme val="minor"/>
      </rPr>
      <t xml:space="preserve"> (hasn't changed)</t>
    </r>
  </si>
  <si>
    <t>MMSE, CIBIC-plus, ADCS-ADL, NPI, Plasma amyloid</t>
  </si>
  <si>
    <t xml:space="preserve">CSF AB and tau, COWAT, </t>
  </si>
  <si>
    <t>early AD</t>
  </si>
  <si>
    <t>Safety, PK, CSF AB</t>
  </si>
  <si>
    <t>CSF AB, tau, ADAS-Cog12, MMSE, NPI</t>
  </si>
  <si>
    <t>Nonhormonal estrogen receptor B agonist</t>
  </si>
  <si>
    <t>Mitochondrial function potentiation; Improve synaptic function; protects neurons</t>
  </si>
  <si>
    <t>COX/CS activity</t>
  </si>
  <si>
    <t>Safety, ADASCog-11</t>
  </si>
  <si>
    <r>
      <t>Completed/Terminated Trials since Last Report</t>
    </r>
    <r>
      <rPr>
        <sz val="11"/>
        <color theme="1"/>
        <rFont val="Calibri"/>
        <family val="2"/>
        <scheme val="minor"/>
      </rPr>
      <t/>
    </r>
  </si>
  <si>
    <t xml:space="preserve">Enrolling by invitation - Extension study </t>
  </si>
  <si>
    <t>Safety, CDR-SB</t>
  </si>
  <si>
    <t>1, 3, 6, 7</t>
  </si>
  <si>
    <t>ADAS-Cog 11</t>
  </si>
  <si>
    <t>NPI, ADCS-ADL, CIBIC+, ADAS-Cog 11</t>
  </si>
  <si>
    <t>ADAS-Cog11, ADCS-CGIC</t>
  </si>
  <si>
    <t>Aducanumab (EVOLVE)</t>
  </si>
  <si>
    <t>Terminated (based on futility analysis conducted on Phase 3 trials and not based on safety concerns)</t>
  </si>
  <si>
    <t>Key Secondary Outcomes (not doing for 2020)</t>
  </si>
  <si>
    <t>MCI or early AD</t>
  </si>
  <si>
    <t>Biomarkers for Outcomes (1. CSF amyloid, 2. CSF tau, 3. FDG-PET, 4. vMRI, 5. Plasma amyloid, 6. Plasma Tau, 7. Amyloid PET, 8. Tau PET)</t>
  </si>
  <si>
    <t>List Biomarkers for Outcomes</t>
  </si>
  <si>
    <t>Amyloid PET, or CSF or either as entry criterion (or others)</t>
  </si>
  <si>
    <r>
      <t xml:space="preserve">PET or CSF, </t>
    </r>
    <r>
      <rPr>
        <sz val="11"/>
        <color rgb="FFFF0000"/>
        <rFont val="Calibri"/>
        <family val="2"/>
        <scheme val="minor"/>
      </rPr>
      <t>FDG-PET or vMRI</t>
    </r>
  </si>
  <si>
    <t>Improve cell signaling (cognitive enhancer) and reduce tau phosphorylation and amyloid (DMT)</t>
  </si>
  <si>
    <t xml:space="preserve">Not yet recruiting </t>
  </si>
  <si>
    <r>
      <t>1/16/2019</t>
    </r>
    <r>
      <rPr>
        <sz val="11"/>
        <color rgb="FFFF0000"/>
        <rFont val="Calibri"/>
        <family val="2"/>
        <scheme val="minor"/>
      </rPr>
      <t xml:space="preserve"> (hasn't changed since last year)</t>
    </r>
  </si>
  <si>
    <t>Safety, ADAS-Cog, Hopkins Verbal Learning Test</t>
  </si>
  <si>
    <t>CT or MRI</t>
  </si>
  <si>
    <t>ADAS-Cog13, ADCS-CGIC</t>
  </si>
  <si>
    <t>MRI or CT</t>
  </si>
  <si>
    <t xml:space="preserve"># </t>
  </si>
  <si>
    <t>% (out of 28 total agents)</t>
  </si>
  <si>
    <t>All DMTs</t>
  </si>
  <si>
    <t>Anti-amyloid</t>
  </si>
  <si>
    <t>Immunotherapy</t>
  </si>
  <si>
    <t>CAD106</t>
  </si>
  <si>
    <t>Aducanumab, gantenerumab, solanezumab, crenezumab</t>
  </si>
  <si>
    <t>Albumin+IVIG</t>
  </si>
  <si>
    <t>CNP520, elenbecestat</t>
  </si>
  <si>
    <t>Microglia (anti-aggregation)</t>
  </si>
  <si>
    <t>ALZT-OP1</t>
  </si>
  <si>
    <t>Anti-tau</t>
  </si>
  <si>
    <t>Anti-aggregation</t>
  </si>
  <si>
    <t>TRx0237</t>
  </si>
  <si>
    <t>Anti-amyloid/Anti-tau/Anti-inflammatory</t>
  </si>
  <si>
    <t>Anti-phosphorylation and anti-aggregation</t>
  </si>
  <si>
    <t>Other MOAs</t>
  </si>
  <si>
    <t>Neuroprotective</t>
  </si>
  <si>
    <t>AGB101, BHV4157, IPE</t>
  </si>
  <si>
    <t>Anti-inflammatory</t>
  </si>
  <si>
    <t>Mastinib, Losartan&amp;amlodipine&amp;atorvastatin</t>
  </si>
  <si>
    <t>Symptomatic cognitive enhancers</t>
  </si>
  <si>
    <t>Antioxidant</t>
  </si>
  <si>
    <t>ginkgo biloba</t>
  </si>
  <si>
    <t>Neurotransmitter based</t>
  </si>
  <si>
    <t>guanfacine, octohydroaminoacridine succinate</t>
  </si>
  <si>
    <t>Neuropsychiatric symptoms</t>
  </si>
  <si>
    <t>Agitation</t>
  </si>
  <si>
    <t>Apathy</t>
  </si>
  <si>
    <t>Sleep disorders</t>
  </si>
  <si>
    <t>#</t>
  </si>
  <si>
    <t>% (out of total 74 agents</t>
  </si>
  <si>
    <t>ABvac40, GV1001, UB-311</t>
  </si>
  <si>
    <t>aducanumab, crenezumab, LY3002812, Octagam, GM-CSF</t>
  </si>
  <si>
    <t>alpha secretase modulator</t>
  </si>
  <si>
    <t>APH-1105, ID1201</t>
  </si>
  <si>
    <t>elenbecestat, deferiprone</t>
  </si>
  <si>
    <t>Synaptic activity</t>
  </si>
  <si>
    <t>AR1001, CT1812</t>
  </si>
  <si>
    <t>Reduce production</t>
  </si>
  <si>
    <t>AB Clearance</t>
  </si>
  <si>
    <t>TEP</t>
  </si>
  <si>
    <t>Mixed</t>
  </si>
  <si>
    <t>ragagiline, candesartan</t>
  </si>
  <si>
    <t>Oligoneucleotide</t>
  </si>
  <si>
    <t>IONIS</t>
  </si>
  <si>
    <t>methylene blue, nicotinamide</t>
  </si>
  <si>
    <t>Anti-amyloid &amp; Anti-tau</t>
  </si>
  <si>
    <t>Reduce tau phosphorylation &amp; amyloid</t>
  </si>
  <si>
    <t>ANAVEX 2-73, nilotinib</t>
  </si>
  <si>
    <t>Nerve Growth Factor</t>
  </si>
  <si>
    <t>LM11A-31-BHS, CERE-110</t>
  </si>
  <si>
    <t>antioxidant</t>
  </si>
  <si>
    <t>curcumin, grapeseed extract, elderberry juice</t>
  </si>
  <si>
    <t>Neuroprotection</t>
  </si>
  <si>
    <t>levetiracetam, riluzole, L-serine,NA-831, Rph201, AMX0035, S-equol</t>
  </si>
  <si>
    <t>cortisol</t>
  </si>
  <si>
    <t>Xanamem</t>
  </si>
  <si>
    <t>Blood/vascular function</t>
  </si>
  <si>
    <t>DHA, omega 3, telmisartan, perindopril, cilostazol</t>
  </si>
  <si>
    <t>Anti-inflammation</t>
  </si>
  <si>
    <t>neflamapimod</t>
  </si>
  <si>
    <t>Plasma</t>
  </si>
  <si>
    <t>Anti-viral</t>
  </si>
  <si>
    <t>valacyclovir</t>
  </si>
  <si>
    <t>Metabolic</t>
  </si>
  <si>
    <t>insulin, formoterol</t>
  </si>
  <si>
    <t>Neuroprotection/Anti-inflammation</t>
  </si>
  <si>
    <t>MLC901, PTI-125</t>
  </si>
  <si>
    <t>Hormonal</t>
  </si>
  <si>
    <t>Lupron</t>
  </si>
  <si>
    <t>Acetylcholine activity</t>
  </si>
  <si>
    <t>AD-35, nicotine</t>
  </si>
  <si>
    <t>NMDA activity</t>
  </si>
  <si>
    <t>BI425509, DAOI</t>
  </si>
  <si>
    <t>5-HT activity</t>
  </si>
  <si>
    <t>piromelatine, SUVN-502</t>
  </si>
  <si>
    <t>BPN14770, montelukast</t>
  </si>
  <si>
    <t>Agitation/Mania/Psychosis</t>
  </si>
  <si>
    <t>Psychosis</t>
  </si>
  <si>
    <t xml:space="preserve">Undisclosed </t>
  </si>
  <si>
    <t>BAC</t>
  </si>
  <si>
    <t>Figure 2. Mechanisms of action of agents in Phase 3</t>
  </si>
  <si>
    <t>Figure 3. Mechanisms of action of agents in Phase 2</t>
  </si>
  <si>
    <t>Figures 2 &amp; 3 Categories</t>
  </si>
  <si>
    <t>Anti-amyloid (synaptic activity)</t>
  </si>
  <si>
    <t>Anti-amyloid (alpha secretase modulator)</t>
  </si>
  <si>
    <t>Anti-amyloid and Anti-tau (reduce tau phosphorylation and amyloid)</t>
  </si>
  <si>
    <t>Cell death or neuroprotective (last year)</t>
  </si>
  <si>
    <t>Sx-cog (acetylcholine activity)</t>
  </si>
  <si>
    <t>Anti-amyloid (Immunotherapy)</t>
  </si>
  <si>
    <t>Anti-tau (immunotherapy)</t>
  </si>
  <si>
    <t>Withdrawn (at sponsor's decision)</t>
  </si>
  <si>
    <t>aMCI or mild AD</t>
  </si>
  <si>
    <t>ADAS-Cog, FDG-PET</t>
  </si>
  <si>
    <t>≥21</t>
  </si>
  <si>
    <r>
      <t xml:space="preserve">Burke Medical Research Institute, Columbia University, NIA, Alzheimer's Drug Discovery Foundation, </t>
    </r>
    <r>
      <rPr>
        <sz val="12"/>
        <color rgb="FFFF0000"/>
        <rFont val="Arial"/>
        <family val="2"/>
      </rPr>
      <t>Montefiore-Albert Einstein College of Medicine</t>
    </r>
  </si>
  <si>
    <t>Synthetic thiamine (B1); increases brain thiamine availabiltiy</t>
  </si>
  <si>
    <t>Improve multiple cellular processes (cognitive enhancer); minimize decline in glucose utilization</t>
  </si>
  <si>
    <t>Sx-cog (glucose metabolism)</t>
  </si>
  <si>
    <t>MCI due to AD or mild AD</t>
  </si>
  <si>
    <t xml:space="preserve">RBANS-DMI </t>
  </si>
  <si>
    <t>≥20</t>
  </si>
  <si>
    <t>MCI with AD biomarkers</t>
  </si>
  <si>
    <t>Improve vascular functioning and reduce amyloid</t>
  </si>
  <si>
    <t>Anti-amyloid (mixed)?</t>
  </si>
  <si>
    <t xml:space="preserve">CERE-110 </t>
  </si>
  <si>
    <t>National Cerebral and Cardiovascular Center (Japan)</t>
  </si>
  <si>
    <t>Other (vascular)</t>
  </si>
  <si>
    <t>PSEN1 E280A mutation carriers</t>
  </si>
  <si>
    <t>API ADAD (Alzheimer's Prevention Initiative Autosomal-Dominant Alzheimer's Disease) Composite Cognitive Test</t>
  </si>
  <si>
    <t>≥24</t>
  </si>
  <si>
    <t>Monoclonal antibody targeting soluble oligomers</t>
  </si>
  <si>
    <r>
      <t>PET</t>
    </r>
    <r>
      <rPr>
        <sz val="11"/>
        <color rgb="FFFF0000"/>
        <rFont val="Calibri"/>
        <family val="2"/>
        <scheme val="minor"/>
      </rPr>
      <t xml:space="preserve"> or CSF</t>
    </r>
  </si>
  <si>
    <t>**If listed as "Supplements", do not include even if it's a novel agent. If listed as supplement is listed as "Drugs", include (this is to make sure the search results are consistent)</t>
  </si>
  <si>
    <t>Blood biomarkers for MCI</t>
  </si>
  <si>
    <t>No? because supplement?</t>
  </si>
  <si>
    <t>MCI or SCD (subjective cognitive impairment)</t>
  </si>
  <si>
    <t>Herb with Antioxidant and anti-inflammatory properties</t>
  </si>
  <si>
    <t>Other (antioxidant)</t>
  </si>
  <si>
    <r>
      <t xml:space="preserve">11/26/2018 </t>
    </r>
    <r>
      <rPr>
        <sz val="11"/>
        <color rgb="FFFF0000"/>
        <rFont val="Calibri"/>
        <family val="2"/>
        <scheme val="minor"/>
      </rPr>
      <t>(hasn't been updated since last year)</t>
    </r>
  </si>
  <si>
    <t>ADAS-cog</t>
  </si>
  <si>
    <t>dx of AD</t>
  </si>
  <si>
    <t>Sx-cog (NMDA activity)</t>
  </si>
  <si>
    <r>
      <t xml:space="preserve">1/24/2018 (have not been updated since last year) </t>
    </r>
    <r>
      <rPr>
        <sz val="11"/>
        <color rgb="FFFF0000"/>
        <rFont val="Calibri"/>
        <family val="2"/>
        <scheme val="minor"/>
      </rPr>
      <t>(still have not been updated this year)</t>
    </r>
  </si>
  <si>
    <t>pAD (MCI with brain amyloid pathology) or mAD</t>
  </si>
  <si>
    <t>NTB</t>
  </si>
  <si>
    <t>fatty acid levels in CSF</t>
  </si>
  <si>
    <t>Healthy with at least one dementia risk factor (obesity, education years, htn, hyperlipidemia)</t>
  </si>
  <si>
    <r>
      <rPr>
        <sz val="11"/>
        <color theme="1"/>
        <rFont val="Calibri"/>
        <family val="2"/>
      </rPr>
      <t>≥</t>
    </r>
    <r>
      <rPr>
        <sz val="11"/>
        <color theme="1"/>
        <rFont val="Calibri"/>
        <family val="2"/>
        <scheme val="minor"/>
      </rPr>
      <t>25</t>
    </r>
  </si>
  <si>
    <t>University of Southern California|Huntington Medical Research Institutes, NIA, ADDF</t>
  </si>
  <si>
    <t>Academic/NIH/Foundation</t>
  </si>
  <si>
    <t>Dronabinol</t>
  </si>
  <si>
    <t>Pittsburgh Agitation Scale, NPI</t>
  </si>
  <si>
    <t>Mclean Hospital|Johns Hopkins University</t>
  </si>
  <si>
    <t>Sx-neuro (Agitation)</t>
  </si>
  <si>
    <r>
      <t>Ongoing</t>
    </r>
    <r>
      <rPr>
        <sz val="11"/>
        <color rgb="FFFF0000"/>
        <rFont val="Calibri"/>
        <family val="2"/>
        <scheme val="minor"/>
      </rPr>
      <t xml:space="preserve"> (but we know trial was terminated - Mission-AD)</t>
    </r>
  </si>
  <si>
    <t>Anti-amyloid (BACE inhibitor)</t>
  </si>
  <si>
    <t>Suspended (funding ran out before study started, prior PI left institution)</t>
  </si>
  <si>
    <t>CSF tau, Safety</t>
  </si>
  <si>
    <t>Probable AD</t>
  </si>
  <si>
    <t>Anti-oligomerization agent; Prevents aggregation of amyloid and tau</t>
  </si>
  <si>
    <t>Polyphenolic compound; , potent antioxidants</t>
  </si>
  <si>
    <t>Completed (another trial in severe AD still ongoing)</t>
  </si>
  <si>
    <t>Safety and tolerability</t>
  </si>
  <si>
    <t>Young blood parabiosis can counteract inflammatory and age-related processes in the brain</t>
  </si>
  <si>
    <t>Other (plasma/parabiosis)</t>
  </si>
  <si>
    <t>Unknown</t>
  </si>
  <si>
    <t>Recruiting (changed from ongoing to recruiting)</t>
  </si>
  <si>
    <t>not counted as agent</t>
  </si>
  <si>
    <r>
      <t xml:space="preserve">4/26/2018 </t>
    </r>
    <r>
      <rPr>
        <sz val="11"/>
        <color rgb="FFFF0000"/>
        <rFont val="Arial"/>
        <family val="2"/>
      </rPr>
      <t>(hasn't been updated)</t>
    </r>
  </si>
  <si>
    <t>probable AD and mixed dementia</t>
  </si>
  <si>
    <t>aMCI and mild AD</t>
  </si>
  <si>
    <t>ADAS-Cog13, CDR, FAQ</t>
  </si>
  <si>
    <t>Enhance cell signaling and growth; promote neuronal metabolism</t>
  </si>
  <si>
    <t>Other (metabolic)</t>
  </si>
  <si>
    <t>11-25-19: Start updating trials. Starting with Phase 1</t>
  </si>
  <si>
    <t>Mild-moderate AD with irregulat sleep-wake rhythm disorder</t>
  </si>
  <si>
    <t>28 days then OLE for up to 30 months</t>
  </si>
  <si>
    <t>Changes in Actigraphy-derived sleep-related parameters, wake-related parameters, and circadian-rhythm related parameters</t>
  </si>
  <si>
    <t>1, 3, 6</t>
  </si>
  <si>
    <t>Sx-neuro (sleep disorders)</t>
  </si>
  <si>
    <t>Status (1=recruiting, 2=ongoing (active, not recruiting), 3=not yet recruiting, 4=completed, 5=terminated, 6=suspended, 7=unknown, 8=withdrawn) *status becomes unknown if est. end date has paased and has not been updated for more than 2 years on CT.gov</t>
  </si>
  <si>
    <r>
      <t xml:space="preserve">10/16/2018 </t>
    </r>
    <r>
      <rPr>
        <sz val="11"/>
        <color rgb="FFFF0000"/>
        <rFont val="Calibri"/>
        <family val="2"/>
        <scheme val="minor"/>
      </rPr>
      <t>(has not been updated since last year)</t>
    </r>
  </si>
  <si>
    <t>hippocampal binding</t>
  </si>
  <si>
    <t>EEG</t>
  </si>
  <si>
    <t>Lemborexant (E2006)</t>
  </si>
  <si>
    <t>Other (neuroprotection)</t>
  </si>
  <si>
    <r>
      <rPr>
        <sz val="11"/>
        <color theme="1"/>
        <rFont val="Calibri"/>
        <family val="2"/>
      </rPr>
      <t>≥</t>
    </r>
    <r>
      <rPr>
        <sz val="11"/>
        <color theme="1"/>
        <rFont val="Calibri"/>
        <family val="2"/>
        <scheme val="minor"/>
      </rPr>
      <t>18</t>
    </r>
  </si>
  <si>
    <t>executive function as measured by the EXAMINER Computer Battery (? Computer based battery of various executive function tasks) - investigator developed novel instruments</t>
  </si>
  <si>
    <t>Preclinical (normal who are APOE4 carriers)</t>
  </si>
  <si>
    <t>Functional connectivity strengths measured by the Pearson cross-correlation coefficients</t>
  </si>
  <si>
    <r>
      <rPr>
        <sz val="11"/>
        <color theme="1"/>
        <rFont val="Calibri"/>
        <family val="2"/>
      </rPr>
      <t>≥</t>
    </r>
    <r>
      <rPr>
        <sz val="11"/>
        <color theme="1"/>
        <rFont val="Calibri"/>
        <family val="2"/>
        <scheme val="minor"/>
      </rPr>
      <t>26</t>
    </r>
  </si>
  <si>
    <t>Cerebral glucose metabolic rate</t>
  </si>
  <si>
    <r>
      <t xml:space="preserve">cerebral glucose metabolic rate (MRI?), </t>
    </r>
    <r>
      <rPr>
        <sz val="11"/>
        <color rgb="FFFF0000"/>
        <rFont val="Calibri"/>
        <family val="2"/>
        <scheme val="minor"/>
      </rPr>
      <t>microglial activation, tau deposition (PET?), cortical amyloid (PET?)</t>
    </r>
  </si>
  <si>
    <t>3?, 7?, 8?</t>
  </si>
  <si>
    <r>
      <t>Academic/</t>
    </r>
    <r>
      <rPr>
        <sz val="11"/>
        <color rgb="FFFF0000"/>
        <rFont val="Calibri"/>
        <family val="2"/>
        <scheme val="minor"/>
      </rPr>
      <t>Foundation</t>
    </r>
  </si>
  <si>
    <r>
      <t xml:space="preserve">Enhance cell signaling (cognitive enhancer); </t>
    </r>
    <r>
      <rPr>
        <sz val="11"/>
        <color rgb="FFFF0000"/>
        <rFont val="Calibri"/>
        <family val="2"/>
        <scheme val="minor"/>
      </rPr>
      <t>improve CNS glucose metabolism</t>
    </r>
  </si>
  <si>
    <t>Other (glucose metabolism)</t>
  </si>
  <si>
    <t>NPI</t>
  </si>
  <si>
    <t>agitation/agression or psychosis in AD (possible or probable AD)</t>
  </si>
  <si>
    <t>Improve neuropsychiatric symptoms (agitation/aggression with or without psychosis)</t>
  </si>
  <si>
    <t>Sx-neuro (agitation/aggression)</t>
  </si>
  <si>
    <t>natually-occuring dietary amino acid; prevents toxic missfolding; Some L-serine is produced by astrocytes in the brain; serine residues are found in most proteins and within proteins function as a site for phosphorylation</t>
  </si>
  <si>
    <t>MOCA, safety</t>
  </si>
  <si>
    <t>plasma biomarkers related to cognitive status; does not specify</t>
  </si>
  <si>
    <t>No? supp</t>
  </si>
  <si>
    <t>female with probable AD taking AchEI</t>
  </si>
  <si>
    <t>ADAS-Cog13</t>
  </si>
  <si>
    <t>gonadotropin releasing hormone (GnRH) receptor agonist</t>
  </si>
  <si>
    <t>Supress brain-produced gonadotropin-releasing hormone and gonadotropins (cognitive enhancer); alleviates negative effects of elevated GnRH and gonadtropins on the brain</t>
  </si>
  <si>
    <r>
      <t xml:space="preserve">Lupron (Leuprolide Acetate Depot) + </t>
    </r>
    <r>
      <rPr>
        <sz val="11"/>
        <color rgb="FFFF0000"/>
        <rFont val="Calibri"/>
        <family val="2"/>
        <scheme val="minor"/>
      </rPr>
      <t>ACheI (2014 study showed that in a sub population of female subjects on AchEI, showed cognitive improvement; basis for this current study)</t>
    </r>
  </si>
  <si>
    <t>Other (hormonal)</t>
  </si>
  <si>
    <t xml:space="preserve">iADRS </t>
  </si>
  <si>
    <t>Amyloid (immunotherapy)</t>
  </si>
  <si>
    <t>1, 5</t>
  </si>
  <si>
    <t>aggregated tau deposition (PET?), vMRI</t>
  </si>
  <si>
    <r>
      <t>4,</t>
    </r>
    <r>
      <rPr>
        <sz val="11"/>
        <color rgb="FFFF0000"/>
        <rFont val="Calibri"/>
        <family val="2"/>
        <scheme val="minor"/>
      </rPr>
      <t xml:space="preserve"> 8</t>
    </r>
  </si>
  <si>
    <t>Suspended (pending enrollment of new subjects if new funding obtained)</t>
  </si>
  <si>
    <t>fMRI</t>
  </si>
  <si>
    <t>Healthy and MCI/early AD</t>
  </si>
  <si>
    <t>University of Texas Health Science Center at San Antonio, Texas Alzheimer's Research and Care Consortium</t>
  </si>
  <si>
    <r>
      <rPr>
        <sz val="11"/>
        <color rgb="FFFF0000"/>
        <rFont val="Calibri"/>
        <family val="2"/>
        <scheme val="minor"/>
      </rPr>
      <t>Academic</t>
    </r>
    <r>
      <rPr>
        <sz val="11"/>
        <color theme="1"/>
        <rFont val="Calibri"/>
        <family val="2"/>
        <scheme val="minor"/>
      </rPr>
      <t>/Consortium</t>
    </r>
  </si>
  <si>
    <t>MLC901 (Neuroaid)</t>
  </si>
  <si>
    <t>Unknown (status was recruiting)</t>
  </si>
  <si>
    <t>Montelukast VersaFilm (buccal film)</t>
  </si>
  <si>
    <t>global NTB composite score</t>
  </si>
  <si>
    <t>Improve neuropsychiatric symptoms (psychosis and/or agitation and aggression)</t>
  </si>
  <si>
    <t>NPI psychosis subscale</t>
  </si>
  <si>
    <t>psychosis and/or agitation/aggression in dementia (PDD, DLB, AD, FTD, Vascular dementia)</t>
  </si>
  <si>
    <t>Sx-neuro (psychosis/agitation/aggression)</t>
  </si>
  <si>
    <t>ADAS-Cog11, ADCS-ADL</t>
  </si>
  <si>
    <t>Eastern Europe: Poland, Czech, Slovakia, Hungary, Slovenia, Croatia, 
Bosnia, Serbia, Albania, Bulgaria, Romania, Ukraine, Lithuania, &amp; Turkey, Russia</t>
  </si>
  <si>
    <t>1, 3, 4</t>
  </si>
  <si>
    <t>Tau (immunotherapy)</t>
  </si>
  <si>
    <t>Sx-cog (inflammation)</t>
  </si>
  <si>
    <r>
      <t xml:space="preserve">5/30/2018 </t>
    </r>
    <r>
      <rPr>
        <sz val="11"/>
        <color rgb="FFFF0000"/>
        <rFont val="Calibri"/>
        <family val="2"/>
        <scheme val="minor"/>
      </rPr>
      <t>(has not been updated since last year)</t>
    </r>
  </si>
  <si>
    <t>neuroprotective, neurogenesis</t>
  </si>
  <si>
    <t>MCI due to AD</t>
  </si>
  <si>
    <r>
      <rPr>
        <sz val="11"/>
        <color theme="1"/>
        <rFont val="Calibri"/>
        <family val="2"/>
      </rPr>
      <t>≥</t>
    </r>
    <r>
      <rPr>
        <sz val="11"/>
        <color theme="1"/>
        <rFont val="Calibri"/>
        <family val="2"/>
        <scheme val="minor"/>
      </rPr>
      <t>23</t>
    </r>
  </si>
  <si>
    <r>
      <t xml:space="preserve">11/21/2018 </t>
    </r>
    <r>
      <rPr>
        <sz val="11"/>
        <color rgb="FFFF0000"/>
        <rFont val="Calibri"/>
        <family val="2"/>
        <scheme val="minor"/>
      </rPr>
      <t>(has not been updated since last year)</t>
    </r>
  </si>
  <si>
    <t>neuroinflammation (ligand of microglial activation) PET</t>
  </si>
  <si>
    <t>Other (inflammation)</t>
  </si>
  <si>
    <t>histone deacetylase (HDAC) inhibition; microtublue protein modulator;  (high dose vitamin B3/niacin)</t>
  </si>
  <si>
    <t>Nicotinamide</t>
  </si>
  <si>
    <t>Reduce tau-induced microtubule depolymerization; reduce phosphorylation of tau</t>
  </si>
  <si>
    <t>MCI and mild AD</t>
  </si>
  <si>
    <t>Yes?</t>
  </si>
  <si>
    <t>Tau (phosphorylation)</t>
  </si>
  <si>
    <t>CPT (continous performance task)</t>
  </si>
  <si>
    <t>University of Southern California|National Institute on Aging (NIA)|Vanderbilt University|Alzheimer's Therapeutic Research Institute</t>
  </si>
  <si>
    <t>CSF, CT or MRI</t>
  </si>
  <si>
    <t>Reduce amyloid and tau production; autophagic clearance of neurotoxic proteins; immune modulator</t>
  </si>
  <si>
    <t>??</t>
  </si>
  <si>
    <t>quantitative MRI</t>
  </si>
  <si>
    <t>No?</t>
  </si>
  <si>
    <t>MCI or non-demented</t>
  </si>
  <si>
    <t>cNTB</t>
  </si>
  <si>
    <t>yes?</t>
  </si>
  <si>
    <t>Sx-cog (serotonin/melatonin)</t>
  </si>
  <si>
    <t>D</t>
  </si>
  <si>
    <t>ADCS-CGIC-A</t>
  </si>
  <si>
    <t>Probable or possible AD with agitation of moderate severity</t>
  </si>
  <si>
    <t>Alzheimer's Disease Cooperative Study (ADCS)|National Institute on Aging (NIA)</t>
  </si>
  <si>
    <t>NIH/Consortium</t>
  </si>
  <si>
    <t>Sx-neuro (agitation)</t>
  </si>
  <si>
    <t>J</t>
  </si>
  <si>
    <t>B</t>
  </si>
  <si>
    <t>A</t>
  </si>
  <si>
    <t>K</t>
  </si>
  <si>
    <t>Angiotensin II receptor blocker, PPAR-gamma agonist (temisartan); Angiotensin converting enzyme inhibitor (perindopril)</t>
  </si>
  <si>
    <t>F</t>
  </si>
  <si>
    <t>L</t>
  </si>
  <si>
    <t>M</t>
  </si>
  <si>
    <t>J, K ?</t>
  </si>
  <si>
    <t>Prevents inflammatory activity; microglial clearnace of AB and other toxic proteins</t>
  </si>
  <si>
    <t>R1PK1 mediates microglial activity. Mediates neuroinflammation and microglial hyperactivation;  It is elevated in AD brain, and its inhibition in animal models is associated with decreases of amyloid, inflammatory cytokines, and was linked to functional improvement; its inhibition may be neuroprotective</t>
  </si>
  <si>
    <t>Sigma 2 receptor modulator; Sigma-2, a neuronal oligomer receptor subtype, when bound by amyloid oligomers, triggers synaptic loss and diminished cognition due to LTP? Inhibition</t>
  </si>
  <si>
    <t>glutamate receptor antagonist</t>
  </si>
  <si>
    <t>Other (neuroprotection/neurotransmisster)</t>
  </si>
  <si>
    <t>Inhibits glutamate neurotransmission; reduce glutamate-mediated excitotoxcity</t>
  </si>
  <si>
    <t>MRS (magnetic resonance spectroscopy), FDG-PET</t>
  </si>
  <si>
    <t xml:space="preserve">MRS, FDG-PET </t>
  </si>
  <si>
    <t>Rockefeller University, Icahn School of Medicine at Mount Sinai</t>
  </si>
  <si>
    <t>Semorinemab (RO7105705; MTAU9937A)</t>
  </si>
  <si>
    <t>prodromal to mild AD</t>
  </si>
  <si>
    <t>CDR-SB, Safety</t>
  </si>
  <si>
    <t>1, 3, 4, 7</t>
  </si>
  <si>
    <t>ADAS-Cog, CDR-SB, Safety</t>
  </si>
  <si>
    <t>mild to moderate AD with or without coexisting CVD</t>
  </si>
  <si>
    <t>undisclosed; extract from a botanical source</t>
  </si>
  <si>
    <t>Other (neurogenesis)</t>
  </si>
  <si>
    <t>Ongoing (trial cacncelled?)</t>
  </si>
  <si>
    <t>granulocyte macrophage colony stimulating factor</t>
  </si>
  <si>
    <r>
      <t>11/27/2017 (have not been updated since last year;</t>
    </r>
    <r>
      <rPr>
        <sz val="11"/>
        <color rgb="FFFF0000"/>
        <rFont val="Arial"/>
        <family val="2"/>
      </rPr>
      <t xml:space="preserve"> has not been updated this year</t>
    </r>
  </si>
  <si>
    <t>Ventricular size on MRI, safety</t>
  </si>
  <si>
    <t>mild to moderate AD with hypertension</t>
  </si>
  <si>
    <t>Sunnybrook Health Sciences Centre, Alzheimer's Drug Discovery Foundation, Weston Brain Institute</t>
  </si>
  <si>
    <t>Remove amyloid;  activates transport protein ABCC1 and enhance transport of AB peptides from the brain into the blood</t>
  </si>
  <si>
    <t>Anti-emetic; TEP is approved for the prevention and tx of nausea, vomiting, vertigo</t>
  </si>
  <si>
    <t>Efflux of AB peptides</t>
  </si>
  <si>
    <t>early to mild AD, and healthy volunteers</t>
  </si>
  <si>
    <t>Other (AB clearance)</t>
  </si>
  <si>
    <t>Safety, anti-AB antibody titers</t>
  </si>
  <si>
    <t>amyloid PET, vMRI, blood AB and tau</t>
  </si>
  <si>
    <t>4, 7</t>
  </si>
  <si>
    <t>reduce AB aggregation and tau phosphorylation?</t>
  </si>
  <si>
    <t>CSF-AB, CSF-tau, Amyloid-PET, Tau-PET</t>
  </si>
  <si>
    <r>
      <t>1,2,7,</t>
    </r>
    <r>
      <rPr>
        <sz val="11"/>
        <color rgb="FFFF0000"/>
        <rFont val="Calibri"/>
        <family val="2"/>
        <scheme val="minor"/>
      </rPr>
      <t xml:space="preserve"> 8</t>
    </r>
  </si>
  <si>
    <r>
      <rPr>
        <sz val="11"/>
        <color rgb="FFFF0000"/>
        <rFont val="Calibri"/>
        <family val="2"/>
        <scheme val="minor"/>
      </rPr>
      <t>18</t>
    </r>
    <r>
      <rPr>
        <sz val="11"/>
        <color theme="1"/>
        <rFont val="Calibri"/>
        <family val="2"/>
        <scheme val="minor"/>
      </rPr>
      <t>-28</t>
    </r>
  </si>
  <si>
    <t>MCI/mild AD with positive HSV and APOE4</t>
  </si>
  <si>
    <t>CSF total tau</t>
  </si>
  <si>
    <t>CSF AB, CSF tau</t>
  </si>
  <si>
    <t>PET, APOE4, CT, MRI, SPECT or PET/CT</t>
  </si>
  <si>
    <t>&gt;=18</t>
  </si>
  <si>
    <t>Umea University</t>
  </si>
  <si>
    <t>Remove amyloid (DM)</t>
  </si>
  <si>
    <t>Albumin &amp; Immuneglobulin (IVIG) Plasmapheresis</t>
  </si>
  <si>
    <t>ADAS-Cog, ADCS-ADL</t>
  </si>
  <si>
    <t>Blood AB and Tau, CSF AB and Tau, sMRI</t>
  </si>
  <si>
    <t>Early AD (MCI due to AD or mild AD)</t>
  </si>
  <si>
    <t>Sigma 1 receptor agonist, NMDA receptor antagonist (dextromethorphan); dopamine-norepinephrine reuptake inhibtor (bupropion)</t>
  </si>
  <si>
    <t>CMAI (Cohen-Mansfield Agitation Inventory(</t>
  </si>
  <si>
    <t>Probable AD with agitation</t>
  </si>
  <si>
    <t>ADAS-Cog11, CDR-SB</t>
  </si>
  <si>
    <t>CSF and plasma amyloid, tau (this is not from CT.gov, but from the protocol we have) - Remove?</t>
  </si>
  <si>
    <t>Atypical antipsychotic; D2 receptor partial agonist and serotonin-dopamine modulator</t>
  </si>
  <si>
    <t>agitation in probable AD, dementia</t>
  </si>
  <si>
    <t>Time to diagnosis of MCI due to AD, APCC</t>
  </si>
  <si>
    <t>&gt;=24</t>
  </si>
  <si>
    <t>homozygote APOE4 Preclinical</t>
  </si>
  <si>
    <t xml:space="preserve">APOE4 </t>
  </si>
  <si>
    <t>Remove amyloid (vaccine; CAD106); Prevent amyloid production (BACE inhibitor; CNP520)</t>
  </si>
  <si>
    <t>Anti-amyloid (immunotherapy); Anti-amyloid (BACE)</t>
  </si>
  <si>
    <t>Anti-amyloid (BACE)</t>
  </si>
  <si>
    <t>Time to dx of MCI due to AD or dementia due to AD, APCC</t>
  </si>
  <si>
    <t>Prelinical with APOE4; if heterozygotes, evidence of elevated brain AB as measured by CSF or PET</t>
  </si>
  <si>
    <t>Western Europe: Sweden, Denmark, Finland, Belgium, Netherlands, France, 
Norway, UK, Germany, Austria, Switzerland, Spain, Ireland, Italy, Portugal, Iceland</t>
  </si>
  <si>
    <t>1, 2, 3, 5, 6, 7</t>
  </si>
  <si>
    <t>DIAN-TU cognitive composite score (cognitive efficacy)</t>
  </si>
  <si>
    <t>Preclinical/MCI/mild dementia with abnormal mutations on PSEN1, PSEN2, APP</t>
  </si>
  <si>
    <r>
      <t>1,</t>
    </r>
    <r>
      <rPr>
        <sz val="11"/>
        <color rgb="FFFF0000"/>
        <rFont val="Calibri"/>
        <family val="2"/>
        <scheme val="minor"/>
      </rPr>
      <t xml:space="preserve"> 2</t>
    </r>
  </si>
  <si>
    <t>Washington University School of Medicine, Eli Lilly, Hoffmann-La Roche, Alzheimer's Association, NIA, Avid, Accelerating Medicines Partnership (AMP), Janssen</t>
  </si>
  <si>
    <t>Monoclonal antibody directed at plaque and oligomers (gantenerumab); MAB directed at monomers (solanezumab)</t>
  </si>
  <si>
    <t>Remove amyloid/reduce amyloid production</t>
  </si>
  <si>
    <t>Anti-amyloid (immunotherapy) - both</t>
  </si>
  <si>
    <t>MMSE, Safety, ADAS-cog, NPI</t>
  </si>
  <si>
    <t>&gt;=17-24</t>
  </si>
  <si>
    <t>Protect neurons from disease pathology; improve brain blood flow</t>
  </si>
  <si>
    <t>Other (neuroprotection/ anti-oxidant?)</t>
  </si>
  <si>
    <t>Other (neuroprotection</t>
  </si>
  <si>
    <t>Icosapent ethyl (IPE) (Vascepa)</t>
  </si>
  <si>
    <t>cerebral blood flow by arterial spin-labeling MRI</t>
  </si>
  <si>
    <t xml:space="preserve">cognitively healthy with parental history of AD and increased prevalence of APOE4 allele. </t>
  </si>
  <si>
    <t>Losartan, Amlodipine, Atorvastatin + exercise (all count as 1 agent)</t>
  </si>
  <si>
    <t>Intensive vascular risk reduction can preserve cognitive funxtion</t>
  </si>
  <si>
    <t>normal with high risk of AD (high BP, fx of dementia or subjective memory complaints)</t>
  </si>
  <si>
    <t>ADCS-PACC, NIH-TB Cognition Battery</t>
  </si>
  <si>
    <t>vMRI</t>
  </si>
  <si>
    <t>&gt;=26</t>
  </si>
  <si>
    <t>12 months (with 12 mo OLE period)</t>
  </si>
  <si>
    <t>ADAS-Cog11, ADCS-ADL23</t>
  </si>
  <si>
    <t>probable and MCI-AD</t>
  </si>
  <si>
    <t>Anti-tau (aggregation)</t>
  </si>
  <si>
    <t>Terminated (based on futility analysis not based on safety concerns; follow up visits and closing out study activities are completed)</t>
  </si>
  <si>
    <t>Monoclonal antibody directed at plaques and oligomers</t>
  </si>
  <si>
    <t>PET and MRI</t>
  </si>
  <si>
    <t>Reduce amyloid-induced neuronal hyperactivity</t>
  </si>
  <si>
    <t>1, 4, 7</t>
  </si>
  <si>
    <t>CNP520 (Umibecestate) (Generation 2 - why still listed as ongoing?)</t>
  </si>
  <si>
    <t>Completed (failed; shown not to be efficacious)</t>
  </si>
  <si>
    <t>Completed (failed)</t>
  </si>
  <si>
    <t>Completed (success; showed reduced agitation and improvement on MMSE but poorer cognition and sedation vs. placebo)</t>
  </si>
  <si>
    <t>NEW TABLE with all trials or just Phases 2 and 3</t>
  </si>
  <si>
    <t>5 Year trend in the difference between projected recruitment time vs. Actual recruitment time at trial completion/termination</t>
  </si>
  <si>
    <t>Need to collect "primary outcome end date" at first trial registry; calculate recruitment time; then compare to "actual end date" at trial completion</t>
  </si>
  <si>
    <t>Average Productivity for Phase 3 trials</t>
  </si>
  <si>
    <t>Total number of subjects</t>
  </si>
  <si>
    <t>Recruitment in Months</t>
  </si>
  <si>
    <t>Number of sites (sites listed on CT.gov?)</t>
  </si>
  <si>
    <t>Average productivity= # of subjects / # of sites / recruitment time</t>
  </si>
  <si>
    <t>By subject characteristics</t>
  </si>
  <si>
    <t>Prevention</t>
  </si>
  <si>
    <t>Prodromal/mild</t>
  </si>
  <si>
    <t>mild to moderate</t>
  </si>
  <si>
    <t>% of DMT trials that required amyloid confirmation at entry over the past 5 years (2016-2020) - Figure</t>
  </si>
  <si>
    <t>NEW FOR 2020</t>
  </si>
  <si>
    <t>Biomarkers Trend over the past 5 years (2016-2020)</t>
  </si>
  <si>
    <t>% of DMT trials that required amyloid confirmation (CSF or PET) at entry over the past 5 years (2016-2020) - Figure</t>
  </si>
  <si>
    <t>Amyloid as Entry Criterion</t>
  </si>
  <si>
    <t>All DMT trials</t>
  </si>
  <si>
    <t xml:space="preserve">% of trials </t>
  </si>
  <si>
    <t>5 Year Trend in use of biomarkers as outcomes in DMT trials (Phase 2 &amp; 3) - Figure</t>
  </si>
  <si>
    <t xml:space="preserve">Pipeline activity over the past 5 years (2016-2020) by CADRO category </t>
  </si>
  <si>
    <t>Manhattan graph?</t>
  </si>
  <si>
    <t>Further divide amyloid and tau MOAs into DMT-SM and DMT-biologics</t>
  </si>
  <si>
    <t>Group all phases together for each year?</t>
  </si>
  <si>
    <t>Recruiting; Previous Phase 3 trials failed and terminated; However, after further analysis of subgroups of STEADFAST patients, vTv Therapeutics presented data in March 2019 showing a decrease in cognitive decline, dementia, and inflammation in patients with mild Alzheimer’s disease and type 2 diabetes</t>
  </si>
  <si>
    <t># of AGENTS by Mechanisms of Action (2019 Pipeline as of 2/12/2019 )</t>
  </si>
  <si>
    <t># of TRIALS by Mechanisms of Action (2019 Pipeline as of 2/12/2019 )</t>
  </si>
  <si>
    <t>TOTAL</t>
  </si>
  <si>
    <t>Symptomatic Agents</t>
  </si>
  <si>
    <t>Symptomatic Trials</t>
  </si>
  <si>
    <t>Cognitve enhancers</t>
  </si>
  <si>
    <t>DMT Small Molecules</t>
  </si>
  <si>
    <t>amyloid total</t>
  </si>
  <si>
    <t>amyloid-SM</t>
  </si>
  <si>
    <t>Anti-Inflammatory</t>
  </si>
  <si>
    <t>Combinations</t>
  </si>
  <si>
    <t>amyloid-biologics</t>
  </si>
  <si>
    <t xml:space="preserve">Anti-amyloid/ Neuroprotective/ Metabolic </t>
  </si>
  <si>
    <t>Anti-amyloid/ Neuroprotective</t>
  </si>
  <si>
    <t>tau-SM</t>
  </si>
  <si>
    <t>Anti-amyloid/Anti-inflammatory</t>
  </si>
  <si>
    <t>Neuroprotective/Metabolic</t>
  </si>
  <si>
    <t>tau-biologics</t>
  </si>
  <si>
    <t>Neuroprotective/Anti-inflammatory</t>
  </si>
  <si>
    <t>Anti-tau/Neuroprotective</t>
  </si>
  <si>
    <t>Metabolic/Anti-inflammatory</t>
  </si>
  <si>
    <t>DMT Biologics (mabs, vaccines, gene therapy, growth factors, plasma)</t>
  </si>
  <si>
    <t>DMT Biologics</t>
  </si>
  <si>
    <t>Anti-amyloid/Metabolic</t>
  </si>
  <si>
    <t>Regenerative</t>
  </si>
  <si>
    <t>Total DMT Agents</t>
  </si>
  <si>
    <t>Total DMT Trials</t>
  </si>
  <si>
    <t>DMT-SM &amp; Immunotherapy</t>
  </si>
  <si>
    <t>Total # of Agents</t>
  </si>
  <si>
    <t>Total # of Trials</t>
  </si>
  <si>
    <t>*Do not count stem cell therapy as an agent, but include stem cell trials in tables</t>
  </si>
  <si>
    <t>Across all phases</t>
  </si>
  <si>
    <t>Symptomatic- Cognitive enhancers</t>
  </si>
  <si>
    <t xml:space="preserve">Symptomatic- neuropsych &amp; behavioral </t>
  </si>
  <si>
    <t>Undisclosed MoA</t>
  </si>
  <si>
    <t xml:space="preserve"> LY3303560 - IV or SC</t>
  </si>
  <si>
    <t>NCT02754830</t>
  </si>
  <si>
    <t>16120|I8G-MC-LMDA</t>
  </si>
  <si>
    <t>A Study of LY3303560 in Healthy Participants and Participants With Alzheimer's Disease (AD)</t>
  </si>
  <si>
    <t>1 day(single dose)</t>
  </si>
  <si>
    <t>2, 3, 5</t>
  </si>
  <si>
    <t>MCI due to AD, mild-moderate AD, healthy subjects</t>
  </si>
  <si>
    <t>Number of Participants with One or More Serious Adverse Event(s) (SAEs) Considered by the Investigator to be Related to Study Drug Administration|Pharmacokinetics (Serum): Area Under the Concentration Versus Time Curve from Time 0 to Infinity (AUC[0-âˆž]) of LY3303560|Pharmacokinetics (Serum): Maximum Drug Concentration (Cmax) of LY3303560|Pharmacokinetics (Cerebrospinal Fluid): Area Under the Concentration Versus Time Curve (AUC) of LY3303560|Pharmacokinetics (Cerebrospinal Fluid): Maximum Drug Concentration (Cmax) of LY3303560|Mean Change from Baseline in QT/QT Corrected (QTc) Interval</t>
  </si>
  <si>
    <t>Alzheimer's Disease</t>
  </si>
  <si>
    <t>AGN-242071 and Donepezil and/or Memantine</t>
  </si>
  <si>
    <t>NCT03316898</t>
  </si>
  <si>
    <t>3142-101-001</t>
  </si>
  <si>
    <t>A FDG-PET Study of AGN-242071 Added to Standard-of-Care (Donepezil Â± Memantine) for the Treatment of Participants With Mild to Moderate Alzheimer's Disease</t>
  </si>
  <si>
    <t>Allergan</t>
  </si>
  <si>
    <t>Change from Baseline in Fluorodeoxyglucose Positron Emission Tomography (FDG-PET) Metabolic Measure of Standard Uptake Value Ratio (SUVR) for Whole Brain, Hippocampal and Dorsolateral Prefrontal Cortices|Percentage of Participants with Treatment-Emergent Adverse Events (TEAE)|Percentage of Participants with Changes from Baseline in Clinically Significant Clinical Laboratory Values|Percentage of Participants with Changes from Baseline in Clinically Significant Vital Signs|Percentage of Participants with Changes from Baseline in Clinically Significant Electrocardiogram (ECG) Findings|Percentage of Participants who have Suicidal Ideation or Behaviours as determined by Columbia-Suicide Severity Rating Scale (C-SSRS)|Clearance of AGN-242071|Volume of Distribution of AGN-242071|Cmax: Maximum Plasma concentration for AGN-242071|AUC: Area Under the Curve for AGN-242071</t>
  </si>
  <si>
    <t>NIA&amp;Academic</t>
  </si>
  <si>
    <t>Allopregnanolone injection</t>
  </si>
  <si>
    <t>Improve neurogenesis (cognitive enhancer)</t>
  </si>
  <si>
    <t>NCT02221622</t>
  </si>
  <si>
    <t>Allopregnanolone Regenerative Therapeutic for MCI/AD: Dose Finding Phase 1</t>
  </si>
  <si>
    <t>University of Southern California, NIA</t>
  </si>
  <si>
    <t>structural and functional MRI</t>
  </si>
  <si>
    <t>NIA</t>
  </si>
  <si>
    <t>bisnorcymserine (BNC)</t>
  </si>
  <si>
    <t>Butyrylcholinesterase inhibitor</t>
  </si>
  <si>
    <t>Acetylcholine neurotransmission (cognitive enhancer)</t>
  </si>
  <si>
    <t>NCT01747213</t>
  </si>
  <si>
    <t>Phase I, Double-Blind, Placebo-Controlled, Ascending, Single-Dose, Safety, Tolerability and Pharmacokinetic Study of Bisnorcymserine (BNC), a Highly Selective Inhibitor of Butyrylcholinesterase, in Healthy Adult Volunteers</t>
  </si>
  <si>
    <t>Idalopirdine (Lu AE58054)</t>
  </si>
  <si>
    <t>5-HT6 receptor antagonist</t>
  </si>
  <si>
    <t>NCT03307993</t>
  </si>
  <si>
    <t>17475A</t>
  </si>
  <si>
    <t>Positron Emission Tomography (PET) Study in Patients With Alzheimer's Disease</t>
  </si>
  <si>
    <t>5-HT6 Receptor Occupancy (RO)|Idalopirdine plasma concentration (CPET)</t>
  </si>
  <si>
    <t>KHK6640</t>
  </si>
  <si>
    <t>ant-amyloid=beta peptide antibody</t>
  </si>
  <si>
    <t>NCT03093519</t>
  </si>
  <si>
    <t>6640-003</t>
  </si>
  <si>
    <t>A Repeated Dose Study of KHK6640 in Japanese Patients With Alzheimer's Disease</t>
  </si>
  <si>
    <t>197 days</t>
  </si>
  <si>
    <t>Kyowa Hakko Kirin Co., Ltd</t>
  </si>
  <si>
    <t>17-26</t>
  </si>
  <si>
    <t>japanese</t>
  </si>
  <si>
    <t>Number of Participants with Adverse Events</t>
  </si>
  <si>
    <t>Academic|Industry</t>
  </si>
  <si>
    <t>NP001</t>
  </si>
  <si>
    <t>immune regulator of inflammatory monocytes/macrophages</t>
  </si>
  <si>
    <t>Activate immune system (DM)</t>
  </si>
  <si>
    <t>NCT03179501</t>
  </si>
  <si>
    <t>H039</t>
  </si>
  <si>
    <t>NP001, Alzheimer's Disease, and Blood Markers of Inflammation</t>
  </si>
  <si>
    <t>7 days</t>
  </si>
  <si>
    <t>Neuraltus Pharmaceuticals, Inc.|University of Hawaii</t>
  </si>
  <si>
    <t>14-24</t>
  </si>
  <si>
    <t>Inflammatory monocyte-associated biomarkers|Adverse Events</t>
  </si>
  <si>
    <t>Oxaloacetate (OAA)</t>
  </si>
  <si>
    <t>mitochondrial enhancer</t>
  </si>
  <si>
    <t>Enhance multiple cellular processes (DM)</t>
  </si>
  <si>
    <t>NCT02593318</t>
  </si>
  <si>
    <t>Trial of Oxaloacetate in Alzheimer's Disease (TOAD)</t>
  </si>
  <si>
    <t xml:space="preserve"> University of Kansas Medical Center</t>
  </si>
  <si>
    <t>FDG-PET, MRS</t>
  </si>
  <si>
    <t>RGN1016</t>
  </si>
  <si>
    <t>NCT02820155</t>
  </si>
  <si>
    <t>201412002MIPD</t>
  </si>
  <si>
    <t>Phase I Single and Multiple Escalating Dose Study of RGN1016 in Healthy Male Subjects</t>
  </si>
  <si>
    <t>National Taiwan University Hospital|National Taiwan University</t>
  </si>
  <si>
    <t>Number of incidence of Adverse Events.|Area under the plasma concentration-time curve (AUC)|Time to peak drug concentration (Tmax)|Maximum Plasma Concentration (Cmax)|Half-life T1/2</t>
  </si>
  <si>
    <t>TAK-071</t>
  </si>
  <si>
    <t>Muscarinic M1 receptor modulator</t>
  </si>
  <si>
    <t>Enhance acetylcholine neurotransmission (cognitive enhancer)</t>
  </si>
  <si>
    <t>NCT02769065</t>
  </si>
  <si>
    <t>TAK-071-1001|U1111-1176-7435</t>
  </si>
  <si>
    <t>Study of TAK-071 in Healthy Participants and Participants With Mild Cognitive Impairment/Mild Alzheimer Disease</t>
  </si>
  <si>
    <t>31 days</t>
  </si>
  <si>
    <t>Takeda</t>
  </si>
  <si>
    <t>2, 5</t>
  </si>
  <si>
    <t>also healthy subjects</t>
  </si>
  <si>
    <t>Alzheimer Disease|Healthy Volunteers</t>
  </si>
  <si>
    <t>Percentage of Participants who Experience at Least One Treatment-Emergent Adverse Event (TEAE)|Percentage of Participants who Meet the Markedly Abnormal Criteria for Clinical Laboratory Tests at Least Once Post-dose|Percentage of Participants who Meet the Markedly Abnormal Criteria for Vital Sign Measurements at Least Once Post-dose|Percentage of Participants who Meet the Markedly Abnormal Criteria for 12-lead ECG Parameters at Least Once Post-dose|Tmax: Time to Reach the Maximum Plasma Concentration (Cmax) for TAK-071|Cmax: Maximum Observed Plasma Concentration for TAK-071|AUC(0-24): Area Under the Plasma Concentration-Time Curve From Time 0 to 24 Hours Post-dose for TAK-071|AUCâˆž: Area Under the Plasma Concentration-time Curve from Time 0 to Infinity for TAK-071|AUCÏ„: Area Under the Plasma Concentration-time Curve from Time 0 to tau Over the Dosing Interval for TAK-071|Terminal Phase Elimination Half-life (T1/2) for TAK-071|Apparent Clearance (CL/F) for TAK-071|Accumulation Ratio Based on AUC (Rac[AUC] for TAK-071)|Accumulation Ratio Based on Plasma Cmax (Rac[Cmax]) for TAK-071|Amount of Drug Excreted in Urine From Time 0 to Time t (Ae[t]) for TAK-071|Fraction of Administered Dose of Drug Excreted in Urine From Time 0 to Time t (f[e,t]) for TAK-071|Renal Clearance (CL[R]) for TAK-071|CSF Cmax: Maximum Observed Concentration in Cerebrospinal Fluid (CSF) for TAK-071|CSF AUC12: Area Under the CSF Concentration-time Curve From Time 0 to 12 Hours for TAK-071|CSF AUC12:plasma AUC12: Ratio of CSF AUC12 to the Plasma AUC12 for TAK-071|Tmax: Time to Reach the Maximum Plasma Concentration (Cmax) for Donepezil|Cmax: Maximum Observed Plasma Concentration for Donepezil|AUC(0-24): Area Under the Plasma Concentration-Time Curve From Time 0 to 24 Hours Post-dose for Donepezil|Ratio of Geometric Mean of AUC24 and Cmax|Apparent volume of distribution during the terminal disposition phase after extravascular administration (Vz/F) for TAK-071</t>
  </si>
  <si>
    <t>Sigma-2 receptor modulator; reduces amyloid toxicity</t>
  </si>
  <si>
    <t>Improve synaptic dysfunction (cognitive enhancer)</t>
  </si>
  <si>
    <t>NCT02907567</t>
  </si>
  <si>
    <t>COG0102</t>
  </si>
  <si>
    <t>Clinical Trial of CT1812 in Mild to Moderate Alzheimer's Disease</t>
  </si>
  <si>
    <t>Incidence and review of Treatment Emergent Adverse Events</t>
  </si>
  <si>
    <t>Probucol</t>
  </si>
  <si>
    <t>Anti-hyperlipidemic; withdrawn from market in US; Increase apoE in CSF</t>
  </si>
  <si>
    <t>Induce APOE activity and improve synaptic functiong (cognitive enhancer)</t>
  </si>
  <si>
    <t>NCT02707458</t>
  </si>
  <si>
    <t>DEPEND</t>
  </si>
  <si>
    <t>Dosage and Efficacy of Probucol-induced apoE to Negate Cognitive Deterioration</t>
  </si>
  <si>
    <t>Douglas Mental Health University Institute|Weston Brain Institute|McGill University</t>
  </si>
  <si>
    <t>CSF ApoE</t>
  </si>
  <si>
    <t>Dementia of the Alzheimer Type|Age-related Cognitive Decline|Mild Cognitive Impairment Due to Alzheimer Disease</t>
  </si>
  <si>
    <t>Plasma concentration of probucol following test dose|Apolipoprotein concentration in CSF before and after treatment with probucol at individualized dose</t>
  </si>
  <si>
    <t>CB-AC-02 (Placenta derived mesenchymal stem cell therapy)</t>
  </si>
  <si>
    <t>NCT02899091</t>
  </si>
  <si>
    <t>CHA-PAD-101</t>
  </si>
  <si>
    <t>Evaluation of the Safety and Potential Therapeutic Effects After Intravenous Transplantation of CB-AC-02 in Patients With Alzheimer's Disease</t>
  </si>
  <si>
    <t>CHABiotech CO., Ltd</t>
  </si>
  <si>
    <t>Korean male or female</t>
  </si>
  <si>
    <t>1,2,3</t>
  </si>
  <si>
    <t xml:space="preserve">CSF AB and Tau, FDG-PET, </t>
  </si>
  <si>
    <t>Number of Adverse Events|Changes from the baseline in ADAS-Cog (Azheimer's disease Assessment Scale - Congintive Subscale) Score|Changes from the baseline in K-MMSE (Korean-Mini Mental Status Examination) Score|Changes from the baseline in GDS (Global Deterioration Scale)|Changes from the baseline in CDR (Clinical Dementia Rating) Score|Changes from the baseline in K-IADL (Korean Instrumental Activities of Daily Living) Score|Changes from the baseline in CGA-NPI (Caregiver Administered-Neuropsychiatric Inventory) Score|Change in CIBIC (Clinician Interview Based Impression of Change)-plus|Changes from the baseline in SF-36|Changes in Amyloid Beta and Tau amount (pg/mL) in CSF (Cerebrospinal fluid)|Change in Brain MRI (Magnetic Responance imaging)|Change from the baseline of CMRglc (cerebral metabolic rate for glucose ) analyzed with SPM (statistical parametric mapping) with Brain FDG PET imaging|Changes from the baseline of Amyloid amount analyzed with SPM (statistical parametric mapping) with amyloid PET imaging|Changes of band power in qEEG (Quantitative electroencephalography)</t>
  </si>
  <si>
    <t>Human Umbilical Cord Derived MSC</t>
  </si>
  <si>
    <t>NCT01547689</t>
  </si>
  <si>
    <t>Open-Label, Single-Center, Self Control, Phase Ⅰ/Ⅱ Clinical Trial to Evaluate the Safety and the Efficacy of UC-MSC in Patients With Alzheimer's Disease</t>
  </si>
  <si>
    <t>2.5 months</t>
  </si>
  <si>
    <t>Affiliated Hospital to Academy of Military Medical Sciences, China</t>
  </si>
  <si>
    <t>3-23</t>
  </si>
  <si>
    <t xml:space="preserve">CSF AB and tau </t>
  </si>
  <si>
    <t>Atomoxetine</t>
  </si>
  <si>
    <t>Norepinephrine reuptake inhibitor</t>
  </si>
  <si>
    <t>Improve neurotransmission (cognitive enhancer) and improve behavioral symptoms</t>
  </si>
  <si>
    <t>NCT01522404</t>
  </si>
  <si>
    <t>A 6 Month, Phase II Randomized, Double-Blind, Placebo Controlled, Flexible Dosing, Crossover Trial of Atomoxetine in Subjects With Mild Cognitive Impairment.</t>
  </si>
  <si>
    <t>Emory University, NIA</t>
  </si>
  <si>
    <t>CSF and imaging biomarkers of neurodegeneration</t>
  </si>
  <si>
    <t>Mild Cognitive Impairment</t>
  </si>
  <si>
    <t>CPC-201</t>
  </si>
  <si>
    <t>cholinesterase inhibitor + peripheral cholinergic antagonist</t>
  </si>
  <si>
    <t>NCT02549196</t>
  </si>
  <si>
    <t>A Phase II, Dose Titration Study of CPC-201 in Patients With Dementia of Alzheimer's Type</t>
  </si>
  <si>
    <t>7-24</t>
  </si>
  <si>
    <t>Dementia of Alzehiemr's type</t>
  </si>
  <si>
    <t>DAOIB</t>
  </si>
  <si>
    <t>NMDA enhancer</t>
  </si>
  <si>
    <t>Enhance NMDA activity (cognitive enhancer)</t>
  </si>
  <si>
    <t>NCT02239003</t>
  </si>
  <si>
    <t>NMDA-enhancing Agent for the Treatment of Mild Cognitive Impairment</t>
  </si>
  <si>
    <t>Chang Gung Memorial Hospital</t>
  </si>
  <si>
    <t>dopamine agonist</t>
  </si>
  <si>
    <t>Enhance dopamine neurotransmission (cognitive enhancer)</t>
  </si>
  <si>
    <t>NCT03250741</t>
  </si>
  <si>
    <t>EudraCT 2015-002965-43</t>
  </si>
  <si>
    <t>Effects of Dopaminergic Therapy in Patients With Alzheimer's Disease</t>
  </si>
  <si>
    <t>I.R.C.C.S. Fondazione Santa Lucia</t>
  </si>
  <si>
    <t>Global cognition|Frontal cognitive functions|Activities of daily living|Neurophysiological markers of cortical activity|Neuropsychiatric evaluation</t>
  </si>
  <si>
    <t>S47445</t>
  </si>
  <si>
    <t>AMPA receptor agonist; nerve growth factor stimulant</t>
  </si>
  <si>
    <t xml:space="preserve">Ehance NMA receptor activity </t>
  </si>
  <si>
    <t>NCT02626572</t>
  </si>
  <si>
    <t>Efficacy and Safety of 3 Doses of S47445 Versus Placebo in Patients With Alzheimer's Disease at Mild to Moderate Stages With Depressive Symptoms. A 24-week International, Multi-centre, Randomized, Double-blind, Placebo-controlled Phase II Study in Monotherapy Followed by an Optional 28-week Extension Period in Co-administration With Donepezil.</t>
  </si>
  <si>
    <t>Servier</t>
  </si>
  <si>
    <t>15-24</t>
  </si>
  <si>
    <t>antioxidant properties of echinascoside</t>
  </si>
  <si>
    <t>Reduce oxidative stress</t>
  </si>
  <si>
    <t>NCT01255046</t>
  </si>
  <si>
    <t>A Phase II Double-blind, Randomized, Placebo-controlled, Parallel-group Study to Evaluate the Efficacy and Safety of STA-1 as an Add-on Treatment to Donepezil in Patients With Mild to Moderate Alzheimer's Disease</t>
  </si>
  <si>
    <t>Sinphar Pharmaceutical Co., Ltd</t>
  </si>
  <si>
    <t>adjunct tx to donepezil</t>
  </si>
  <si>
    <t>NCT02992132</t>
  </si>
  <si>
    <t>ACP-103-032|2016-001127-32</t>
  </si>
  <si>
    <t>Study to Examine the Safety and Efficacy of Pimavanserin for the Treatment of Agitation and Aggression in Alzheimer's Disease (SERENE)</t>
  </si>
  <si>
    <t>Agitation and aggression in AD</t>
  </si>
  <si>
    <t>Agitation and Aggression in Alzheimer's Disease</t>
  </si>
  <si>
    <t>ORM-12741</t>
  </si>
  <si>
    <t>alpha-2c adrenergic receptor antagonist</t>
  </si>
  <si>
    <t>NCT02471196</t>
  </si>
  <si>
    <t>Efficacy of ORM-12741 on Agitation/Aggression Symptoms in Patients With Alzheimer's Disease: A Randomised, Double-blind, Placebo-controlled, Parallel Group, Multicentre Study of 12 Weeks</t>
  </si>
  <si>
    <t>Orion Corporation, Orion Pharma, Janssen pharmaceuticals</t>
  </si>
  <si>
    <t>b, d</t>
  </si>
  <si>
    <t>Sigma-1 receptor agonist (high affinity), muscarinic agonist (low affinity)</t>
  </si>
  <si>
    <t>Improve cell signaling and enhance multiple cellular process (cognitive enhancer) and reduce tau phosphorylation</t>
  </si>
  <si>
    <t>NCT02244541</t>
  </si>
  <si>
    <t>Phase 2a Study of ANAVEX2-73 Adaptive-Trial-Design With Repeated Doses, MTD Finding, Pharmacodynamic and Bioavailability Evaluation in Patients With Mild to Moderate Alzheimer's Disease With a 6-Month Open Label Follow-Up Period</t>
  </si>
  <si>
    <t>16-28</t>
  </si>
  <si>
    <t>Academic&amp;Consortium</t>
  </si>
  <si>
    <t>AZD0530 </t>
  </si>
  <si>
    <t>Tyrosine kinase Fyn inhibitor; Reduces tau phosphorylation</t>
  </si>
  <si>
    <t>Improve synaptic dysfunction (cognitive enhancer), reduce tau phosphorylation (DM)</t>
  </si>
  <si>
    <t>NCT02167256</t>
  </si>
  <si>
    <t>A Phase Iia Multi-Center Study of 18F-FDG PET, Safety, and Tolerability of AZD0530 in Mild Alzheiemr's Disease</t>
  </si>
  <si>
    <t>Yale University, ATRI</t>
  </si>
  <si>
    <t xml:space="preserve">FDG-PET, vMRI, CSF T-Tau, P-Tau, ApoE </t>
  </si>
  <si>
    <t>Bryostatin 1</t>
  </si>
  <si>
    <t>Protein kinase C inhibitor</t>
  </si>
  <si>
    <t>Improve cellular processes (cognitive enhancer) and reduce amyloid pathology (DM)</t>
  </si>
  <si>
    <t>NCT02431468</t>
  </si>
  <si>
    <t>A Randomized, Double-Blind,Placebo-Controlled, Phase 2 Study Assessing the Safety, Tolerability and Efficacy of Bryostatin in the Treatment of Moderately Severe to Severe Alzheimer's Disease</t>
  </si>
  <si>
    <t>Neurotrope Bioscience, Inc.</t>
  </si>
  <si>
    <t>NCT01595646</t>
  </si>
  <si>
    <t>Study of Nasal Insulin to Fight Forgetfulness - Long-acting Insulin Detemir - 120 Days (SL120)</t>
  </si>
  <si>
    <t>University of Washington, alzheimer's Association</t>
  </si>
  <si>
    <t>aMCI or mild-moderate AD</t>
  </si>
  <si>
    <t>CSF AB, Tau, Plasma AB, Tau</t>
  </si>
  <si>
    <t xml:space="preserve"> Alzheimer's Disease &amp; Mild Cognitive Impairment</t>
  </si>
  <si>
    <t>NCT02406027</t>
  </si>
  <si>
    <t>A Randomized, Two-Period, Double-Blind Placebo-Controlled and Open-Label, Multicenter Extension Study to Determine the Long-Term Safety and Tolerability of JNJ-54861911 in Subjects in the Early Alzheimer's Disease Spectrum</t>
  </si>
  <si>
    <t>96 weks</t>
  </si>
  <si>
    <t>CSF and plasma AB, sAPP</t>
  </si>
  <si>
    <t>LY3202626</t>
  </si>
  <si>
    <t>NCT02791191</t>
  </si>
  <si>
    <t>A Study of LY3202626 on Disease Progression in Participants With Mild Alzheimer's Disease Dementia</t>
  </si>
  <si>
    <t>5,7</t>
  </si>
  <si>
    <t>amyloid PET, Plasma AB</t>
  </si>
  <si>
    <t>Change from Baseline in Positron Emission Tomography (PET) Standard Uptake Value Ratio (SUVr) of Â¹â¸F-AV-1451|Percentage of Participants with Emergent Magnetic Resonance Imaging (MRI) Findings|Percentage of Participants with Amyloid-Related Imaging Abnormalities (ARIA)|Percentage of Participants with Suicidal Ideation and Behaviors Assessed by the Columbia Suicide Severity Rating Scale (C-SSRS) Scores|Pharmacokinetics (PK): Area Under the Plasma Concentration-Time Curve at Steady State of LY3202626|Change From Baseline in Plasma Amyloid Beta AÎ²â‚â‚‹â‚„â‚€, â‚â‚‹â‚„â‚‚, and 1-x Concentration|Change from Baseline on the 13-item Alzheimer's Disease Assessment Scale-Cognition (ADAS-Cogâ‚â‚ƒ)|Change from Baseline on the Alzheimer's Disease Cooperative Study-Activities of Daily Living Inventory (ADCS-iADL)|Change from Baseline on the Integrated Alzheimer's Disease Rating Scale (iADRS)</t>
  </si>
  <si>
    <t>Simvastatin + L-Arginine + Tetrahydrobiopterin (SLAT)</t>
  </si>
  <si>
    <t>a,c</t>
  </si>
  <si>
    <t>HMG-CoA reductase inhibitor and antioxidant</t>
  </si>
  <si>
    <t>Reduce cholesterol synthesis thereby reducting amyloid production</t>
  </si>
  <si>
    <t>NCT01439555</t>
  </si>
  <si>
    <t>Endothelial Facilitation in Alzheimer's Disease. An Open Label Pilot Study of the Sequential and Cumulative Effects of Simvastatin, L-Arginine, and Sapropterin (Kuvan) on Cerebral Blood Flow and Cognitive Function in Patients With Alzheimer's Disease.</t>
  </si>
  <si>
    <t>University of Massachusetts, Worcester</t>
  </si>
  <si>
    <t>NCT01767311</t>
  </si>
  <si>
    <t>A Placebo-controlled, Double-blind, Parallel-group, Bayesian Adaptive Randomization Design and Dose Regimen-finding Study to Evaluate Safety, Tolerability and Efficacy of BAN2401 in Subjects With Early Alzheimer?s Disease</t>
  </si>
  <si>
    <t>Eisai Inc.</t>
  </si>
  <si>
    <t>22+</t>
  </si>
  <si>
    <t>Reduce amyloid (DM)</t>
  </si>
  <si>
    <t>NCT02551809</t>
  </si>
  <si>
    <t>A Randomized, Double-blind, Placebo-controlled, 3-arm Parallel-group, Multicenter, Phase IIa Study to Evaluate the Safety, Tolerability, Immunogenicity, and Efficacy of UBITh® AD Immunotherapeutic Vaccine (UB-311) in Patients With Mild Alzheimer's Disease</t>
  </si>
  <si>
    <t>Insulin (Humulin® R U-100) intranasal</t>
  </si>
  <si>
    <t>Enhance cell signaling and neurogenesis</t>
  </si>
  <si>
    <t>NCT01767909</t>
  </si>
  <si>
    <t>Therapeutic Effects of Intranasally-Administered Insulin in Adults With Amnestic Mild Cognitive Impairment (aMCI) or Mild Alzheimer's Disease (AD)</t>
  </si>
  <si>
    <t>University of Southern California, NIA, Alzheimer's therapeutic research institute, wake forest university health sciences</t>
  </si>
  <si>
    <t>20+</t>
  </si>
  <si>
    <t>JNJ-54861911</t>
  </si>
  <si>
    <t>NCT02569398</t>
  </si>
  <si>
    <t>A Phase 2b/3 Randomized, Double-blind, Placebo-Controlled, Parallel Group, Multicenter Study Investigating the Efficacy and Safety of JNJ-54861911 in Subjects Who Are Asymptomatic At Risk for Developing Alzheimer's Dementia</t>
  </si>
  <si>
    <t>54 months</t>
  </si>
  <si>
    <t>LY3314814 (AZD3293)- Lanabecestat</t>
  </si>
  <si>
    <t>NCT02245737</t>
  </si>
  <si>
    <t>A 24-month, Multicenter, Randomized, Double-blind, Placebo-controlled, Parallel-group, Efficacy, Safety, Tolerability, Biomarker, and Pharmacokinetic Study of AZD3293 in Early Alzheimer's Disease (The AMARANTH Study)</t>
  </si>
  <si>
    <t>AstraZeneca, Eli Lilly</t>
  </si>
  <si>
    <t>21-28</t>
  </si>
  <si>
    <t>1, 2, 3, 7</t>
  </si>
  <si>
    <t>CSF-AB40, Amyloid-AV-45 PET, 18f-FDG-PET, CSF-t-tau, p-tau</t>
  </si>
  <si>
    <t>serotonin 5-HT2A receptor antagonist, dopamine receptor phosphoprotein modulator, glutamatergic modulator, serotonin reuptake inhibitor</t>
  </si>
  <si>
    <t>NCT02817906</t>
  </si>
  <si>
    <t>ITI-007-201</t>
  </si>
  <si>
    <t>ITI-007 for the Treatment of Agitation in Patients With Dementia, Including Alzheimer's Disease</t>
  </si>
  <si>
    <t>Intra-Cellular Therapies, Inc.</t>
  </si>
  <si>
    <t>Cohen-Mansfield Agitation Inventory - Community Version (CMAI-C)|Clinical Global Impression Scale for Severity of Illness (CGI-S)</t>
  </si>
  <si>
    <t>NCT02783573</t>
  </si>
  <si>
    <t>A Study of LY3314814 in Participants With Mild Alzheimer's Disease Dementia (DAYBREAK-ALZ)</t>
  </si>
  <si>
    <t>156 weeks</t>
  </si>
  <si>
    <t>Eli Lilly and Company|AstraZeneca</t>
  </si>
  <si>
    <t>Change from Baseline in AlzheimerÂ´s Disease Assessment Scale- Cognitive Subscale (ADAS-Cog-13) Score|Change from Baseline in AlzheimerÂ´s Disease Cooperative Study Activities of Daily Living Inventory (ADCS-iADL) Instrumental Items Score|Change from Baseline in Functional Activities Questionnaire (FAQ) Score|Change from Baseline on the Integrated Alzheimer's Disease Rating Scale (iADRS) Score|Change from Baseline in the Clinical Dementia Rating - Sum of Boxes (CDR-SB) Score|Change in Clinical Dementia Rating (CDR) Global Score|Change from Baseline in Neuropsychiatric Inventory (NPI) Score|Change from Baseline on the Mini-Mental State Examination (MMSE)|Change from Baseline in Concentration of Cerebrospinal fluid (CSF) Biomarker AÎ²1-42|Change from Baseline in Concentration of CSF Biomarker AÎ²1-40|Change from Baseline in CSF Biomarker Total Tau|Change from Baseline in CSF Biomarker Phosphorylated Tau|Change from Baseline in Brain Amyloid Burden using Florbetapir Amyloid Scan|Change from Baseline in Regional Cerebral Blood Flow (rCBF) using Florbetapir Perfusion Scan|Change from Baseline in Whole Brain Volume|Population Pharmacokinetics (PK): Apparent Oral Clearance of LY3314814|Population PK: Central Volume of Distribution of LY3314814</t>
  </si>
  <si>
    <t>Azeliragon (TTP488)</t>
  </si>
  <si>
    <t>Anti-amyloid RAGE antagonist</t>
  </si>
  <si>
    <t>Reduce amyloid uptake in brain and lower inflammation in glial cells</t>
  </si>
  <si>
    <t>NCT02916056</t>
  </si>
  <si>
    <t>2-Year Extension Study of Azeliragon in Subjects With Alzheimer's Disease (STEADFAST Extension)</t>
  </si>
  <si>
    <t>2 YEARS</t>
  </si>
  <si>
    <t>Adverse Events|Clinical Safety Laboratory Tests|Electrocardiogram|Vital Signs|The slope of change over time in Alzheimer's Disease Assessment Scale - cognitive measure (ADAS-cog)|The slope of change over time in Clinical Dementia Rating Scale-Sum of Boxes (CDR-sb)|The slope of change over time in Mini-Mental State Exam (MMSE)|The slope of change over time in Alzheimer's Disease Cooperative Study-Activities of Daily Living (ADCS-ADL) scale|The slope of change over time in Neuropsychiatric Inventory Questionnaire (NPI)|Change from baseline in measures of Alzheimer's Disease Assessment Scale - cognitive measure (ADAS-cog)|Change from baseline in measures of Mini-Mental State Exam (MMSE)|Change from baseline in measures of Clinical Dementia Rating (CDR) scale|Change from baseline in measures of Alzheimer's Disease Cooperative Study-Activities of Daily Living (ADCS-ADL) scale|Change from baseline in measures of Continuous Oral Word Association Task (COWAT)|Change from baseline in measures of Category Fluency Test (CFT)|Change from baseline in measures of Trail Making Test|Change from baseline in measures of Neuropsychiatric Inventory Questionnaire (NPI)</t>
  </si>
  <si>
    <t>NCT02080364</t>
  </si>
  <si>
    <t>Randomized, Double-blind, Placebo Controlled, Multi-center Registration Trial to Evaluate the Efficacy and Safety of TTP488 in Patients With Mild Alzheimer's Disease Receiving Acetylcholinesterase Inhibitors and/or Memantine</t>
  </si>
  <si>
    <t>TransTech Pharma</t>
  </si>
  <si>
    <t>vmRI, 18F-FDG-PET</t>
  </si>
  <si>
    <t>LY3314814 (AZD3293) - Lanabecestat</t>
  </si>
  <si>
    <t>NCT02972658</t>
  </si>
  <si>
    <t>A Study of LY3314814 in Early Alzheimer's Disease Dementia (Extension study of AMARANTH study</t>
  </si>
  <si>
    <t>Ext. of AMARNTH study</t>
  </si>
  <si>
    <t>Delayed Start Analysis on the 13-item Alzheimer's Disease Assessment Scale - Cognitive Subscale (ADAS-Cog13)|Delayed Start Analysis on the AlzheimerÂ´s Disease Cooperative Study Activities of Daily Living Inventory (ADCS-iADL) Instrumental Items|Delayed Start Analysis on the Functional Activities Questionnaire (FAQ) Score|Delayed Start Analysis on the Integrated Alzheimer's Disease Rating Scale (iADRS) Score|Delayed Start Analysis on the Mini-Mental Status Examination (MMSE)|Delayed Start Analysis on the ADAS-Cog13</t>
  </si>
  <si>
    <t>MK-8931 (verubecestat)</t>
  </si>
  <si>
    <t>NCT01953601</t>
  </si>
  <si>
    <t>A Phase III, Randomized, Placebo-Controlled, Parallel-Group, Double-Blind Clinical Trial to Study the Efficacy and Safety of MK-8931 (SCH 900931) in Subjects With Amnestic Mild Cognitive Impairment Due to Alzheimer's Disease (Prodromal AD)</t>
  </si>
  <si>
    <t>2, 7</t>
  </si>
  <si>
    <t>CSF-total tau, amyloid PET</t>
  </si>
  <si>
    <t>amnestic mild cognitive impairment (aMCI) due to Alzheimer's Disease</t>
  </si>
  <si>
    <t>Inhibit amyloid aggregation</t>
  </si>
  <si>
    <t>Reduce amyloid plaque load (DM)</t>
  </si>
  <si>
    <t>NCT02293915</t>
  </si>
  <si>
    <t>Phase III Study of Sodium Oligo-mannurarate (GV-971) Capsule on Mild to Moderate Alzheimer Disease</t>
  </si>
  <si>
    <t>36 weeks</t>
  </si>
  <si>
    <t>Shanghai Greenvalley Pharmaceutical Co., Ltd.</t>
  </si>
  <si>
    <t>NO</t>
  </si>
  <si>
    <t>Suvorexant (MK-4305)</t>
  </si>
  <si>
    <t>Dual Orexin receptor antagonist (insomnia in AD)</t>
  </si>
  <si>
    <t>NCT02750306</t>
  </si>
  <si>
    <t>4305-061|2015-003154-40|MK-4305-061</t>
  </si>
  <si>
    <t>Safety and Efficacy of Suvorexant (MK-4305) for the Treatment of Insomnia in Participants With Alzheimer's Disease (MK-4305-061)</t>
  </si>
  <si>
    <t>probable AD with insomnia</t>
  </si>
  <si>
    <t>Insomnia|Alzheimer's Disease</t>
  </si>
  <si>
    <t>Change from Baseline in PSG-derived TST at Week 4|Percentage of Participants Who Experienced One or More Adverse Events (AEs)|Percentage of Participants Who Discontinued Study Drug Due to an AE|Change from Baseline in PSG-derived Wakefulness After Persistent Sleep Onset (WASO) at Week 4</t>
  </si>
  <si>
    <t>NCT02245568</t>
  </si>
  <si>
    <t xml:space="preserve"> An Open-Label, Extension Study of the Effects of TRx0237 in Subjects With Alzheimer's Disease or Behavioral Variant Frontotemporal Dementia (bvFTD</t>
  </si>
  <si>
    <t>29 months</t>
  </si>
  <si>
    <t>TauRx Therapeutics Ltd</t>
  </si>
  <si>
    <t>all cause dementia and probable AD</t>
  </si>
  <si>
    <t>62</t>
  </si>
  <si>
    <t>335</t>
  </si>
  <si>
    <t>1065</t>
  </si>
  <si>
    <t>943</t>
  </si>
  <si>
    <t>1035</t>
  </si>
  <si>
    <t>Terminated</t>
  </si>
  <si>
    <t>993</t>
  </si>
  <si>
    <t>150</t>
  </si>
  <si>
    <t>1037</t>
  </si>
  <si>
    <t>701</t>
  </si>
  <si>
    <t>334</t>
  </si>
  <si>
    <t>1308</t>
  </si>
  <si>
    <t>547</t>
  </si>
  <si>
    <t>731</t>
  </si>
  <si>
    <t>2192</t>
  </si>
  <si>
    <t>insulin sensitizer</t>
  </si>
  <si>
    <t>913</t>
  </si>
  <si>
    <t>1004</t>
  </si>
  <si>
    <t>ITI-007</t>
  </si>
  <si>
    <t>Toyama Chemical Co., Ltd.</t>
  </si>
  <si>
    <t>Combine 2019 pipeline update with New trials for 2020 pipeline</t>
  </si>
  <si>
    <t>Withdrawn (business decision to stop the study)</t>
  </si>
  <si>
    <t>Terminated (terminated for strategic reasons)</t>
  </si>
  <si>
    <t>Terminated (poor recruitment)</t>
  </si>
  <si>
    <t>Terminated (data from cohort no longer needed due to indication change)</t>
  </si>
  <si>
    <t>COR388 (started and completed in 2018)</t>
  </si>
  <si>
    <t>anti-bacterial</t>
  </si>
  <si>
    <t xml:space="preserve">Bacterial protease inhibitor (antibiotic); gram-negative bacteria identified as a target in neurodegeneration. This bacterium produces a protease that operates intracellularly, cleaving amyloid and tau into aggregating subcomponents. </t>
  </si>
  <si>
    <t>targets a bacterial infection in the brain that it believes causes the degenerative symtoms of AD</t>
  </si>
  <si>
    <t>NCT03418688</t>
  </si>
  <si>
    <t>COR388-002</t>
  </si>
  <si>
    <t>A Multiple Ascending Dose Study of COR388</t>
  </si>
  <si>
    <t>14-25</t>
  </si>
  <si>
    <t xml:space="preserve">Healthy and probable AD </t>
  </si>
  <si>
    <t>AUC|Cmax|Tmax</t>
  </si>
  <si>
    <t xml:space="preserve">STA-1 </t>
  </si>
  <si>
    <t>3?, 4</t>
  </si>
  <si>
    <t>insulin detemir Intranasal</t>
  </si>
  <si>
    <t>Terminated (Janssen concluded benefit risk no longer favorable to continue development)</t>
  </si>
  <si>
    <t>16223|I7X-MC-LLCF NAVIGATE-AD</t>
  </si>
  <si>
    <t>Terminated (probability of identifying statistically significant effect is small)</t>
  </si>
  <si>
    <t>Amyloid-PET, CSF AB and tau, vMRI</t>
  </si>
  <si>
    <t>Rotigotine</t>
  </si>
  <si>
    <t>AMARANTH</t>
  </si>
  <si>
    <t>Terminated (an independent assessment concluded the trial was not likely to meet the primary endpoint upon completion and therefore trial stopped for futility)</t>
  </si>
  <si>
    <t>Improve insuin insensitivity, promote neuronal metabolism</t>
  </si>
  <si>
    <t>SNIFF</t>
  </si>
  <si>
    <t>CSF-AB, CSF-AB/Tau ratio, APOE-4</t>
  </si>
  <si>
    <t>JNJ-54861911 (atabacestat)</t>
  </si>
  <si>
    <t>EARLY</t>
  </si>
  <si>
    <t>Janssen</t>
  </si>
  <si>
    <t>DAYBREAK-ALZ</t>
  </si>
  <si>
    <t>STEADFAST Extension</t>
  </si>
  <si>
    <t>Terminated (not due to safety but due to a lack of efficacy at the 5mg dose)</t>
  </si>
  <si>
    <t>10aug16</t>
  </si>
  <si>
    <t>STEADFAST</t>
  </si>
  <si>
    <t>25feb14</t>
  </si>
  <si>
    <t>EXT of AMARANTH study</t>
  </si>
  <si>
    <t>APECS</t>
  </si>
  <si>
    <t>GV-971 (Sodium oligo-mannurarate)</t>
  </si>
  <si>
    <t>TRx0237 (100-300mg/day)</t>
  </si>
  <si>
    <t>TERMINATED (pre-specified interim analysis indicated futility)</t>
  </si>
  <si>
    <t>agitation in probable AD</t>
  </si>
  <si>
    <r>
      <rPr>
        <b/>
        <u/>
        <sz val="14"/>
        <color theme="1"/>
        <rFont val="Calibri"/>
        <family val="2"/>
        <scheme val="minor"/>
      </rPr>
      <t>2019 PIPELINE:</t>
    </r>
    <r>
      <rPr>
        <b/>
        <sz val="11"/>
        <color theme="1"/>
        <rFont val="Calibri"/>
        <family val="2"/>
        <scheme val="minor"/>
      </rPr>
      <t xml:space="preserve"> Agents and trials that are</t>
    </r>
    <r>
      <rPr>
        <b/>
        <sz val="14"/>
        <color theme="1"/>
        <rFont val="Calibri"/>
        <family val="2"/>
        <scheme val="minor"/>
      </rPr>
      <t xml:space="preserve"> currently</t>
    </r>
    <r>
      <rPr>
        <b/>
        <sz val="11"/>
        <color theme="1"/>
        <rFont val="Calibri"/>
        <family val="2"/>
        <scheme val="minor"/>
      </rPr>
      <t xml:space="preserve"> in the pipeline as of February 12, 2019 - USED FOR 2019 PAPER
(trials that are "recruiting", "active, not recruiting", "not yet recruiting")
**Also added </t>
    </r>
    <r>
      <rPr>
        <b/>
        <sz val="12"/>
        <color theme="1"/>
        <rFont val="Calibri"/>
        <family val="2"/>
        <scheme val="minor"/>
      </rPr>
      <t xml:space="preserve">Completed Trials </t>
    </r>
    <r>
      <rPr>
        <b/>
        <sz val="11"/>
        <color theme="1"/>
        <rFont val="Calibri"/>
        <family val="2"/>
        <scheme val="minor"/>
      </rPr>
      <t>from "2018 pipeline status in 2019" for completed trials since 2018 paper</t>
    </r>
  </si>
  <si>
    <t>76</t>
  </si>
  <si>
    <t>188</t>
  </si>
  <si>
    <t>1280</t>
  </si>
  <si>
    <t>278</t>
  </si>
  <si>
    <t>333</t>
  </si>
  <si>
    <t>1066</t>
  </si>
  <si>
    <t>245</t>
  </si>
  <si>
    <t>399</t>
  </si>
  <si>
    <t>2198</t>
  </si>
  <si>
    <t>223</t>
  </si>
  <si>
    <t>365</t>
  </si>
  <si>
    <t>357</t>
  </si>
  <si>
    <t>638</t>
  </si>
  <si>
    <t>546</t>
  </si>
  <si>
    <t>1736</t>
  </si>
  <si>
    <t>2312</t>
  </si>
  <si>
    <t>2070</t>
  </si>
  <si>
    <t>722</t>
  </si>
  <si>
    <t>2161</t>
  </si>
  <si>
    <t>2100</t>
  </si>
  <si>
    <t>1096</t>
  </si>
  <si>
    <t>472</t>
  </si>
  <si>
    <t>450</t>
  </si>
  <si>
    <t>843</t>
  </si>
  <si>
    <t>787</t>
  </si>
  <si>
    <t>1184</t>
  </si>
  <si>
    <t>458</t>
  </si>
  <si>
    <t>1227</t>
  </si>
  <si>
    <t>1092</t>
  </si>
  <si>
    <t>761</t>
  </si>
  <si>
    <t>2037</t>
  </si>
  <si>
    <t>883</t>
  </si>
  <si>
    <t>1465</t>
  </si>
  <si>
    <t>1818</t>
  </si>
  <si>
    <t>3061</t>
  </si>
  <si>
    <t>819</t>
  </si>
  <si>
    <t>1157</t>
  </si>
  <si>
    <t>566</t>
  </si>
  <si>
    <t>1624</t>
  </si>
  <si>
    <t>1641</t>
  </si>
  <si>
    <t>1550</t>
  </si>
  <si>
    <t>860</t>
  </si>
  <si>
    <t>AVP-786 (d6-DM/quinidine)</t>
  </si>
  <si>
    <t># of Sites/Study Locations (for Phase 3 only)</t>
  </si>
  <si>
    <t>Est. End Date (or Actual End Date for Completed trials)</t>
  </si>
  <si>
    <t>Primary Completion Date (or Actual Primary Completion Date for Completed trials)</t>
  </si>
  <si>
    <t>End Date at First Registration (use for comparing with actual end date for completed trials)</t>
  </si>
  <si>
    <t>166</t>
  </si>
  <si>
    <t>84</t>
  </si>
  <si>
    <t>1626</t>
  </si>
  <si>
    <t>1488</t>
  </si>
  <si>
    <t>1597</t>
  </si>
  <si>
    <t>1345</t>
  </si>
  <si>
    <t>1221</t>
  </si>
  <si>
    <t>855</t>
  </si>
  <si>
    <t>190</t>
  </si>
  <si>
    <t>539</t>
  </si>
  <si>
    <t>696</t>
  </si>
  <si>
    <t>851</t>
  </si>
  <si>
    <t>797</t>
  </si>
  <si>
    <t>1187</t>
  </si>
  <si>
    <t>700</t>
  </si>
  <si>
    <t>1300</t>
  </si>
  <si>
    <t>1127</t>
  </si>
  <si>
    <t>405</t>
  </si>
  <si>
    <t>400</t>
  </si>
  <si>
    <t>885</t>
  </si>
  <si>
    <t>765</t>
  </si>
  <si>
    <t>548</t>
  </si>
  <si>
    <t>196</t>
  </si>
  <si>
    <t>732</t>
  </si>
  <si>
    <t>1216</t>
  </si>
  <si>
    <t>2147</t>
  </si>
  <si>
    <t>564</t>
  </si>
  <si>
    <t>403</t>
  </si>
  <si>
    <t>1526</t>
  </si>
  <si>
    <t>3109</t>
  </si>
  <si>
    <t>643</t>
  </si>
  <si>
    <t>4138</t>
  </si>
  <si>
    <t>2476</t>
  </si>
  <si>
    <t>912</t>
  </si>
  <si>
    <t>821</t>
  </si>
  <si>
    <t>2557</t>
  </si>
  <si>
    <t>1789</t>
  </si>
  <si>
    <t>222</t>
  </si>
  <si>
    <t>3303</t>
  </si>
  <si>
    <t>2358</t>
  </si>
  <si>
    <t>1438</t>
  </si>
  <si>
    <t>1405</t>
  </si>
  <si>
    <t>859</t>
  </si>
  <si>
    <t>1422</t>
  </si>
  <si>
    <t>171</t>
  </si>
  <si>
    <t>89</t>
  </si>
  <si>
    <t>730</t>
  </si>
  <si>
    <t>Primary Completion Date at First Registration (For Phase 2 &amp; 3 DMTs Completed Trials - use to calculate projected recruitment time at beginning vs. Actual recruitment time at trial completion)</t>
  </si>
  <si>
    <t>Completed (positive results from phase 2 program, but phase 3 trials failed to reduce agitation</t>
  </si>
  <si>
    <t>Safety, Tolerability, MMSE</t>
  </si>
  <si>
    <t>Monoclonal antibody targeting oligomers</t>
  </si>
  <si>
    <t>Completed (phase 3 program halted due to fuility)</t>
  </si>
  <si>
    <t>Ongoing (but we know trial was suspended - Mission AD 1)</t>
  </si>
  <si>
    <t>CDR-SB, Safety, MRI</t>
  </si>
  <si>
    <t>MCI or mild AD (Early AD)</t>
  </si>
  <si>
    <t>1, 2, 3, 4, 6, 7</t>
  </si>
  <si>
    <t>Ongoing (but we know trial was suspended - Mission AD 2)</t>
  </si>
  <si>
    <t>1, 2, 3, 4, 5, 6, 7</t>
  </si>
  <si>
    <r>
      <t xml:space="preserve">1/17/2019 </t>
    </r>
    <r>
      <rPr>
        <sz val="11"/>
        <color rgb="FFFF0000"/>
        <rFont val="Calibri"/>
        <family val="2"/>
        <scheme val="minor"/>
      </rPr>
      <t>(has not been updated since last year)</t>
    </r>
  </si>
  <si>
    <t>Johns Hopkins University|National Institute on Aging (NIA)</t>
  </si>
  <si>
    <t>Monoclonal antibody diredcted at plaque and oligomers</t>
  </si>
  <si>
    <t>ADAS-Cog13, ADCS-ADL</t>
  </si>
  <si>
    <t>1, 3, 4, 5, 6, 7</t>
  </si>
  <si>
    <t>Anti-amyloid (monoclonal antibody)</t>
  </si>
  <si>
    <t>CDR-SOB</t>
  </si>
  <si>
    <t>1, 2, 3, 4, 5, 7</t>
  </si>
  <si>
    <t>Amyloid-PET, CSF tau and AB, vMRI</t>
  </si>
  <si>
    <t>&gt;=23</t>
  </si>
  <si>
    <t>1, 2, 3, 4, 5, 6</t>
  </si>
  <si>
    <t>alpha-2 adrenergic agonist</t>
  </si>
  <si>
    <t>Sx-cog (neurotransmitter)</t>
  </si>
  <si>
    <t>Modulation of noradrenergic deficit; increases levels og noradrenaline</t>
  </si>
  <si>
    <t>Masitinib</t>
  </si>
  <si>
    <t>Update status of trials from 2019 pipeline paper (sheet "2019 Pipeline as of 12Feb19") as of 2020 Data Cut Off Date. 
To be use for 2020 pipeline paper. 
Add Additional Categories for this year 2020; Change MOA Categories to CADRO - Per CADRO for AD/ADRD Category C, 7&amp;8
Add "Next Generation Biotherapeutics" (NGB) category - stem cells, gene, IONIS - no CADRO category</t>
  </si>
  <si>
    <t>Other (anti-inflammatory)</t>
  </si>
  <si>
    <t>neuroprotective effects through activity on mast cells and other non-neuronal cells of the central nervous system, with subsequent modulation of inflammatory and neurodegenerative processes; possible disruption of the AB signaling cascade via inhibition of the Fyn signaling pathway</t>
  </si>
  <si>
    <t>ADCS-ADL, ADAS-Cog</t>
  </si>
  <si>
    <t>NPI, CGIC</t>
  </si>
  <si>
    <t>possible or probable AD with apathy</t>
  </si>
  <si>
    <t>Location(1. North America (US &amp; Canada); 2. Non-North America; 3. Both)</t>
  </si>
  <si>
    <r>
      <t xml:space="preserve">11/28/2018 </t>
    </r>
    <r>
      <rPr>
        <sz val="11"/>
        <color rgb="FFFF0000"/>
        <rFont val="Calibri"/>
        <family val="2"/>
        <scheme val="minor"/>
      </rPr>
      <t>(has not been updated since last year)</t>
    </r>
  </si>
  <si>
    <t>CMAI</t>
  </si>
  <si>
    <t>Brighton and Sussex Medical School</t>
  </si>
  <si>
    <t>mild-moderate AD</t>
  </si>
  <si>
    <r>
      <t>Ongoin</t>
    </r>
    <r>
      <rPr>
        <sz val="11"/>
        <color theme="1"/>
        <rFont val="Calibri"/>
        <family val="2"/>
        <scheme val="minor"/>
      </rPr>
      <t>g</t>
    </r>
  </si>
  <si>
    <r>
      <t xml:space="preserve">12/4/2018 </t>
    </r>
    <r>
      <rPr>
        <sz val="11"/>
        <color rgb="FFFF0000"/>
        <rFont val="Arial"/>
        <family val="2"/>
      </rPr>
      <t>(has not been updated since last year)</t>
    </r>
  </si>
  <si>
    <t>Monoclonal antibody directed at monomers</t>
  </si>
  <si>
    <t xml:space="preserve">Remove amyloid and prevent aggregation; targets soluble amyloid monomers rather than plaques and fibrils. </t>
  </si>
  <si>
    <t>PACC (preclinical alzheimer cognitive composite)</t>
  </si>
  <si>
    <t>1, 6, 7</t>
  </si>
  <si>
    <t>Zolpidem &amp; Zoplicone (studied separately)</t>
  </si>
  <si>
    <t>Mean total sleep time</t>
  </si>
  <si>
    <t>sleep disorders in probable AD</t>
  </si>
  <si>
    <t>TTP488-305 (Elevage)</t>
  </si>
  <si>
    <t>6 or 18 months (part 2)</t>
  </si>
  <si>
    <t>48 weeks (24 tx plus 24 weeks ext period)</t>
  </si>
  <si>
    <t>AEs (Safety)</t>
  </si>
  <si>
    <t>Ongoing (status changed from Completed status in 2019)</t>
  </si>
  <si>
    <t>BAN2401-G000-201</t>
  </si>
  <si>
    <t>79 weeks (plus OLE up to 24 months)</t>
  </si>
  <si>
    <t>ADCOMS</t>
  </si>
  <si>
    <t>Monoclonal antibody directed at fibrils</t>
  </si>
  <si>
    <t>NEW Trials registered since last year pipeline (since 2-12-2019)</t>
  </si>
  <si>
    <t>Oral fecal microbiota transplant (FMT) intervention</t>
  </si>
  <si>
    <t>improve gut microbiota - effect on AD pathology?</t>
  </si>
  <si>
    <t>N. Gut-Brain Axis (add this to J. ?)</t>
  </si>
  <si>
    <t>NCT04187547</t>
  </si>
  <si>
    <t>A Phase III Multi Regional Clinical Trial (MRCT) of Tricaprilin in Mild to Moderately Severe Probable Alzheimer's Disease</t>
  </si>
  <si>
    <t>AC-19-020</t>
  </si>
  <si>
    <t>Enrollment #</t>
  </si>
  <si>
    <t>Change From Baseline in Alzheimer's Disease Assessment Scale-cognitive Subscale (ADAS-cog11). Total Score up to 20-week Treatment|Number of subjects with treatment related adverse events|Clinical Global Impression of Change|Change From Baseline in Dependence Scale.Total Score up to 20-week Treatment|Change From Baseline in RUD-Lite</t>
  </si>
  <si>
    <t>Tricaprilin (AC-SD-03)</t>
  </si>
  <si>
    <t>Mild to moderately severe probable AD who are APOE4 non-carriers</t>
  </si>
  <si>
    <t>MRI and FDG-PET and APOE4 negative</t>
  </si>
  <si>
    <r>
      <t xml:space="preserve">In GREY - duplicates from last year's data; Do not count towards new trials for 2020
As of 10/31/1 - 36 New trials; 11/12/19 - Remove 1 trial (crenezumab tau pet study NCT03977584) = 35  - **Remove ones in grey
11-22-19: Did new search for any trials added after 10-30-19; 1 trial identified and added - in </t>
    </r>
    <r>
      <rPr>
        <b/>
        <sz val="11"/>
        <color rgb="FF00B050"/>
        <rFont val="Calibri"/>
        <family val="2"/>
        <scheme val="minor"/>
      </rPr>
      <t>Green</t>
    </r>
    <r>
      <rPr>
        <b/>
        <sz val="11"/>
        <color theme="1"/>
        <rFont val="Calibri"/>
        <family val="2"/>
        <scheme val="minor"/>
      </rPr>
      <t xml:space="preserve">
12-11-2019: Added 2 new trials (in </t>
    </r>
    <r>
      <rPr>
        <b/>
        <sz val="11"/>
        <color rgb="FFFF66FF"/>
        <rFont val="Calibri"/>
        <family val="2"/>
        <scheme val="minor"/>
      </rPr>
      <t>Pink</t>
    </r>
    <r>
      <rPr>
        <b/>
        <sz val="11"/>
        <color theme="1"/>
        <rFont val="Calibri"/>
        <family val="2"/>
        <scheme val="minor"/>
      </rPr>
      <t>) from results "Last update posted from 11/22/2019 to 12/11/2019"; Start updating CADRO categories and update other trials</t>
    </r>
  </si>
  <si>
    <t>NCT04191486</t>
  </si>
  <si>
    <t>Efficacy and Safety of T-817MA in Patients With Mild Cognitive Impairment Due to Alzheimer's Disease (AD) or Mild AD</t>
  </si>
  <si>
    <t>The change in the CSF p-tau181 from Baseline to Week 78|The change in the CSF p-tau181 from Baseline to Week 52|The change in the CSF p-tau217 from Baseline to Weeks 52 and 78|The change in the CSF total tau from Baseline to Weeks 52 and 78|The change in the CSF AÎ²1-42 from Baseline to Weeks 52 and 78|The change in the CSF AÎ²1-40 from Baseline to Weeks 52 and 78|The change in the CSF neurofilament light (NFL) from Baseline to Weeks 52 and 78|The change in the CSF neurogranin from Baseline to Weeks 52 and 78|The change in the CSF YKL-40 from Baseline to Weeks 52 and 78|The change in the CSF AÎ²1-42/AÎ²1-40 ratio from Baseline to Weeks 52 and 78|The change in the plasma AÎ²1-42 from Baseline to Weeks 52 and 78|The change in the plasma AÎ²1-40 from Baseline to Weeks 52 and 78|The change in the plasma NFL from Baseline to Weeks 52 and 78|The change in cognitive function assessed by CDR-sb and working memory and attention domain as measured by the CFC from Baseline to Weeks 28, 52 and 78|The change in brain volume (total brain volume (TBV), ventricular volume and hippocampal volume) and cortical thickness measured by vMRI from Baseline to Weeks 52 and 78|The change in alpha/theta ratio measured by the EEG from Baseline to Weeks 52 and 78|Safety as assessed by the occurrence of AEs, clinical laboratory tests, vital signs, physical examinations, ECGs|Population PK analysis of T-817MA with assessment of maximum plasma concentration (Cmax)|Population PK analysis of T-817MA with assessment of minimum plasma concentration (Cmin)|Population PK analysis of T-817MA with assessment of total daily exposure (AUC0-24h)</t>
  </si>
  <si>
    <t>78 weeks?</t>
  </si>
  <si>
    <t>CSF p-tau</t>
  </si>
  <si>
    <t>CSF amyloid, tau; Plasma amyloid, vMRI</t>
  </si>
  <si>
    <t>1, 2, 4, 5</t>
  </si>
  <si>
    <t>T-817MA (Edonerpic)</t>
  </si>
  <si>
    <t>neuroprotective; reduce AB-indused neurotoxicity; promote neurite outgrowth and preserving synaptic plasticity; through sigma receptor acitvation</t>
  </si>
  <si>
    <r>
      <t xml:space="preserve">Added new trials 10/31/19 from sheets "Start Date"; and missing trials from "First Posted Date" in </t>
    </r>
    <r>
      <rPr>
        <b/>
        <sz val="11"/>
        <color theme="5"/>
        <rFont val="Calibri"/>
        <family val="2"/>
        <scheme val="minor"/>
      </rPr>
      <t>ORANGE</t>
    </r>
    <r>
      <rPr>
        <b/>
        <sz val="11"/>
        <color theme="1"/>
        <rFont val="Calibri"/>
        <family val="2"/>
        <scheme val="minor"/>
      </rPr>
      <t xml:space="preserve"> (eg. trials with a later start date but already posted - eg. not yet recruiting status)</t>
    </r>
  </si>
  <si>
    <t>yes</t>
  </si>
  <si>
    <t>Improve insulin sensitivity/ improve cognition?</t>
  </si>
  <si>
    <t>Inhibits neurotoxicity, apoptosis and reduce oxidative stress by mimicking the extra-telomeric functions of human telomerase reverse transcriptase (hTERT); effects on multiple cellular pathways including amyloid patholgoy</t>
  </si>
  <si>
    <t>broad range immunomodulatory effects; Reduce T-cell related toxic effects?; regulate microglia</t>
  </si>
  <si>
    <t>human antibody targeting CD38; approved for multiple myeloma; immunomodulatory effects</t>
  </si>
  <si>
    <t>blocks binding of toxic amyloid to acetylcholine receptors; this filamin A blackage reduces the secondary effect of signaling to tau phosphorylation and pro-inflammaotory cytokine release; amyloid - disrupting process</t>
  </si>
  <si>
    <t>Metabolic Cofactor Supplementation (N-acetylcysteine, L-carnitine tartrate, nicotinamide roboside, serine) as a mixture) - add because listed as "drug" on CT.gov</t>
  </si>
  <si>
    <t>anti-viral against HSV-1 and -2; HSV may 'seed' amyloid plaque deposition (amyloid works as defese mechanism against virus/infection, and in the process of defense, amyloid aggregates into plaques</t>
  </si>
  <si>
    <t>reduce AB aggregation by preventing overproduction of amyloid in response to infection</t>
  </si>
  <si>
    <t>Starting with Prazosin (P2) - use new CADRO (AD/ADRD) Category C
Starting with Methylphenidate (P3) - change Location category to 1. North America (US &amp; Canada), 2. Non-North America, 3. Both; Previously, it was - Location(0=unknown, 1=U.S., 2=non-US,3=US and non-US, )
12-2-19: Go through MOAs, revise to new CADRO; start with Phase 1; some last few Phase 3 trials have been completed</t>
  </si>
  <si>
    <t>CADRO MOA Category (A. Amyloid; B. Tau; C. ApoE, Lipids and Lipoprotein Receptors; D. Neurotransmitter Receptors; E &amp; L together (E. Neurogenesis &amp; L. Growth Factors and Hormones); F. Inflammation (including Infection/Immunity); J &amp; K together (J. Metabolism and Bioenergetics &amp; K. Vasculature); M &amp; H together (M. Synaptic Plasticity/Neuroprotection &amp; H. Cell Death); Q. Epigenetic Regulators</t>
  </si>
  <si>
    <t>CADRO MOA Category (A. Amyloid; B. Tau; C. ApoE, Lipids and Lipoprotein Receptors; D. Neurotransmitter Receptors; E &amp; L together (E. Neurogenesis &amp; L. Growth Factors and Hormones); F. Inflammation (including Infection/Immunity); J &amp; K together (J. Metabolism and Bioenergetics &amp; K. Vasculature); M &amp; H together (M. Synaptic Plasticity/Neuroprotection &amp; H. Cell Death; Q. Epigenetic Regulators)</t>
  </si>
  <si>
    <t>Reduce neuroinflammation and hippocampal degeneration; Targets p.gingivalis in the brain - the bacteria is thought to cuase amyloid and tau aggregation?</t>
  </si>
  <si>
    <t>Other (Infection/Immunity)</t>
  </si>
  <si>
    <t>Antisense oligonucleotide for tau/MAPT; Microtubule-associated tau (MAPT) RNA inhibitor, first antisense oligonucleotide targeting tau expression to enter clinical trials</t>
  </si>
  <si>
    <t>Q (NGB?)</t>
  </si>
  <si>
    <t>Uses an HDAC demethylase (LSD1) in conjunction with an MAO-B inhibitor; Epigenetic; Inhibitor of LSD1 and MAO-B</t>
  </si>
  <si>
    <t>ORY-2001 (vafidemstat)</t>
  </si>
  <si>
    <t>Leads to reduction in the pro-inflammatory protein S100A9; promote neuronal growth and have neuroprotective effects; LSD 1 is invovled in down-regulating beneficial genes, MAO-B breaks down neurotransmitters and known to regulatre neuronal AB levels in AD</t>
  </si>
  <si>
    <t>Active immunotherapy (directed at aggregates?)</t>
  </si>
  <si>
    <t>Active Immunotherapy (SC injection)</t>
  </si>
  <si>
    <t>Monoclonal antibody targeting AB protofibrils; reduce AB protofibril toxicity by reducing accumulation of these protofibrils in astrocytes</t>
  </si>
  <si>
    <t>LY3002813 (donanemab)</t>
  </si>
  <si>
    <t>Monoclonal antibody specific for a pyroglutamic peptide frament that targets plaque</t>
  </si>
  <si>
    <t>IgG1 Fc-GAIM fusion protein; Anti-AB, anti-tau (aggregation blocker?)</t>
  </si>
  <si>
    <t xml:space="preserve">antibiotic targeting P.gingivalis; suppresses gingipain release, reduces amyloid load, and rescues hippocampal neurons; Bacterial protease inhibitor targeting a periodontal pathogen; </t>
  </si>
  <si>
    <t>CDR-SB, ADCS</t>
  </si>
  <si>
    <t>Reduce AB binding to sigma-2 receptors; Interferes with AB-indued synpatic toxicity; binds to sigma-2 receptors and displaces AB oligomers from synapses, allowing it to be cleared; when sigma-2 receptors are bound by amyloid, triggers synpatic loss and diminshed cognition</t>
  </si>
  <si>
    <t>Filamin A protein inhibitor; It interrups a pathway whereby AB42 changes the scaffolding protein filamin-A (FLNA) to a toxic conformation that links it to nicotinic alpha 7 and TLR4 receptors, leading to tau hyperphosphorylation and production of inflammatory cytokines</t>
  </si>
  <si>
    <t>Tau-aggregation inhibitor</t>
  </si>
  <si>
    <t>Reduce tau mediated neuronal damage; promote tau clearance</t>
  </si>
  <si>
    <t>TRx0237 (LMTX) - using the 4mg BID dose used as the placebo control group in the previous study</t>
  </si>
  <si>
    <t>Active immunotherapy (vaccine); a truncated form of tau in neurofibrils, coupling the tau fragment with 'keyhole limpet hemocyanin' to comprise an active vaccine</t>
  </si>
  <si>
    <t>Monoclonal antibody binding to a truncated form of tau at the N-terminal; aiming at the neutralization of extracellular tau</t>
  </si>
  <si>
    <t>Monoclonal antibody targeting extracellular tau; modified to avoid triggering neuroinflammation</t>
  </si>
  <si>
    <t>LY3303560 (zagotenemab)</t>
  </si>
  <si>
    <t>monoclonal antibody; targeted at the mid-region of tau</t>
  </si>
  <si>
    <t>Monoclonal antibody targeted at the mid-region of tau</t>
  </si>
  <si>
    <t>microtubule stabilization and neutralizing tau pathology</t>
  </si>
  <si>
    <t>epichaperome inhibitor; improve clerance of pathological proteins (tau); eliminating aggregation and hyperphosphorylation of tau, affects downstream events, initiates degradation of mutant tau; epichaperomes protect AGAINST the degradation of mutated and aberrant protiens, such as tau, enabling them to stabilize and aggregate. Heat shock protein 90 (HSP90) inhibitor; inhibting a co-chaperone of Hsp90 inhibited the aggregation of tau</t>
  </si>
  <si>
    <t>mAb targeting TREM2 receptors on immune cells; TREM2 provide neuroprotective effects via microglial clearnace of AB and other toxic proteins</t>
  </si>
  <si>
    <t>Monoclonal antibody targeting SIGLEC-3 (CD33)</t>
  </si>
  <si>
    <t>Reactivate microglia and immune cells in the brain; microglia activation, improve microglial clearance of toxic proteins including AB</t>
  </si>
  <si>
    <t>ALZT-OP1a, ALZT-OP1b (cromolyn with and without ibuprofen)</t>
  </si>
  <si>
    <t>Afffects multiple cellular processes including inflammation and cellular plasticity; exerts anti-inflammatory effects and reduces amyloid plaque burden</t>
  </si>
  <si>
    <t>Stimulates innate immune system to remove amyloid pathology; increase neuronal connectivity; increase microglial removal of amyloid</t>
  </si>
  <si>
    <t>Blocks nerve cell death and neuroinflammation; neuroprotection; mitochondrial protectant; also faciliates heat shock protein production, therby promoting correct protein folding</t>
  </si>
  <si>
    <t>Tricaprilin (AC-1204) Accera drug? NOURISH trial failed) - not new, just new phase 1; maybe Cerecin bought from Accera</t>
  </si>
  <si>
    <t>p75 binding NGF mimetic; targets the p75 neurotrophin receptor; Inhibits tau phosphorylation and synaptic dysfunction</t>
  </si>
  <si>
    <t>neuroprotection; Improve synaptic functioning, reduce tangle formation</t>
  </si>
  <si>
    <t>neurotrophin, thought to activate sigma-1 receptor; also reported to act on microglia to enhance AB clearance</t>
  </si>
  <si>
    <t>Phosphodiesterase-4 (PDE4) inhibitor</t>
  </si>
  <si>
    <t>neuroprotective; leads to CREB uprefulation providing cognition enahncing and neuroprotective effects; also may reduce tau aggregation; Improves cognitive function by prolonging cAMP activity; increase cAMP signaling in the brain, increases neuronal plasticity; enhance brain microglia ; improve neuronal connections; cognition-enhancing, neuroprotective effects; may reduce tau aggregation</t>
  </si>
  <si>
    <t>GABA receptor modulator; neurosteroid; slow hippocampal atrophy, improve synaptic connectivity; neuroprotective</t>
  </si>
  <si>
    <t>enhance Neurogenesis; stimulate new neurons and protect from further neurodegeneration; modulates a kinase leading to activation in progenitor cells, deactivation in cells that have differentiated</t>
  </si>
  <si>
    <t>Q</t>
  </si>
  <si>
    <t>L, E</t>
  </si>
  <si>
    <t>J?</t>
  </si>
  <si>
    <t>F (infection/immunity)</t>
  </si>
  <si>
    <t>NGB</t>
  </si>
  <si>
    <t>D, F?</t>
  </si>
  <si>
    <t>M, H</t>
  </si>
  <si>
    <t>Q or NGB?</t>
  </si>
  <si>
    <t>Jardiance (empagliflozin)</t>
  </si>
  <si>
    <t>E</t>
  </si>
  <si>
    <t>F?</t>
  </si>
  <si>
    <t xml:space="preserve">express active telomerase (hTERT); hTERT delivered via transduction using AAV. Goal is to extend the telomeres to prevent, delay, or even reverse the development of AD pathology </t>
  </si>
  <si>
    <t>lengthening telomeres may benefit AD?</t>
  </si>
  <si>
    <t>active vaccine targeting the C-terminal end of AB40; remove amyloid</t>
  </si>
  <si>
    <t>F, M</t>
  </si>
  <si>
    <t>improve synaptic plasticity and reduces amyloid</t>
  </si>
  <si>
    <t>antioxidant agent rich in anthocyanins</t>
  </si>
  <si>
    <t>blood plasma protein fractions from young adult donors infused into older AD patients</t>
  </si>
  <si>
    <t>Recruiting, extension</t>
  </si>
  <si>
    <t>IONIS MAPTRx (BIIB080)</t>
  </si>
  <si>
    <t>NGB (but include in main table and solar per Dr.C)</t>
  </si>
  <si>
    <t>L?</t>
  </si>
  <si>
    <t>F? M?</t>
  </si>
  <si>
    <t>Redduce amyloid precursor protein (APP) synthesis; selective inhibitor of APP production</t>
  </si>
  <si>
    <t>Filamin A (FLNA) inhibitor; Interrupts binding of amyloid to protein filamin-A</t>
  </si>
  <si>
    <t>E?</t>
  </si>
  <si>
    <t>L or M?</t>
  </si>
  <si>
    <t>F, E?</t>
  </si>
  <si>
    <t>F, A</t>
  </si>
  <si>
    <t>M? NGB?</t>
  </si>
  <si>
    <t>1, 3?</t>
  </si>
  <si>
    <t>Reduce neuronal damage, mast cells may also play a role in amyloid pathology; steer microglial function towards the phagocytotic clearnace of AB; microglial modulation</t>
  </si>
  <si>
    <t>D, M</t>
  </si>
  <si>
    <t>reduce synaptic levels of glutamate; improve synaptic functioing; upregulate the active transport of glutamate out of the synapse</t>
  </si>
  <si>
    <r>
      <t xml:space="preserve">CAD106, CNP520 </t>
    </r>
    <r>
      <rPr>
        <sz val="11"/>
        <color rgb="FFFF0000"/>
        <rFont val="Calibri"/>
        <family val="2"/>
        <scheme val="minor"/>
      </rPr>
      <t>(why is this still listed as recruiting?</t>
    </r>
  </si>
  <si>
    <r>
      <t xml:space="preserve">12-11-19: BAN2401 (NCT 01767311) Phase 2 - status was Completed during 2018 pipeline update; but the status changed back to Ongoing sometime in 2019; Added to this sheet
Mark any changes from 2019 pipeline in </t>
    </r>
    <r>
      <rPr>
        <b/>
        <sz val="11"/>
        <color rgb="FFFF0000"/>
        <rFont val="Calibri"/>
        <family val="2"/>
        <scheme val="minor"/>
      </rPr>
      <t xml:space="preserve">RED </t>
    </r>
  </si>
  <si>
    <t>Ionis Pharmaceuticals, Inc.</t>
  </si>
  <si>
    <r>
      <rPr>
        <sz val="11"/>
        <color rgb="FFFF0000"/>
        <rFont val="Calibri"/>
        <family val="2"/>
        <scheme val="minor"/>
      </rPr>
      <t>Terminated (based on review of baseline data, and the treatment assignment error issue)</t>
    </r>
  </si>
  <si>
    <t>anle138b</t>
  </si>
  <si>
    <t>NCT04208152</t>
  </si>
  <si>
    <t>A First-in-Human Study of Single and Multiple Doses of anle138b in Healthy Subjects</t>
  </si>
  <si>
    <t>Incidence of treatment-emergent adverse events in healthy volunteers with single ascending doses of anle138b (Part 1)|Incidence of treatment-emergent changes in clinical laboratory parameters in healthy volunteers with single ascending doses of anle138b (Part 1)|Incidence of treatment-emergent changes in vital signs in healthy volunteers with single ascending doses of anle138b (Part 1)|Incidence of treatment-emergent ECG changes in healthy volunteers with single ascending doses of anle138b (Part 1)|Incidence of treatment-emergent changes in physical examination in healthy volunteers with single ascending doses of anle138b (Part 1)|Incidence of treatment-emergent adverse events in healthy volunteers with multiple ascending doses of anle138b (Part 2)|Incidence of treatment-emergent changes in clinical laboratory parameters in healthy volunteers with multiple ascending doses of anle138b (Part 2)|Incidence of treatment-emergent changes in vital signs in healthy volunteers with multiple ascending doses of anle138b (Part 2)|Incidence of treatment-emergent ECG changes in healthy volunteers with multiple ascending doses of anle138b (Part 2)|Incidence of treatment-emergent changes in physical examination in healthy volunteers with multiple ascending doses of anle138b (Part 2)|Oral pharmacokinetics (PK) of single (Part 1) ascending doses of anle138b in the fasted state|Oral pharmacokinetics (PK) of multiple (Part 2) ascending doses of anle138b in the fasted state|Oral pharmacokinetics (PK) of single (Part 1) and multiple (Part 2) ascending doses of anle138b in the fasted state</t>
  </si>
  <si>
    <t>MODAG GmbH|Quotient Sciences|Aptuit (Verona) Srl, an Evotec Company</t>
  </si>
  <si>
    <t>anle138b-P1-01|2019-004218-33</t>
  </si>
  <si>
    <t>Safety, PK</t>
  </si>
  <si>
    <t>1-3-2020: All trials Updated; and Added 1 new trial (in BLUE) from results "Last update posted from 12/1/2019 to 1/3/2020"; anle138b</t>
  </si>
  <si>
    <t>1-3-2020: Updated all trials from search "Last updated date"</t>
  </si>
  <si>
    <t>oligomer modulator</t>
  </si>
  <si>
    <t>Tyrosine kinase inhibitor + anti-oxidant/anti-inflammatory (flavonoid)</t>
  </si>
  <si>
    <t>M, 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</si>
</sst>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d\-mmm\-yy;@"/>
    <numFmt numFmtId="165" formatCode="0.000"/>
    <numFmt numFmtId="166" formatCode="0.0%"/>
    <numFmt numFmtId="167" formatCode="#,##0\ [$€-1];[Red]\-#,##0\ [$€-1]"/>
  </numFmts>
  <fonts count="3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b/>
      <sz val="11"/>
      <color theme="9" tint="-0.249977111117893"/>
      <name val="Calibri"/>
      <family val="2"/>
      <scheme val="minor"/>
    </font>
    <font>
      <b/>
      <sz val="11"/>
      <color theme="5"/>
      <name val="Calibri"/>
      <family val="2"/>
      <scheme val="minor"/>
    </font>
    <font>
      <b/>
      <sz val="11"/>
      <name val="Calibri"/>
      <family val="2"/>
      <scheme val="minor"/>
    </font>
    <font>
      <sz val="11"/>
      <color theme="1"/>
      <name val="Arial"/>
      <family val="2"/>
    </font>
    <font>
      <sz val="11"/>
      <color rgb="FFFF0000"/>
      <name val="Arial"/>
      <family val="2"/>
    </font>
    <font>
      <sz val="11"/>
      <name val="Calibri"/>
      <family val="2"/>
      <scheme val="minor"/>
    </font>
    <font>
      <sz val="12"/>
      <color theme="1"/>
      <name val="Arial"/>
      <family val="2"/>
    </font>
    <font>
      <sz val="11"/>
      <color theme="1"/>
      <name val="Calibri"/>
      <family val="2"/>
    </font>
    <font>
      <sz val="11"/>
      <color rgb="FF000000"/>
      <name val="Arial"/>
      <family val="2"/>
    </font>
    <font>
      <sz val="12"/>
      <color theme="1"/>
      <name val="Calibri"/>
      <family val="2"/>
      <scheme val="minor"/>
    </font>
    <font>
      <sz val="11"/>
      <color rgb="FFFF0000"/>
      <name val="Calibri"/>
      <family val="2"/>
    </font>
    <font>
      <b/>
      <sz val="11"/>
      <color rgb="FF000000"/>
      <name val="Arial"/>
      <family val="2"/>
    </font>
    <font>
      <b/>
      <sz val="11"/>
      <color rgb="FFFF0000"/>
      <name val="Calibri"/>
      <family val="2"/>
      <scheme val="minor"/>
    </font>
    <font>
      <b/>
      <u/>
      <sz val="11"/>
      <color rgb="FFFD5C03"/>
      <name val="Calibri"/>
      <family val="2"/>
      <scheme val="minor"/>
    </font>
    <font>
      <b/>
      <u/>
      <sz val="11"/>
      <color theme="9" tint="-0.249977111117893"/>
      <name val="Calibri"/>
      <family val="2"/>
      <scheme val="minor"/>
    </font>
    <font>
      <b/>
      <i/>
      <u/>
      <sz val="11"/>
      <name val="Calibri"/>
      <family val="2"/>
      <scheme val="minor"/>
    </font>
    <font>
      <b/>
      <sz val="12"/>
      <color theme="1"/>
      <name val="Calibri"/>
      <family val="2"/>
      <scheme val="minor"/>
    </font>
    <font>
      <sz val="11"/>
      <color rgb="FF0070C0"/>
      <name val="Calibri"/>
      <family val="2"/>
      <scheme val="minor"/>
    </font>
    <font>
      <b/>
      <sz val="11"/>
      <color theme="1"/>
      <name val="Arial"/>
      <family val="2"/>
    </font>
    <font>
      <sz val="12"/>
      <color rgb="FFFF0000"/>
      <name val="Arial"/>
      <family val="2"/>
    </font>
    <font>
      <sz val="11"/>
      <name val="Arial"/>
      <family val="2"/>
    </font>
    <font>
      <u/>
      <sz val="9.9"/>
      <color theme="10"/>
      <name val="Calibri"/>
      <family val="2"/>
    </font>
    <font>
      <b/>
      <u/>
      <sz val="14"/>
      <color theme="1"/>
      <name val="Calibri"/>
      <family val="2"/>
      <scheme val="minor"/>
    </font>
    <font>
      <b/>
      <sz val="14"/>
      <color theme="1"/>
      <name val="Calibri"/>
      <family val="2"/>
      <scheme val="minor"/>
    </font>
    <font>
      <b/>
      <sz val="11"/>
      <color rgb="FF00B050"/>
      <name val="Calibri"/>
      <family val="2"/>
      <scheme val="minor"/>
    </font>
    <font>
      <b/>
      <sz val="11"/>
      <color rgb="FFFF66FF"/>
      <name val="Calibri"/>
      <family val="2"/>
      <scheme val="minor"/>
    </font>
    <font>
      <u/>
      <sz val="11"/>
      <color theme="11"/>
      <name val="Calibri"/>
      <family val="2"/>
      <scheme val="minor"/>
    </font>
  </fonts>
  <fills count="32">
    <fill>
      <patternFill patternType="none"/>
    </fill>
    <fill>
      <patternFill patternType="gray125"/>
    </fill>
    <fill>
      <patternFill patternType="solid">
        <fgColor theme="4" tint="0.59999389629810485"/>
        <bgColor indexed="64"/>
      </patternFill>
    </fill>
    <fill>
      <patternFill patternType="solid">
        <fgColor rgb="FF00B050"/>
        <bgColor indexed="64"/>
      </patternFill>
    </fill>
    <fill>
      <patternFill patternType="solid">
        <fgColor theme="5"/>
        <bgColor indexed="64"/>
      </patternFill>
    </fill>
    <fill>
      <patternFill patternType="solid">
        <fgColor theme="7"/>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D3B5E9"/>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rgb="FFFFCC00"/>
        <bgColor indexed="64"/>
      </patternFill>
    </fill>
    <fill>
      <patternFill patternType="solid">
        <fgColor theme="8" tint="0.59999389629810485"/>
        <bgColor indexed="64"/>
      </patternFill>
    </fill>
    <fill>
      <patternFill patternType="solid">
        <fgColor theme="6"/>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rgb="FFFF505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rgb="FF33CCFF"/>
        <bgColor indexed="64"/>
      </patternFill>
    </fill>
    <fill>
      <patternFill patternType="solid">
        <fgColor rgb="FFFF99FF"/>
        <bgColor indexed="64"/>
      </patternFill>
    </fill>
  </fills>
  <borders count="43">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style="medium">
        <color auto="1"/>
      </left>
      <right style="medium">
        <color auto="1"/>
      </right>
      <top/>
      <bottom style="medium">
        <color auto="1"/>
      </bottom>
      <diagonal/>
    </border>
  </borders>
  <cellStyleXfs count="45">
    <xf numFmtId="0" fontId="0" fillId="0" borderId="0"/>
    <xf numFmtId="9" fontId="1" fillId="0" borderId="0" applyFont="0" applyFill="0" applyBorder="0" applyAlignment="0" applyProtection="0"/>
    <xf numFmtId="0" fontId="1" fillId="0" borderId="0"/>
    <xf numFmtId="0" fontId="26" fillId="0" borderId="0" applyNumberFormat="0" applyFill="0" applyBorder="0" applyAlignment="0" applyProtection="0">
      <alignment vertical="top"/>
      <protection locked="0"/>
    </xf>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cellStyleXfs>
  <cellXfs count="589">
    <xf numFmtId="0" fontId="0" fillId="0" borderId="0" xfId="0"/>
    <xf numFmtId="0" fontId="3" fillId="0" borderId="0" xfId="0" applyFont="1" applyFill="1" applyBorder="1" applyAlignment="1">
      <alignment vertical="top"/>
    </xf>
    <xf numFmtId="0" fontId="3" fillId="6" borderId="10" xfId="0" applyFont="1" applyFill="1" applyBorder="1" applyAlignment="1">
      <alignment horizontal="center"/>
    </xf>
    <xf numFmtId="0" fontId="3" fillId="6" borderId="11" xfId="0" applyFont="1" applyFill="1" applyBorder="1" applyAlignment="1">
      <alignment horizontal="center"/>
    </xf>
    <xf numFmtId="0" fontId="3" fillId="6" borderId="12" xfId="0" applyFont="1" applyFill="1" applyBorder="1" applyAlignment="1">
      <alignment horizontal="center"/>
    </xf>
    <xf numFmtId="0" fontId="3" fillId="6" borderId="13" xfId="0" applyFont="1" applyFill="1" applyBorder="1" applyAlignment="1">
      <alignment horizontal="center"/>
    </xf>
    <xf numFmtId="0" fontId="3" fillId="0" borderId="0" xfId="0" applyFont="1" applyFill="1" applyBorder="1" applyAlignment="1">
      <alignment horizontal="center"/>
    </xf>
    <xf numFmtId="0" fontId="3" fillId="7" borderId="10" xfId="0" applyFont="1" applyFill="1" applyBorder="1" applyAlignment="1">
      <alignment horizontal="center"/>
    </xf>
    <xf numFmtId="0" fontId="3" fillId="7" borderId="11" xfId="0" applyFont="1" applyFill="1" applyBorder="1" applyAlignment="1">
      <alignment horizontal="center"/>
    </xf>
    <xf numFmtId="0" fontId="3" fillId="7" borderId="12" xfId="0" applyFont="1" applyFill="1" applyBorder="1" applyAlignment="1">
      <alignment horizontal="center"/>
    </xf>
    <xf numFmtId="0" fontId="0" fillId="0" borderId="0" xfId="0" applyAlignment="1">
      <alignment horizontal="right" wrapText="1"/>
    </xf>
    <xf numFmtId="0" fontId="3" fillId="9" borderId="16" xfId="0" applyFont="1" applyFill="1" applyBorder="1" applyAlignment="1">
      <alignment horizontal="center"/>
    </xf>
    <xf numFmtId="0" fontId="3" fillId="9" borderId="17" xfId="0" applyFont="1" applyFill="1" applyBorder="1" applyAlignment="1">
      <alignment horizontal="center"/>
    </xf>
    <xf numFmtId="0" fontId="3" fillId="9" borderId="18" xfId="0" applyFont="1" applyFill="1" applyBorder="1" applyAlignment="1">
      <alignment horizontal="center"/>
    </xf>
    <xf numFmtId="0" fontId="3" fillId="9" borderId="19" xfId="0" applyFont="1" applyFill="1" applyBorder="1" applyAlignment="1">
      <alignment horizontal="center"/>
    </xf>
    <xf numFmtId="0" fontId="3" fillId="10" borderId="16" xfId="0" applyFont="1" applyFill="1" applyBorder="1" applyAlignment="1">
      <alignment horizontal="center"/>
    </xf>
    <xf numFmtId="0" fontId="3" fillId="10" borderId="17" xfId="0" applyFont="1" applyFill="1" applyBorder="1" applyAlignment="1">
      <alignment horizontal="center"/>
    </xf>
    <xf numFmtId="0" fontId="3" fillId="10" borderId="18" xfId="0" applyFont="1" applyFill="1" applyBorder="1" applyAlignment="1">
      <alignment horizontal="center"/>
    </xf>
    <xf numFmtId="0" fontId="0" fillId="0" borderId="0" xfId="0" applyAlignment="1">
      <alignment horizontal="right"/>
    </xf>
    <xf numFmtId="0" fontId="3" fillId="9" borderId="20" xfId="0" applyFont="1" applyFill="1" applyBorder="1" applyAlignment="1">
      <alignment horizontal="center"/>
    </xf>
    <xf numFmtId="0" fontId="3" fillId="10" borderId="21" xfId="0" applyFont="1" applyFill="1" applyBorder="1" applyAlignment="1">
      <alignment horizontal="center"/>
    </xf>
    <xf numFmtId="0" fontId="3" fillId="10" borderId="22" xfId="0" applyFont="1" applyFill="1" applyBorder="1" applyAlignment="1">
      <alignment horizontal="center"/>
    </xf>
    <xf numFmtId="0" fontId="3" fillId="10" borderId="23" xfId="0" applyFont="1" applyFill="1" applyBorder="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xf>
    <xf numFmtId="49" fontId="3" fillId="0" borderId="0" xfId="0" applyNumberFormat="1" applyFont="1" applyAlignment="1">
      <alignment horizontal="left"/>
    </xf>
    <xf numFmtId="49" fontId="3" fillId="0" borderId="0" xfId="0" applyNumberFormat="1" applyFont="1" applyAlignment="1">
      <alignment horizontal="center"/>
    </xf>
    <xf numFmtId="1" fontId="3" fillId="0" borderId="0" xfId="0" applyNumberFormat="1" applyFont="1" applyAlignment="1">
      <alignment horizontal="left"/>
    </xf>
    <xf numFmtId="0" fontId="3" fillId="0" borderId="0" xfId="0" applyFont="1" applyFill="1" applyAlignment="1">
      <alignment horizontal="left"/>
    </xf>
    <xf numFmtId="0" fontId="0" fillId="9" borderId="0" xfId="0" applyFill="1"/>
    <xf numFmtId="0" fontId="2" fillId="9" borderId="0" xfId="0" applyFont="1" applyFill="1" applyAlignment="1">
      <alignment horizontal="center"/>
    </xf>
    <xf numFmtId="0" fontId="0" fillId="9" borderId="0" xfId="0" applyFill="1" applyAlignment="1">
      <alignment horizontal="center"/>
    </xf>
    <xf numFmtId="15" fontId="0" fillId="9" borderId="0" xfId="0" applyNumberFormat="1" applyFill="1"/>
    <xf numFmtId="17" fontId="2" fillId="9" borderId="0" xfId="0" applyNumberFormat="1" applyFont="1" applyFill="1"/>
    <xf numFmtId="17" fontId="0" fillId="9" borderId="0" xfId="0" applyNumberFormat="1" applyFill="1"/>
    <xf numFmtId="15" fontId="2" fillId="9" borderId="0" xfId="0" applyNumberFormat="1" applyFont="1" applyFill="1"/>
    <xf numFmtId="49" fontId="0" fillId="9" borderId="0" xfId="0" applyNumberFormat="1" applyFill="1" applyAlignment="1">
      <alignment horizontal="center"/>
    </xf>
    <xf numFmtId="1" fontId="0" fillId="0" borderId="0" xfId="2" applyNumberFormat="1" applyFont="1" applyFill="1"/>
    <xf numFmtId="0" fontId="0" fillId="0" borderId="0" xfId="2" applyFont="1" applyFill="1"/>
    <xf numFmtId="0" fontId="0" fillId="0" borderId="0" xfId="2" applyFont="1" applyFill="1" applyAlignment="1">
      <alignment horizontal="center"/>
    </xf>
    <xf numFmtId="0" fontId="0" fillId="0" borderId="0" xfId="2" applyFont="1" applyFill="1" applyAlignment="1">
      <alignment horizontal="left"/>
    </xf>
    <xf numFmtId="0" fontId="0" fillId="0" borderId="0" xfId="0" applyFont="1" applyFill="1"/>
    <xf numFmtId="164" fontId="2" fillId="0" borderId="0" xfId="2" applyNumberFormat="1" applyFont="1" applyFill="1"/>
    <xf numFmtId="164" fontId="8" fillId="0" borderId="0" xfId="2" applyNumberFormat="1" applyFont="1" applyFill="1"/>
    <xf numFmtId="164" fontId="9" fillId="0" borderId="0" xfId="2" applyNumberFormat="1" applyFont="1" applyFill="1"/>
    <xf numFmtId="15" fontId="9" fillId="0" borderId="0" xfId="0" applyNumberFormat="1" applyFont="1" applyFill="1"/>
    <xf numFmtId="0" fontId="0" fillId="0" borderId="0" xfId="0" applyFill="1" applyAlignment="1">
      <alignment horizontal="center"/>
    </xf>
    <xf numFmtId="165" fontId="0" fillId="0" borderId="0" xfId="2" applyNumberFormat="1" applyFont="1" applyFill="1" applyAlignment="1">
      <alignment horizontal="center"/>
    </xf>
    <xf numFmtId="1" fontId="0" fillId="0" borderId="0" xfId="2" applyNumberFormat="1" applyFont="1" applyFill="1" applyAlignment="1">
      <alignment horizontal="center"/>
    </xf>
    <xf numFmtId="0" fontId="0" fillId="0" borderId="0" xfId="0" applyFill="1"/>
    <xf numFmtId="49" fontId="0" fillId="0" borderId="0" xfId="2" applyNumberFormat="1" applyFont="1" applyFill="1"/>
    <xf numFmtId="0" fontId="0" fillId="0" borderId="0" xfId="0" applyFont="1" applyFill="1" applyAlignment="1">
      <alignment horizontal="center"/>
    </xf>
    <xf numFmtId="0" fontId="0" fillId="0" borderId="0" xfId="2" applyFont="1" applyFill="1" applyBorder="1" applyAlignment="1">
      <alignment horizontal="left"/>
    </xf>
    <xf numFmtId="0" fontId="2" fillId="9" borderId="0" xfId="0" applyFont="1" applyFill="1"/>
    <xf numFmtId="0" fontId="0" fillId="9" borderId="0" xfId="0" applyFill="1" applyAlignment="1">
      <alignment horizontal="left"/>
    </xf>
    <xf numFmtId="0" fontId="0" fillId="12" borderId="0" xfId="0" applyFill="1"/>
    <xf numFmtId="0" fontId="0" fillId="12" borderId="0" xfId="0" applyFill="1" applyAlignment="1">
      <alignment horizontal="center"/>
    </xf>
    <xf numFmtId="15" fontId="0" fillId="12" borderId="0" xfId="0" applyNumberFormat="1" applyFill="1"/>
    <xf numFmtId="17" fontId="0" fillId="12" borderId="0" xfId="0" applyNumberFormat="1" applyFill="1"/>
    <xf numFmtId="0" fontId="0" fillId="13" borderId="0" xfId="0" applyFill="1"/>
    <xf numFmtId="0" fontId="0" fillId="13" borderId="0" xfId="0" applyFill="1" applyAlignment="1">
      <alignment horizontal="center"/>
    </xf>
    <xf numFmtId="15" fontId="0" fillId="13" borderId="0" xfId="0" applyNumberFormat="1" applyFill="1"/>
    <xf numFmtId="17" fontId="0" fillId="13" borderId="0" xfId="0" applyNumberFormat="1" applyFill="1"/>
    <xf numFmtId="0" fontId="10" fillId="13" borderId="0" xfId="0" applyFont="1" applyFill="1" applyAlignment="1">
      <alignment horizontal="center"/>
    </xf>
    <xf numFmtId="49" fontId="0" fillId="13" borderId="0" xfId="0" applyNumberFormat="1" applyFill="1" applyAlignment="1">
      <alignment horizontal="center"/>
    </xf>
    <xf numFmtId="15" fontId="0" fillId="0" borderId="0" xfId="0" applyNumberFormat="1" applyFont="1" applyFill="1"/>
    <xf numFmtId="164" fontId="0" fillId="0" borderId="0" xfId="0" applyNumberFormat="1" applyFont="1" applyFill="1"/>
    <xf numFmtId="164" fontId="2" fillId="0" borderId="0" xfId="0" applyNumberFormat="1" applyFont="1" applyFill="1"/>
    <xf numFmtId="15" fontId="2" fillId="0" borderId="0" xfId="0" applyNumberFormat="1" applyFont="1" applyFill="1"/>
    <xf numFmtId="1" fontId="0" fillId="0" borderId="0" xfId="0" applyNumberFormat="1" applyFont="1" applyFill="1" applyAlignment="1">
      <alignment horizontal="center"/>
    </xf>
    <xf numFmtId="0" fontId="0" fillId="11" borderId="0" xfId="0" applyFill="1"/>
    <xf numFmtId="0" fontId="0" fillId="11" borderId="0" xfId="0" applyFill="1" applyAlignment="1">
      <alignment horizontal="center"/>
    </xf>
    <xf numFmtId="15" fontId="0" fillId="11" borderId="0" xfId="0" applyNumberFormat="1" applyFill="1"/>
    <xf numFmtId="15" fontId="2" fillId="11" borderId="0" xfId="0" applyNumberFormat="1" applyFont="1" applyFill="1"/>
    <xf numFmtId="49" fontId="0" fillId="11" borderId="0" xfId="0" applyNumberFormat="1" applyFill="1" applyAlignment="1">
      <alignment horizontal="center"/>
    </xf>
    <xf numFmtId="0" fontId="8" fillId="0" borderId="0" xfId="2" applyFont="1" applyFill="1"/>
    <xf numFmtId="0" fontId="11" fillId="0" borderId="0" xfId="2" applyFont="1" applyFill="1"/>
    <xf numFmtId="164" fontId="8" fillId="0" borderId="0" xfId="0" applyNumberFormat="1" applyFont="1" applyFill="1"/>
    <xf numFmtId="0" fontId="8" fillId="0" borderId="0" xfId="2" applyFont="1" applyFill="1" applyAlignment="1">
      <alignment horizontal="center"/>
    </xf>
    <xf numFmtId="14" fontId="0" fillId="9" borderId="0" xfId="0" applyNumberFormat="1" applyFill="1"/>
    <xf numFmtId="14" fontId="2" fillId="9" borderId="0" xfId="0" applyNumberFormat="1" applyFont="1" applyFill="1"/>
    <xf numFmtId="0" fontId="10" fillId="2" borderId="0" xfId="0" applyFont="1" applyFill="1"/>
    <xf numFmtId="0" fontId="10" fillId="2" borderId="0" xfId="0" applyFont="1" applyFill="1" applyAlignment="1">
      <alignment horizontal="center"/>
    </xf>
    <xf numFmtId="164" fontId="10" fillId="2" borderId="0" xfId="0" applyNumberFormat="1" applyFont="1" applyFill="1"/>
    <xf numFmtId="0" fontId="0" fillId="2" borderId="0" xfId="0" applyFill="1" applyAlignment="1">
      <alignment horizontal="center"/>
    </xf>
    <xf numFmtId="0" fontId="0" fillId="2" borderId="0" xfId="0" applyFill="1"/>
    <xf numFmtId="2" fontId="10" fillId="2" borderId="0" xfId="0" applyNumberFormat="1" applyFont="1" applyFill="1" applyAlignment="1">
      <alignment horizontal="center"/>
    </xf>
    <xf numFmtId="2" fontId="10" fillId="2" borderId="0" xfId="0" applyNumberFormat="1" applyFont="1" applyFill="1"/>
    <xf numFmtId="1" fontId="10" fillId="2" borderId="0" xfId="0" applyNumberFormat="1" applyFont="1" applyFill="1" applyAlignment="1">
      <alignment horizontal="left"/>
    </xf>
    <xf numFmtId="1" fontId="10" fillId="2" borderId="0" xfId="0" applyNumberFormat="1" applyFont="1" applyFill="1" applyAlignment="1">
      <alignment horizontal="center"/>
    </xf>
    <xf numFmtId="15" fontId="10" fillId="2" borderId="0" xfId="0" applyNumberFormat="1" applyFont="1" applyFill="1"/>
    <xf numFmtId="0" fontId="8" fillId="0" borderId="0" xfId="0" applyFont="1" applyFill="1"/>
    <xf numFmtId="0" fontId="11" fillId="0" borderId="0" xfId="0" applyFont="1" applyFill="1"/>
    <xf numFmtId="15" fontId="8" fillId="0" borderId="0" xfId="0" applyNumberFormat="1" applyFont="1" applyFill="1"/>
    <xf numFmtId="164" fontId="9" fillId="0" borderId="0" xfId="0" applyNumberFormat="1" applyFont="1" applyFill="1"/>
    <xf numFmtId="2" fontId="0" fillId="0" borderId="0" xfId="0" applyNumberFormat="1" applyFont="1" applyFill="1" applyAlignment="1">
      <alignment horizontal="center"/>
    </xf>
    <xf numFmtId="49" fontId="0" fillId="0" borderId="0" xfId="0" applyNumberFormat="1" applyFont="1" applyFill="1"/>
    <xf numFmtId="0" fontId="8" fillId="0" borderId="0" xfId="0" applyFont="1" applyFill="1" applyAlignment="1">
      <alignment horizontal="center" wrapText="1"/>
    </xf>
    <xf numFmtId="0" fontId="2" fillId="0" borderId="0" xfId="2" applyFont="1" applyFill="1" applyAlignment="1">
      <alignment horizontal="center"/>
    </xf>
    <xf numFmtId="1" fontId="2" fillId="0" borderId="0" xfId="2" applyNumberFormat="1" applyFont="1" applyFill="1" applyAlignment="1">
      <alignment horizontal="center"/>
    </xf>
    <xf numFmtId="0" fontId="2" fillId="0" borderId="0" xfId="0" applyFont="1" applyFill="1" applyAlignment="1">
      <alignment horizontal="center"/>
    </xf>
    <xf numFmtId="49" fontId="0" fillId="12" borderId="0" xfId="0" applyNumberFormat="1" applyFill="1" applyAlignment="1">
      <alignment horizontal="center"/>
    </xf>
    <xf numFmtId="0" fontId="0" fillId="12" borderId="0" xfId="0" applyFill="1" applyAlignment="1">
      <alignment horizontal="left"/>
    </xf>
    <xf numFmtId="0" fontId="8" fillId="0" borderId="0" xfId="0" applyFont="1" applyFill="1" applyBorder="1"/>
    <xf numFmtId="0" fontId="2" fillId="0" borderId="0" xfId="2" applyFont="1" applyFill="1"/>
    <xf numFmtId="0" fontId="2" fillId="0" borderId="0" xfId="0" applyFont="1" applyFill="1"/>
    <xf numFmtId="1" fontId="2" fillId="0" borderId="0" xfId="0" applyNumberFormat="1" applyFont="1" applyFill="1" applyAlignment="1">
      <alignment horizontal="center"/>
    </xf>
    <xf numFmtId="0" fontId="10" fillId="0" borderId="0" xfId="0" applyFont="1" applyFill="1" applyAlignment="1">
      <alignment horizontal="center"/>
    </xf>
    <xf numFmtId="17" fontId="0" fillId="11" borderId="0" xfId="0" applyNumberFormat="1" applyFill="1"/>
    <xf numFmtId="0" fontId="10" fillId="0" borderId="0" xfId="2" applyFont="1" applyFill="1" applyAlignment="1">
      <alignment horizontal="center"/>
    </xf>
    <xf numFmtId="0" fontId="0" fillId="0" borderId="0" xfId="2" applyFont="1" applyFill="1" applyAlignment="1"/>
    <xf numFmtId="0" fontId="0" fillId="0" borderId="0" xfId="0" applyFont="1" applyFill="1" applyAlignment="1">
      <alignment horizontal="left"/>
    </xf>
    <xf numFmtId="0" fontId="0" fillId="0" borderId="0" xfId="0" applyFont="1" applyFill="1" applyBorder="1" applyAlignment="1">
      <alignment horizontal="left"/>
    </xf>
    <xf numFmtId="0" fontId="0" fillId="0" borderId="0" xfId="0" applyFont="1" applyFill="1" applyBorder="1"/>
    <xf numFmtId="0" fontId="2" fillId="0" borderId="0" xfId="0" applyFont="1" applyFill="1" applyAlignment="1">
      <alignment horizontal="left"/>
    </xf>
    <xf numFmtId="0" fontId="0" fillId="2" borderId="0" xfId="0" applyFont="1" applyFill="1"/>
    <xf numFmtId="0" fontId="2" fillId="2" borderId="0" xfId="0" applyFont="1" applyFill="1" applyAlignment="1">
      <alignment horizontal="center"/>
    </xf>
    <xf numFmtId="0" fontId="13" fillId="2" borderId="0" xfId="0" applyFont="1" applyFill="1"/>
    <xf numFmtId="14" fontId="0" fillId="2" borderId="0" xfId="0" applyNumberFormat="1" applyFill="1"/>
    <xf numFmtId="17" fontId="0" fillId="2" borderId="0" xfId="0" applyNumberFormat="1" applyFill="1"/>
    <xf numFmtId="49" fontId="0" fillId="2" borderId="0" xfId="0" applyNumberFormat="1" applyFont="1" applyFill="1" applyAlignment="1">
      <alignment horizontal="center"/>
    </xf>
    <xf numFmtId="0" fontId="2" fillId="0" borderId="0" xfId="0" applyFont="1" applyFill="1" applyBorder="1" applyAlignment="1">
      <alignment horizontal="left"/>
    </xf>
    <xf numFmtId="0" fontId="2" fillId="13" borderId="0" xfId="0" applyFont="1" applyFill="1" applyAlignment="1">
      <alignment horizontal="center"/>
    </xf>
    <xf numFmtId="0" fontId="14" fillId="0" borderId="0" xfId="0" applyFont="1" applyFill="1" applyBorder="1" applyAlignment="1">
      <alignment horizontal="left"/>
    </xf>
    <xf numFmtId="49" fontId="2" fillId="0" borderId="0" xfId="0" applyNumberFormat="1" applyFont="1" applyFill="1"/>
    <xf numFmtId="0" fontId="0" fillId="0" borderId="0" xfId="0" applyFont="1" applyFill="1" applyBorder="1" applyAlignment="1">
      <alignment horizontal="center"/>
    </xf>
    <xf numFmtId="0" fontId="2" fillId="0" borderId="0" xfId="0" applyFont="1" applyFill="1" applyBorder="1"/>
    <xf numFmtId="164" fontId="0" fillId="0" borderId="0" xfId="0" applyNumberFormat="1" applyFont="1" applyFill="1" applyBorder="1"/>
    <xf numFmtId="164" fontId="2" fillId="0" borderId="0" xfId="0" applyNumberFormat="1" applyFont="1" applyFill="1" applyBorder="1"/>
    <xf numFmtId="0" fontId="2" fillId="0" borderId="0" xfId="0" applyFont="1" applyFill="1" applyBorder="1" applyAlignment="1">
      <alignment horizontal="center"/>
    </xf>
    <xf numFmtId="1" fontId="0" fillId="0" borderId="0" xfId="0" applyNumberFormat="1" applyFont="1" applyFill="1" applyBorder="1" applyAlignment="1">
      <alignment horizontal="center"/>
    </xf>
    <xf numFmtId="15" fontId="0" fillId="0" borderId="0" xfId="0" applyNumberFormat="1" applyFont="1" applyFill="1" applyBorder="1"/>
    <xf numFmtId="0" fontId="0" fillId="2" borderId="0" xfId="0" applyFont="1" applyFill="1" applyAlignment="1">
      <alignment horizontal="center"/>
    </xf>
    <xf numFmtId="164" fontId="0" fillId="2" borderId="0" xfId="0" applyNumberFormat="1" applyFont="1" applyFill="1"/>
    <xf numFmtId="15" fontId="0" fillId="2" borderId="0" xfId="0" applyNumberFormat="1" applyFont="1" applyFill="1" applyAlignment="1">
      <alignment horizontal="center"/>
    </xf>
    <xf numFmtId="1" fontId="0" fillId="2" borderId="0" xfId="2" applyNumberFormat="1" applyFont="1" applyFill="1" applyAlignment="1">
      <alignment horizontal="center"/>
    </xf>
    <xf numFmtId="2" fontId="0" fillId="2" borderId="0" xfId="0" applyNumberFormat="1" applyFont="1" applyFill="1" applyAlignment="1">
      <alignment horizontal="center"/>
    </xf>
    <xf numFmtId="2" fontId="0" fillId="2" borderId="0" xfId="0" applyNumberFormat="1" applyFont="1" applyFill="1"/>
    <xf numFmtId="1" fontId="0" fillId="2" borderId="0" xfId="0" applyNumberFormat="1" applyFont="1" applyFill="1" applyAlignment="1">
      <alignment horizontal="center"/>
    </xf>
    <xf numFmtId="15" fontId="0" fillId="2" borderId="0" xfId="0" applyNumberFormat="1" applyFont="1" applyFill="1"/>
    <xf numFmtId="164" fontId="0" fillId="0" borderId="0" xfId="2" applyNumberFormat="1" applyFont="1" applyFill="1"/>
    <xf numFmtId="15" fontId="0" fillId="0" borderId="0" xfId="0" applyNumberFormat="1" applyFont="1" applyFill="1" applyAlignment="1">
      <alignment horizontal="center"/>
    </xf>
    <xf numFmtId="2" fontId="0" fillId="0" borderId="0" xfId="0" applyNumberFormat="1" applyFont="1" applyFill="1"/>
    <xf numFmtId="49" fontId="0" fillId="0" borderId="0" xfId="0" applyNumberFormat="1" applyFont="1" applyFill="1" applyAlignment="1">
      <alignment horizontal="left"/>
    </xf>
    <xf numFmtId="0" fontId="0" fillId="13" borderId="0" xfId="0" applyFont="1" applyFill="1"/>
    <xf numFmtId="14" fontId="0" fillId="13" borderId="0" xfId="0" applyNumberFormat="1" applyFill="1"/>
    <xf numFmtId="0" fontId="10" fillId="9" borderId="0" xfId="2" applyFont="1" applyFill="1" applyAlignment="1"/>
    <xf numFmtId="164" fontId="0" fillId="9" borderId="0" xfId="0" applyNumberFormat="1" applyFill="1"/>
    <xf numFmtId="0" fontId="0" fillId="0" borderId="0" xfId="2" applyFont="1" applyFill="1" applyBorder="1"/>
    <xf numFmtId="2" fontId="0" fillId="11" borderId="0" xfId="0" applyNumberFormat="1" applyFill="1" applyAlignment="1">
      <alignment horizontal="center"/>
    </xf>
    <xf numFmtId="2" fontId="0" fillId="9" borderId="0" xfId="0" applyNumberFormat="1" applyFill="1" applyAlignment="1">
      <alignment horizontal="center"/>
    </xf>
    <xf numFmtId="2" fontId="2" fillId="0" borderId="0" xfId="0" applyNumberFormat="1" applyFont="1" applyFill="1" applyAlignment="1">
      <alignment horizontal="center"/>
    </xf>
    <xf numFmtId="2" fontId="0" fillId="12" borderId="0" xfId="0" applyNumberFormat="1" applyFill="1"/>
    <xf numFmtId="2" fontId="0" fillId="0" borderId="0" xfId="2" applyNumberFormat="1" applyFont="1" applyFill="1" applyAlignment="1">
      <alignment horizontal="center"/>
    </xf>
    <xf numFmtId="2" fontId="0" fillId="13" borderId="0" xfId="0" applyNumberFormat="1" applyFill="1"/>
    <xf numFmtId="14" fontId="0" fillId="0" borderId="0" xfId="0" applyNumberFormat="1" applyFont="1" applyFill="1"/>
    <xf numFmtId="15" fontId="0" fillId="2" borderId="0" xfId="0" applyNumberFormat="1" applyFill="1"/>
    <xf numFmtId="2" fontId="0" fillId="2" borderId="0" xfId="0" applyNumberFormat="1" applyFill="1"/>
    <xf numFmtId="49" fontId="0" fillId="2" borderId="0" xfId="0" applyNumberFormat="1" applyFill="1" applyAlignment="1">
      <alignment horizontal="center"/>
    </xf>
    <xf numFmtId="15" fontId="8" fillId="0" borderId="0" xfId="2" applyNumberFormat="1" applyFont="1" applyFill="1"/>
    <xf numFmtId="0" fontId="13" fillId="9" borderId="0" xfId="0" applyFont="1" applyFill="1"/>
    <xf numFmtId="0" fontId="8" fillId="0" borderId="0" xfId="2" applyFont="1" applyFill="1" applyBorder="1"/>
    <xf numFmtId="14" fontId="2" fillId="2" borderId="0" xfId="0" applyNumberFormat="1" applyFont="1" applyFill="1"/>
    <xf numFmtId="164" fontId="9" fillId="0" borderId="0" xfId="0" applyNumberFormat="1" applyFont="1" applyFill="1" applyAlignment="1">
      <alignment horizontal="left" vertical="center" wrapText="1"/>
    </xf>
    <xf numFmtId="2" fontId="2" fillId="0" borderId="0" xfId="2" applyNumberFormat="1" applyFont="1" applyFill="1" applyAlignment="1">
      <alignment horizontal="center"/>
    </xf>
    <xf numFmtId="0" fontId="0" fillId="0" borderId="0" xfId="0" applyAlignment="1">
      <alignment horizontal="center"/>
    </xf>
    <xf numFmtId="15" fontId="0" fillId="0" borderId="0" xfId="0" applyNumberFormat="1"/>
    <xf numFmtId="17" fontId="0" fillId="0" borderId="0" xfId="0" applyNumberFormat="1"/>
    <xf numFmtId="164" fontId="4" fillId="14" borderId="1" xfId="0" applyNumberFormat="1" applyFont="1" applyFill="1" applyBorder="1"/>
    <xf numFmtId="164" fontId="3" fillId="14" borderId="2" xfId="0" applyNumberFormat="1" applyFont="1" applyFill="1" applyBorder="1"/>
    <xf numFmtId="0" fontId="3" fillId="14" borderId="3" xfId="0" applyFont="1" applyFill="1" applyBorder="1"/>
    <xf numFmtId="2" fontId="0" fillId="0" borderId="0" xfId="0" applyNumberFormat="1" applyAlignment="1">
      <alignment horizontal="center"/>
    </xf>
    <xf numFmtId="164" fontId="3" fillId="14" borderId="14" xfId="0" applyNumberFormat="1" applyFont="1" applyFill="1" applyBorder="1"/>
    <xf numFmtId="164" fontId="3" fillId="14" borderId="0" xfId="0" applyNumberFormat="1" applyFont="1" applyFill="1" applyBorder="1"/>
    <xf numFmtId="0" fontId="3" fillId="14" borderId="15" xfId="0" applyFont="1" applyFill="1" applyBorder="1"/>
    <xf numFmtId="0" fontId="0" fillId="0" borderId="0" xfId="0" applyAlignment="1">
      <alignment horizontal="left"/>
    </xf>
    <xf numFmtId="0" fontId="3" fillId="0" borderId="0" xfId="0" applyFont="1" applyFill="1" applyBorder="1" applyAlignment="1">
      <alignment horizontal="left" wrapText="1"/>
    </xf>
    <xf numFmtId="0" fontId="3" fillId="0" borderId="17" xfId="0" applyFont="1" applyBorder="1" applyAlignment="1">
      <alignment horizontal="center"/>
    </xf>
    <xf numFmtId="0" fontId="0" fillId="0" borderId="17" xfId="0" applyFont="1" applyBorder="1" applyAlignment="1">
      <alignment horizontal="center"/>
    </xf>
    <xf numFmtId="0" fontId="0" fillId="0" borderId="30" xfId="0" applyFont="1" applyFill="1" applyBorder="1" applyAlignment="1">
      <alignment horizontal="center"/>
    </xf>
    <xf numFmtId="0" fontId="0" fillId="0" borderId="17" xfId="0" applyFont="1" applyFill="1" applyBorder="1" applyAlignment="1">
      <alignment horizontal="center"/>
    </xf>
    <xf numFmtId="0" fontId="0" fillId="0" borderId="17" xfId="0" applyBorder="1"/>
    <xf numFmtId="9" fontId="0" fillId="0" borderId="17" xfId="1" applyFont="1" applyBorder="1"/>
    <xf numFmtId="166" fontId="0" fillId="0" borderId="0" xfId="1" applyNumberFormat="1" applyFont="1"/>
    <xf numFmtId="10" fontId="0" fillId="0" borderId="0" xfId="1" applyNumberFormat="1" applyFont="1"/>
    <xf numFmtId="0" fontId="0" fillId="0" borderId="17" xfId="0" applyFill="1" applyBorder="1" applyAlignment="1">
      <alignment horizontal="left"/>
    </xf>
    <xf numFmtId="0" fontId="0" fillId="0" borderId="17" xfId="0" applyFill="1" applyBorder="1"/>
    <xf numFmtId="9" fontId="0" fillId="0" borderId="17" xfId="1" applyFont="1" applyFill="1" applyBorder="1"/>
    <xf numFmtId="0" fontId="0" fillId="16" borderId="17" xfId="0" applyFill="1" applyBorder="1" applyAlignment="1">
      <alignment horizontal="center"/>
    </xf>
    <xf numFmtId="0" fontId="0" fillId="16" borderId="17" xfId="0" applyFill="1" applyBorder="1" applyAlignment="1">
      <alignment horizontal="right"/>
    </xf>
    <xf numFmtId="0" fontId="0" fillId="16" borderId="17" xfId="0" applyFill="1" applyBorder="1"/>
    <xf numFmtId="9" fontId="0" fillId="16" borderId="17" xfId="1" applyFont="1" applyFill="1" applyBorder="1"/>
    <xf numFmtId="0" fontId="0" fillId="0" borderId="0" xfId="0" applyNumberFormat="1"/>
    <xf numFmtId="9" fontId="0" fillId="0" borderId="0" xfId="1" applyFont="1"/>
    <xf numFmtId="1" fontId="0" fillId="0" borderId="0" xfId="1" applyNumberFormat="1" applyFont="1"/>
    <xf numFmtId="0" fontId="0" fillId="0" borderId="17" xfId="0" applyBorder="1" applyAlignment="1">
      <alignment horizontal="right"/>
    </xf>
    <xf numFmtId="9" fontId="0" fillId="0" borderId="17" xfId="0" applyNumberFormat="1" applyBorder="1"/>
    <xf numFmtId="1" fontId="0" fillId="0" borderId="0" xfId="0" applyNumberFormat="1"/>
    <xf numFmtId="9" fontId="0" fillId="0" borderId="0" xfId="0" applyNumberFormat="1"/>
    <xf numFmtId="0" fontId="3" fillId="16" borderId="31" xfId="0" applyFont="1" applyFill="1" applyBorder="1" applyAlignment="1">
      <alignment horizontal="center"/>
    </xf>
    <xf numFmtId="0" fontId="0" fillId="0" borderId="28" xfId="0" applyBorder="1"/>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6" xfId="0" applyBorder="1"/>
    <xf numFmtId="9" fontId="0" fillId="0" borderId="18" xfId="1" applyFont="1" applyBorder="1"/>
    <xf numFmtId="0" fontId="3" fillId="5" borderId="30" xfId="0" applyFont="1" applyFill="1" applyBorder="1" applyAlignment="1">
      <alignment horizontal="center"/>
    </xf>
    <xf numFmtId="0" fontId="0" fillId="0" borderId="28" xfId="0" applyBorder="1" applyAlignment="1"/>
    <xf numFmtId="9" fontId="0" fillId="0" borderId="29" xfId="1" applyFont="1" applyBorder="1" applyAlignment="1"/>
    <xf numFmtId="0" fontId="0" fillId="0" borderId="38" xfId="0" applyBorder="1" applyAlignment="1"/>
    <xf numFmtId="9" fontId="0" fillId="0" borderId="39" xfId="1" applyFont="1" applyBorder="1" applyAlignment="1"/>
    <xf numFmtId="0" fontId="0" fillId="0" borderId="21" xfId="0" applyBorder="1"/>
    <xf numFmtId="0" fontId="0" fillId="0" borderId="22" xfId="0" applyBorder="1"/>
    <xf numFmtId="9" fontId="0" fillId="0" borderId="17" xfId="1" applyFont="1" applyBorder="1" applyAlignment="1"/>
    <xf numFmtId="0" fontId="0" fillId="0" borderId="40" xfId="0" applyFill="1" applyBorder="1"/>
    <xf numFmtId="0" fontId="0" fillId="0" borderId="0" xfId="0" applyFill="1" applyBorder="1"/>
    <xf numFmtId="0" fontId="3" fillId="14" borderId="30" xfId="0" applyFont="1" applyFill="1" applyBorder="1" applyAlignment="1">
      <alignment horizontal="center"/>
    </xf>
    <xf numFmtId="0" fontId="3" fillId="10" borderId="30" xfId="0" applyFont="1" applyFill="1" applyBorder="1" applyAlignment="1">
      <alignment horizontal="center"/>
    </xf>
    <xf numFmtId="0" fontId="3" fillId="9" borderId="30" xfId="0" applyFont="1" applyFill="1" applyBorder="1" applyAlignment="1">
      <alignment horizontal="center"/>
    </xf>
    <xf numFmtId="0" fontId="3" fillId="19" borderId="30" xfId="0" applyFont="1" applyFill="1" applyBorder="1" applyAlignment="1">
      <alignment horizontal="center"/>
    </xf>
    <xf numFmtId="0" fontId="0" fillId="0" borderId="30" xfId="0" applyBorder="1" applyAlignment="1">
      <alignment horizontal="center"/>
    </xf>
    <xf numFmtId="0" fontId="0" fillId="0" borderId="0" xfId="0" applyBorder="1"/>
    <xf numFmtId="0" fontId="3" fillId="0" borderId="0" xfId="0" applyFont="1" applyFill="1" applyBorder="1"/>
    <xf numFmtId="0" fontId="0" fillId="0" borderId="30" xfId="0" applyBorder="1"/>
    <xf numFmtId="1" fontId="0" fillId="0" borderId="17" xfId="0" applyNumberFormat="1" applyBorder="1"/>
    <xf numFmtId="1" fontId="10" fillId="0" borderId="0" xfId="2" applyNumberFormat="1" applyFont="1" applyFill="1" applyAlignment="1">
      <alignment horizontal="center"/>
    </xf>
    <xf numFmtId="1" fontId="0" fillId="0" borderId="17" xfId="0" applyNumberFormat="1" applyFill="1" applyBorder="1"/>
    <xf numFmtId="1" fontId="0" fillId="0" borderId="0" xfId="0" applyNumberFormat="1" applyFill="1" applyBorder="1"/>
    <xf numFmtId="1" fontId="10" fillId="0" borderId="0" xfId="0" applyNumberFormat="1" applyFont="1" applyFill="1" applyAlignment="1">
      <alignment horizontal="center"/>
    </xf>
    <xf numFmtId="1" fontId="0" fillId="0" borderId="31" xfId="0" applyNumberFormat="1" applyBorder="1" applyAlignment="1">
      <alignment horizontal="right"/>
    </xf>
    <xf numFmtId="0" fontId="0" fillId="0" borderId="30" xfId="0" applyBorder="1" applyAlignment="1">
      <alignment horizontal="right"/>
    </xf>
    <xf numFmtId="0" fontId="0" fillId="0" borderId="31" xfId="0" applyBorder="1"/>
    <xf numFmtId="1" fontId="10" fillId="0" borderId="30" xfId="2" applyNumberFormat="1" applyFont="1" applyFill="1" applyBorder="1" applyAlignment="1">
      <alignment horizontal="center"/>
    </xf>
    <xf numFmtId="0" fontId="0" fillId="0" borderId="30" xfId="0" applyFill="1" applyBorder="1" applyAlignment="1">
      <alignment horizontal="center"/>
    </xf>
    <xf numFmtId="1" fontId="0" fillId="0" borderId="28" xfId="0" applyNumberFormat="1" applyBorder="1" applyAlignment="1">
      <alignment horizontal="right"/>
    </xf>
    <xf numFmtId="0" fontId="0" fillId="0" borderId="17" xfId="0" applyFill="1" applyBorder="1" applyAlignment="1">
      <alignment horizontal="right"/>
    </xf>
    <xf numFmtId="1" fontId="10" fillId="0" borderId="0" xfId="2" applyNumberFormat="1" applyFont="1" applyFill="1" applyBorder="1" applyAlignment="1">
      <alignment horizontal="center"/>
    </xf>
    <xf numFmtId="0" fontId="0" fillId="0" borderId="17" xfId="0" applyBorder="1" applyAlignment="1">
      <alignment wrapText="1"/>
    </xf>
    <xf numFmtId="2" fontId="0" fillId="0" borderId="17" xfId="0" applyNumberFormat="1" applyBorder="1" applyAlignment="1">
      <alignment horizontal="center"/>
    </xf>
    <xf numFmtId="0" fontId="0" fillId="0" borderId="17" xfId="0" applyNumberFormat="1" applyFill="1" applyBorder="1" applyAlignment="1">
      <alignment horizontal="center"/>
    </xf>
    <xf numFmtId="1" fontId="0" fillId="0" borderId="17" xfId="0" applyNumberFormat="1" applyBorder="1" applyAlignment="1">
      <alignment horizontal="center"/>
    </xf>
    <xf numFmtId="1" fontId="0" fillId="0" borderId="17" xfId="0" applyNumberFormat="1" applyFill="1" applyBorder="1" applyAlignment="1">
      <alignment horizontal="center"/>
    </xf>
    <xf numFmtId="1" fontId="0" fillId="0" borderId="0" xfId="0" applyNumberFormat="1" applyBorder="1" applyAlignment="1">
      <alignment horizontal="right"/>
    </xf>
    <xf numFmtId="0" fontId="0" fillId="0" borderId="0" xfId="0" applyBorder="1" applyAlignment="1">
      <alignment horizontal="right"/>
    </xf>
    <xf numFmtId="2" fontId="0" fillId="0" borderId="0" xfId="0" applyNumberFormat="1"/>
    <xf numFmtId="0" fontId="2" fillId="0" borderId="0" xfId="0" applyNumberFormat="1" applyFont="1" applyFill="1" applyAlignment="1">
      <alignment horizontal="center"/>
    </xf>
    <xf numFmtId="0" fontId="0" fillId="0" borderId="28" xfId="0" applyBorder="1" applyAlignment="1">
      <alignment horizontal="center"/>
    </xf>
    <xf numFmtId="1" fontId="0" fillId="0" borderId="28" xfId="0" applyNumberFormat="1" applyBorder="1" applyAlignment="1">
      <alignment horizontal="center"/>
    </xf>
    <xf numFmtId="0" fontId="22" fillId="0" borderId="0" xfId="0" applyNumberFormat="1" applyFont="1" applyFill="1" applyAlignment="1">
      <alignment horizontal="center"/>
    </xf>
    <xf numFmtId="2" fontId="0" fillId="16" borderId="17" xfId="0" applyNumberFormat="1" applyFill="1" applyBorder="1" applyAlignment="1">
      <alignment horizontal="center"/>
    </xf>
    <xf numFmtId="0" fontId="0" fillId="16" borderId="17" xfId="0" applyNumberFormat="1" applyFill="1" applyBorder="1" applyAlignment="1">
      <alignment horizontal="center"/>
    </xf>
    <xf numFmtId="1" fontId="0" fillId="16" borderId="17" xfId="0" applyNumberFormat="1" applyFill="1" applyBorder="1" applyAlignment="1">
      <alignment horizontal="center"/>
    </xf>
    <xf numFmtId="0" fontId="3" fillId="6" borderId="0" xfId="0" applyFont="1" applyFill="1" applyAlignment="1">
      <alignment horizontal="left"/>
    </xf>
    <xf numFmtId="0" fontId="3" fillId="6" borderId="0" xfId="0" applyFont="1" applyFill="1"/>
    <xf numFmtId="17" fontId="0" fillId="0" borderId="0" xfId="0" applyNumberFormat="1" applyFont="1" applyFill="1"/>
    <xf numFmtId="49" fontId="0" fillId="0" borderId="0" xfId="0" applyNumberFormat="1" applyFont="1" applyFill="1" applyAlignment="1">
      <alignment horizontal="center"/>
    </xf>
    <xf numFmtId="1" fontId="0" fillId="0" borderId="0" xfId="0" applyNumberFormat="1" applyFont="1" applyFill="1" applyAlignment="1">
      <alignment horizontal="left"/>
    </xf>
    <xf numFmtId="0" fontId="0" fillId="21" borderId="0" xfId="0" applyFill="1"/>
    <xf numFmtId="15" fontId="0" fillId="21" borderId="0" xfId="0" applyNumberFormat="1" applyFill="1"/>
    <xf numFmtId="17" fontId="0" fillId="21" borderId="0" xfId="0" applyNumberFormat="1" applyFill="1"/>
    <xf numFmtId="0" fontId="0" fillId="16" borderId="0" xfId="0" applyFill="1"/>
    <xf numFmtId="15" fontId="0" fillId="16" borderId="0" xfId="0" applyNumberFormat="1" applyFill="1"/>
    <xf numFmtId="0" fontId="0" fillId="22" borderId="0" xfId="0" applyFill="1"/>
    <xf numFmtId="15" fontId="0" fillId="22" borderId="0" xfId="0" applyNumberFormat="1" applyFill="1"/>
    <xf numFmtId="17" fontId="0" fillId="22" borderId="0" xfId="0" applyNumberFormat="1" applyFill="1"/>
    <xf numFmtId="0" fontId="0" fillId="23" borderId="0" xfId="0" applyFill="1"/>
    <xf numFmtId="15" fontId="0" fillId="23" borderId="0" xfId="0" applyNumberFormat="1" applyFill="1"/>
    <xf numFmtId="0" fontId="3" fillId="2" borderId="1" xfId="0" applyFont="1" applyFill="1" applyBorder="1"/>
    <xf numFmtId="0" fontId="3" fillId="2" borderId="2" xfId="0" applyFont="1" applyFill="1" applyBorder="1"/>
    <xf numFmtId="0" fontId="3" fillId="2" borderId="3" xfId="0" applyFont="1" applyFill="1" applyBorder="1"/>
    <xf numFmtId="0" fontId="0" fillId="23" borderId="0" xfId="0" applyFill="1" applyAlignment="1">
      <alignment horizontal="center"/>
    </xf>
    <xf numFmtId="0" fontId="3" fillId="2" borderId="2" xfId="0" applyFont="1" applyFill="1" applyBorder="1" applyAlignment="1">
      <alignment horizontal="center"/>
    </xf>
    <xf numFmtId="49" fontId="0" fillId="0" borderId="0" xfId="0" applyNumberFormat="1" applyAlignment="1">
      <alignment horizontal="center"/>
    </xf>
    <xf numFmtId="49" fontId="3" fillId="0" borderId="0" xfId="0" applyNumberFormat="1" applyFont="1"/>
    <xf numFmtId="15" fontId="2" fillId="0" borderId="0" xfId="0" applyNumberFormat="1" applyFont="1"/>
    <xf numFmtId="49" fontId="0" fillId="23" borderId="0" xfId="0" applyNumberFormat="1" applyFill="1" applyAlignment="1">
      <alignment horizontal="center"/>
    </xf>
    <xf numFmtId="49" fontId="0" fillId="13" borderId="0" xfId="0" applyNumberFormat="1" applyFill="1" applyAlignment="1">
      <alignment horizontal="left"/>
    </xf>
    <xf numFmtId="0" fontId="0" fillId="18" borderId="0" xfId="0" applyFill="1"/>
    <xf numFmtId="0" fontId="0" fillId="18" borderId="0" xfId="0" applyFill="1" applyAlignment="1">
      <alignment horizontal="center"/>
    </xf>
    <xf numFmtId="15" fontId="0" fillId="18" borderId="0" xfId="0" applyNumberFormat="1" applyFill="1"/>
    <xf numFmtId="49" fontId="0" fillId="18" borderId="0" xfId="0" applyNumberFormat="1" applyFill="1" applyAlignment="1">
      <alignment horizontal="center"/>
    </xf>
    <xf numFmtId="17" fontId="0" fillId="18" borderId="0" xfId="0" applyNumberFormat="1" applyFill="1"/>
    <xf numFmtId="15" fontId="0" fillId="0" borderId="0" xfId="0" applyNumberFormat="1" applyFill="1"/>
    <xf numFmtId="17" fontId="0" fillId="0" borderId="0" xfId="0" applyNumberFormat="1" applyFill="1"/>
    <xf numFmtId="49" fontId="0" fillId="0" borderId="0" xfId="0" applyNumberFormat="1" applyFill="1" applyAlignment="1">
      <alignment horizontal="center"/>
    </xf>
    <xf numFmtId="0" fontId="0" fillId="22" borderId="0" xfId="0" applyFill="1" applyAlignment="1">
      <alignment horizontal="center"/>
    </xf>
    <xf numFmtId="49" fontId="0" fillId="22" borderId="0" xfId="0" applyNumberFormat="1" applyFill="1" applyAlignment="1">
      <alignment horizontal="center"/>
    </xf>
    <xf numFmtId="0" fontId="2" fillId="16" borderId="0" xfId="0" applyFont="1" applyFill="1"/>
    <xf numFmtId="17" fontId="2" fillId="0" borderId="0" xfId="0" applyNumberFormat="1" applyFont="1" applyFill="1"/>
    <xf numFmtId="0" fontId="2" fillId="0" borderId="0" xfId="0" applyFont="1"/>
    <xf numFmtId="0" fontId="7" fillId="6" borderId="0" xfId="0" applyFont="1" applyFill="1" applyAlignment="1">
      <alignment horizontal="left"/>
    </xf>
    <xf numFmtId="1" fontId="2" fillId="0" borderId="0" xfId="0" applyNumberFormat="1" applyFont="1" applyFill="1" applyBorder="1" applyAlignment="1">
      <alignment horizontal="center"/>
    </xf>
    <xf numFmtId="0" fontId="7" fillId="6" borderId="0" xfId="0" applyFont="1" applyFill="1"/>
    <xf numFmtId="0" fontId="10" fillId="0" borderId="0" xfId="0" applyFont="1" applyFill="1"/>
    <xf numFmtId="49" fontId="2" fillId="0" borderId="0" xfId="0" applyNumberFormat="1" applyFont="1" applyFill="1" applyAlignment="1">
      <alignment horizontal="center"/>
    </xf>
    <xf numFmtId="14" fontId="2" fillId="0" borderId="0" xfId="0" applyNumberFormat="1" applyFont="1" applyFill="1"/>
    <xf numFmtId="0" fontId="0" fillId="20" borderId="0" xfId="0" applyFill="1"/>
    <xf numFmtId="15" fontId="0" fillId="20" borderId="0" xfId="0" applyNumberFormat="1" applyFill="1"/>
    <xf numFmtId="0" fontId="2" fillId="0" borderId="0" xfId="0" applyFont="1" applyAlignment="1">
      <alignment horizontal="center"/>
    </xf>
    <xf numFmtId="0" fontId="0" fillId="0" borderId="1" xfId="0" applyFont="1" applyFill="1" applyBorder="1" applyAlignment="1">
      <alignment horizontal="center"/>
    </xf>
    <xf numFmtId="0" fontId="0" fillId="0" borderId="2" xfId="0" applyFont="1" applyFill="1" applyBorder="1" applyAlignment="1">
      <alignment horizontal="center"/>
    </xf>
    <xf numFmtId="0" fontId="3" fillId="0" borderId="4" xfId="0" applyFont="1" applyBorder="1"/>
    <xf numFmtId="9" fontId="0" fillId="0" borderId="5" xfId="0" applyNumberFormat="1" applyBorder="1"/>
    <xf numFmtId="0" fontId="0" fillId="0" borderId="5" xfId="0" applyBorder="1" applyAlignment="1">
      <alignment horizontal="right"/>
    </xf>
    <xf numFmtId="1" fontId="0" fillId="0" borderId="5" xfId="1" applyNumberFormat="1" applyFont="1" applyBorder="1"/>
    <xf numFmtId="166" fontId="0" fillId="0" borderId="6" xfId="1" applyNumberFormat="1" applyFont="1" applyBorder="1"/>
    <xf numFmtId="10" fontId="0" fillId="0" borderId="0" xfId="0" applyNumberFormat="1"/>
    <xf numFmtId="9" fontId="0" fillId="0" borderId="4" xfId="0" applyNumberFormat="1" applyBorder="1"/>
    <xf numFmtId="0" fontId="0" fillId="0" borderId="2" xfId="0" applyBorder="1" applyAlignment="1">
      <alignment horizontal="right"/>
    </xf>
    <xf numFmtId="1" fontId="0" fillId="0" borderId="2" xfId="0" applyNumberFormat="1" applyBorder="1"/>
    <xf numFmtId="9" fontId="0" fillId="0" borderId="3" xfId="1" applyFont="1" applyBorder="1"/>
    <xf numFmtId="0" fontId="0" fillId="0" borderId="14" xfId="0" applyBorder="1" applyAlignment="1">
      <alignment horizontal="left"/>
    </xf>
    <xf numFmtId="1" fontId="0" fillId="0" borderId="0" xfId="1" applyNumberFormat="1" applyFont="1" applyBorder="1"/>
    <xf numFmtId="9" fontId="0" fillId="0" borderId="15" xfId="1" applyFont="1" applyBorder="1"/>
    <xf numFmtId="1" fontId="0" fillId="0" borderId="0" xfId="0" applyNumberFormat="1" applyBorder="1"/>
    <xf numFmtId="9" fontId="0" fillId="0" borderId="9" xfId="1" applyFont="1" applyBorder="1"/>
    <xf numFmtId="0" fontId="0" fillId="0" borderId="2" xfId="0" applyBorder="1"/>
    <xf numFmtId="9" fontId="0" fillId="0" borderId="0" xfId="0" applyNumberFormat="1" applyBorder="1"/>
    <xf numFmtId="0" fontId="0" fillId="0" borderId="7" xfId="0" applyBorder="1"/>
    <xf numFmtId="1" fontId="0" fillId="0" borderId="8" xfId="0" applyNumberFormat="1" applyBorder="1"/>
    <xf numFmtId="0" fontId="0" fillId="0" borderId="14" xfId="0" applyFill="1" applyBorder="1"/>
    <xf numFmtId="0" fontId="0" fillId="0" borderId="14" xfId="0" applyBorder="1"/>
    <xf numFmtId="0" fontId="0" fillId="0" borderId="5" xfId="0" applyBorder="1"/>
    <xf numFmtId="1" fontId="0" fillId="0" borderId="5" xfId="0" applyNumberFormat="1" applyBorder="1"/>
    <xf numFmtId="9" fontId="0" fillId="0" borderId="1" xfId="0" applyNumberFormat="1" applyBorder="1"/>
    <xf numFmtId="9" fontId="0" fillId="0" borderId="7" xfId="0" applyNumberFormat="1" applyBorder="1"/>
    <xf numFmtId="0" fontId="0" fillId="0" borderId="8" xfId="0" applyBorder="1"/>
    <xf numFmtId="9" fontId="0" fillId="0" borderId="14" xfId="0" applyNumberFormat="1" applyBorder="1"/>
    <xf numFmtId="1" fontId="0" fillId="0" borderId="0" xfId="0" applyNumberFormat="1" applyAlignment="1">
      <alignment horizontal="center"/>
    </xf>
    <xf numFmtId="9" fontId="0" fillId="0" borderId="6" xfId="1" applyFont="1" applyBorder="1"/>
    <xf numFmtId="1" fontId="0" fillId="24" borderId="2" xfId="0" applyNumberFormat="1" applyFill="1" applyBorder="1"/>
    <xf numFmtId="10" fontId="0" fillId="0" borderId="14" xfId="0" applyNumberFormat="1" applyBorder="1"/>
    <xf numFmtId="10" fontId="0" fillId="0" borderId="0" xfId="0" applyNumberFormat="1" applyBorder="1"/>
    <xf numFmtId="9" fontId="0" fillId="0" borderId="15" xfId="0" applyNumberFormat="1" applyBorder="1"/>
    <xf numFmtId="9" fontId="0" fillId="0" borderId="9" xfId="0" applyNumberFormat="1" applyBorder="1"/>
    <xf numFmtId="0" fontId="0" fillId="0" borderId="7" xfId="0" applyBorder="1" applyAlignment="1">
      <alignment horizontal="left"/>
    </xf>
    <xf numFmtId="0" fontId="0" fillId="0" borderId="5" xfId="0" applyBorder="1" applyAlignment="1">
      <alignment horizontal="left"/>
    </xf>
    <xf numFmtId="1" fontId="0" fillId="24" borderId="5" xfId="0" applyNumberFormat="1" applyFill="1" applyBorder="1"/>
    <xf numFmtId="9" fontId="0" fillId="0" borderId="2" xfId="0" applyNumberFormat="1" applyBorder="1"/>
    <xf numFmtId="0" fontId="2" fillId="22" borderId="0" xfId="0" applyFont="1" applyFill="1"/>
    <xf numFmtId="0" fontId="2" fillId="22" borderId="0" xfId="2" applyFont="1" applyFill="1" applyAlignment="1">
      <alignment horizontal="left"/>
    </xf>
    <xf numFmtId="0" fontId="2" fillId="0" borderId="0" xfId="2" applyFont="1" applyFill="1" applyAlignment="1"/>
    <xf numFmtId="0" fontId="2" fillId="0" borderId="0" xfId="2" applyFont="1" applyFill="1" applyAlignment="1">
      <alignment horizontal="left"/>
    </xf>
    <xf numFmtId="0" fontId="3" fillId="17" borderId="4" xfId="0" applyFont="1" applyFill="1" applyBorder="1" applyAlignment="1">
      <alignment wrapText="1"/>
    </xf>
    <xf numFmtId="0" fontId="3" fillId="17" borderId="5" xfId="0" applyFont="1" applyFill="1" applyBorder="1" applyAlignment="1">
      <alignment wrapText="1"/>
    </xf>
    <xf numFmtId="0" fontId="2" fillId="0" borderId="0" xfId="0" applyFont="1" applyAlignment="1">
      <alignment horizontal="left"/>
    </xf>
    <xf numFmtId="0" fontId="2" fillId="20" borderId="0" xfId="0" applyFont="1" applyFill="1"/>
    <xf numFmtId="49" fontId="0" fillId="0" borderId="0" xfId="2" applyNumberFormat="1" applyFont="1" applyFill="1" applyAlignment="1">
      <alignment horizontal="center"/>
    </xf>
    <xf numFmtId="15" fontId="2" fillId="0" borderId="0" xfId="0" applyNumberFormat="1" applyFont="1" applyFill="1" applyAlignment="1">
      <alignment horizontal="center"/>
    </xf>
    <xf numFmtId="49" fontId="12" fillId="0" borderId="0" xfId="2" applyNumberFormat="1" applyFont="1" applyFill="1" applyAlignment="1">
      <alignment horizontal="center"/>
    </xf>
    <xf numFmtId="15" fontId="0" fillId="0" borderId="0" xfId="0" applyNumberFormat="1" applyFont="1" applyFill="1" applyBorder="1" applyAlignment="1">
      <alignment horizontal="center"/>
    </xf>
    <xf numFmtId="164" fontId="17" fillId="14" borderId="2" xfId="0" applyNumberFormat="1" applyFont="1" applyFill="1" applyBorder="1"/>
    <xf numFmtId="164" fontId="17" fillId="14" borderId="0" xfId="0" applyNumberFormat="1" applyFont="1" applyFill="1" applyBorder="1"/>
    <xf numFmtId="0" fontId="12" fillId="0" borderId="0" xfId="0" applyFont="1" applyFill="1" applyAlignment="1">
      <alignment horizontal="center"/>
    </xf>
    <xf numFmtId="15" fontId="12" fillId="0" borderId="0" xfId="0" applyNumberFormat="1" applyFont="1" applyFill="1" applyAlignment="1">
      <alignment horizontal="center"/>
    </xf>
    <xf numFmtId="1" fontId="2" fillId="0" borderId="0" xfId="0" applyNumberFormat="1" applyFont="1" applyFill="1" applyAlignment="1">
      <alignment horizontal="left"/>
    </xf>
    <xf numFmtId="0" fontId="0" fillId="0" borderId="0" xfId="0" applyBorder="1" applyAlignment="1">
      <alignment horizontal="center" wrapText="1"/>
    </xf>
    <xf numFmtId="0" fontId="21" fillId="0" borderId="0" xfId="0" applyFont="1"/>
    <xf numFmtId="0" fontId="3" fillId="14" borderId="17" xfId="0" applyFont="1" applyFill="1" applyBorder="1" applyAlignment="1">
      <alignment horizontal="center"/>
    </xf>
    <xf numFmtId="0" fontId="3" fillId="27" borderId="17" xfId="0" applyFont="1" applyFill="1" applyBorder="1" applyAlignment="1">
      <alignment horizontal="center"/>
    </xf>
    <xf numFmtId="0" fontId="3" fillId="2" borderId="17" xfId="0" applyFont="1" applyFill="1" applyBorder="1" applyAlignment="1">
      <alignment horizontal="center"/>
    </xf>
    <xf numFmtId="0" fontId="21" fillId="28" borderId="17" xfId="0" applyFont="1" applyFill="1" applyBorder="1" applyAlignment="1">
      <alignment horizontal="right"/>
    </xf>
    <xf numFmtId="0" fontId="0" fillId="28" borderId="17" xfId="0" applyFill="1" applyBorder="1"/>
    <xf numFmtId="0" fontId="0" fillId="0" borderId="17" xfId="0" applyBorder="1" applyAlignment="1">
      <alignment horizontal="left"/>
    </xf>
    <xf numFmtId="0" fontId="21" fillId="15" borderId="17" xfId="0" applyFont="1" applyFill="1" applyBorder="1" applyAlignment="1">
      <alignment horizontal="right"/>
    </xf>
    <xf numFmtId="0" fontId="0" fillId="28" borderId="17" xfId="0" applyFill="1" applyBorder="1" applyAlignment="1"/>
    <xf numFmtId="0" fontId="0" fillId="18" borderId="17" xfId="0" applyFont="1" applyFill="1" applyBorder="1" applyAlignment="1">
      <alignment horizontal="right"/>
    </xf>
    <xf numFmtId="0" fontId="21" fillId="29" borderId="17" xfId="0" applyFont="1" applyFill="1" applyBorder="1" applyAlignment="1">
      <alignment horizontal="right"/>
    </xf>
    <xf numFmtId="0" fontId="21" fillId="16" borderId="17" xfId="0" applyFont="1" applyFill="1" applyBorder="1"/>
    <xf numFmtId="0" fontId="14" fillId="28" borderId="0" xfId="0" applyFont="1" applyFill="1" applyBorder="1" applyAlignment="1">
      <alignment horizontal="right"/>
    </xf>
    <xf numFmtId="0" fontId="10" fillId="0" borderId="0" xfId="0" applyFont="1" applyAlignment="1">
      <alignment horizontal="center"/>
    </xf>
    <xf numFmtId="0" fontId="0" fillId="0" borderId="42" xfId="0" applyBorder="1"/>
    <xf numFmtId="0" fontId="10" fillId="0" borderId="0" xfId="0" applyFont="1" applyAlignment="1">
      <alignment horizontal="left"/>
    </xf>
    <xf numFmtId="0" fontId="0" fillId="0" borderId="0" xfId="3" applyFont="1" applyFill="1" applyAlignment="1" applyProtection="1"/>
    <xf numFmtId="1" fontId="0" fillId="0" borderId="0" xfId="0" applyNumberFormat="1" applyFont="1" applyFill="1"/>
    <xf numFmtId="165" fontId="0" fillId="0" borderId="0" xfId="0" applyNumberFormat="1" applyFont="1" applyFill="1" applyAlignment="1">
      <alignment horizontal="center"/>
    </xf>
    <xf numFmtId="0" fontId="0" fillId="0" borderId="0" xfId="0" applyNumberFormat="1" applyFont="1" applyFill="1" applyAlignment="1">
      <alignment horizontal="center"/>
    </xf>
    <xf numFmtId="0" fontId="9" fillId="0" borderId="0" xfId="2" applyFont="1" applyFill="1" applyAlignment="1">
      <alignment horizontal="center"/>
    </xf>
    <xf numFmtId="49" fontId="8" fillId="0" borderId="0" xfId="2" applyNumberFormat="1" applyFont="1" applyFill="1"/>
    <xf numFmtId="0" fontId="7" fillId="30" borderId="0" xfId="0" applyFont="1" applyFill="1" applyAlignment="1">
      <alignment horizontal="left"/>
    </xf>
    <xf numFmtId="164" fontId="9" fillId="22" borderId="0" xfId="2" applyNumberFormat="1" applyFont="1" applyFill="1"/>
    <xf numFmtId="17" fontId="2" fillId="22" borderId="0" xfId="0" applyNumberFormat="1" applyFont="1" applyFill="1"/>
    <xf numFmtId="164" fontId="2" fillId="22" borderId="0" xfId="0" applyNumberFormat="1" applyFont="1" applyFill="1"/>
    <xf numFmtId="15" fontId="2" fillId="22" borderId="0" xfId="0" applyNumberFormat="1" applyFont="1" applyFill="1"/>
    <xf numFmtId="164" fontId="9" fillId="22" borderId="0" xfId="0" applyNumberFormat="1" applyFont="1" applyFill="1"/>
    <xf numFmtId="0" fontId="7" fillId="30" borderId="0" xfId="0" applyFont="1" applyFill="1"/>
    <xf numFmtId="0" fontId="3" fillId="0" borderId="0" xfId="0" applyFont="1" applyFill="1"/>
    <xf numFmtId="0" fontId="3" fillId="30" borderId="0" xfId="0" applyFont="1" applyFill="1" applyAlignment="1">
      <alignment horizontal="left"/>
    </xf>
    <xf numFmtId="0" fontId="17" fillId="0" borderId="0" xfId="0" applyFont="1" applyAlignment="1">
      <alignment horizontal="center"/>
    </xf>
    <xf numFmtId="0" fontId="2" fillId="23" borderId="0" xfId="0" applyFont="1" applyFill="1" applyAlignment="1">
      <alignment horizontal="center"/>
    </xf>
    <xf numFmtId="0" fontId="2" fillId="18" borderId="0" xfId="0" applyFont="1" applyFill="1" applyAlignment="1">
      <alignment horizontal="center"/>
    </xf>
    <xf numFmtId="0" fontId="2" fillId="22" borderId="0" xfId="0" applyFont="1" applyFill="1" applyAlignment="1">
      <alignment horizontal="center"/>
    </xf>
    <xf numFmtId="0" fontId="2" fillId="16" borderId="0" xfId="0" applyFont="1" applyFill="1" applyAlignment="1">
      <alignment horizontal="center"/>
    </xf>
    <xf numFmtId="0" fontId="7" fillId="0" borderId="0" xfId="0" applyFont="1" applyAlignment="1">
      <alignment horizontal="center"/>
    </xf>
    <xf numFmtId="0" fontId="7" fillId="6" borderId="0" xfId="0" applyFont="1" applyFill="1" applyAlignment="1">
      <alignment horizontal="center"/>
    </xf>
    <xf numFmtId="0" fontId="10" fillId="18" borderId="0" xfId="0" applyFont="1" applyFill="1" applyAlignment="1">
      <alignment horizontal="center"/>
    </xf>
    <xf numFmtId="0" fontId="10" fillId="22" borderId="0" xfId="0" applyFont="1" applyFill="1" applyAlignment="1">
      <alignment horizontal="center"/>
    </xf>
    <xf numFmtId="0" fontId="10" fillId="23" borderId="0" xfId="0" applyFont="1" applyFill="1" applyAlignment="1">
      <alignment horizontal="center"/>
    </xf>
    <xf numFmtId="0" fontId="10" fillId="20" borderId="0" xfId="0" applyFont="1" applyFill="1"/>
    <xf numFmtId="0" fontId="10" fillId="20" borderId="0" xfId="2" applyFont="1" applyFill="1"/>
    <xf numFmtId="0" fontId="10" fillId="20" borderId="0" xfId="2" applyFont="1" applyFill="1" applyAlignment="1">
      <alignment horizontal="center"/>
    </xf>
    <xf numFmtId="0" fontId="10" fillId="20" borderId="0" xfId="2" applyFont="1" applyFill="1" applyAlignment="1"/>
    <xf numFmtId="0" fontId="25" fillId="20" borderId="0" xfId="0" applyFont="1" applyFill="1"/>
    <xf numFmtId="164" fontId="25" fillId="20" borderId="0" xfId="2" applyNumberFormat="1" applyFont="1" applyFill="1"/>
    <xf numFmtId="164" fontId="10" fillId="20" borderId="0" xfId="2" applyNumberFormat="1" applyFont="1" applyFill="1"/>
    <xf numFmtId="164" fontId="25" fillId="20" borderId="0" xfId="0" applyNumberFormat="1" applyFont="1" applyFill="1"/>
    <xf numFmtId="1" fontId="10" fillId="20" borderId="0" xfId="2" applyNumberFormat="1" applyFont="1" applyFill="1" applyAlignment="1">
      <alignment horizontal="center"/>
    </xf>
    <xf numFmtId="2" fontId="10" fillId="20" borderId="0" xfId="0" applyNumberFormat="1" applyFont="1" applyFill="1"/>
    <xf numFmtId="0" fontId="10" fillId="20" borderId="0" xfId="0" applyFont="1" applyFill="1" applyAlignment="1">
      <alignment horizontal="center"/>
    </xf>
    <xf numFmtId="0" fontId="10" fillId="20" borderId="0" xfId="0" applyFont="1" applyFill="1" applyBorder="1" applyAlignment="1">
      <alignment horizontal="left"/>
    </xf>
    <xf numFmtId="164" fontId="9" fillId="20" borderId="0" xfId="2" applyNumberFormat="1" applyFont="1" applyFill="1"/>
    <xf numFmtId="164" fontId="9" fillId="20" borderId="0" xfId="0" applyNumberFormat="1" applyFont="1" applyFill="1"/>
    <xf numFmtId="1" fontId="2" fillId="20" borderId="0" xfId="2" applyNumberFormat="1" applyFont="1" applyFill="1"/>
    <xf numFmtId="14" fontId="2" fillId="20" borderId="0" xfId="0" applyNumberFormat="1" applyFont="1" applyFill="1" applyAlignment="1">
      <alignment horizontal="center"/>
    </xf>
    <xf numFmtId="1" fontId="2" fillId="20" borderId="0" xfId="2" applyNumberFormat="1" applyFont="1" applyFill="1" applyAlignment="1">
      <alignment horizontal="center"/>
    </xf>
    <xf numFmtId="49" fontId="10" fillId="20" borderId="0" xfId="2" applyNumberFormat="1" applyFont="1" applyFill="1" applyAlignment="1">
      <alignment horizontal="center"/>
    </xf>
    <xf numFmtId="0" fontId="2" fillId="20" borderId="0" xfId="2" applyFont="1" applyFill="1" applyAlignment="1">
      <alignment horizontal="center"/>
    </xf>
    <xf numFmtId="0" fontId="2" fillId="20" borderId="0" xfId="0" applyFont="1" applyFill="1" applyBorder="1" applyAlignment="1">
      <alignment horizontal="center"/>
    </xf>
    <xf numFmtId="17" fontId="2" fillId="0" borderId="0" xfId="0" applyNumberFormat="1" applyFont="1"/>
    <xf numFmtId="0" fontId="0" fillId="8" borderId="0" xfId="0" applyFill="1"/>
    <xf numFmtId="0" fontId="0" fillId="8" borderId="0" xfId="0" applyFill="1" applyAlignment="1">
      <alignment horizontal="center"/>
    </xf>
    <xf numFmtId="0" fontId="10" fillId="8" borderId="0" xfId="0" applyFont="1" applyFill="1" applyAlignment="1">
      <alignment horizontal="center"/>
    </xf>
    <xf numFmtId="0" fontId="2" fillId="8" borderId="0" xfId="0" applyFont="1" applyFill="1" applyAlignment="1">
      <alignment horizontal="center"/>
    </xf>
    <xf numFmtId="49" fontId="0" fillId="8" borderId="0" xfId="0" applyNumberFormat="1" applyFill="1" applyAlignment="1">
      <alignment horizontal="center"/>
    </xf>
    <xf numFmtId="15" fontId="0" fillId="8" borderId="0" xfId="0" applyNumberFormat="1" applyFill="1"/>
    <xf numFmtId="17" fontId="0" fillId="8" borderId="0" xfId="0" applyNumberFormat="1" applyFill="1"/>
    <xf numFmtId="0" fontId="7" fillId="0" borderId="0" xfId="0" applyFont="1" applyFill="1"/>
    <xf numFmtId="0" fontId="0" fillId="31" borderId="0" xfId="0" applyFill="1"/>
    <xf numFmtId="0" fontId="0" fillId="31" borderId="0" xfId="0" applyFill="1" applyAlignment="1">
      <alignment horizontal="center"/>
    </xf>
    <xf numFmtId="15" fontId="0" fillId="31" borderId="0" xfId="0" applyNumberFormat="1" applyFill="1"/>
    <xf numFmtId="0" fontId="2" fillId="31" borderId="0" xfId="0" applyFont="1" applyFill="1" applyAlignment="1">
      <alignment horizontal="center"/>
    </xf>
    <xf numFmtId="49" fontId="0" fillId="31" borderId="0" xfId="0" applyNumberFormat="1" applyFill="1" applyAlignment="1">
      <alignment horizontal="center"/>
    </xf>
    <xf numFmtId="0" fontId="0" fillId="31" borderId="0" xfId="0" applyFill="1" applyAlignment="1">
      <alignment horizontal="left"/>
    </xf>
    <xf numFmtId="17" fontId="0" fillId="31" borderId="0" xfId="0" applyNumberFormat="1" applyFill="1"/>
    <xf numFmtId="0" fontId="10" fillId="31" borderId="0" xfId="0" applyFont="1" applyFill="1" applyAlignment="1">
      <alignment horizontal="center"/>
    </xf>
    <xf numFmtId="167" fontId="2" fillId="0" borderId="0" xfId="0" applyNumberFormat="1" applyFont="1" applyAlignment="1">
      <alignment horizontal="center"/>
    </xf>
    <xf numFmtId="15" fontId="2" fillId="13" borderId="0" xfId="0" applyNumberFormat="1" applyFont="1" applyFill="1"/>
    <xf numFmtId="0" fontId="0" fillId="26" borderId="0" xfId="0" applyFill="1"/>
    <xf numFmtId="0" fontId="0" fillId="26" borderId="0" xfId="0" applyFill="1" applyAlignment="1">
      <alignment horizontal="center"/>
    </xf>
    <xf numFmtId="15" fontId="0" fillId="26" borderId="0" xfId="0" applyNumberFormat="1" applyFill="1"/>
    <xf numFmtId="0" fontId="10" fillId="26" borderId="0" xfId="0" applyFont="1" applyFill="1" applyAlignment="1">
      <alignment horizontal="center"/>
    </xf>
    <xf numFmtId="0" fontId="2" fillId="26" borderId="0" xfId="0" applyFont="1" applyFill="1" applyAlignment="1">
      <alignment horizontal="center"/>
    </xf>
    <xf numFmtId="49" fontId="0" fillId="26" borderId="0" xfId="0" applyNumberFormat="1" applyFill="1" applyAlignment="1">
      <alignment horizontal="center"/>
    </xf>
    <xf numFmtId="17" fontId="2" fillId="16" borderId="0" xfId="0" applyNumberFormat="1" applyFont="1" applyFill="1"/>
    <xf numFmtId="14" fontId="2" fillId="31" borderId="0" xfId="0" applyNumberFormat="1" applyFont="1" applyFill="1"/>
    <xf numFmtId="0" fontId="3" fillId="5" borderId="1" xfId="0" applyFont="1" applyFill="1" applyBorder="1" applyAlignment="1">
      <alignment horizontal="left" vertical="top" wrapText="1"/>
    </xf>
    <xf numFmtId="0" fontId="3" fillId="5" borderId="2" xfId="0" applyFont="1" applyFill="1" applyBorder="1" applyAlignment="1">
      <alignment horizontal="left" vertical="top" wrapText="1"/>
    </xf>
    <xf numFmtId="0" fontId="3" fillId="5" borderId="3" xfId="0" applyFont="1" applyFill="1" applyBorder="1" applyAlignment="1">
      <alignment horizontal="left" vertical="top" wrapText="1"/>
    </xf>
    <xf numFmtId="0" fontId="3" fillId="5" borderId="14" xfId="0" applyFont="1" applyFill="1" applyBorder="1" applyAlignment="1">
      <alignment horizontal="left" vertical="top" wrapText="1"/>
    </xf>
    <xf numFmtId="0" fontId="3" fillId="5" borderId="0" xfId="0" applyFont="1" applyFill="1" applyBorder="1" applyAlignment="1">
      <alignment horizontal="left" vertical="top" wrapText="1"/>
    </xf>
    <xf numFmtId="0" fontId="3" fillId="5" borderId="15" xfId="0" applyFont="1" applyFill="1" applyBorder="1" applyAlignment="1">
      <alignment horizontal="left" vertical="top" wrapText="1"/>
    </xf>
    <xf numFmtId="0" fontId="3" fillId="5" borderId="7" xfId="0" applyFont="1" applyFill="1" applyBorder="1" applyAlignment="1">
      <alignment horizontal="left" vertical="top" wrapText="1"/>
    </xf>
    <xf numFmtId="0" fontId="3" fillId="5" borderId="8" xfId="0" applyFont="1" applyFill="1" applyBorder="1" applyAlignment="1">
      <alignment horizontal="left" vertical="top" wrapText="1"/>
    </xf>
    <xf numFmtId="0" fontId="3" fillId="5" borderId="9" xfId="0" applyFont="1" applyFill="1" applyBorder="1" applyAlignment="1">
      <alignment horizontal="left" vertical="top" wrapText="1"/>
    </xf>
    <xf numFmtId="0" fontId="3" fillId="0" borderId="0" xfId="0" applyFont="1" applyFill="1" applyBorder="1" applyAlignment="1">
      <alignment horizontal="left" wrapText="1"/>
    </xf>
    <xf numFmtId="0" fontId="3" fillId="0" borderId="0" xfId="0" applyFont="1" applyFill="1" applyBorder="1" applyAlignment="1">
      <alignment horizontal="left"/>
    </xf>
    <xf numFmtId="0" fontId="3" fillId="26" borderId="4" xfId="0" applyFont="1" applyFill="1" applyBorder="1" applyAlignment="1">
      <alignment horizontal="center" wrapText="1"/>
    </xf>
    <xf numFmtId="0" fontId="3" fillId="26" borderId="5" xfId="0" applyFont="1" applyFill="1" applyBorder="1" applyAlignment="1">
      <alignment horizontal="center" wrapText="1"/>
    </xf>
    <xf numFmtId="0" fontId="3" fillId="26" borderId="6" xfId="0" applyFont="1" applyFill="1" applyBorder="1" applyAlignment="1">
      <alignment horizontal="center" wrapText="1"/>
    </xf>
    <xf numFmtId="0" fontId="3" fillId="3" borderId="4" xfId="0" applyFont="1" applyFill="1" applyBorder="1" applyAlignment="1">
      <alignment horizontal="center" vertical="top"/>
    </xf>
    <xf numFmtId="0" fontId="3" fillId="3" borderId="5" xfId="0" applyFont="1" applyFill="1" applyBorder="1" applyAlignment="1">
      <alignment horizontal="center" vertical="top"/>
    </xf>
    <xf numFmtId="0" fontId="3" fillId="4" borderId="4" xfId="0" applyFont="1" applyFill="1" applyBorder="1" applyAlignment="1">
      <alignment horizontal="center" vertical="top"/>
    </xf>
    <xf numFmtId="0" fontId="3" fillId="4" borderId="5" xfId="0" applyFont="1" applyFill="1" applyBorder="1" applyAlignment="1">
      <alignment horizontal="center" vertical="top"/>
    </xf>
    <xf numFmtId="0" fontId="3" fillId="4" borderId="6" xfId="0" applyFont="1" applyFill="1" applyBorder="1" applyAlignment="1">
      <alignment horizontal="center" vertical="top"/>
    </xf>
    <xf numFmtId="0" fontId="3" fillId="5" borderId="2" xfId="0" applyFont="1" applyFill="1" applyBorder="1" applyAlignment="1">
      <alignment horizontal="left" vertical="top"/>
    </xf>
    <xf numFmtId="0" fontId="3" fillId="5" borderId="3" xfId="0" applyFont="1" applyFill="1" applyBorder="1" applyAlignment="1">
      <alignment horizontal="left" vertical="top"/>
    </xf>
    <xf numFmtId="0" fontId="3" fillId="5" borderId="14" xfId="0" applyFont="1" applyFill="1" applyBorder="1" applyAlignment="1">
      <alignment horizontal="left" vertical="top"/>
    </xf>
    <xf numFmtId="0" fontId="3" fillId="5" borderId="0" xfId="0" applyFont="1" applyFill="1" applyBorder="1" applyAlignment="1">
      <alignment horizontal="left" vertical="top"/>
    </xf>
    <xf numFmtId="0" fontId="3" fillId="5" borderId="15" xfId="0" applyFont="1" applyFill="1" applyBorder="1" applyAlignment="1">
      <alignment horizontal="left" vertical="top"/>
    </xf>
    <xf numFmtId="0" fontId="3" fillId="5" borderId="7" xfId="0" applyFont="1" applyFill="1" applyBorder="1" applyAlignment="1">
      <alignment horizontal="left" vertical="top"/>
    </xf>
    <xf numFmtId="0" fontId="3" fillId="5" borderId="8" xfId="0" applyFont="1" applyFill="1" applyBorder="1" applyAlignment="1">
      <alignment horizontal="left" vertical="top"/>
    </xf>
    <xf numFmtId="0" fontId="3" fillId="5" borderId="9" xfId="0" applyFont="1" applyFill="1" applyBorder="1" applyAlignment="1">
      <alignment horizontal="left" vertical="top"/>
    </xf>
    <xf numFmtId="0" fontId="3" fillId="30" borderId="1" xfId="0" applyFont="1" applyFill="1" applyBorder="1" applyAlignment="1">
      <alignment horizontal="center" wrapText="1"/>
    </xf>
    <xf numFmtId="0" fontId="3" fillId="30" borderId="2" xfId="0" applyFont="1" applyFill="1" applyBorder="1" applyAlignment="1">
      <alignment horizontal="center" wrapText="1"/>
    </xf>
    <xf numFmtId="0" fontId="3" fillId="30" borderId="3" xfId="0" applyFont="1" applyFill="1" applyBorder="1" applyAlignment="1">
      <alignment horizontal="center" wrapText="1"/>
    </xf>
    <xf numFmtId="0" fontId="3" fillId="30" borderId="7" xfId="0" applyFont="1" applyFill="1" applyBorder="1" applyAlignment="1">
      <alignment horizontal="center" wrapText="1"/>
    </xf>
    <xf numFmtId="0" fontId="3" fillId="30" borderId="8" xfId="0" applyFont="1" applyFill="1" applyBorder="1" applyAlignment="1">
      <alignment horizontal="center" wrapText="1"/>
    </xf>
    <xf numFmtId="0" fontId="3" fillId="30" borderId="9" xfId="0" applyFont="1" applyFill="1" applyBorder="1" applyAlignment="1">
      <alignment horizontal="center" wrapText="1"/>
    </xf>
    <xf numFmtId="0" fontId="3" fillId="30" borderId="4" xfId="0" applyFont="1" applyFill="1" applyBorder="1" applyAlignment="1">
      <alignment horizontal="left" wrapText="1"/>
    </xf>
    <xf numFmtId="0" fontId="3" fillId="30" borderId="5" xfId="0" applyFont="1" applyFill="1" applyBorder="1" applyAlignment="1">
      <alignment horizontal="left"/>
    </xf>
    <xf numFmtId="0" fontId="3" fillId="30" borderId="6" xfId="0" applyFont="1" applyFill="1" applyBorder="1" applyAlignment="1">
      <alignment horizontal="left"/>
    </xf>
    <xf numFmtId="164" fontId="3" fillId="14" borderId="7" xfId="0" applyNumberFormat="1" applyFont="1" applyFill="1" applyBorder="1" applyAlignment="1">
      <alignment horizontal="left" vertical="top" wrapText="1"/>
    </xf>
    <xf numFmtId="164" fontId="3" fillId="14" borderId="8" xfId="0" applyNumberFormat="1" applyFont="1" applyFill="1" applyBorder="1" applyAlignment="1">
      <alignment horizontal="left" vertical="top" wrapText="1"/>
    </xf>
    <xf numFmtId="164" fontId="3" fillId="14" borderId="9" xfId="0" applyNumberFormat="1" applyFont="1" applyFill="1" applyBorder="1" applyAlignment="1">
      <alignment horizontal="left" vertical="top" wrapText="1"/>
    </xf>
    <xf numFmtId="0" fontId="3" fillId="25" borderId="4" xfId="0" applyFont="1" applyFill="1" applyBorder="1" applyAlignment="1">
      <alignment horizontal="center" wrapText="1"/>
    </xf>
    <xf numFmtId="0" fontId="3" fillId="25" borderId="5" xfId="0" applyFont="1" applyFill="1" applyBorder="1" applyAlignment="1">
      <alignment horizontal="center"/>
    </xf>
    <xf numFmtId="0" fontId="3" fillId="25" borderId="6" xfId="0" applyFont="1" applyFill="1" applyBorder="1" applyAlignment="1">
      <alignment horizontal="center"/>
    </xf>
    <xf numFmtId="0" fontId="3" fillId="26" borderId="5" xfId="0" applyFont="1" applyFill="1" applyBorder="1" applyAlignment="1">
      <alignment horizontal="center"/>
    </xf>
    <xf numFmtId="0" fontId="3" fillId="26" borderId="6" xfId="0" applyFont="1" applyFill="1" applyBorder="1" applyAlignment="1">
      <alignment horizontal="center"/>
    </xf>
    <xf numFmtId="0" fontId="21" fillId="15" borderId="24" xfId="0" applyFont="1" applyFill="1" applyBorder="1" applyAlignment="1">
      <alignment horizontal="center" wrapText="1"/>
    </xf>
    <xf numFmtId="0" fontId="21" fillId="15" borderId="25" xfId="0" applyFont="1" applyFill="1" applyBorder="1" applyAlignment="1">
      <alignment horizontal="center" wrapText="1"/>
    </xf>
    <xf numFmtId="0" fontId="21" fillId="15" borderId="26" xfId="0" applyFont="1" applyFill="1" applyBorder="1" applyAlignment="1">
      <alignment horizontal="center" wrapText="1"/>
    </xf>
    <xf numFmtId="0" fontId="0" fillId="0" borderId="14" xfId="0" applyFont="1" applyFill="1" applyBorder="1" applyAlignment="1">
      <alignment horizontal="left" wrapText="1"/>
    </xf>
    <xf numFmtId="0" fontId="0" fillId="0" borderId="0" xfId="0" applyFont="1" applyFill="1" applyBorder="1" applyAlignment="1">
      <alignment horizontal="left" wrapText="1"/>
    </xf>
    <xf numFmtId="0" fontId="3" fillId="14" borderId="4" xfId="0" applyFont="1" applyFill="1" applyBorder="1" applyAlignment="1">
      <alignment horizontal="center" wrapText="1"/>
    </xf>
    <xf numFmtId="0" fontId="3" fillId="14" borderId="5" xfId="0" applyFont="1" applyFill="1" applyBorder="1" applyAlignment="1">
      <alignment horizontal="center" wrapText="1"/>
    </xf>
    <xf numFmtId="0" fontId="3" fillId="14" borderId="6" xfId="0" applyFont="1" applyFill="1" applyBorder="1" applyAlignment="1">
      <alignment horizontal="center" wrapText="1"/>
    </xf>
    <xf numFmtId="0" fontId="3" fillId="17" borderId="4" xfId="0" applyFont="1" applyFill="1" applyBorder="1" applyAlignment="1">
      <alignment horizontal="left" wrapText="1"/>
    </xf>
    <xf numFmtId="0" fontId="3" fillId="17" borderId="5" xfId="0" applyFont="1" applyFill="1" applyBorder="1" applyAlignment="1">
      <alignment horizontal="left" wrapText="1"/>
    </xf>
    <xf numFmtId="0" fontId="3" fillId="2" borderId="7" xfId="0" applyFont="1" applyFill="1" applyBorder="1" applyAlignment="1">
      <alignment horizontal="left" wrapText="1"/>
    </xf>
    <xf numFmtId="0" fontId="3" fillId="2" borderId="8" xfId="0" applyFont="1" applyFill="1" applyBorder="1" applyAlignment="1">
      <alignment horizontal="left" wrapText="1"/>
    </xf>
    <xf numFmtId="0" fontId="3" fillId="2" borderId="9" xfId="0" applyFont="1" applyFill="1" applyBorder="1" applyAlignment="1">
      <alignment horizontal="left" wrapText="1"/>
    </xf>
    <xf numFmtId="0" fontId="3" fillId="22" borderId="28" xfId="0" applyFont="1" applyFill="1" applyBorder="1" applyAlignment="1">
      <alignment horizontal="left"/>
    </xf>
    <xf numFmtId="0" fontId="3" fillId="22" borderId="41" xfId="0" applyFont="1" applyFill="1" applyBorder="1" applyAlignment="1">
      <alignment horizontal="left"/>
    </xf>
    <xf numFmtId="0" fontId="3" fillId="22" borderId="29" xfId="0" applyFont="1" applyFill="1" applyBorder="1" applyAlignment="1">
      <alignment horizontal="left"/>
    </xf>
    <xf numFmtId="0" fontId="21" fillId="25" borderId="28" xfId="0" applyFont="1" applyFill="1" applyBorder="1" applyAlignment="1">
      <alignment horizontal="center"/>
    </xf>
    <xf numFmtId="0" fontId="21" fillId="25" borderId="41" xfId="0" applyFont="1" applyFill="1" applyBorder="1" applyAlignment="1">
      <alignment horizontal="center"/>
    </xf>
    <xf numFmtId="0" fontId="21" fillId="25" borderId="29" xfId="0" applyFont="1" applyFill="1" applyBorder="1" applyAlignment="1">
      <alignment horizontal="center"/>
    </xf>
    <xf numFmtId="0" fontId="21" fillId="15" borderId="17" xfId="0" applyFont="1" applyFill="1" applyBorder="1" applyAlignment="1">
      <alignment horizontal="center"/>
    </xf>
    <xf numFmtId="0" fontId="21" fillId="11" borderId="17" xfId="0" applyFont="1" applyFill="1" applyBorder="1" applyAlignment="1">
      <alignment horizontal="center"/>
    </xf>
    <xf numFmtId="0" fontId="21" fillId="8" borderId="28" xfId="0" applyFont="1" applyFill="1" applyBorder="1" applyAlignment="1">
      <alignment horizontal="center"/>
    </xf>
    <xf numFmtId="0" fontId="21" fillId="8" borderId="41" xfId="0" applyFont="1" applyFill="1" applyBorder="1" applyAlignment="1">
      <alignment horizontal="center"/>
    </xf>
    <xf numFmtId="0" fontId="21" fillId="8" borderId="29" xfId="0" applyFont="1" applyFill="1" applyBorder="1" applyAlignment="1">
      <alignment horizontal="center"/>
    </xf>
    <xf numFmtId="0" fontId="21" fillId="13" borderId="28" xfId="0" applyFont="1" applyFill="1" applyBorder="1" applyAlignment="1">
      <alignment horizontal="center"/>
    </xf>
    <xf numFmtId="0" fontId="21" fillId="13" borderId="41" xfId="0" applyFont="1" applyFill="1" applyBorder="1" applyAlignment="1">
      <alignment horizontal="center"/>
    </xf>
    <xf numFmtId="0" fontId="21" fillId="13" borderId="29" xfId="0" applyFont="1" applyFill="1" applyBorder="1" applyAlignment="1">
      <alignment horizontal="center"/>
    </xf>
    <xf numFmtId="0" fontId="21" fillId="11" borderId="4" xfId="0" applyFont="1" applyFill="1" applyBorder="1" applyAlignment="1">
      <alignment horizontal="center"/>
    </xf>
    <xf numFmtId="0" fontId="21" fillId="11" borderId="5" xfId="0" applyFont="1" applyFill="1" applyBorder="1" applyAlignment="1">
      <alignment horizontal="center"/>
    </xf>
    <xf numFmtId="0" fontId="21" fillId="11" borderId="6" xfId="0" applyFont="1" applyFill="1" applyBorder="1" applyAlignment="1">
      <alignment horizontal="center"/>
    </xf>
    <xf numFmtId="0" fontId="21" fillId="19" borderId="4" xfId="0" applyFont="1" applyFill="1" applyBorder="1" applyAlignment="1">
      <alignment horizontal="center"/>
    </xf>
    <xf numFmtId="0" fontId="21" fillId="19" borderId="5" xfId="0" applyFont="1" applyFill="1" applyBorder="1" applyAlignment="1">
      <alignment horizontal="center"/>
    </xf>
    <xf numFmtId="0" fontId="21" fillId="19" borderId="6" xfId="0" applyFont="1" applyFill="1" applyBorder="1" applyAlignment="1">
      <alignment horizontal="center"/>
    </xf>
    <xf numFmtId="0" fontId="3" fillId="17" borderId="4" xfId="0" applyFont="1" applyFill="1" applyBorder="1" applyAlignment="1">
      <alignment horizontal="center"/>
    </xf>
    <xf numFmtId="0" fontId="3" fillId="17" borderId="5" xfId="0" applyFont="1" applyFill="1" applyBorder="1" applyAlignment="1">
      <alignment horizontal="center"/>
    </xf>
    <xf numFmtId="0" fontId="3" fillId="17" borderId="6" xfId="0" applyFont="1" applyFill="1" applyBorder="1" applyAlignment="1">
      <alignment horizontal="center"/>
    </xf>
    <xf numFmtId="0" fontId="21" fillId="8" borderId="4" xfId="0" applyFont="1" applyFill="1" applyBorder="1" applyAlignment="1">
      <alignment horizontal="center"/>
    </xf>
    <xf numFmtId="0" fontId="21" fillId="8" borderId="5" xfId="0" applyFont="1" applyFill="1" applyBorder="1" applyAlignment="1">
      <alignment horizontal="center"/>
    </xf>
    <xf numFmtId="0" fontId="21" fillId="8" borderId="6" xfId="0" applyFont="1" applyFill="1" applyBorder="1" applyAlignment="1">
      <alignment horizontal="center"/>
    </xf>
    <xf numFmtId="0" fontId="3" fillId="16" borderId="27" xfId="0" applyFont="1" applyFill="1" applyBorder="1" applyAlignment="1">
      <alignment horizontal="center"/>
    </xf>
    <xf numFmtId="0" fontId="3" fillId="16" borderId="0" xfId="0" applyFont="1" applyFill="1" applyBorder="1" applyAlignment="1">
      <alignment horizontal="center"/>
    </xf>
    <xf numFmtId="0" fontId="3" fillId="0" borderId="28" xfId="0" applyFont="1" applyBorder="1" applyAlignment="1">
      <alignment horizontal="center"/>
    </xf>
    <xf numFmtId="0" fontId="3" fillId="0" borderId="29" xfId="0" applyFont="1" applyBorder="1" applyAlignment="1">
      <alignment horizontal="center"/>
    </xf>
    <xf numFmtId="0" fontId="3" fillId="0" borderId="17" xfId="0" applyFont="1" applyFill="1" applyBorder="1" applyAlignment="1">
      <alignment horizontal="center"/>
    </xf>
    <xf numFmtId="0" fontId="0" fillId="0" borderId="17" xfId="0" applyBorder="1" applyAlignment="1">
      <alignment horizontal="center"/>
    </xf>
    <xf numFmtId="0" fontId="0" fillId="0" borderId="17" xfId="0" applyBorder="1" applyAlignment="1">
      <alignment horizontal="center" wrapText="1"/>
    </xf>
    <xf numFmtId="0" fontId="0" fillId="0" borderId="37" xfId="0" applyBorder="1" applyAlignment="1">
      <alignment horizontal="center"/>
    </xf>
    <xf numFmtId="0" fontId="21" fillId="11" borderId="24" xfId="0" applyFont="1" applyFill="1" applyBorder="1" applyAlignment="1">
      <alignment horizontal="center"/>
    </xf>
    <xf numFmtId="0" fontId="21" fillId="11" borderId="25" xfId="0" applyFont="1" applyFill="1" applyBorder="1" applyAlignment="1">
      <alignment horizontal="center"/>
    </xf>
    <xf numFmtId="0" fontId="21" fillId="11" borderId="26" xfId="0" applyFont="1" applyFill="1" applyBorder="1" applyAlignment="1">
      <alignment horizontal="center"/>
    </xf>
    <xf numFmtId="0" fontId="0" fillId="0" borderId="30" xfId="0" applyBorder="1" applyAlignment="1">
      <alignment horizontal="center"/>
    </xf>
    <xf numFmtId="0" fontId="21" fillId="2" borderId="4" xfId="0" applyFont="1" applyFill="1" applyBorder="1" applyAlignment="1">
      <alignment horizontal="center"/>
    </xf>
    <xf numFmtId="0" fontId="21" fillId="2" borderId="5" xfId="0" applyFont="1" applyFill="1" applyBorder="1" applyAlignment="1">
      <alignment horizontal="center"/>
    </xf>
    <xf numFmtId="0" fontId="21" fillId="2" borderId="6" xfId="0" applyFont="1" applyFill="1" applyBorder="1" applyAlignment="1">
      <alignment horizontal="center"/>
    </xf>
    <xf numFmtId="0" fontId="0" fillId="0" borderId="31" xfId="0" applyBorder="1" applyAlignment="1">
      <alignment horizontal="center"/>
    </xf>
    <xf numFmtId="0" fontId="0" fillId="0" borderId="36" xfId="0" applyBorder="1" applyAlignment="1">
      <alignment horizontal="center"/>
    </xf>
    <xf numFmtId="0" fontId="3" fillId="14" borderId="30" xfId="0" applyFont="1" applyFill="1" applyBorder="1" applyAlignment="1">
      <alignment horizontal="center"/>
    </xf>
    <xf numFmtId="0" fontId="3" fillId="10" borderId="30" xfId="0" applyFont="1" applyFill="1" applyBorder="1" applyAlignment="1">
      <alignment horizontal="center"/>
    </xf>
    <xf numFmtId="0" fontId="3" fillId="9" borderId="30" xfId="0" applyFont="1" applyFill="1" applyBorder="1" applyAlignment="1">
      <alignment horizontal="center"/>
    </xf>
    <xf numFmtId="0" fontId="21" fillId="17" borderId="4" xfId="0" applyFont="1" applyFill="1" applyBorder="1" applyAlignment="1">
      <alignment horizontal="center"/>
    </xf>
    <xf numFmtId="0" fontId="21" fillId="17" borderId="5" xfId="0" applyFont="1" applyFill="1" applyBorder="1" applyAlignment="1">
      <alignment horizontal="center"/>
    </xf>
    <xf numFmtId="0" fontId="21" fillId="17" borderId="6" xfId="0" applyFont="1" applyFill="1" applyBorder="1" applyAlignment="1">
      <alignment horizontal="center"/>
    </xf>
    <xf numFmtId="0" fontId="21" fillId="8" borderId="1" xfId="0" applyFont="1" applyFill="1" applyBorder="1" applyAlignment="1">
      <alignment horizontal="center"/>
    </xf>
    <xf numFmtId="0" fontId="21" fillId="8" borderId="2" xfId="0" applyFont="1" applyFill="1" applyBorder="1" applyAlignment="1">
      <alignment horizontal="center"/>
    </xf>
    <xf numFmtId="0" fontId="21" fillId="8" borderId="3" xfId="0" applyFont="1" applyFill="1" applyBorder="1" applyAlignment="1">
      <alignment horizontal="center"/>
    </xf>
    <xf numFmtId="0" fontId="3" fillId="14" borderId="32" xfId="0" applyFont="1" applyFill="1" applyBorder="1" applyAlignment="1">
      <alignment horizontal="center"/>
    </xf>
    <xf numFmtId="0" fontId="3" fillId="14" borderId="33" xfId="0" applyFont="1" applyFill="1" applyBorder="1" applyAlignment="1">
      <alignment horizontal="center"/>
    </xf>
    <xf numFmtId="0" fontId="3" fillId="14" borderId="34" xfId="0" applyFont="1" applyFill="1" applyBorder="1" applyAlignment="1">
      <alignment horizontal="center"/>
    </xf>
    <xf numFmtId="0" fontId="3" fillId="14" borderId="35" xfId="0" applyFont="1" applyFill="1" applyBorder="1" applyAlignment="1">
      <alignment horizontal="center"/>
    </xf>
    <xf numFmtId="0" fontId="3" fillId="10" borderId="10" xfId="0" applyFont="1" applyFill="1" applyBorder="1" applyAlignment="1">
      <alignment horizontal="center"/>
    </xf>
    <xf numFmtId="0" fontId="3" fillId="10" borderId="11" xfId="0" applyFont="1" applyFill="1" applyBorder="1" applyAlignment="1">
      <alignment horizontal="center"/>
    </xf>
    <xf numFmtId="0" fontId="3" fillId="10" borderId="12" xfId="0" applyFont="1" applyFill="1" applyBorder="1" applyAlignment="1">
      <alignment horizontal="center"/>
    </xf>
    <xf numFmtId="0" fontId="3" fillId="18" borderId="17" xfId="0" applyFont="1" applyFill="1" applyBorder="1" applyAlignment="1">
      <alignment horizontal="center"/>
    </xf>
    <xf numFmtId="0" fontId="3" fillId="11" borderId="1" xfId="0" applyFont="1" applyFill="1" applyBorder="1" applyAlignment="1">
      <alignment horizontal="center"/>
    </xf>
    <xf numFmtId="0" fontId="3" fillId="11" borderId="2" xfId="0" applyFont="1" applyFill="1" applyBorder="1" applyAlignment="1">
      <alignment horizontal="center"/>
    </xf>
    <xf numFmtId="0" fontId="3" fillId="11" borderId="3" xfId="0" applyFont="1" applyFill="1" applyBorder="1" applyAlignment="1">
      <alignment horizontal="center"/>
    </xf>
    <xf numFmtId="0" fontId="3" fillId="17" borderId="24" xfId="0" applyFont="1" applyFill="1" applyBorder="1" applyAlignment="1">
      <alignment horizontal="center"/>
    </xf>
    <xf numFmtId="0" fontId="3" fillId="17" borderId="25" xfId="0" applyFont="1" applyFill="1" applyBorder="1" applyAlignment="1">
      <alignment horizontal="center"/>
    </xf>
    <xf numFmtId="0" fontId="3" fillId="17" borderId="26" xfId="0" applyFont="1" applyFill="1" applyBorder="1" applyAlignment="1">
      <alignment horizontal="center"/>
    </xf>
    <xf numFmtId="0" fontId="3" fillId="20" borderId="1" xfId="0" applyFont="1" applyFill="1" applyBorder="1" applyAlignment="1">
      <alignment horizontal="center"/>
    </xf>
    <xf numFmtId="0" fontId="3" fillId="20" borderId="5" xfId="0" applyFont="1" applyFill="1" applyBorder="1" applyAlignment="1">
      <alignment horizontal="center"/>
    </xf>
    <xf numFmtId="0" fontId="3" fillId="20" borderId="6" xfId="0" applyFont="1" applyFill="1" applyBorder="1" applyAlignment="1">
      <alignment horizontal="center"/>
    </xf>
    <xf numFmtId="0" fontId="3" fillId="13" borderId="24" xfId="0" applyFont="1" applyFill="1" applyBorder="1" applyAlignment="1">
      <alignment horizontal="center"/>
    </xf>
    <xf numFmtId="0" fontId="3" fillId="13" borderId="26"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 fontId="7" fillId="12" borderId="4" xfId="2" applyNumberFormat="1" applyFont="1" applyFill="1" applyBorder="1" applyAlignment="1">
      <alignment horizontal="center"/>
    </xf>
    <xf numFmtId="1" fontId="7" fillId="12" borderId="5" xfId="2" applyNumberFormat="1" applyFont="1" applyFill="1" applyBorder="1" applyAlignment="1">
      <alignment horizontal="center"/>
    </xf>
    <xf numFmtId="1" fontId="7" fillId="12" borderId="6" xfId="2" applyNumberFormat="1" applyFont="1" applyFill="1" applyBorder="1" applyAlignment="1">
      <alignment horizontal="center"/>
    </xf>
    <xf numFmtId="0" fontId="3" fillId="13" borderId="1" xfId="0" applyFont="1" applyFill="1" applyBorder="1" applyAlignment="1">
      <alignment horizontal="center"/>
    </xf>
    <xf numFmtId="0" fontId="3" fillId="13" borderId="2" xfId="0" applyFont="1" applyFill="1" applyBorder="1" applyAlignment="1">
      <alignment horizontal="center"/>
    </xf>
    <xf numFmtId="0" fontId="3" fillId="13" borderId="3" xfId="0" applyFont="1" applyFill="1" applyBorder="1" applyAlignment="1">
      <alignment horizontal="center"/>
    </xf>
    <xf numFmtId="0" fontId="3" fillId="6" borderId="1" xfId="0" applyFont="1" applyFill="1" applyBorder="1" applyAlignment="1">
      <alignment horizontal="center"/>
    </xf>
    <xf numFmtId="0" fontId="3" fillId="6" borderId="2" xfId="0" applyFont="1" applyFill="1" applyBorder="1" applyAlignment="1">
      <alignment horizontal="center"/>
    </xf>
    <xf numFmtId="0" fontId="3" fillId="6" borderId="6" xfId="0" applyFont="1" applyFill="1" applyBorder="1" applyAlignment="1">
      <alignment horizontal="center"/>
    </xf>
    <xf numFmtId="0" fontId="3" fillId="0" borderId="30" xfId="0" applyFont="1" applyBorder="1" applyAlignment="1">
      <alignment horizontal="center"/>
    </xf>
    <xf numFmtId="0" fontId="3" fillId="0" borderId="30" xfId="0" applyNumberFormat="1" applyFont="1" applyBorder="1" applyAlignment="1">
      <alignment horizontal="center"/>
    </xf>
  </cellXfs>
  <cellStyles count="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Hyperlink" xfId="3" builtinId="8"/>
    <cellStyle name="Normal" xfId="0" builtinId="0"/>
    <cellStyle name="Normal 4" xfId="2"/>
    <cellStyle name="Percent" xfId="1" builtinId="5"/>
  </cellStyles>
  <dxfs count="0"/>
  <tableStyles count="0" defaultTableStyle="TableStyleMedium2" defaultPivotStyle="PivotStyleLight16"/>
  <colors>
    <mruColors>
      <color rgb="FFFF5050"/>
      <color rgb="FFFF99FF"/>
      <color rgb="FFFF66FF"/>
      <color rgb="FF33CCFF"/>
      <color rgb="FFCC99FF"/>
      <color rgb="FF00FFFF"/>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clinicaltrials.gov/ct2/bye/1QoPWw4lZX-i-iSxuQ7Ju6c9cXcxeBD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3"/>
  <sheetViews>
    <sheetView workbookViewId="0">
      <selection activeCell="C199" sqref="C199:AH199"/>
    </sheetView>
  </sheetViews>
  <sheetFormatPr defaultColWidth="8.85546875" defaultRowHeight="15" x14ac:dyDescent="0.25"/>
  <cols>
    <col min="1" max="1" width="16.85546875" customWidth="1"/>
    <col min="2" max="2" width="15.85546875" customWidth="1"/>
    <col min="3" max="3" width="26.140625" customWidth="1"/>
    <col min="4" max="4" width="9.85546875" style="166" customWidth="1"/>
    <col min="5" max="5" width="8.140625" customWidth="1"/>
    <col min="6" max="6" width="15.85546875" customWidth="1"/>
    <col min="7" max="7" width="24.7109375" customWidth="1"/>
    <col min="8" max="8" width="13" customWidth="1"/>
    <col min="9" max="9" width="8.42578125" customWidth="1"/>
    <col min="11" max="11" width="12.42578125" customWidth="1"/>
    <col min="12" max="14" width="11.140625" customWidth="1"/>
    <col min="15" max="15" width="11" customWidth="1"/>
    <col min="16" max="16" width="12.85546875" customWidth="1"/>
    <col min="17" max="17" width="11.42578125" customWidth="1"/>
    <col min="18" max="18" width="9.85546875" customWidth="1"/>
    <col min="19" max="19" width="13.42578125" customWidth="1"/>
    <col min="21" max="21" width="8.85546875" style="166"/>
    <col min="22" max="22" width="12" style="166" customWidth="1"/>
    <col min="26" max="26" width="11.42578125" customWidth="1"/>
    <col min="27" max="27" width="8" customWidth="1"/>
    <col min="29" max="29" width="12" customWidth="1"/>
    <col min="30" max="30" width="11.42578125" customWidth="1"/>
    <col min="31" max="32" width="11.85546875" customWidth="1"/>
    <col min="33" max="33" width="14.140625" customWidth="1"/>
  </cols>
  <sheetData>
    <row r="1" spans="1:35" ht="67.5" customHeight="1" thickBot="1" x14ac:dyDescent="0.3">
      <c r="A1" s="459" t="s">
        <v>3152</v>
      </c>
      <c r="B1" s="460"/>
      <c r="C1" s="460"/>
      <c r="D1" s="460"/>
      <c r="E1" s="460"/>
      <c r="F1" s="460"/>
      <c r="G1" s="460"/>
      <c r="H1" s="460"/>
      <c r="I1" s="460"/>
      <c r="J1" s="461"/>
      <c r="L1" s="462" t="s">
        <v>0</v>
      </c>
      <c r="M1" s="463"/>
      <c r="N1" s="463"/>
      <c r="O1" s="463"/>
      <c r="P1" s="463"/>
      <c r="Q1" s="463"/>
      <c r="R1" s="1"/>
      <c r="S1" s="464" t="s">
        <v>1</v>
      </c>
      <c r="T1" s="465"/>
      <c r="U1" s="465"/>
      <c r="V1" s="466"/>
      <c r="Z1" s="448" t="s">
        <v>2</v>
      </c>
      <c r="AA1" s="467"/>
      <c r="AB1" s="467"/>
      <c r="AC1" s="468"/>
      <c r="AD1" s="448" t="s">
        <v>3</v>
      </c>
      <c r="AE1" s="449"/>
      <c r="AF1" s="450"/>
    </row>
    <row r="2" spans="1:35" ht="13.5" customHeight="1" x14ac:dyDescent="0.25">
      <c r="A2" s="457"/>
      <c r="B2" s="457"/>
      <c r="C2" s="457"/>
      <c r="D2" s="457"/>
      <c r="E2" s="457"/>
      <c r="F2" s="457"/>
      <c r="G2" s="457"/>
      <c r="H2" s="457"/>
      <c r="I2" s="457"/>
      <c r="J2" s="457"/>
      <c r="L2" s="2" t="s">
        <v>4</v>
      </c>
      <c r="M2" s="3" t="s">
        <v>5</v>
      </c>
      <c r="N2" s="3" t="s">
        <v>6</v>
      </c>
      <c r="O2" s="3" t="s">
        <v>7</v>
      </c>
      <c r="P2" s="4" t="s">
        <v>8</v>
      </c>
      <c r="Q2" s="5" t="s">
        <v>9</v>
      </c>
      <c r="R2" s="6"/>
      <c r="S2" s="7" t="s">
        <v>4</v>
      </c>
      <c r="T2" s="8" t="s">
        <v>6</v>
      </c>
      <c r="U2" s="8" t="s">
        <v>8</v>
      </c>
      <c r="V2" s="9" t="s">
        <v>9</v>
      </c>
      <c r="Z2" s="469"/>
      <c r="AA2" s="470"/>
      <c r="AB2" s="470"/>
      <c r="AC2" s="471"/>
      <c r="AD2" s="451"/>
      <c r="AE2" s="452"/>
      <c r="AF2" s="453"/>
    </row>
    <row r="3" spans="1:35" ht="27" customHeight="1" thickBot="1" x14ac:dyDescent="0.3">
      <c r="A3" s="457"/>
      <c r="B3" s="457"/>
      <c r="C3" s="457"/>
      <c r="D3" s="457"/>
      <c r="E3" s="457"/>
      <c r="F3" s="457"/>
      <c r="G3" s="457"/>
      <c r="H3" s="457"/>
      <c r="I3" s="457"/>
      <c r="J3" s="457"/>
      <c r="K3" s="10" t="s">
        <v>10</v>
      </c>
      <c r="L3" s="11">
        <v>16</v>
      </c>
      <c r="M3" s="12">
        <v>12</v>
      </c>
      <c r="N3" s="12">
        <v>67</v>
      </c>
      <c r="O3" s="12">
        <v>7</v>
      </c>
      <c r="P3" s="13">
        <v>30</v>
      </c>
      <c r="Q3" s="14">
        <f>SUM(L3:P3)</f>
        <v>132</v>
      </c>
      <c r="R3" s="6"/>
      <c r="S3" s="15" t="s">
        <v>11</v>
      </c>
      <c r="T3" s="16" t="s">
        <v>12</v>
      </c>
      <c r="U3" s="16" t="s">
        <v>13</v>
      </c>
      <c r="V3" s="17" t="s">
        <v>14</v>
      </c>
      <c r="Z3" s="472"/>
      <c r="AA3" s="473"/>
      <c r="AB3" s="473"/>
      <c r="AC3" s="474"/>
      <c r="AD3" s="454"/>
      <c r="AE3" s="455"/>
      <c r="AF3" s="456"/>
    </row>
    <row r="4" spans="1:35" ht="21" customHeight="1" thickBot="1" x14ac:dyDescent="0.3">
      <c r="A4" s="457"/>
      <c r="B4" s="458"/>
      <c r="C4" s="458"/>
      <c r="D4" s="458"/>
      <c r="E4" s="458"/>
      <c r="F4" s="458"/>
      <c r="G4" s="458"/>
      <c r="H4" s="458"/>
      <c r="I4" s="458"/>
      <c r="J4" s="458"/>
      <c r="K4" s="18" t="s">
        <v>15</v>
      </c>
      <c r="L4" s="11">
        <f>COUNTIF(A7:A169, "=Phase 3")</f>
        <v>28</v>
      </c>
      <c r="M4" s="12">
        <f>COUNTIF(A7:A169, "=Phase 2|Phase 3")</f>
        <v>14</v>
      </c>
      <c r="N4" s="12">
        <v>76</v>
      </c>
      <c r="O4" s="12">
        <v>7</v>
      </c>
      <c r="P4" s="13">
        <v>31</v>
      </c>
      <c r="Q4" s="19">
        <f>SUM(L4:P4)</f>
        <v>156</v>
      </c>
      <c r="R4" s="6"/>
      <c r="S4" s="20" t="s">
        <v>16</v>
      </c>
      <c r="T4" s="21" t="s">
        <v>17</v>
      </c>
      <c r="U4" s="21" t="s">
        <v>18</v>
      </c>
      <c r="V4" s="22" t="s">
        <v>19</v>
      </c>
    </row>
    <row r="6" spans="1:35" x14ac:dyDescent="0.25">
      <c r="A6" s="23" t="s">
        <v>20</v>
      </c>
      <c r="B6" s="23" t="s">
        <v>21</v>
      </c>
      <c r="C6" s="23" t="s">
        <v>22</v>
      </c>
      <c r="D6" s="24" t="s">
        <v>23</v>
      </c>
      <c r="E6" s="24" t="s">
        <v>24</v>
      </c>
      <c r="F6" s="24" t="s">
        <v>25</v>
      </c>
      <c r="G6" s="24" t="s">
        <v>26</v>
      </c>
      <c r="H6" s="23" t="s">
        <v>27</v>
      </c>
      <c r="I6" s="23" t="s">
        <v>28</v>
      </c>
      <c r="J6" s="23" t="s">
        <v>29</v>
      </c>
      <c r="K6" s="23" t="s">
        <v>30</v>
      </c>
      <c r="L6" s="23" t="s">
        <v>31</v>
      </c>
      <c r="M6" s="25" t="s">
        <v>32</v>
      </c>
      <c r="N6" s="25" t="s">
        <v>33</v>
      </c>
      <c r="O6" s="23" t="s">
        <v>34</v>
      </c>
      <c r="P6" s="23" t="s">
        <v>35</v>
      </c>
      <c r="Q6" s="24" t="s">
        <v>36</v>
      </c>
      <c r="R6" s="24" t="s">
        <v>37</v>
      </c>
      <c r="S6" s="26" t="s">
        <v>38</v>
      </c>
      <c r="T6" s="27" t="s">
        <v>39</v>
      </c>
      <c r="U6" s="27" t="s">
        <v>40</v>
      </c>
      <c r="V6" s="26" t="s">
        <v>41</v>
      </c>
      <c r="W6" s="24" t="s">
        <v>42</v>
      </c>
      <c r="X6" s="28" t="s">
        <v>43</v>
      </c>
      <c r="Y6" s="29" t="s">
        <v>44</v>
      </c>
      <c r="Z6" s="24" t="s">
        <v>45</v>
      </c>
      <c r="AA6" s="24" t="s">
        <v>46</v>
      </c>
      <c r="AB6" s="26" t="s">
        <v>47</v>
      </c>
      <c r="AC6" s="24" t="s">
        <v>48</v>
      </c>
      <c r="AD6" s="24" t="s">
        <v>49</v>
      </c>
      <c r="AE6" s="24" t="s">
        <v>50</v>
      </c>
      <c r="AF6" s="24" t="s">
        <v>51</v>
      </c>
      <c r="AG6" s="24" t="s">
        <v>52</v>
      </c>
      <c r="AH6" s="23" t="s">
        <v>53</v>
      </c>
      <c r="AI6" s="23"/>
    </row>
    <row r="7" spans="1:35" s="30" customFormat="1" ht="15" customHeight="1" x14ac:dyDescent="0.25">
      <c r="A7" s="30" t="s">
        <v>8</v>
      </c>
      <c r="B7" s="30" t="s">
        <v>54</v>
      </c>
      <c r="C7" s="30" t="s">
        <v>55</v>
      </c>
      <c r="D7" s="31">
        <v>4</v>
      </c>
      <c r="E7" s="32" t="s">
        <v>56</v>
      </c>
      <c r="F7" s="30" t="s">
        <v>57</v>
      </c>
      <c r="G7" s="30" t="s">
        <v>58</v>
      </c>
      <c r="H7" s="30" t="s">
        <v>59</v>
      </c>
      <c r="J7" s="30" t="s">
        <v>60</v>
      </c>
      <c r="K7" s="30" t="s">
        <v>61</v>
      </c>
      <c r="L7" s="33">
        <v>43328</v>
      </c>
      <c r="M7" s="34">
        <v>43635</v>
      </c>
      <c r="N7" s="35">
        <v>44531</v>
      </c>
      <c r="O7" s="35">
        <v>44166</v>
      </c>
      <c r="P7" s="36">
        <v>43482</v>
      </c>
      <c r="Q7" s="32" t="str">
        <f t="shared" ref="Q7:Q70" si="0">IMSUB(N7,M7)</f>
        <v>896</v>
      </c>
      <c r="R7" s="32" t="str">
        <f t="shared" ref="R7:R70" si="1">IMSUB(O7,M7)</f>
        <v>531</v>
      </c>
      <c r="S7" s="30" t="s">
        <v>62</v>
      </c>
      <c r="T7" s="32"/>
      <c r="U7" s="32">
        <f>T7*7</f>
        <v>0</v>
      </c>
      <c r="V7" s="32">
        <f>R7-U7</f>
        <v>531</v>
      </c>
      <c r="W7" s="30">
        <v>15</v>
      </c>
      <c r="X7" s="30">
        <v>3</v>
      </c>
      <c r="Y7" s="30">
        <f t="shared" ref="Y7:Y70" si="2">W7/X7</f>
        <v>5</v>
      </c>
      <c r="Z7" s="30" t="s">
        <v>63</v>
      </c>
      <c r="AA7" s="32">
        <v>1</v>
      </c>
      <c r="AB7" s="37" t="s">
        <v>64</v>
      </c>
      <c r="AC7" s="32" t="s">
        <v>65</v>
      </c>
      <c r="AD7" s="30" t="s">
        <v>66</v>
      </c>
      <c r="AE7" s="32" t="s">
        <v>64</v>
      </c>
      <c r="AG7" s="32" t="s">
        <v>67</v>
      </c>
      <c r="AH7" s="30" t="s">
        <v>68</v>
      </c>
    </row>
    <row r="8" spans="1:35" s="30" customFormat="1" ht="15" customHeight="1" x14ac:dyDescent="0.25">
      <c r="A8" s="38" t="s">
        <v>8</v>
      </c>
      <c r="B8" s="39" t="s">
        <v>69</v>
      </c>
      <c r="C8" s="39" t="s">
        <v>70</v>
      </c>
      <c r="D8" s="40">
        <v>4</v>
      </c>
      <c r="E8" s="40" t="s">
        <v>71</v>
      </c>
      <c r="F8" s="41" t="s">
        <v>72</v>
      </c>
      <c r="G8" s="41" t="s">
        <v>73</v>
      </c>
      <c r="H8" s="39" t="s">
        <v>74</v>
      </c>
      <c r="I8" s="42"/>
      <c r="J8" s="39" t="s">
        <v>75</v>
      </c>
      <c r="K8" s="39" t="s">
        <v>76</v>
      </c>
      <c r="L8" s="43">
        <v>41155</v>
      </c>
      <c r="M8" s="44">
        <v>41187</v>
      </c>
      <c r="N8" s="45">
        <v>44490</v>
      </c>
      <c r="O8" s="45">
        <v>44490</v>
      </c>
      <c r="P8" s="46">
        <v>43353</v>
      </c>
      <c r="Q8" s="47" t="str">
        <f t="shared" si="0"/>
        <v>3303</v>
      </c>
      <c r="R8" s="47" t="str">
        <f t="shared" si="1"/>
        <v>3303</v>
      </c>
      <c r="S8" s="38" t="s">
        <v>77</v>
      </c>
      <c r="T8" s="48">
        <v>52</v>
      </c>
      <c r="U8" s="49">
        <v>364</v>
      </c>
      <c r="V8" s="47">
        <f>R8-U8</f>
        <v>2939</v>
      </c>
      <c r="W8" s="40">
        <v>197</v>
      </c>
      <c r="X8" s="49">
        <v>9</v>
      </c>
      <c r="Y8" s="50">
        <f t="shared" si="2"/>
        <v>21.888888888888889</v>
      </c>
      <c r="Z8" s="39" t="s">
        <v>78</v>
      </c>
      <c r="AA8" s="49">
        <v>1</v>
      </c>
      <c r="AB8" s="51" t="s">
        <v>79</v>
      </c>
      <c r="AC8" s="52">
        <v>2</v>
      </c>
      <c r="AD8" s="42"/>
      <c r="AE8" s="40">
        <v>7</v>
      </c>
      <c r="AF8" s="53" t="s">
        <v>80</v>
      </c>
      <c r="AG8" s="40" t="s">
        <v>81</v>
      </c>
      <c r="AH8" s="42"/>
      <c r="AI8"/>
    </row>
    <row r="9" spans="1:35" s="30" customFormat="1" ht="15" customHeight="1" x14ac:dyDescent="0.25">
      <c r="A9" s="30" t="s">
        <v>8</v>
      </c>
      <c r="B9" s="30" t="s">
        <v>69</v>
      </c>
      <c r="C9" s="30" t="s">
        <v>82</v>
      </c>
      <c r="D9" s="32">
        <v>4</v>
      </c>
      <c r="E9" s="32" t="s">
        <v>83</v>
      </c>
      <c r="F9" s="30" t="s">
        <v>84</v>
      </c>
      <c r="G9" s="30" t="s">
        <v>85</v>
      </c>
      <c r="H9" s="30" t="s">
        <v>86</v>
      </c>
      <c r="I9" s="30" t="s">
        <v>87</v>
      </c>
      <c r="J9" s="30" t="s">
        <v>88</v>
      </c>
      <c r="K9" s="54" t="s">
        <v>89</v>
      </c>
      <c r="L9" s="33">
        <v>43329</v>
      </c>
      <c r="M9" s="35">
        <v>43405</v>
      </c>
      <c r="N9" s="35">
        <v>43891</v>
      </c>
      <c r="O9" s="35">
        <v>43800</v>
      </c>
      <c r="P9" s="36">
        <v>43495</v>
      </c>
      <c r="Q9" s="32" t="str">
        <f t="shared" si="0"/>
        <v>486</v>
      </c>
      <c r="R9" s="32" t="str">
        <f t="shared" si="1"/>
        <v>395</v>
      </c>
      <c r="S9" s="30" t="s">
        <v>90</v>
      </c>
      <c r="T9" s="32"/>
      <c r="U9" s="32"/>
      <c r="V9" s="32"/>
      <c r="W9" s="54">
        <v>67</v>
      </c>
      <c r="X9" s="30">
        <v>5</v>
      </c>
      <c r="Y9" s="30">
        <f t="shared" si="2"/>
        <v>13.4</v>
      </c>
      <c r="Z9" s="55" t="s">
        <v>91</v>
      </c>
      <c r="AA9" s="32">
        <v>2</v>
      </c>
      <c r="AB9" s="37" t="s">
        <v>64</v>
      </c>
      <c r="AC9" s="32" t="s">
        <v>92</v>
      </c>
      <c r="AD9" s="30" t="s">
        <v>93</v>
      </c>
      <c r="AE9" s="32" t="s">
        <v>64</v>
      </c>
      <c r="AG9" s="32" t="s">
        <v>94</v>
      </c>
      <c r="AH9" s="30" t="s">
        <v>95</v>
      </c>
    </row>
    <row r="10" spans="1:35" s="30" customFormat="1" ht="15" customHeight="1" x14ac:dyDescent="0.25">
      <c r="A10" s="56" t="s">
        <v>8</v>
      </c>
      <c r="B10" s="56" t="s">
        <v>69</v>
      </c>
      <c r="C10" s="56" t="s">
        <v>96</v>
      </c>
      <c r="D10" s="57">
        <v>4</v>
      </c>
      <c r="E10" s="57" t="s">
        <v>83</v>
      </c>
      <c r="F10" s="56" t="s">
        <v>97</v>
      </c>
      <c r="G10" s="56" t="s">
        <v>98</v>
      </c>
      <c r="H10" s="56" t="s">
        <v>99</v>
      </c>
      <c r="I10" s="56" t="s">
        <v>100</v>
      </c>
      <c r="J10" s="56" t="s">
        <v>101</v>
      </c>
      <c r="K10" s="56" t="s">
        <v>61</v>
      </c>
      <c r="L10" s="58">
        <v>43495</v>
      </c>
      <c r="M10" s="59">
        <v>43525</v>
      </c>
      <c r="N10" s="59">
        <v>44013</v>
      </c>
      <c r="O10" s="59">
        <v>43922</v>
      </c>
      <c r="P10" s="58">
        <v>43496</v>
      </c>
      <c r="Q10" s="57" t="str">
        <f t="shared" si="0"/>
        <v>488</v>
      </c>
      <c r="R10" s="57" t="str">
        <f t="shared" si="1"/>
        <v>397</v>
      </c>
      <c r="S10" s="56" t="s">
        <v>102</v>
      </c>
      <c r="T10" s="56"/>
      <c r="U10" s="57">
        <v>85</v>
      </c>
      <c r="V10" s="56">
        <f t="shared" ref="V10:V15" si="3">R10-U10</f>
        <v>312</v>
      </c>
      <c r="W10" s="56">
        <v>54</v>
      </c>
      <c r="X10" s="56">
        <v>2</v>
      </c>
      <c r="Y10" s="56">
        <f t="shared" si="2"/>
        <v>27</v>
      </c>
      <c r="Z10" s="56" t="s">
        <v>91</v>
      </c>
      <c r="AA10" s="57">
        <v>2</v>
      </c>
      <c r="AB10" s="57" t="s">
        <v>64</v>
      </c>
      <c r="AC10" s="57" t="s">
        <v>92</v>
      </c>
      <c r="AD10" s="57"/>
      <c r="AE10" s="57" t="s">
        <v>64</v>
      </c>
      <c r="AF10" s="57"/>
      <c r="AG10" s="57" t="s">
        <v>94</v>
      </c>
      <c r="AH10" s="56" t="s">
        <v>103</v>
      </c>
      <c r="AI10" s="56"/>
    </row>
    <row r="11" spans="1:35" s="30" customFormat="1" x14ac:dyDescent="0.25">
      <c r="A11" s="30" t="s">
        <v>8</v>
      </c>
      <c r="B11" s="30" t="s">
        <v>104</v>
      </c>
      <c r="C11" s="30" t="s">
        <v>105</v>
      </c>
      <c r="D11" s="32">
        <v>3</v>
      </c>
      <c r="E11" s="32" t="s">
        <v>106</v>
      </c>
      <c r="F11" s="30" t="s">
        <v>107</v>
      </c>
      <c r="G11" s="30" t="s">
        <v>108</v>
      </c>
      <c r="H11" s="30" t="s">
        <v>109</v>
      </c>
      <c r="I11" s="30" t="s">
        <v>110</v>
      </c>
      <c r="J11" s="30" t="s">
        <v>111</v>
      </c>
      <c r="K11" s="30" t="s">
        <v>61</v>
      </c>
      <c r="L11" s="33">
        <v>43424</v>
      </c>
      <c r="M11" s="35">
        <v>43435</v>
      </c>
      <c r="N11" s="35">
        <v>44166</v>
      </c>
      <c r="O11" s="35">
        <v>43983</v>
      </c>
      <c r="P11" s="33">
        <v>43424</v>
      </c>
      <c r="Q11" s="32" t="str">
        <f t="shared" si="0"/>
        <v>731</v>
      </c>
      <c r="R11" s="32" t="str">
        <f t="shared" si="1"/>
        <v>548</v>
      </c>
      <c r="S11" s="30" t="s">
        <v>112</v>
      </c>
      <c r="T11" s="32"/>
      <c r="U11" s="32">
        <v>12</v>
      </c>
      <c r="V11" s="32">
        <f t="shared" si="3"/>
        <v>536</v>
      </c>
      <c r="W11" s="30">
        <v>12</v>
      </c>
      <c r="X11" s="30">
        <v>1</v>
      </c>
      <c r="Y11" s="30">
        <f t="shared" si="2"/>
        <v>12</v>
      </c>
      <c r="Z11" s="30" t="s">
        <v>113</v>
      </c>
      <c r="AA11" s="32">
        <v>1</v>
      </c>
      <c r="AB11" s="37" t="s">
        <v>114</v>
      </c>
      <c r="AC11" s="32">
        <v>2</v>
      </c>
      <c r="AE11" s="32" t="s">
        <v>64</v>
      </c>
      <c r="AG11" s="32" t="s">
        <v>94</v>
      </c>
      <c r="AH11" s="30" t="s">
        <v>115</v>
      </c>
    </row>
    <row r="12" spans="1:35" s="30" customFormat="1" x14ac:dyDescent="0.25">
      <c r="A12" s="60" t="s">
        <v>8</v>
      </c>
      <c r="B12" s="60" t="s">
        <v>54</v>
      </c>
      <c r="C12" s="60" t="s">
        <v>116</v>
      </c>
      <c r="D12" s="61">
        <v>3</v>
      </c>
      <c r="E12" s="61" t="s">
        <v>56</v>
      </c>
      <c r="F12" s="60" t="s">
        <v>117</v>
      </c>
      <c r="G12" s="60" t="s">
        <v>118</v>
      </c>
      <c r="H12" s="60" t="s">
        <v>119</v>
      </c>
      <c r="I12" s="60" t="s">
        <v>120</v>
      </c>
      <c r="J12" s="60" t="s">
        <v>121</v>
      </c>
      <c r="K12" s="60" t="s">
        <v>89</v>
      </c>
      <c r="L12" s="62">
        <v>42205</v>
      </c>
      <c r="M12" s="63">
        <v>42156</v>
      </c>
      <c r="N12" s="63">
        <v>43739</v>
      </c>
      <c r="O12" s="63">
        <v>43617</v>
      </c>
      <c r="P12" s="62">
        <v>43277</v>
      </c>
      <c r="Q12" s="64" t="str">
        <f t="shared" si="0"/>
        <v>1583</v>
      </c>
      <c r="R12" s="64" t="str">
        <f t="shared" si="1"/>
        <v>1461</v>
      </c>
      <c r="S12" s="60" t="s">
        <v>122</v>
      </c>
      <c r="T12" s="60"/>
      <c r="U12" s="60">
        <f>T12*7</f>
        <v>0</v>
      </c>
      <c r="V12" s="60">
        <f t="shared" si="3"/>
        <v>1461</v>
      </c>
      <c r="W12" s="60">
        <v>48</v>
      </c>
      <c r="X12" s="60">
        <v>3</v>
      </c>
      <c r="Y12" s="64">
        <f t="shared" si="2"/>
        <v>16</v>
      </c>
      <c r="Z12" s="60" t="s">
        <v>123</v>
      </c>
      <c r="AA12" s="60">
        <v>1</v>
      </c>
      <c r="AB12" s="65" t="s">
        <v>64</v>
      </c>
      <c r="AC12" s="61">
        <v>2</v>
      </c>
      <c r="AD12" s="60" t="s">
        <v>124</v>
      </c>
      <c r="AE12" s="61" t="s">
        <v>64</v>
      </c>
      <c r="AF12" s="60"/>
      <c r="AG12" s="61" t="s">
        <v>94</v>
      </c>
      <c r="AH12" s="60" t="s">
        <v>125</v>
      </c>
      <c r="AI12" s="60"/>
    </row>
    <row r="13" spans="1:35" s="30" customFormat="1" ht="15" customHeight="1" x14ac:dyDescent="0.25">
      <c r="A13" s="42" t="s">
        <v>8</v>
      </c>
      <c r="B13" s="42" t="s">
        <v>69</v>
      </c>
      <c r="C13" s="42" t="s">
        <v>126</v>
      </c>
      <c r="D13" s="52">
        <v>4</v>
      </c>
      <c r="E13" s="52" t="s">
        <v>127</v>
      </c>
      <c r="F13" s="42" t="s">
        <v>72</v>
      </c>
      <c r="G13" s="42" t="s">
        <v>128</v>
      </c>
      <c r="H13" s="42" t="s">
        <v>129</v>
      </c>
      <c r="I13" s="42" t="s">
        <v>130</v>
      </c>
      <c r="J13" s="42" t="s">
        <v>131</v>
      </c>
      <c r="K13" s="42" t="s">
        <v>89</v>
      </c>
      <c r="L13" s="66">
        <v>42783</v>
      </c>
      <c r="M13" s="67">
        <v>42783</v>
      </c>
      <c r="N13" s="68">
        <v>43648</v>
      </c>
      <c r="O13" s="68">
        <v>43648</v>
      </c>
      <c r="P13" s="69">
        <v>43475</v>
      </c>
      <c r="Q13" s="47" t="str">
        <f t="shared" si="0"/>
        <v>865</v>
      </c>
      <c r="R13" s="47" t="str">
        <f t="shared" si="1"/>
        <v>865</v>
      </c>
      <c r="S13" s="42" t="s">
        <v>132</v>
      </c>
      <c r="T13" s="52">
        <v>0.14285714285714285</v>
      </c>
      <c r="U13" s="49">
        <v>1</v>
      </c>
      <c r="V13" s="47">
        <f t="shared" si="3"/>
        <v>864</v>
      </c>
      <c r="W13" s="52">
        <v>56</v>
      </c>
      <c r="X13" s="70">
        <v>7</v>
      </c>
      <c r="Y13" s="50">
        <f t="shared" si="2"/>
        <v>8</v>
      </c>
      <c r="Z13" s="42" t="s">
        <v>133</v>
      </c>
      <c r="AA13" s="70">
        <v>1</v>
      </c>
      <c r="AB13" s="66" t="s">
        <v>134</v>
      </c>
      <c r="AC13" s="52" t="s">
        <v>135</v>
      </c>
      <c r="AD13" s="42" t="s">
        <v>136</v>
      </c>
      <c r="AE13" s="52" t="s">
        <v>64</v>
      </c>
      <c r="AF13" s="42"/>
      <c r="AG13" s="52" t="s">
        <v>137</v>
      </c>
      <c r="AH13" s="42" t="s">
        <v>138</v>
      </c>
      <c r="AI13"/>
    </row>
    <row r="14" spans="1:35" s="30" customFormat="1" ht="15" customHeight="1" x14ac:dyDescent="0.25">
      <c r="A14" s="71" t="s">
        <v>8</v>
      </c>
      <c r="B14" s="71" t="s">
        <v>69</v>
      </c>
      <c r="C14" s="71" t="s">
        <v>139</v>
      </c>
      <c r="D14" s="72" t="s">
        <v>140</v>
      </c>
      <c r="E14" s="72" t="s">
        <v>140</v>
      </c>
      <c r="F14" s="71" t="s">
        <v>140</v>
      </c>
      <c r="G14" s="71" t="s">
        <v>140</v>
      </c>
      <c r="H14" s="71" t="s">
        <v>141</v>
      </c>
      <c r="I14" s="71" t="s">
        <v>142</v>
      </c>
      <c r="J14" s="71" t="s">
        <v>143</v>
      </c>
      <c r="K14" s="71" t="s">
        <v>61</v>
      </c>
      <c r="L14" s="73">
        <v>43479</v>
      </c>
      <c r="M14" s="73">
        <v>43509</v>
      </c>
      <c r="N14" s="73">
        <v>43677</v>
      </c>
      <c r="O14" s="73">
        <v>43595</v>
      </c>
      <c r="P14" s="74">
        <v>43482</v>
      </c>
      <c r="Q14" s="72" t="str">
        <f t="shared" si="0"/>
        <v>168</v>
      </c>
      <c r="R14" s="72" t="str">
        <f t="shared" si="1"/>
        <v>86</v>
      </c>
      <c r="S14" s="71" t="s">
        <v>90</v>
      </c>
      <c r="T14" s="72"/>
      <c r="U14" s="72">
        <f>T14*7</f>
        <v>0</v>
      </c>
      <c r="V14" s="71">
        <f t="shared" si="3"/>
        <v>86</v>
      </c>
      <c r="W14" s="71">
        <v>60</v>
      </c>
      <c r="X14" s="71">
        <v>4</v>
      </c>
      <c r="Y14" s="71">
        <f t="shared" si="2"/>
        <v>15</v>
      </c>
      <c r="Z14" s="71" t="s">
        <v>144</v>
      </c>
      <c r="AA14" s="72">
        <v>2</v>
      </c>
      <c r="AB14" s="75" t="s">
        <v>64</v>
      </c>
      <c r="AC14" s="72">
        <v>5</v>
      </c>
      <c r="AD14" s="71" t="s">
        <v>145</v>
      </c>
      <c r="AE14" s="72" t="s">
        <v>64</v>
      </c>
      <c r="AF14" s="71"/>
      <c r="AG14" s="72" t="s">
        <v>94</v>
      </c>
      <c r="AH14" s="71" t="s">
        <v>146</v>
      </c>
      <c r="AI14" s="71"/>
    </row>
    <row r="15" spans="1:35" s="30" customFormat="1" ht="15.75" customHeight="1" x14ac:dyDescent="0.25">
      <c r="A15" s="38" t="s">
        <v>8</v>
      </c>
      <c r="B15" s="39" t="s">
        <v>69</v>
      </c>
      <c r="C15" s="76" t="s">
        <v>147</v>
      </c>
      <c r="D15" s="40">
        <v>4</v>
      </c>
      <c r="E15" s="40" t="s">
        <v>71</v>
      </c>
      <c r="F15" s="41" t="s">
        <v>72</v>
      </c>
      <c r="G15" s="41" t="s">
        <v>73</v>
      </c>
      <c r="H15" s="77" t="s">
        <v>148</v>
      </c>
      <c r="I15" s="42"/>
      <c r="J15" s="76" t="s">
        <v>149</v>
      </c>
      <c r="K15" s="39" t="s">
        <v>76</v>
      </c>
      <c r="L15" s="45">
        <v>42038</v>
      </c>
      <c r="M15" s="44">
        <v>42061</v>
      </c>
      <c r="N15" s="78">
        <v>45170</v>
      </c>
      <c r="O15" s="78">
        <v>42704</v>
      </c>
      <c r="P15" s="46">
        <v>43440</v>
      </c>
      <c r="Q15" s="47" t="str">
        <f t="shared" si="0"/>
        <v>3109</v>
      </c>
      <c r="R15" s="47" t="str">
        <f t="shared" si="1"/>
        <v>643</v>
      </c>
      <c r="S15" s="39" t="s">
        <v>150</v>
      </c>
      <c r="T15" s="40">
        <v>13</v>
      </c>
      <c r="U15" s="49">
        <v>91</v>
      </c>
      <c r="V15" s="47">
        <f t="shared" si="3"/>
        <v>552</v>
      </c>
      <c r="W15" s="49">
        <v>77</v>
      </c>
      <c r="X15" s="49">
        <v>5</v>
      </c>
      <c r="Y15" s="50">
        <f t="shared" si="2"/>
        <v>15.4</v>
      </c>
      <c r="Z15" s="77" t="s">
        <v>151</v>
      </c>
      <c r="AA15" s="40">
        <v>1</v>
      </c>
      <c r="AB15" s="51" t="s">
        <v>152</v>
      </c>
      <c r="AC15" s="52">
        <v>3</v>
      </c>
      <c r="AD15" s="42"/>
      <c r="AE15" s="79" t="s">
        <v>64</v>
      </c>
      <c r="AF15" s="53"/>
      <c r="AG15" s="40" t="s">
        <v>81</v>
      </c>
      <c r="AH15" s="42"/>
      <c r="AI15"/>
    </row>
    <row r="16" spans="1:35" s="30" customFormat="1" x14ac:dyDescent="0.25">
      <c r="A16" s="30" t="s">
        <v>8</v>
      </c>
      <c r="B16" s="30" t="s">
        <v>69</v>
      </c>
      <c r="C16" s="30" t="s">
        <v>153</v>
      </c>
      <c r="D16" s="32">
        <v>3</v>
      </c>
      <c r="E16" s="32" t="s">
        <v>71</v>
      </c>
      <c r="F16" s="30" t="s">
        <v>154</v>
      </c>
      <c r="G16" s="30" t="s">
        <v>155</v>
      </c>
      <c r="H16" s="30" t="s">
        <v>156</v>
      </c>
      <c r="I16" s="30" t="s">
        <v>157</v>
      </c>
      <c r="J16" s="30" t="s">
        <v>158</v>
      </c>
      <c r="K16" s="30" t="s">
        <v>89</v>
      </c>
      <c r="L16" s="33">
        <v>43231</v>
      </c>
      <c r="M16" s="33">
        <v>43236</v>
      </c>
      <c r="N16" s="33">
        <v>43830</v>
      </c>
      <c r="O16" s="33">
        <v>43738</v>
      </c>
      <c r="P16" s="36">
        <v>43472</v>
      </c>
      <c r="Q16" s="32" t="str">
        <f t="shared" si="0"/>
        <v>594</v>
      </c>
      <c r="R16" s="32" t="str">
        <f t="shared" si="1"/>
        <v>502</v>
      </c>
      <c r="S16" s="30" t="s">
        <v>90</v>
      </c>
      <c r="T16" s="32"/>
      <c r="U16" s="32"/>
      <c r="V16" s="32"/>
      <c r="W16" s="30">
        <v>18</v>
      </c>
      <c r="X16" s="30">
        <v>4</v>
      </c>
      <c r="Y16" s="30">
        <f t="shared" si="2"/>
        <v>4.5</v>
      </c>
      <c r="Z16" s="55" t="s">
        <v>159</v>
      </c>
      <c r="AA16" s="32">
        <v>1</v>
      </c>
      <c r="AB16" s="37" t="s">
        <v>160</v>
      </c>
      <c r="AC16" s="32">
        <v>3</v>
      </c>
      <c r="AE16" s="32"/>
      <c r="AG16" s="32" t="s">
        <v>81</v>
      </c>
      <c r="AH16" s="30" t="s">
        <v>161</v>
      </c>
    </row>
    <row r="17" spans="1:35" s="30" customFormat="1" x14ac:dyDescent="0.25">
      <c r="A17" s="30" t="s">
        <v>8</v>
      </c>
      <c r="B17" s="30" t="s">
        <v>162</v>
      </c>
      <c r="C17" s="30" t="s">
        <v>163</v>
      </c>
      <c r="D17" s="32">
        <v>3</v>
      </c>
      <c r="E17" s="32" t="s">
        <v>56</v>
      </c>
      <c r="F17" s="30" t="s">
        <v>164</v>
      </c>
      <c r="G17" s="30" t="s">
        <v>165</v>
      </c>
      <c r="H17" s="30" t="s">
        <v>166</v>
      </c>
      <c r="I17" s="30" t="s">
        <v>167</v>
      </c>
      <c r="J17" s="30" t="s">
        <v>168</v>
      </c>
      <c r="K17" s="30" t="s">
        <v>61</v>
      </c>
      <c r="L17" s="33">
        <v>43427</v>
      </c>
      <c r="M17" s="35">
        <v>43405</v>
      </c>
      <c r="N17" s="35">
        <v>44531</v>
      </c>
      <c r="O17" s="35">
        <v>44501</v>
      </c>
      <c r="P17" s="33">
        <v>43427</v>
      </c>
      <c r="Q17" s="32" t="str">
        <f t="shared" si="0"/>
        <v>1126</v>
      </c>
      <c r="R17" s="32" t="str">
        <f t="shared" si="1"/>
        <v>1096</v>
      </c>
      <c r="S17" s="30" t="s">
        <v>169</v>
      </c>
      <c r="T17" s="32">
        <v>91</v>
      </c>
      <c r="U17" s="32">
        <f>T17*7</f>
        <v>637</v>
      </c>
      <c r="V17" s="32">
        <f t="shared" ref="V17:V29" si="4">R17-U17</f>
        <v>459</v>
      </c>
      <c r="W17" s="30">
        <v>40</v>
      </c>
      <c r="X17" s="30">
        <v>2</v>
      </c>
      <c r="Y17" s="30">
        <f t="shared" si="2"/>
        <v>20</v>
      </c>
      <c r="Z17" s="55" t="s">
        <v>170</v>
      </c>
      <c r="AA17" s="32">
        <v>1</v>
      </c>
      <c r="AB17" s="37" t="s">
        <v>114</v>
      </c>
      <c r="AC17" s="32">
        <v>2</v>
      </c>
      <c r="AE17" s="32" t="s">
        <v>64</v>
      </c>
      <c r="AF17" s="30" t="s">
        <v>171</v>
      </c>
      <c r="AG17" s="32" t="s">
        <v>172</v>
      </c>
      <c r="AH17" s="30" t="s">
        <v>173</v>
      </c>
    </row>
    <row r="18" spans="1:35" s="30" customFormat="1" x14ac:dyDescent="0.25">
      <c r="A18" s="30" t="s">
        <v>8</v>
      </c>
      <c r="B18" s="30" t="s">
        <v>69</v>
      </c>
      <c r="C18" s="30" t="s">
        <v>174</v>
      </c>
      <c r="D18" s="32">
        <v>3</v>
      </c>
      <c r="E18" s="32" t="s">
        <v>175</v>
      </c>
      <c r="F18" s="30" t="s">
        <v>176</v>
      </c>
      <c r="G18" s="30" t="s">
        <v>177</v>
      </c>
      <c r="H18" s="30" t="s">
        <v>178</v>
      </c>
      <c r="I18" s="30" t="s">
        <v>179</v>
      </c>
      <c r="J18" s="30" t="s">
        <v>180</v>
      </c>
      <c r="K18" s="30" t="s">
        <v>89</v>
      </c>
      <c r="L18" s="80">
        <v>43432</v>
      </c>
      <c r="M18" s="34">
        <v>43497</v>
      </c>
      <c r="N18" s="35">
        <v>43678</v>
      </c>
      <c r="O18" s="35">
        <v>43678</v>
      </c>
      <c r="P18" s="81">
        <v>43504</v>
      </c>
      <c r="Q18" s="32" t="str">
        <f t="shared" si="0"/>
        <v>181</v>
      </c>
      <c r="R18" s="32" t="str">
        <f t="shared" si="1"/>
        <v>181</v>
      </c>
      <c r="S18" s="30" t="s">
        <v>181</v>
      </c>
      <c r="T18" s="32"/>
      <c r="U18" s="32">
        <v>72</v>
      </c>
      <c r="V18" s="32">
        <f t="shared" si="4"/>
        <v>109</v>
      </c>
      <c r="W18" s="30">
        <v>16</v>
      </c>
      <c r="X18" s="30">
        <v>2</v>
      </c>
      <c r="Y18" s="30">
        <f t="shared" si="2"/>
        <v>8</v>
      </c>
      <c r="Z18" s="30" t="s">
        <v>182</v>
      </c>
      <c r="AA18" s="32">
        <v>2</v>
      </c>
      <c r="AB18" s="37" t="s">
        <v>183</v>
      </c>
      <c r="AC18" s="32">
        <v>3</v>
      </c>
      <c r="AE18" s="32" t="s">
        <v>64</v>
      </c>
      <c r="AG18" s="32" t="s">
        <v>67</v>
      </c>
      <c r="AH18" s="30" t="s">
        <v>184</v>
      </c>
    </row>
    <row r="19" spans="1:35" s="30" customFormat="1" x14ac:dyDescent="0.25">
      <c r="A19" s="30" t="s">
        <v>8</v>
      </c>
      <c r="B19" s="30" t="s">
        <v>54</v>
      </c>
      <c r="C19" s="30" t="s">
        <v>185</v>
      </c>
      <c r="D19" s="32">
        <v>3</v>
      </c>
      <c r="E19" s="32" t="s">
        <v>71</v>
      </c>
      <c r="F19" s="30" t="s">
        <v>186</v>
      </c>
      <c r="G19" s="30" t="s">
        <v>187</v>
      </c>
      <c r="H19" s="30" t="s">
        <v>188</v>
      </c>
      <c r="I19" s="30" t="s">
        <v>189</v>
      </c>
      <c r="J19" s="30" t="s">
        <v>190</v>
      </c>
      <c r="K19" s="54" t="s">
        <v>89</v>
      </c>
      <c r="L19" s="33">
        <v>43389</v>
      </c>
      <c r="M19" s="34">
        <v>43455</v>
      </c>
      <c r="N19" s="34">
        <v>43952</v>
      </c>
      <c r="O19" s="34">
        <v>43739</v>
      </c>
      <c r="P19" s="36">
        <v>43468</v>
      </c>
      <c r="Q19" s="32" t="str">
        <f t="shared" si="0"/>
        <v>497</v>
      </c>
      <c r="R19" s="32" t="str">
        <f t="shared" si="1"/>
        <v>284</v>
      </c>
      <c r="S19" s="30" t="s">
        <v>191</v>
      </c>
      <c r="T19" s="32">
        <v>20</v>
      </c>
      <c r="U19" s="32">
        <f>T19*7</f>
        <v>140</v>
      </c>
      <c r="V19" s="32">
        <f t="shared" si="4"/>
        <v>144</v>
      </c>
      <c r="W19" s="30">
        <v>36</v>
      </c>
      <c r="X19" s="30">
        <v>3</v>
      </c>
      <c r="Y19" s="30">
        <f t="shared" si="2"/>
        <v>12</v>
      </c>
      <c r="Z19" s="55" t="s">
        <v>192</v>
      </c>
      <c r="AA19" s="32">
        <v>1</v>
      </c>
      <c r="AB19" s="37" t="s">
        <v>79</v>
      </c>
      <c r="AC19" s="32">
        <v>2</v>
      </c>
      <c r="AE19" s="32" t="s">
        <v>64</v>
      </c>
      <c r="AG19" s="32" t="s">
        <v>94</v>
      </c>
      <c r="AH19" s="30" t="s">
        <v>193</v>
      </c>
    </row>
    <row r="20" spans="1:35" s="30" customFormat="1" ht="15" customHeight="1" x14ac:dyDescent="0.25">
      <c r="A20" s="82" t="s">
        <v>8</v>
      </c>
      <c r="B20" s="82" t="s">
        <v>54</v>
      </c>
      <c r="C20" s="82" t="s">
        <v>194</v>
      </c>
      <c r="D20" s="83">
        <v>1</v>
      </c>
      <c r="E20" s="83" t="s">
        <v>195</v>
      </c>
      <c r="F20" s="82" t="s">
        <v>196</v>
      </c>
      <c r="G20" s="82"/>
      <c r="H20" s="82" t="s">
        <v>197</v>
      </c>
      <c r="I20" s="82"/>
      <c r="J20" s="82" t="s">
        <v>198</v>
      </c>
      <c r="K20" s="82" t="s">
        <v>89</v>
      </c>
      <c r="L20" s="84">
        <v>42985</v>
      </c>
      <c r="M20" s="84">
        <v>42927</v>
      </c>
      <c r="N20" s="84">
        <v>43466</v>
      </c>
      <c r="O20" s="84">
        <v>43466</v>
      </c>
      <c r="P20" s="84">
        <v>43395</v>
      </c>
      <c r="Q20" s="83" t="str">
        <f t="shared" si="0"/>
        <v>539</v>
      </c>
      <c r="R20" s="83" t="str">
        <f t="shared" si="1"/>
        <v>539</v>
      </c>
      <c r="S20" s="82" t="s">
        <v>199</v>
      </c>
      <c r="T20" s="83"/>
      <c r="U20" s="85">
        <f>365*2</f>
        <v>730</v>
      </c>
      <c r="V20" s="86">
        <f t="shared" si="4"/>
        <v>-191</v>
      </c>
      <c r="W20" s="87">
        <v>31</v>
      </c>
      <c r="X20" s="88">
        <v>3</v>
      </c>
      <c r="Y20" s="83">
        <f t="shared" si="2"/>
        <v>10.333333333333334</v>
      </c>
      <c r="Z20" s="89" t="s">
        <v>200</v>
      </c>
      <c r="AA20" s="83">
        <v>1</v>
      </c>
      <c r="AB20" s="83" t="s">
        <v>64</v>
      </c>
      <c r="AC20" s="90">
        <v>1</v>
      </c>
      <c r="AD20" s="91" t="s">
        <v>201</v>
      </c>
      <c r="AE20" s="83" t="s">
        <v>64</v>
      </c>
      <c r="AF20" s="82"/>
      <c r="AG20" s="83" t="s">
        <v>94</v>
      </c>
      <c r="AH20" s="86" t="s">
        <v>202</v>
      </c>
      <c r="AI20" s="83"/>
    </row>
    <row r="21" spans="1:35" s="30" customFormat="1" ht="15.75" customHeight="1" x14ac:dyDescent="0.25">
      <c r="A21" s="38" t="s">
        <v>8</v>
      </c>
      <c r="B21" s="42" t="s">
        <v>69</v>
      </c>
      <c r="C21" s="92" t="s">
        <v>203</v>
      </c>
      <c r="D21" s="52" t="s">
        <v>204</v>
      </c>
      <c r="E21" s="52" t="s">
        <v>205</v>
      </c>
      <c r="F21" s="41" t="s">
        <v>206</v>
      </c>
      <c r="G21" s="41" t="s">
        <v>207</v>
      </c>
      <c r="H21" s="93" t="s">
        <v>208</v>
      </c>
      <c r="I21" s="42"/>
      <c r="J21" s="42" t="s">
        <v>209</v>
      </c>
      <c r="K21" s="39" t="s">
        <v>89</v>
      </c>
      <c r="L21" s="94">
        <v>42310</v>
      </c>
      <c r="M21" s="78">
        <v>42583</v>
      </c>
      <c r="N21" s="95">
        <v>43891</v>
      </c>
      <c r="O21" s="95">
        <v>43891</v>
      </c>
      <c r="P21" s="46">
        <v>43451</v>
      </c>
      <c r="Q21" s="47" t="str">
        <f t="shared" si="0"/>
        <v>1308</v>
      </c>
      <c r="R21" s="47" t="str">
        <f t="shared" si="1"/>
        <v>1308</v>
      </c>
      <c r="S21" s="42" t="s">
        <v>210</v>
      </c>
      <c r="T21" s="96">
        <v>0.14285714285714285</v>
      </c>
      <c r="U21" s="49">
        <v>1</v>
      </c>
      <c r="V21" s="47">
        <f t="shared" si="4"/>
        <v>1307</v>
      </c>
      <c r="W21" s="70">
        <v>30</v>
      </c>
      <c r="X21" s="52">
        <v>3</v>
      </c>
      <c r="Y21" s="50">
        <f t="shared" si="2"/>
        <v>10</v>
      </c>
      <c r="Z21" s="93" t="s">
        <v>211</v>
      </c>
      <c r="AA21" s="52">
        <v>1</v>
      </c>
      <c r="AB21" s="97" t="s">
        <v>212</v>
      </c>
      <c r="AC21" s="52">
        <v>3</v>
      </c>
      <c r="AD21" s="42" t="s">
        <v>213</v>
      </c>
      <c r="AE21" s="98" t="s">
        <v>214</v>
      </c>
      <c r="AF21" s="42" t="s">
        <v>215</v>
      </c>
      <c r="AG21" s="52" t="s">
        <v>81</v>
      </c>
      <c r="AH21" s="42"/>
      <c r="AI21"/>
    </row>
    <row r="22" spans="1:35" s="30" customFormat="1" ht="15.75" x14ac:dyDescent="0.25">
      <c r="A22" s="38" t="s">
        <v>8</v>
      </c>
      <c r="B22" s="39" t="s">
        <v>162</v>
      </c>
      <c r="C22" s="76" t="s">
        <v>216</v>
      </c>
      <c r="D22" s="99">
        <v>3</v>
      </c>
      <c r="E22" s="40" t="s">
        <v>217</v>
      </c>
      <c r="F22" s="41" t="s">
        <v>218</v>
      </c>
      <c r="G22" s="41" t="s">
        <v>219</v>
      </c>
      <c r="H22" s="77" t="s">
        <v>220</v>
      </c>
      <c r="I22" s="42"/>
      <c r="J22" s="76" t="s">
        <v>221</v>
      </c>
      <c r="K22" s="39" t="s">
        <v>89</v>
      </c>
      <c r="L22" s="44">
        <v>42156</v>
      </c>
      <c r="M22" s="44">
        <v>42125</v>
      </c>
      <c r="N22" s="95">
        <v>43709</v>
      </c>
      <c r="O22" s="95">
        <v>43709</v>
      </c>
      <c r="P22" s="46">
        <v>43367</v>
      </c>
      <c r="Q22" s="47" t="str">
        <f t="shared" si="0"/>
        <v>1584</v>
      </c>
      <c r="R22" s="47" t="str">
        <f t="shared" si="1"/>
        <v>1584</v>
      </c>
      <c r="S22" s="39" t="s">
        <v>112</v>
      </c>
      <c r="T22" s="40">
        <v>12</v>
      </c>
      <c r="U22" s="49">
        <v>84</v>
      </c>
      <c r="V22" s="47">
        <f t="shared" si="4"/>
        <v>1500</v>
      </c>
      <c r="W22" s="49">
        <v>30</v>
      </c>
      <c r="X22" s="49">
        <v>2</v>
      </c>
      <c r="Y22" s="50">
        <f t="shared" si="2"/>
        <v>15</v>
      </c>
      <c r="Z22" s="77" t="s">
        <v>222</v>
      </c>
      <c r="AA22" s="40">
        <v>1</v>
      </c>
      <c r="AB22" s="51" t="s">
        <v>223</v>
      </c>
      <c r="AC22" s="52" t="s">
        <v>224</v>
      </c>
      <c r="AD22" s="42" t="s">
        <v>225</v>
      </c>
      <c r="AE22" s="79" t="s">
        <v>226</v>
      </c>
      <c r="AF22" s="53" t="s">
        <v>227</v>
      </c>
      <c r="AG22" s="40" t="s">
        <v>228</v>
      </c>
      <c r="AH22" s="42"/>
      <c r="AI22"/>
    </row>
    <row r="23" spans="1:35" s="30" customFormat="1" x14ac:dyDescent="0.25">
      <c r="A23" s="56" t="s">
        <v>8</v>
      </c>
      <c r="B23" s="56" t="s">
        <v>69</v>
      </c>
      <c r="C23" s="56" t="s">
        <v>229</v>
      </c>
      <c r="D23" s="57">
        <v>3</v>
      </c>
      <c r="E23" s="57" t="s">
        <v>56</v>
      </c>
      <c r="F23" s="56" t="s">
        <v>230</v>
      </c>
      <c r="G23" s="56" t="s">
        <v>231</v>
      </c>
      <c r="H23" s="56" t="s">
        <v>232</v>
      </c>
      <c r="I23" s="56" t="s">
        <v>233</v>
      </c>
      <c r="J23" s="56" t="s">
        <v>234</v>
      </c>
      <c r="K23" s="56" t="s">
        <v>89</v>
      </c>
      <c r="L23" s="58">
        <v>43508</v>
      </c>
      <c r="M23" s="58">
        <v>43487</v>
      </c>
      <c r="N23" s="59">
        <v>43831</v>
      </c>
      <c r="O23" s="59">
        <v>43739</v>
      </c>
      <c r="P23" s="58">
        <v>43508</v>
      </c>
      <c r="Q23" s="57" t="str">
        <f t="shared" si="0"/>
        <v>344</v>
      </c>
      <c r="R23" s="57" t="str">
        <f t="shared" si="1"/>
        <v>252</v>
      </c>
      <c r="S23" s="56" t="s">
        <v>90</v>
      </c>
      <c r="T23" s="56"/>
      <c r="U23" s="57"/>
      <c r="V23" s="56">
        <f t="shared" si="4"/>
        <v>252</v>
      </c>
      <c r="W23" s="56">
        <v>64</v>
      </c>
      <c r="X23" s="56">
        <v>2</v>
      </c>
      <c r="Y23" s="56">
        <f t="shared" si="2"/>
        <v>32</v>
      </c>
      <c r="Z23" s="56" t="s">
        <v>235</v>
      </c>
      <c r="AA23" s="57">
        <v>1</v>
      </c>
      <c r="AB23" s="57" t="s">
        <v>64</v>
      </c>
      <c r="AC23" s="57">
        <v>5</v>
      </c>
      <c r="AD23" s="57"/>
      <c r="AE23" s="57" t="s">
        <v>64</v>
      </c>
      <c r="AF23" s="57"/>
      <c r="AG23" s="57" t="s">
        <v>94</v>
      </c>
      <c r="AH23" s="56" t="s">
        <v>236</v>
      </c>
      <c r="AI23" s="56"/>
    </row>
    <row r="24" spans="1:35" s="30" customFormat="1" ht="15" customHeight="1" x14ac:dyDescent="0.25">
      <c r="A24" s="42" t="s">
        <v>8</v>
      </c>
      <c r="B24" s="42" t="s">
        <v>69</v>
      </c>
      <c r="C24" s="42" t="s">
        <v>237</v>
      </c>
      <c r="D24" s="52">
        <v>4</v>
      </c>
      <c r="E24" s="52" t="s">
        <v>127</v>
      </c>
      <c r="F24" s="42" t="s">
        <v>238</v>
      </c>
      <c r="G24" s="42" t="s">
        <v>128</v>
      </c>
      <c r="H24" s="42" t="s">
        <v>239</v>
      </c>
      <c r="I24" s="42" t="s">
        <v>240</v>
      </c>
      <c r="J24" s="42" t="s">
        <v>241</v>
      </c>
      <c r="K24" s="42" t="s">
        <v>89</v>
      </c>
      <c r="L24" s="66">
        <v>43087</v>
      </c>
      <c r="M24" s="68">
        <v>43091</v>
      </c>
      <c r="N24" s="68">
        <v>43754</v>
      </c>
      <c r="O24" s="67">
        <v>43511</v>
      </c>
      <c r="P24" s="69">
        <v>43507</v>
      </c>
      <c r="Q24" s="47" t="str">
        <f t="shared" si="0"/>
        <v>663</v>
      </c>
      <c r="R24" s="47" t="str">
        <f t="shared" si="1"/>
        <v>420</v>
      </c>
      <c r="S24" s="42" t="s">
        <v>242</v>
      </c>
      <c r="T24" s="52">
        <v>23.142857142857142</v>
      </c>
      <c r="U24" s="49">
        <v>162</v>
      </c>
      <c r="V24" s="47">
        <f t="shared" si="4"/>
        <v>258</v>
      </c>
      <c r="W24" s="52">
        <v>64</v>
      </c>
      <c r="X24" s="70">
        <v>2</v>
      </c>
      <c r="Y24" s="50">
        <f t="shared" si="2"/>
        <v>32</v>
      </c>
      <c r="Z24" s="42" t="s">
        <v>243</v>
      </c>
      <c r="AA24" s="70">
        <v>2</v>
      </c>
      <c r="AB24" s="66" t="s">
        <v>64</v>
      </c>
      <c r="AC24" s="52" t="s">
        <v>135</v>
      </c>
      <c r="AD24" s="42"/>
      <c r="AE24" s="52" t="s">
        <v>64</v>
      </c>
      <c r="AF24" s="42"/>
      <c r="AG24" s="52" t="s">
        <v>137</v>
      </c>
      <c r="AH24" s="42" t="s">
        <v>244</v>
      </c>
      <c r="AI24"/>
    </row>
    <row r="25" spans="1:35" s="30" customFormat="1" ht="15" customHeight="1" x14ac:dyDescent="0.25">
      <c r="A25" s="30" t="s">
        <v>8</v>
      </c>
      <c r="B25" s="30" t="s">
        <v>69</v>
      </c>
      <c r="C25" s="30" t="s">
        <v>245</v>
      </c>
      <c r="D25" s="32">
        <v>4</v>
      </c>
      <c r="E25" s="32" t="s">
        <v>71</v>
      </c>
      <c r="F25" s="30" t="s">
        <v>246</v>
      </c>
      <c r="G25" s="30" t="s">
        <v>247</v>
      </c>
      <c r="H25" s="30" t="s">
        <v>248</v>
      </c>
      <c r="I25" s="30" t="s">
        <v>249</v>
      </c>
      <c r="J25" s="30" t="s">
        <v>250</v>
      </c>
      <c r="K25" s="30" t="s">
        <v>251</v>
      </c>
      <c r="L25" s="33">
        <v>43355</v>
      </c>
      <c r="M25" s="33">
        <v>43277</v>
      </c>
      <c r="N25" s="35">
        <v>44136</v>
      </c>
      <c r="O25" s="35">
        <v>44136</v>
      </c>
      <c r="P25" s="33">
        <v>43433</v>
      </c>
      <c r="Q25" s="32" t="str">
        <f t="shared" si="0"/>
        <v>859</v>
      </c>
      <c r="R25" s="32" t="str">
        <f t="shared" si="1"/>
        <v>859</v>
      </c>
      <c r="S25" s="30" t="s">
        <v>252</v>
      </c>
      <c r="T25" s="32">
        <v>96</v>
      </c>
      <c r="U25" s="32">
        <f>T25*7</f>
        <v>672</v>
      </c>
      <c r="V25" s="32">
        <f t="shared" si="4"/>
        <v>187</v>
      </c>
      <c r="W25" s="30">
        <v>57</v>
      </c>
      <c r="X25" s="30">
        <v>1</v>
      </c>
      <c r="Y25" s="30">
        <f t="shared" si="2"/>
        <v>57</v>
      </c>
      <c r="Z25" s="55" t="s">
        <v>253</v>
      </c>
      <c r="AA25" s="32">
        <v>2</v>
      </c>
      <c r="AB25" s="37" t="s">
        <v>64</v>
      </c>
      <c r="AC25" s="32">
        <v>2</v>
      </c>
      <c r="AE25" s="32" t="s">
        <v>64</v>
      </c>
      <c r="AG25" s="32" t="s">
        <v>94</v>
      </c>
      <c r="AH25" s="30" t="s">
        <v>254</v>
      </c>
    </row>
    <row r="26" spans="1:35" s="30" customFormat="1" ht="15.75" customHeight="1" x14ac:dyDescent="0.25">
      <c r="A26" s="38" t="s">
        <v>8</v>
      </c>
      <c r="B26" s="39" t="s">
        <v>69</v>
      </c>
      <c r="C26" s="76" t="s">
        <v>245</v>
      </c>
      <c r="D26" s="40">
        <v>4</v>
      </c>
      <c r="E26" s="40" t="s">
        <v>71</v>
      </c>
      <c r="F26" s="41" t="s">
        <v>246</v>
      </c>
      <c r="G26" s="41" t="s">
        <v>73</v>
      </c>
      <c r="H26" s="77" t="s">
        <v>255</v>
      </c>
      <c r="I26" s="42"/>
      <c r="J26" s="39" t="s">
        <v>256</v>
      </c>
      <c r="K26" s="39" t="s">
        <v>76</v>
      </c>
      <c r="L26" s="44">
        <v>42066</v>
      </c>
      <c r="M26" s="44">
        <v>42064</v>
      </c>
      <c r="N26" s="95">
        <v>43800</v>
      </c>
      <c r="O26" s="95">
        <v>43739</v>
      </c>
      <c r="P26" s="46">
        <v>43433</v>
      </c>
      <c r="Q26" s="47" t="str">
        <f t="shared" si="0"/>
        <v>1736</v>
      </c>
      <c r="R26" s="47" t="str">
        <f t="shared" si="1"/>
        <v>1675</v>
      </c>
      <c r="S26" s="39" t="s">
        <v>252</v>
      </c>
      <c r="T26" s="40">
        <v>96</v>
      </c>
      <c r="U26" s="49">
        <v>672</v>
      </c>
      <c r="V26" s="47">
        <f t="shared" si="4"/>
        <v>1003</v>
      </c>
      <c r="W26" s="100">
        <v>50</v>
      </c>
      <c r="X26" s="49">
        <v>3</v>
      </c>
      <c r="Y26" s="50">
        <f t="shared" si="2"/>
        <v>16.666666666666668</v>
      </c>
      <c r="Z26" s="77" t="s">
        <v>253</v>
      </c>
      <c r="AA26" s="40">
        <v>2</v>
      </c>
      <c r="AB26" s="51" t="s">
        <v>223</v>
      </c>
      <c r="AC26" s="101">
        <v>2</v>
      </c>
      <c r="AD26" s="42"/>
      <c r="AE26" s="79" t="s">
        <v>64</v>
      </c>
      <c r="AF26" s="53"/>
      <c r="AG26" s="40" t="s">
        <v>137</v>
      </c>
      <c r="AH26" s="42"/>
      <c r="AI26"/>
    </row>
    <row r="27" spans="1:35" s="30" customFormat="1" ht="15" customHeight="1" x14ac:dyDescent="0.25">
      <c r="A27" s="56" t="s">
        <v>8</v>
      </c>
      <c r="B27" s="56" t="s">
        <v>69</v>
      </c>
      <c r="C27" s="56" t="s">
        <v>245</v>
      </c>
      <c r="D27" s="57">
        <v>4</v>
      </c>
      <c r="E27" s="57" t="s">
        <v>71</v>
      </c>
      <c r="F27" s="56" t="s">
        <v>257</v>
      </c>
      <c r="G27" s="56" t="s">
        <v>247</v>
      </c>
      <c r="H27" s="56" t="s">
        <v>258</v>
      </c>
      <c r="I27" s="56" t="s">
        <v>259</v>
      </c>
      <c r="J27" s="56" t="s">
        <v>260</v>
      </c>
      <c r="K27" s="56" t="s">
        <v>89</v>
      </c>
      <c r="L27" s="58">
        <v>43493</v>
      </c>
      <c r="M27" s="58">
        <v>43446</v>
      </c>
      <c r="N27" s="59">
        <v>43617</v>
      </c>
      <c r="O27" s="59">
        <v>43556</v>
      </c>
      <c r="P27" s="58">
        <v>43493</v>
      </c>
      <c r="Q27" s="57" t="str">
        <f t="shared" si="0"/>
        <v>171</v>
      </c>
      <c r="R27" s="57" t="str">
        <f t="shared" si="1"/>
        <v>110</v>
      </c>
      <c r="S27" s="56" t="s">
        <v>261</v>
      </c>
      <c r="T27" s="56">
        <v>24</v>
      </c>
      <c r="U27" s="57">
        <f>T27*7</f>
        <v>168</v>
      </c>
      <c r="V27" s="56">
        <f t="shared" si="4"/>
        <v>-58</v>
      </c>
      <c r="W27" s="56">
        <v>28</v>
      </c>
      <c r="X27" s="56">
        <v>4</v>
      </c>
      <c r="Y27" s="56">
        <f t="shared" si="2"/>
        <v>7</v>
      </c>
      <c r="Z27" s="56" t="s">
        <v>253</v>
      </c>
      <c r="AA27" s="57">
        <v>2</v>
      </c>
      <c r="AB27" s="102" t="s">
        <v>64</v>
      </c>
      <c r="AC27" s="57">
        <v>2</v>
      </c>
      <c r="AD27" s="57"/>
      <c r="AE27" s="57">
        <v>7</v>
      </c>
      <c r="AF27" s="57"/>
      <c r="AG27" s="103" t="s">
        <v>262</v>
      </c>
      <c r="AH27" s="56" t="s">
        <v>263</v>
      </c>
      <c r="AI27" s="56"/>
    </row>
    <row r="28" spans="1:35" s="30" customFormat="1" ht="15.75" customHeight="1" x14ac:dyDescent="0.25">
      <c r="A28" s="38" t="s">
        <v>8</v>
      </c>
      <c r="B28" s="42" t="s">
        <v>69</v>
      </c>
      <c r="C28" s="92" t="s">
        <v>264</v>
      </c>
      <c r="D28" s="40">
        <v>4</v>
      </c>
      <c r="E28" s="40" t="s">
        <v>71</v>
      </c>
      <c r="F28" s="41" t="s">
        <v>72</v>
      </c>
      <c r="G28" s="41" t="s">
        <v>73</v>
      </c>
      <c r="H28" s="93" t="s">
        <v>265</v>
      </c>
      <c r="I28" s="42"/>
      <c r="J28" s="104" t="s">
        <v>266</v>
      </c>
      <c r="K28" s="105" t="s">
        <v>76</v>
      </c>
      <c r="L28" s="94">
        <v>42342</v>
      </c>
      <c r="M28" s="95">
        <v>42360</v>
      </c>
      <c r="N28" s="95">
        <v>43957</v>
      </c>
      <c r="O28" s="95">
        <v>43712</v>
      </c>
      <c r="P28" s="46">
        <v>43438</v>
      </c>
      <c r="Q28" s="47" t="str">
        <f t="shared" si="0"/>
        <v>1597</v>
      </c>
      <c r="R28" s="47" t="str">
        <f t="shared" si="1"/>
        <v>1352</v>
      </c>
      <c r="S28" s="42" t="s">
        <v>267</v>
      </c>
      <c r="T28" s="52">
        <v>72</v>
      </c>
      <c r="U28" s="49">
        <v>504</v>
      </c>
      <c r="V28" s="47">
        <f t="shared" si="4"/>
        <v>848</v>
      </c>
      <c r="W28" s="70">
        <v>150</v>
      </c>
      <c r="X28" s="52">
        <v>10</v>
      </c>
      <c r="Y28" s="50">
        <f t="shared" si="2"/>
        <v>15</v>
      </c>
      <c r="Z28" s="93" t="s">
        <v>268</v>
      </c>
      <c r="AA28" s="52">
        <v>3</v>
      </c>
      <c r="AB28" s="97" t="s">
        <v>223</v>
      </c>
      <c r="AC28" s="52" t="s">
        <v>224</v>
      </c>
      <c r="AD28" s="42" t="s">
        <v>269</v>
      </c>
      <c r="AE28" s="52" t="s">
        <v>64</v>
      </c>
      <c r="AF28" s="42" t="s">
        <v>270</v>
      </c>
      <c r="AG28" s="52" t="s">
        <v>81</v>
      </c>
      <c r="AH28" s="42"/>
      <c r="AI28"/>
    </row>
    <row r="29" spans="1:35" s="30" customFormat="1" ht="15" customHeight="1" x14ac:dyDescent="0.25">
      <c r="A29" s="42" t="s">
        <v>8</v>
      </c>
      <c r="B29" s="42" t="s">
        <v>69</v>
      </c>
      <c r="C29" s="42" t="s">
        <v>271</v>
      </c>
      <c r="D29" s="52">
        <v>4</v>
      </c>
      <c r="E29" s="52" t="s">
        <v>127</v>
      </c>
      <c r="F29" s="42" t="s">
        <v>272</v>
      </c>
      <c r="G29" s="42" t="s">
        <v>128</v>
      </c>
      <c r="H29" s="42" t="s">
        <v>273</v>
      </c>
      <c r="I29" s="42" t="s">
        <v>274</v>
      </c>
      <c r="J29" s="42" t="s">
        <v>275</v>
      </c>
      <c r="K29" s="106" t="s">
        <v>76</v>
      </c>
      <c r="L29" s="66">
        <v>42747</v>
      </c>
      <c r="M29" s="67">
        <v>42766</v>
      </c>
      <c r="N29" s="68">
        <v>43987</v>
      </c>
      <c r="O29" s="68">
        <v>43620</v>
      </c>
      <c r="P29" s="69">
        <v>43438</v>
      </c>
      <c r="Q29" s="47" t="str">
        <f t="shared" si="0"/>
        <v>1221</v>
      </c>
      <c r="R29" s="47" t="str">
        <f t="shared" si="1"/>
        <v>854</v>
      </c>
      <c r="S29" s="106" t="s">
        <v>276</v>
      </c>
      <c r="T29" s="101">
        <v>25</v>
      </c>
      <c r="U29" s="100">
        <v>175</v>
      </c>
      <c r="V29" s="47">
        <f t="shared" si="4"/>
        <v>679</v>
      </c>
      <c r="W29" s="101">
        <v>24</v>
      </c>
      <c r="X29" s="107">
        <v>2</v>
      </c>
      <c r="Y29" s="50">
        <f t="shared" si="2"/>
        <v>12</v>
      </c>
      <c r="Z29" s="42" t="s">
        <v>268</v>
      </c>
      <c r="AA29" s="70">
        <v>1</v>
      </c>
      <c r="AB29" s="66" t="s">
        <v>64</v>
      </c>
      <c r="AC29" s="52" t="s">
        <v>277</v>
      </c>
      <c r="AD29" s="42"/>
      <c r="AE29" s="52" t="s">
        <v>64</v>
      </c>
      <c r="AF29" s="42"/>
      <c r="AG29" s="52" t="s">
        <v>94</v>
      </c>
      <c r="AH29" s="42" t="s">
        <v>278</v>
      </c>
      <c r="AI29"/>
    </row>
    <row r="30" spans="1:35" s="30" customFormat="1" ht="15" customHeight="1" x14ac:dyDescent="0.25">
      <c r="A30" s="30" t="s">
        <v>8</v>
      </c>
      <c r="B30" s="30" t="s">
        <v>69</v>
      </c>
      <c r="C30" s="30" t="s">
        <v>279</v>
      </c>
      <c r="D30" s="32">
        <v>4</v>
      </c>
      <c r="E30" s="32" t="s">
        <v>71</v>
      </c>
      <c r="F30" s="30" t="s">
        <v>72</v>
      </c>
      <c r="G30" s="30" t="s">
        <v>247</v>
      </c>
      <c r="H30" s="30" t="s">
        <v>280</v>
      </c>
      <c r="I30" s="30" t="s">
        <v>281</v>
      </c>
      <c r="J30" s="30" t="s">
        <v>282</v>
      </c>
      <c r="K30" s="30" t="s">
        <v>89</v>
      </c>
      <c r="L30" s="33">
        <v>43398</v>
      </c>
      <c r="M30" s="33">
        <v>43409</v>
      </c>
      <c r="N30" s="33">
        <v>44446</v>
      </c>
      <c r="O30" s="33">
        <v>44081</v>
      </c>
      <c r="P30" s="36">
        <v>43501</v>
      </c>
      <c r="Q30" s="32" t="str">
        <f t="shared" si="0"/>
        <v>1037</v>
      </c>
      <c r="R30" s="32" t="str">
        <f t="shared" si="1"/>
        <v>672</v>
      </c>
      <c r="S30" s="30" t="s">
        <v>283</v>
      </c>
      <c r="T30" s="32"/>
      <c r="U30" s="32">
        <v>317</v>
      </c>
      <c r="V30" s="32"/>
      <c r="W30" s="30">
        <v>100</v>
      </c>
      <c r="X30" s="30">
        <v>4</v>
      </c>
      <c r="Y30" s="30">
        <f t="shared" si="2"/>
        <v>25</v>
      </c>
      <c r="Z30" s="55" t="s">
        <v>268</v>
      </c>
      <c r="AA30" s="32">
        <v>1</v>
      </c>
      <c r="AB30" s="37" t="s">
        <v>64</v>
      </c>
      <c r="AC30" s="32" t="s">
        <v>92</v>
      </c>
      <c r="AD30" s="30" t="s">
        <v>284</v>
      </c>
      <c r="AE30" s="32">
        <v>7</v>
      </c>
      <c r="AF30" s="30" t="s">
        <v>285</v>
      </c>
      <c r="AG30" s="32" t="s">
        <v>81</v>
      </c>
      <c r="AH30" s="30" t="s">
        <v>286</v>
      </c>
    </row>
    <row r="31" spans="1:35" s="30" customFormat="1" ht="15" customHeight="1" x14ac:dyDescent="0.25">
      <c r="A31" s="30" t="s">
        <v>8</v>
      </c>
      <c r="B31" s="30" t="s">
        <v>69</v>
      </c>
      <c r="C31" s="30" t="s">
        <v>287</v>
      </c>
      <c r="D31" s="32" t="s">
        <v>140</v>
      </c>
      <c r="E31" s="32" t="s">
        <v>140</v>
      </c>
      <c r="F31" s="30" t="s">
        <v>288</v>
      </c>
      <c r="G31" s="30" t="s">
        <v>140</v>
      </c>
      <c r="H31" s="30" t="s">
        <v>289</v>
      </c>
      <c r="I31" s="30" t="s">
        <v>290</v>
      </c>
      <c r="J31" s="30" t="s">
        <v>291</v>
      </c>
      <c r="K31" s="30" t="s">
        <v>61</v>
      </c>
      <c r="L31" s="33">
        <v>43418</v>
      </c>
      <c r="M31" s="33">
        <v>43479</v>
      </c>
      <c r="N31" s="33">
        <v>43642</v>
      </c>
      <c r="O31" s="33">
        <v>43623</v>
      </c>
      <c r="P31" s="33">
        <v>43418</v>
      </c>
      <c r="Q31" s="32" t="str">
        <f t="shared" si="0"/>
        <v>163</v>
      </c>
      <c r="R31" s="32" t="str">
        <f t="shared" si="1"/>
        <v>144</v>
      </c>
      <c r="S31" s="30" t="s">
        <v>292</v>
      </c>
      <c r="T31" s="32"/>
      <c r="U31" s="32">
        <v>14</v>
      </c>
      <c r="V31" s="32">
        <f>R31-U31</f>
        <v>130</v>
      </c>
      <c r="W31" s="30">
        <v>12</v>
      </c>
      <c r="X31" s="30">
        <v>2</v>
      </c>
      <c r="Y31" s="30">
        <f t="shared" si="2"/>
        <v>6</v>
      </c>
      <c r="Z31" s="30" t="s">
        <v>293</v>
      </c>
      <c r="AA31" s="32">
        <v>1</v>
      </c>
      <c r="AB31" s="37" t="s">
        <v>294</v>
      </c>
      <c r="AC31" s="32" t="s">
        <v>224</v>
      </c>
      <c r="AD31" s="30" t="s">
        <v>295</v>
      </c>
      <c r="AE31" s="32" t="s">
        <v>64</v>
      </c>
      <c r="AG31" s="32" t="s">
        <v>94</v>
      </c>
      <c r="AH31" s="30" t="s">
        <v>296</v>
      </c>
    </row>
    <row r="32" spans="1:35" s="30" customFormat="1" ht="15" customHeight="1" x14ac:dyDescent="0.25">
      <c r="A32" s="42" t="s">
        <v>8</v>
      </c>
      <c r="B32" s="42" t="s">
        <v>297</v>
      </c>
      <c r="C32" s="42" t="s">
        <v>298</v>
      </c>
      <c r="D32" s="101">
        <v>4</v>
      </c>
      <c r="E32" s="52" t="s">
        <v>205</v>
      </c>
      <c r="F32" s="42" t="s">
        <v>299</v>
      </c>
      <c r="G32" s="42" t="s">
        <v>207</v>
      </c>
      <c r="H32" s="42" t="s">
        <v>300</v>
      </c>
      <c r="I32" s="42" t="s">
        <v>301</v>
      </c>
      <c r="J32" s="42" t="s">
        <v>302</v>
      </c>
      <c r="K32" s="42" t="s">
        <v>89</v>
      </c>
      <c r="L32" s="66">
        <v>43010</v>
      </c>
      <c r="M32" s="67">
        <v>43017</v>
      </c>
      <c r="N32" s="68">
        <v>43556</v>
      </c>
      <c r="O32" s="68">
        <v>43556</v>
      </c>
      <c r="P32" s="69">
        <v>43454</v>
      </c>
      <c r="Q32" s="47" t="str">
        <f t="shared" si="0"/>
        <v>539</v>
      </c>
      <c r="R32" s="47" t="str">
        <f t="shared" si="1"/>
        <v>539</v>
      </c>
      <c r="S32" s="42" t="s">
        <v>303</v>
      </c>
      <c r="T32" s="52">
        <v>2.8571428571428572</v>
      </c>
      <c r="U32" s="49">
        <v>20</v>
      </c>
      <c r="V32" s="47">
        <f>R32-U32</f>
        <v>519</v>
      </c>
      <c r="W32" s="52">
        <v>92</v>
      </c>
      <c r="X32" s="70">
        <v>2</v>
      </c>
      <c r="Y32" s="50">
        <f t="shared" si="2"/>
        <v>46</v>
      </c>
      <c r="Z32" s="42" t="s">
        <v>304</v>
      </c>
      <c r="AA32" s="70">
        <v>1</v>
      </c>
      <c r="AB32" s="66" t="s">
        <v>64</v>
      </c>
      <c r="AC32" s="52" t="s">
        <v>135</v>
      </c>
      <c r="AD32" s="42" t="s">
        <v>305</v>
      </c>
      <c r="AE32" s="52" t="s">
        <v>64</v>
      </c>
      <c r="AF32" s="42"/>
      <c r="AG32" s="52" t="s">
        <v>94</v>
      </c>
      <c r="AH32" s="42" t="s">
        <v>306</v>
      </c>
      <c r="AI32"/>
    </row>
    <row r="33" spans="1:35" s="30" customFormat="1" ht="15" customHeight="1" x14ac:dyDescent="0.25">
      <c r="A33" s="42" t="s">
        <v>8</v>
      </c>
      <c r="B33" s="42" t="s">
        <v>297</v>
      </c>
      <c r="C33" s="42" t="s">
        <v>307</v>
      </c>
      <c r="D33" s="52">
        <v>4</v>
      </c>
      <c r="E33" s="52" t="s">
        <v>308</v>
      </c>
      <c r="F33" s="42" t="s">
        <v>309</v>
      </c>
      <c r="G33" s="42" t="s">
        <v>310</v>
      </c>
      <c r="H33" s="42" t="s">
        <v>311</v>
      </c>
      <c r="I33" s="42" t="s">
        <v>312</v>
      </c>
      <c r="J33" s="42" t="s">
        <v>313</v>
      </c>
      <c r="K33" s="106" t="s">
        <v>76</v>
      </c>
      <c r="L33" s="66">
        <v>42737</v>
      </c>
      <c r="M33" s="67">
        <v>42705</v>
      </c>
      <c r="N33" s="68">
        <v>43556</v>
      </c>
      <c r="O33" s="68">
        <v>43497</v>
      </c>
      <c r="P33" s="69">
        <v>43299</v>
      </c>
      <c r="Q33" s="47" t="str">
        <f t="shared" si="0"/>
        <v>851</v>
      </c>
      <c r="R33" s="47" t="str">
        <f t="shared" si="1"/>
        <v>792</v>
      </c>
      <c r="S33" s="42" t="s">
        <v>314</v>
      </c>
      <c r="T33" s="52">
        <v>26.0715</v>
      </c>
      <c r="U33" s="49">
        <v>182.50049999999999</v>
      </c>
      <c r="V33" s="47">
        <f>R33-U33</f>
        <v>609.49950000000001</v>
      </c>
      <c r="W33" s="101">
        <v>83</v>
      </c>
      <c r="X33" s="70">
        <v>4</v>
      </c>
      <c r="Y33" s="50">
        <f t="shared" si="2"/>
        <v>20.75</v>
      </c>
      <c r="Z33" s="42" t="s">
        <v>315</v>
      </c>
      <c r="AA33" s="70">
        <v>1</v>
      </c>
      <c r="AB33" s="66" t="s">
        <v>316</v>
      </c>
      <c r="AC33" s="52">
        <v>3</v>
      </c>
      <c r="AD33" s="42"/>
      <c r="AE33" s="52">
        <v>7</v>
      </c>
      <c r="AF33" s="42" t="s">
        <v>317</v>
      </c>
      <c r="AG33" s="52" t="s">
        <v>81</v>
      </c>
      <c r="AH33" s="42" t="s">
        <v>318</v>
      </c>
      <c r="AI33"/>
    </row>
    <row r="34" spans="1:35" s="30" customFormat="1" x14ac:dyDescent="0.25">
      <c r="A34" s="42" t="s">
        <v>8</v>
      </c>
      <c r="B34" s="42" t="s">
        <v>54</v>
      </c>
      <c r="C34" s="42" t="s">
        <v>319</v>
      </c>
      <c r="D34" s="52">
        <v>3</v>
      </c>
      <c r="E34" s="52" t="s">
        <v>83</v>
      </c>
      <c r="F34" s="42" t="s">
        <v>320</v>
      </c>
      <c r="G34" s="42" t="s">
        <v>321</v>
      </c>
      <c r="H34" s="42" t="s">
        <v>322</v>
      </c>
      <c r="I34" s="42" t="s">
        <v>323</v>
      </c>
      <c r="J34" s="42" t="s">
        <v>324</v>
      </c>
      <c r="K34" s="42" t="s">
        <v>89</v>
      </c>
      <c r="L34" s="66">
        <v>42989</v>
      </c>
      <c r="M34" s="67">
        <v>42937</v>
      </c>
      <c r="N34" s="68">
        <v>43759</v>
      </c>
      <c r="O34" s="68">
        <v>43667</v>
      </c>
      <c r="P34" s="69">
        <v>43223</v>
      </c>
      <c r="Q34" s="47" t="str">
        <f t="shared" si="0"/>
        <v>822</v>
      </c>
      <c r="R34" s="47" t="str">
        <f t="shared" si="1"/>
        <v>730</v>
      </c>
      <c r="S34" s="42" t="s">
        <v>325</v>
      </c>
      <c r="T34" s="52">
        <v>52.142899999999997</v>
      </c>
      <c r="U34" s="49">
        <v>365.00029999999998</v>
      </c>
      <c r="V34" s="47">
        <f>R34-U34</f>
        <v>364.99970000000002</v>
      </c>
      <c r="W34" s="52">
        <v>40</v>
      </c>
      <c r="X34" s="70">
        <v>2</v>
      </c>
      <c r="Y34" s="50">
        <f t="shared" si="2"/>
        <v>20</v>
      </c>
      <c r="Z34" s="42" t="s">
        <v>326</v>
      </c>
      <c r="AA34" s="70">
        <v>1</v>
      </c>
      <c r="AB34" s="66" t="s">
        <v>327</v>
      </c>
      <c r="AC34" s="52">
        <v>3</v>
      </c>
      <c r="AD34" s="42"/>
      <c r="AE34" s="52" t="s">
        <v>328</v>
      </c>
      <c r="AF34" s="42" t="s">
        <v>329</v>
      </c>
      <c r="AG34" s="52" t="s">
        <v>81</v>
      </c>
      <c r="AH34" s="42" t="s">
        <v>330</v>
      </c>
      <c r="AI34"/>
    </row>
    <row r="35" spans="1:35" s="30" customFormat="1" ht="15.75" x14ac:dyDescent="0.25">
      <c r="A35" s="38" t="s">
        <v>8</v>
      </c>
      <c r="B35" s="39" t="s">
        <v>54</v>
      </c>
      <c r="C35" s="76" t="s">
        <v>331</v>
      </c>
      <c r="D35" s="40">
        <v>3</v>
      </c>
      <c r="E35" s="40" t="s">
        <v>175</v>
      </c>
      <c r="F35" s="41" t="s">
        <v>332</v>
      </c>
      <c r="G35" s="41" t="s">
        <v>333</v>
      </c>
      <c r="H35" s="77" t="s">
        <v>334</v>
      </c>
      <c r="I35" s="42"/>
      <c r="J35" s="39" t="s">
        <v>335</v>
      </c>
      <c r="K35" s="39" t="s">
        <v>89</v>
      </c>
      <c r="L35" s="44">
        <v>42165</v>
      </c>
      <c r="M35" s="44">
        <v>42095</v>
      </c>
      <c r="N35" s="45">
        <v>43556</v>
      </c>
      <c r="O35" s="45">
        <v>43556</v>
      </c>
      <c r="P35" s="46">
        <v>43446</v>
      </c>
      <c r="Q35" s="47" t="str">
        <f t="shared" si="0"/>
        <v>1461</v>
      </c>
      <c r="R35" s="47" t="str">
        <f t="shared" si="1"/>
        <v>1461</v>
      </c>
      <c r="S35" s="39" t="s">
        <v>336</v>
      </c>
      <c r="T35" s="52">
        <v>34.761933333333332</v>
      </c>
      <c r="U35" s="49">
        <v>243.33353333333332</v>
      </c>
      <c r="V35" s="47">
        <f>R35-U35</f>
        <v>1217.6664666666666</v>
      </c>
      <c r="W35" s="49">
        <v>66</v>
      </c>
      <c r="X35" s="49">
        <v>3</v>
      </c>
      <c r="Y35" s="50">
        <f t="shared" si="2"/>
        <v>22</v>
      </c>
      <c r="Z35" s="77" t="s">
        <v>337</v>
      </c>
      <c r="AA35" s="40">
        <v>1</v>
      </c>
      <c r="AB35" s="51" t="s">
        <v>223</v>
      </c>
      <c r="AC35" s="52">
        <v>1</v>
      </c>
      <c r="AD35" s="42" t="s">
        <v>338</v>
      </c>
      <c r="AE35" s="79" t="s">
        <v>339</v>
      </c>
      <c r="AF35" s="53" t="s">
        <v>340</v>
      </c>
      <c r="AG35" s="40" t="s">
        <v>228</v>
      </c>
      <c r="AH35" s="42"/>
      <c r="AI35"/>
    </row>
    <row r="36" spans="1:35" s="30" customFormat="1" x14ac:dyDescent="0.25">
      <c r="A36" s="30" t="s">
        <v>8</v>
      </c>
      <c r="B36" s="30" t="s">
        <v>69</v>
      </c>
      <c r="C36" s="30" t="s">
        <v>341</v>
      </c>
      <c r="D36" s="32">
        <v>3</v>
      </c>
      <c r="E36" s="32" t="s">
        <v>195</v>
      </c>
      <c r="F36" s="30" t="s">
        <v>342</v>
      </c>
      <c r="G36" s="30" t="s">
        <v>343</v>
      </c>
      <c r="H36" s="30" t="s">
        <v>344</v>
      </c>
      <c r="I36" s="30" t="s">
        <v>345</v>
      </c>
      <c r="J36" s="30" t="s">
        <v>346</v>
      </c>
      <c r="K36" s="30" t="s">
        <v>89</v>
      </c>
      <c r="L36" s="33">
        <v>43381</v>
      </c>
      <c r="M36" s="33">
        <v>43370</v>
      </c>
      <c r="N36" s="33">
        <v>43677</v>
      </c>
      <c r="O36" s="33">
        <v>43646</v>
      </c>
      <c r="P36" s="36">
        <v>43437</v>
      </c>
      <c r="Q36" s="32" t="str">
        <f t="shared" si="0"/>
        <v>307</v>
      </c>
      <c r="R36" s="32" t="str">
        <f t="shared" si="1"/>
        <v>276</v>
      </c>
      <c r="S36" s="30" t="s">
        <v>347</v>
      </c>
      <c r="T36" s="32"/>
      <c r="U36" s="32">
        <v>15</v>
      </c>
      <c r="V36" s="32"/>
      <c r="W36" s="30">
        <v>140</v>
      </c>
      <c r="X36" s="30">
        <v>3</v>
      </c>
      <c r="Y36" s="30">
        <f t="shared" si="2"/>
        <v>46.666666666666664</v>
      </c>
      <c r="Z36" s="55" t="s">
        <v>348</v>
      </c>
      <c r="AA36" s="32">
        <v>2</v>
      </c>
      <c r="AB36" s="37" t="s">
        <v>64</v>
      </c>
      <c r="AC36" s="32">
        <v>5</v>
      </c>
      <c r="AE36" s="32" t="s">
        <v>64</v>
      </c>
      <c r="AG36" s="32" t="s">
        <v>94</v>
      </c>
      <c r="AH36" s="30" t="s">
        <v>349</v>
      </c>
    </row>
    <row r="37" spans="1:35" s="30" customFormat="1" ht="15.75" x14ac:dyDescent="0.25">
      <c r="A37" s="38" t="s">
        <v>8</v>
      </c>
      <c r="B37" s="39" t="s">
        <v>54</v>
      </c>
      <c r="C37" s="76" t="s">
        <v>350</v>
      </c>
      <c r="D37" s="40">
        <v>3</v>
      </c>
      <c r="E37" s="40" t="s">
        <v>127</v>
      </c>
      <c r="F37" s="41" t="s">
        <v>351</v>
      </c>
      <c r="G37" s="41" t="s">
        <v>352</v>
      </c>
      <c r="H37" s="77" t="s">
        <v>353</v>
      </c>
      <c r="I37" s="42"/>
      <c r="J37" s="76" t="s">
        <v>354</v>
      </c>
      <c r="K37" s="39" t="s">
        <v>76</v>
      </c>
      <c r="L37" s="44">
        <v>41561</v>
      </c>
      <c r="M37" s="44">
        <v>41579</v>
      </c>
      <c r="N37" s="95">
        <v>43525</v>
      </c>
      <c r="O37" s="95">
        <v>43435</v>
      </c>
      <c r="P37" s="46">
        <v>43223</v>
      </c>
      <c r="Q37" s="47" t="str">
        <f t="shared" si="0"/>
        <v>1946</v>
      </c>
      <c r="R37" s="47" t="str">
        <f t="shared" si="1"/>
        <v>1856</v>
      </c>
      <c r="S37" s="38" t="s">
        <v>355</v>
      </c>
      <c r="T37" s="49">
        <v>9</v>
      </c>
      <c r="U37" s="49">
        <v>63</v>
      </c>
      <c r="V37" s="47">
        <f t="shared" ref="V37:V100" si="5">R37-U37</f>
        <v>1793</v>
      </c>
      <c r="W37" s="40">
        <v>33</v>
      </c>
      <c r="X37" s="49">
        <v>4</v>
      </c>
      <c r="Y37" s="50">
        <f t="shared" si="2"/>
        <v>8.25</v>
      </c>
      <c r="Z37" s="77" t="s">
        <v>326</v>
      </c>
      <c r="AA37" s="49">
        <v>1</v>
      </c>
      <c r="AB37" s="51" t="s">
        <v>356</v>
      </c>
      <c r="AC37" s="52">
        <v>3</v>
      </c>
      <c r="AD37" s="42"/>
      <c r="AE37" s="40" t="s">
        <v>339</v>
      </c>
      <c r="AF37" s="53" t="s">
        <v>357</v>
      </c>
      <c r="AG37" s="40" t="s">
        <v>228</v>
      </c>
      <c r="AH37" s="42"/>
      <c r="AI37"/>
    </row>
    <row r="38" spans="1:35" s="30" customFormat="1" x14ac:dyDescent="0.25">
      <c r="A38" s="42" t="s">
        <v>8</v>
      </c>
      <c r="B38" s="42" t="s">
        <v>54</v>
      </c>
      <c r="C38" s="42" t="s">
        <v>358</v>
      </c>
      <c r="D38" s="101">
        <v>3</v>
      </c>
      <c r="E38" s="52" t="s">
        <v>56</v>
      </c>
      <c r="F38" s="42" t="s">
        <v>359</v>
      </c>
      <c r="G38" s="42" t="s">
        <v>360</v>
      </c>
      <c r="H38" s="42" t="s">
        <v>361</v>
      </c>
      <c r="I38" s="42" t="s">
        <v>362</v>
      </c>
      <c r="J38" s="42" t="s">
        <v>363</v>
      </c>
      <c r="K38" s="42" t="s">
        <v>89</v>
      </c>
      <c r="L38" s="66">
        <v>42783</v>
      </c>
      <c r="M38" s="67">
        <v>43006</v>
      </c>
      <c r="N38" s="67">
        <v>43739</v>
      </c>
      <c r="O38" s="67">
        <v>43647</v>
      </c>
      <c r="P38" s="66" t="s">
        <v>364</v>
      </c>
      <c r="Q38" s="47" t="str">
        <f t="shared" si="0"/>
        <v>733</v>
      </c>
      <c r="R38" s="47" t="str">
        <f t="shared" si="1"/>
        <v>641</v>
      </c>
      <c r="S38" s="42" t="s">
        <v>365</v>
      </c>
      <c r="T38" s="52">
        <v>7</v>
      </c>
      <c r="U38" s="49">
        <v>49</v>
      </c>
      <c r="V38" s="47">
        <f t="shared" si="5"/>
        <v>592</v>
      </c>
      <c r="W38" s="52">
        <v>44</v>
      </c>
      <c r="X38" s="70">
        <v>1</v>
      </c>
      <c r="Y38" s="50">
        <f t="shared" si="2"/>
        <v>44</v>
      </c>
      <c r="Z38" s="42" t="s">
        <v>366</v>
      </c>
      <c r="AA38" s="70">
        <v>2</v>
      </c>
      <c r="AB38" s="66" t="s">
        <v>367</v>
      </c>
      <c r="AC38" s="52">
        <v>2</v>
      </c>
      <c r="AD38" s="42"/>
      <c r="AE38" s="52" t="s">
        <v>64</v>
      </c>
      <c r="AF38" s="42"/>
      <c r="AG38" s="52" t="s">
        <v>94</v>
      </c>
      <c r="AH38" s="42" t="s">
        <v>368</v>
      </c>
      <c r="AI38"/>
    </row>
    <row r="39" spans="1:35" s="30" customFormat="1" ht="15" customHeight="1" x14ac:dyDescent="0.25">
      <c r="A39" s="42" t="s">
        <v>369</v>
      </c>
      <c r="B39" s="42" t="s">
        <v>69</v>
      </c>
      <c r="C39" s="42" t="s">
        <v>370</v>
      </c>
      <c r="D39" s="108" t="s">
        <v>204</v>
      </c>
      <c r="E39" s="101" t="s">
        <v>205</v>
      </c>
      <c r="F39" s="42" t="s">
        <v>371</v>
      </c>
      <c r="G39" s="42" t="s">
        <v>207</v>
      </c>
      <c r="H39" s="42" t="s">
        <v>372</v>
      </c>
      <c r="I39" s="42" t="s">
        <v>373</v>
      </c>
      <c r="J39" s="42" t="s">
        <v>374</v>
      </c>
      <c r="K39" s="42" t="s">
        <v>89</v>
      </c>
      <c r="L39" s="67">
        <v>42843</v>
      </c>
      <c r="M39" s="67">
        <v>42828</v>
      </c>
      <c r="N39" s="68">
        <v>43647</v>
      </c>
      <c r="O39" s="68">
        <v>43617</v>
      </c>
      <c r="P39" s="68">
        <v>43263</v>
      </c>
      <c r="Q39" s="47" t="str">
        <f t="shared" si="0"/>
        <v>819</v>
      </c>
      <c r="R39" s="47" t="str">
        <f t="shared" si="1"/>
        <v>789</v>
      </c>
      <c r="S39" s="42" t="s">
        <v>375</v>
      </c>
      <c r="T39" s="52">
        <v>18</v>
      </c>
      <c r="U39" s="49">
        <v>126</v>
      </c>
      <c r="V39" s="47">
        <f t="shared" si="5"/>
        <v>663</v>
      </c>
      <c r="W39" s="52">
        <v>60</v>
      </c>
      <c r="X39" s="70">
        <v>2</v>
      </c>
      <c r="Y39" s="50">
        <f t="shared" si="2"/>
        <v>30</v>
      </c>
      <c r="Z39" s="42" t="s">
        <v>376</v>
      </c>
      <c r="AA39" s="70">
        <v>1</v>
      </c>
      <c r="AB39" s="66" t="s">
        <v>160</v>
      </c>
      <c r="AC39" s="52">
        <v>3</v>
      </c>
      <c r="AD39" s="42"/>
      <c r="AE39" s="52" t="s">
        <v>64</v>
      </c>
      <c r="AF39" s="42" t="s">
        <v>377</v>
      </c>
      <c r="AG39" s="52" t="s">
        <v>94</v>
      </c>
      <c r="AH39" s="42" t="s">
        <v>378</v>
      </c>
      <c r="AI39"/>
    </row>
    <row r="40" spans="1:35" s="30" customFormat="1" ht="15" customHeight="1" x14ac:dyDescent="0.25">
      <c r="A40" s="30" t="s">
        <v>369</v>
      </c>
      <c r="B40" s="30" t="s">
        <v>69</v>
      </c>
      <c r="C40" s="30" t="s">
        <v>379</v>
      </c>
      <c r="D40" s="32">
        <v>3</v>
      </c>
      <c r="E40" s="32" t="s">
        <v>71</v>
      </c>
      <c r="F40" s="30" t="s">
        <v>380</v>
      </c>
      <c r="G40" s="30" t="s">
        <v>381</v>
      </c>
      <c r="H40" s="30" t="s">
        <v>382</v>
      </c>
      <c r="I40" s="30" t="s">
        <v>383</v>
      </c>
      <c r="J40" s="30" t="s">
        <v>384</v>
      </c>
      <c r="K40" s="30" t="s">
        <v>89</v>
      </c>
      <c r="L40" s="33">
        <v>43200</v>
      </c>
      <c r="M40" s="33">
        <v>43210</v>
      </c>
      <c r="N40" s="33">
        <v>43861</v>
      </c>
      <c r="O40" s="33">
        <v>43830</v>
      </c>
      <c r="P40" s="33">
        <v>43370</v>
      </c>
      <c r="Q40" s="32" t="str">
        <f t="shared" si="0"/>
        <v>651</v>
      </c>
      <c r="R40" s="32" t="str">
        <f t="shared" si="1"/>
        <v>620</v>
      </c>
      <c r="S40" s="30" t="s">
        <v>385</v>
      </c>
      <c r="T40" s="32"/>
      <c r="U40" s="32">
        <v>180</v>
      </c>
      <c r="V40" s="32">
        <f t="shared" si="5"/>
        <v>440</v>
      </c>
      <c r="W40" s="30">
        <v>21</v>
      </c>
      <c r="X40" s="30">
        <v>3</v>
      </c>
      <c r="Y40" s="30">
        <f t="shared" si="2"/>
        <v>7</v>
      </c>
      <c r="Z40" s="30" t="s">
        <v>159</v>
      </c>
      <c r="AA40" s="32">
        <v>1</v>
      </c>
      <c r="AB40" s="37" t="s">
        <v>183</v>
      </c>
      <c r="AC40" s="32">
        <v>3</v>
      </c>
      <c r="AE40" s="32" t="s">
        <v>64</v>
      </c>
      <c r="AG40" s="32" t="s">
        <v>67</v>
      </c>
      <c r="AH40" s="30" t="s">
        <v>386</v>
      </c>
    </row>
    <row r="41" spans="1:35" s="30" customFormat="1" ht="15" customHeight="1" x14ac:dyDescent="0.25">
      <c r="A41" s="71" t="s">
        <v>369</v>
      </c>
      <c r="B41" s="71" t="s">
        <v>54</v>
      </c>
      <c r="C41" s="71" t="s">
        <v>387</v>
      </c>
      <c r="D41" s="72">
        <v>1</v>
      </c>
      <c r="E41" s="72" t="s">
        <v>217</v>
      </c>
      <c r="F41" s="71" t="s">
        <v>388</v>
      </c>
      <c r="G41" s="71" t="s">
        <v>389</v>
      </c>
      <c r="H41" s="71" t="s">
        <v>390</v>
      </c>
      <c r="I41" s="71" t="s">
        <v>391</v>
      </c>
      <c r="J41" s="71" t="s">
        <v>392</v>
      </c>
      <c r="K41" s="71" t="s">
        <v>89</v>
      </c>
      <c r="L41" s="73">
        <v>43476</v>
      </c>
      <c r="M41" s="109">
        <v>43497</v>
      </c>
      <c r="N41" s="109">
        <v>44105</v>
      </c>
      <c r="O41" s="109">
        <v>44105</v>
      </c>
      <c r="P41" s="73">
        <v>43476</v>
      </c>
      <c r="Q41" s="72" t="str">
        <f t="shared" si="0"/>
        <v>608</v>
      </c>
      <c r="R41" s="72" t="str">
        <f t="shared" si="1"/>
        <v>608</v>
      </c>
      <c r="S41" s="71" t="s">
        <v>112</v>
      </c>
      <c r="T41" s="72">
        <v>12</v>
      </c>
      <c r="U41" s="72">
        <f>T41*7</f>
        <v>84</v>
      </c>
      <c r="V41" s="71">
        <f t="shared" si="5"/>
        <v>524</v>
      </c>
      <c r="W41" s="71">
        <v>48</v>
      </c>
      <c r="X41" s="71">
        <v>2</v>
      </c>
      <c r="Y41" s="71">
        <f t="shared" si="2"/>
        <v>24</v>
      </c>
      <c r="Z41" s="71" t="s">
        <v>393</v>
      </c>
      <c r="AA41" s="72">
        <v>1</v>
      </c>
      <c r="AB41" s="75" t="s">
        <v>394</v>
      </c>
      <c r="AC41" s="72">
        <v>3</v>
      </c>
      <c r="AD41" s="71" t="s">
        <v>395</v>
      </c>
      <c r="AE41" s="72">
        <v>3</v>
      </c>
      <c r="AF41" s="71" t="s">
        <v>396</v>
      </c>
      <c r="AG41" s="72" t="s">
        <v>94</v>
      </c>
      <c r="AH41" s="71" t="s">
        <v>397</v>
      </c>
      <c r="AI41" s="71"/>
    </row>
    <row r="42" spans="1:35" s="30" customFormat="1" ht="15" customHeight="1" x14ac:dyDescent="0.25">
      <c r="A42" s="60" t="s">
        <v>369</v>
      </c>
      <c r="B42" s="60" t="s">
        <v>54</v>
      </c>
      <c r="C42" s="60" t="s">
        <v>398</v>
      </c>
      <c r="D42" s="61">
        <v>3</v>
      </c>
      <c r="E42" s="61" t="s">
        <v>175</v>
      </c>
      <c r="F42" s="60" t="s">
        <v>399</v>
      </c>
      <c r="G42" s="60" t="s">
        <v>400</v>
      </c>
      <c r="H42" s="60" t="s">
        <v>401</v>
      </c>
      <c r="I42" s="60">
        <v>1211953</v>
      </c>
      <c r="J42" s="60" t="s">
        <v>402</v>
      </c>
      <c r="K42" s="60" t="s">
        <v>89</v>
      </c>
      <c r="L42" s="62">
        <v>42107</v>
      </c>
      <c r="M42" s="63">
        <v>42614</v>
      </c>
      <c r="N42" s="63">
        <v>43556</v>
      </c>
      <c r="O42" s="63">
        <v>43435</v>
      </c>
      <c r="P42" s="62">
        <v>43194</v>
      </c>
      <c r="Q42" s="64" t="str">
        <f t="shared" si="0"/>
        <v>942</v>
      </c>
      <c r="R42" s="64" t="str">
        <f t="shared" si="1"/>
        <v>821</v>
      </c>
      <c r="S42" s="60" t="s">
        <v>403</v>
      </c>
      <c r="T42" s="60">
        <v>12</v>
      </c>
      <c r="U42" s="60">
        <f>T42*7</f>
        <v>84</v>
      </c>
      <c r="V42" s="60">
        <f t="shared" si="5"/>
        <v>737</v>
      </c>
      <c r="W42" s="60">
        <v>40</v>
      </c>
      <c r="X42" s="60">
        <v>2</v>
      </c>
      <c r="Y42" s="64">
        <f t="shared" si="2"/>
        <v>20</v>
      </c>
      <c r="Z42" s="60" t="s">
        <v>404</v>
      </c>
      <c r="AA42" s="60">
        <v>1</v>
      </c>
      <c r="AB42" s="65" t="s">
        <v>405</v>
      </c>
      <c r="AC42" s="61">
        <v>2</v>
      </c>
      <c r="AD42" s="60"/>
      <c r="AE42" s="61" t="s">
        <v>64</v>
      </c>
      <c r="AF42" s="60"/>
      <c r="AG42" s="61" t="s">
        <v>94</v>
      </c>
      <c r="AH42" s="60" t="s">
        <v>406</v>
      </c>
      <c r="AI42" s="60"/>
    </row>
    <row r="43" spans="1:35" s="30" customFormat="1" ht="15.75" customHeight="1" x14ac:dyDescent="0.25">
      <c r="A43" s="38" t="s">
        <v>369</v>
      </c>
      <c r="B43" s="39" t="s">
        <v>69</v>
      </c>
      <c r="C43" s="76" t="s">
        <v>407</v>
      </c>
      <c r="D43" s="110" t="s">
        <v>204</v>
      </c>
      <c r="E43" s="99" t="s">
        <v>205</v>
      </c>
      <c r="F43" s="111" t="s">
        <v>206</v>
      </c>
      <c r="G43" s="112" t="s">
        <v>207</v>
      </c>
      <c r="H43" s="77" t="s">
        <v>408</v>
      </c>
      <c r="I43" s="42"/>
      <c r="J43" s="39" t="s">
        <v>409</v>
      </c>
      <c r="K43" s="39" t="s">
        <v>89</v>
      </c>
      <c r="L43" s="44">
        <v>41668</v>
      </c>
      <c r="M43" s="44">
        <v>41671</v>
      </c>
      <c r="N43" s="44">
        <v>43647</v>
      </c>
      <c r="O43" s="44">
        <v>43647</v>
      </c>
      <c r="P43" s="95">
        <v>43329</v>
      </c>
      <c r="Q43" s="47" t="str">
        <f t="shared" si="0"/>
        <v>1976</v>
      </c>
      <c r="R43" s="47" t="str">
        <f t="shared" si="1"/>
        <v>1976</v>
      </c>
      <c r="S43" s="39" t="s">
        <v>112</v>
      </c>
      <c r="T43" s="40">
        <v>12</v>
      </c>
      <c r="U43" s="49">
        <v>84</v>
      </c>
      <c r="V43" s="47">
        <f t="shared" si="5"/>
        <v>1892</v>
      </c>
      <c r="W43" s="49">
        <v>45</v>
      </c>
      <c r="X43" s="49">
        <v>3</v>
      </c>
      <c r="Y43" s="50">
        <f t="shared" si="2"/>
        <v>15</v>
      </c>
      <c r="Z43" s="77" t="s">
        <v>410</v>
      </c>
      <c r="AA43" s="40">
        <v>2</v>
      </c>
      <c r="AB43" s="51" t="s">
        <v>411</v>
      </c>
      <c r="AC43" s="101">
        <v>3</v>
      </c>
      <c r="AD43" s="42" t="s">
        <v>412</v>
      </c>
      <c r="AE43" s="79" t="s">
        <v>413</v>
      </c>
      <c r="AF43" s="113" t="s">
        <v>414</v>
      </c>
      <c r="AG43" s="40" t="s">
        <v>81</v>
      </c>
      <c r="AH43" s="42"/>
      <c r="AI43"/>
    </row>
    <row r="44" spans="1:35" s="30" customFormat="1" ht="15" customHeight="1" x14ac:dyDescent="0.25">
      <c r="A44" s="42" t="s">
        <v>369</v>
      </c>
      <c r="B44" s="42" t="s">
        <v>69</v>
      </c>
      <c r="C44" s="76" t="s">
        <v>407</v>
      </c>
      <c r="D44" s="110" t="s">
        <v>204</v>
      </c>
      <c r="E44" s="99" t="s">
        <v>205</v>
      </c>
      <c r="F44" s="42" t="s">
        <v>206</v>
      </c>
      <c r="G44" s="112" t="s">
        <v>207</v>
      </c>
      <c r="H44" s="42" t="s">
        <v>415</v>
      </c>
      <c r="I44" s="42" t="s">
        <v>416</v>
      </c>
      <c r="J44" s="42" t="s">
        <v>417</v>
      </c>
      <c r="K44" s="42" t="s">
        <v>89</v>
      </c>
      <c r="L44" s="67">
        <v>42887</v>
      </c>
      <c r="M44" s="67">
        <v>42874</v>
      </c>
      <c r="N44" s="67">
        <v>44561</v>
      </c>
      <c r="O44" s="67">
        <v>44561</v>
      </c>
      <c r="P44" s="68">
        <v>43329</v>
      </c>
      <c r="Q44" s="47" t="str">
        <f t="shared" si="0"/>
        <v>1687</v>
      </c>
      <c r="R44" s="47" t="str">
        <f t="shared" si="1"/>
        <v>1687</v>
      </c>
      <c r="S44" s="42" t="s">
        <v>418</v>
      </c>
      <c r="T44" s="52">
        <v>156.429</v>
      </c>
      <c r="U44" s="49">
        <v>1095.0029999999999</v>
      </c>
      <c r="V44" s="47">
        <f t="shared" si="5"/>
        <v>591.99700000000007</v>
      </c>
      <c r="W44" s="52">
        <v>45</v>
      </c>
      <c r="X44" s="70">
        <v>3</v>
      </c>
      <c r="Y44" s="50">
        <f t="shared" si="2"/>
        <v>15</v>
      </c>
      <c r="Z44" s="42" t="s">
        <v>419</v>
      </c>
      <c r="AA44" s="70">
        <v>2</v>
      </c>
      <c r="AB44" s="66" t="s">
        <v>64</v>
      </c>
      <c r="AC44" s="52">
        <v>3</v>
      </c>
      <c r="AD44" s="42"/>
      <c r="AE44" s="52" t="s">
        <v>420</v>
      </c>
      <c r="AF44" s="42" t="s">
        <v>421</v>
      </c>
      <c r="AG44" s="52" t="s">
        <v>94</v>
      </c>
      <c r="AH44" s="42" t="s">
        <v>422</v>
      </c>
      <c r="AI44"/>
    </row>
    <row r="45" spans="1:35" s="30" customFormat="1" ht="15" customHeight="1" x14ac:dyDescent="0.25">
      <c r="A45" s="42" t="s">
        <v>369</v>
      </c>
      <c r="B45" s="42" t="s">
        <v>54</v>
      </c>
      <c r="C45" s="42" t="s">
        <v>423</v>
      </c>
      <c r="D45" s="110" t="s">
        <v>204</v>
      </c>
      <c r="E45" s="99" t="s">
        <v>205</v>
      </c>
      <c r="F45" s="112" t="s">
        <v>424</v>
      </c>
      <c r="G45" s="112"/>
      <c r="H45" s="42" t="s">
        <v>425</v>
      </c>
      <c r="I45" s="42" t="s">
        <v>426</v>
      </c>
      <c r="J45" s="114" t="s">
        <v>427</v>
      </c>
      <c r="K45" s="106" t="s">
        <v>76</v>
      </c>
      <c r="L45" s="67">
        <v>42393</v>
      </c>
      <c r="M45" s="68">
        <v>43028</v>
      </c>
      <c r="N45" s="67">
        <v>43739</v>
      </c>
      <c r="O45" s="67">
        <v>43374</v>
      </c>
      <c r="P45" s="68">
        <v>43216</v>
      </c>
      <c r="Q45" s="47" t="str">
        <f t="shared" si="0"/>
        <v>711</v>
      </c>
      <c r="R45" s="47" t="str">
        <f t="shared" si="1"/>
        <v>346</v>
      </c>
      <c r="S45" s="112" t="s">
        <v>428</v>
      </c>
      <c r="T45" s="52">
        <v>16</v>
      </c>
      <c r="U45" s="49">
        <v>112</v>
      </c>
      <c r="V45" s="47">
        <f t="shared" si="5"/>
        <v>234</v>
      </c>
      <c r="W45" s="101">
        <v>16</v>
      </c>
      <c r="X45" s="52">
        <v>2</v>
      </c>
      <c r="Y45" s="50">
        <f t="shared" si="2"/>
        <v>8</v>
      </c>
      <c r="Z45" s="42" t="s">
        <v>429</v>
      </c>
      <c r="AA45" s="52">
        <v>2</v>
      </c>
      <c r="AB45" s="97" t="s">
        <v>430</v>
      </c>
      <c r="AC45" s="52">
        <v>3</v>
      </c>
      <c r="AD45" s="112"/>
      <c r="AE45" s="52" t="s">
        <v>431</v>
      </c>
      <c r="AF45" s="112" t="s">
        <v>432</v>
      </c>
      <c r="AG45" s="52" t="s">
        <v>228</v>
      </c>
      <c r="AH45" s="42" t="s">
        <v>433</v>
      </c>
      <c r="AI45"/>
    </row>
    <row r="46" spans="1:35" s="30" customFormat="1" ht="15" customHeight="1" x14ac:dyDescent="0.25">
      <c r="A46" s="42" t="s">
        <v>369</v>
      </c>
      <c r="B46" s="42" t="s">
        <v>69</v>
      </c>
      <c r="C46" s="42" t="s">
        <v>434</v>
      </c>
      <c r="D46" s="101">
        <v>4</v>
      </c>
      <c r="E46" s="52" t="s">
        <v>127</v>
      </c>
      <c r="F46" s="106" t="s">
        <v>435</v>
      </c>
      <c r="G46" s="42" t="s">
        <v>436</v>
      </c>
      <c r="H46" s="42" t="s">
        <v>437</v>
      </c>
      <c r="I46" s="42" t="s">
        <v>438</v>
      </c>
      <c r="J46" s="42" t="s">
        <v>439</v>
      </c>
      <c r="K46" s="42" t="s">
        <v>89</v>
      </c>
      <c r="L46" s="67">
        <v>42900</v>
      </c>
      <c r="M46" s="67">
        <v>42891</v>
      </c>
      <c r="N46" s="68">
        <v>43890</v>
      </c>
      <c r="O46" s="67">
        <v>43861</v>
      </c>
      <c r="P46" s="68">
        <v>43493</v>
      </c>
      <c r="Q46" s="47" t="str">
        <f t="shared" si="0"/>
        <v>999</v>
      </c>
      <c r="R46" s="47" t="str">
        <f t="shared" si="1"/>
        <v>970</v>
      </c>
      <c r="S46" s="42" t="s">
        <v>150</v>
      </c>
      <c r="T46" s="52">
        <v>13</v>
      </c>
      <c r="U46" s="49">
        <v>91</v>
      </c>
      <c r="V46" s="47">
        <f t="shared" si="5"/>
        <v>879</v>
      </c>
      <c r="W46" s="52">
        <v>44</v>
      </c>
      <c r="X46" s="70">
        <v>2</v>
      </c>
      <c r="Y46" s="50">
        <f t="shared" si="2"/>
        <v>22</v>
      </c>
      <c r="Z46" s="42" t="s">
        <v>440</v>
      </c>
      <c r="AA46" s="70">
        <v>2</v>
      </c>
      <c r="AB46" s="66" t="s">
        <v>64</v>
      </c>
      <c r="AC46" s="52">
        <v>2</v>
      </c>
      <c r="AD46" s="42" t="s">
        <v>441</v>
      </c>
      <c r="AE46" s="52" t="s">
        <v>64</v>
      </c>
      <c r="AF46" s="42"/>
      <c r="AG46" s="52" t="s">
        <v>137</v>
      </c>
      <c r="AH46" s="42" t="s">
        <v>442</v>
      </c>
      <c r="AI46"/>
    </row>
    <row r="47" spans="1:35" s="30" customFormat="1" ht="15" customHeight="1" x14ac:dyDescent="0.25">
      <c r="A47" s="42" t="s">
        <v>369</v>
      </c>
      <c r="B47" s="42" t="s">
        <v>443</v>
      </c>
      <c r="C47" s="42" t="s">
        <v>444</v>
      </c>
      <c r="D47" s="101">
        <v>3</v>
      </c>
      <c r="E47" s="101" t="s">
        <v>56</v>
      </c>
      <c r="F47" s="42" t="s">
        <v>445</v>
      </c>
      <c r="G47" s="42" t="s">
        <v>446</v>
      </c>
      <c r="H47" s="42" t="s">
        <v>447</v>
      </c>
      <c r="I47" s="42" t="s">
        <v>448</v>
      </c>
      <c r="J47" s="42" t="s">
        <v>449</v>
      </c>
      <c r="K47" s="42" t="s">
        <v>89</v>
      </c>
      <c r="L47" s="67">
        <v>42797</v>
      </c>
      <c r="M47" s="67">
        <v>42781</v>
      </c>
      <c r="N47" s="67">
        <v>43769</v>
      </c>
      <c r="O47" s="67">
        <v>43748</v>
      </c>
      <c r="P47" s="68">
        <v>43195</v>
      </c>
      <c r="Q47" s="47" t="str">
        <f t="shared" si="0"/>
        <v>988</v>
      </c>
      <c r="R47" s="47" t="str">
        <f t="shared" si="1"/>
        <v>967</v>
      </c>
      <c r="S47" s="42" t="s">
        <v>450</v>
      </c>
      <c r="T47" s="52">
        <v>26</v>
      </c>
      <c r="U47" s="49">
        <v>182</v>
      </c>
      <c r="V47" s="47">
        <f t="shared" si="5"/>
        <v>785</v>
      </c>
      <c r="W47" s="101">
        <v>180</v>
      </c>
      <c r="X47" s="70">
        <v>3</v>
      </c>
      <c r="Y47" s="50">
        <f t="shared" si="2"/>
        <v>60</v>
      </c>
      <c r="Z47" s="42" t="s">
        <v>451</v>
      </c>
      <c r="AA47" s="70">
        <v>3</v>
      </c>
      <c r="AB47" s="66" t="s">
        <v>183</v>
      </c>
      <c r="AC47" s="52">
        <v>3</v>
      </c>
      <c r="AD47" s="42"/>
      <c r="AE47" s="52" t="s">
        <v>452</v>
      </c>
      <c r="AF47" s="42" t="s">
        <v>453</v>
      </c>
      <c r="AG47" s="52" t="s">
        <v>137</v>
      </c>
      <c r="AH47" s="42" t="s">
        <v>454</v>
      </c>
      <c r="AI47"/>
    </row>
    <row r="48" spans="1:35" s="30" customFormat="1" ht="15" customHeight="1" x14ac:dyDescent="0.25">
      <c r="A48" s="42" t="s">
        <v>369</v>
      </c>
      <c r="B48" s="42" t="s">
        <v>455</v>
      </c>
      <c r="C48" s="42" t="s">
        <v>456</v>
      </c>
      <c r="D48" s="52">
        <v>3</v>
      </c>
      <c r="E48" s="52" t="s">
        <v>71</v>
      </c>
      <c r="F48" s="112" t="s">
        <v>457</v>
      </c>
      <c r="G48" s="112" t="s">
        <v>458</v>
      </c>
      <c r="H48" s="42" t="s">
        <v>459</v>
      </c>
      <c r="I48" s="42" t="s">
        <v>460</v>
      </c>
      <c r="J48" s="42" t="s">
        <v>461</v>
      </c>
      <c r="K48" s="42" t="s">
        <v>89</v>
      </c>
      <c r="L48" s="67">
        <v>42642</v>
      </c>
      <c r="M48" s="67">
        <v>42796</v>
      </c>
      <c r="N48" s="68">
        <v>43830</v>
      </c>
      <c r="O48" s="68">
        <v>43830</v>
      </c>
      <c r="P48" s="68">
        <v>43388</v>
      </c>
      <c r="Q48" s="47" t="str">
        <f t="shared" si="0"/>
        <v>1034</v>
      </c>
      <c r="R48" s="47" t="str">
        <f t="shared" si="1"/>
        <v>1034</v>
      </c>
      <c r="S48" s="115" t="s">
        <v>462</v>
      </c>
      <c r="T48" s="52"/>
      <c r="U48" s="49">
        <v>25</v>
      </c>
      <c r="V48" s="47">
        <f t="shared" si="5"/>
        <v>1009</v>
      </c>
      <c r="W48" s="52">
        <v>24</v>
      </c>
      <c r="X48" s="52">
        <v>4</v>
      </c>
      <c r="Y48" s="50">
        <f t="shared" si="2"/>
        <v>6</v>
      </c>
      <c r="Z48" s="42" t="s">
        <v>463</v>
      </c>
      <c r="AA48" s="52">
        <v>1</v>
      </c>
      <c r="AB48" s="97" t="s">
        <v>464</v>
      </c>
      <c r="AC48" s="101">
        <v>2</v>
      </c>
      <c r="AD48" s="112"/>
      <c r="AE48" s="52" t="s">
        <v>452</v>
      </c>
      <c r="AF48" s="112" t="s">
        <v>465</v>
      </c>
      <c r="AG48" s="52" t="s">
        <v>137</v>
      </c>
      <c r="AH48" s="42" t="s">
        <v>466</v>
      </c>
      <c r="AI48"/>
    </row>
    <row r="49" spans="1:35" s="30" customFormat="1" ht="15" customHeight="1" x14ac:dyDescent="0.25">
      <c r="A49" s="42" t="s">
        <v>369</v>
      </c>
      <c r="B49" s="42" t="s">
        <v>467</v>
      </c>
      <c r="C49" s="42" t="s">
        <v>468</v>
      </c>
      <c r="D49" s="52">
        <v>3</v>
      </c>
      <c r="E49" s="101" t="s">
        <v>56</v>
      </c>
      <c r="F49" s="42" t="s">
        <v>469</v>
      </c>
      <c r="G49" s="42" t="s">
        <v>470</v>
      </c>
      <c r="H49" s="42" t="s">
        <v>471</v>
      </c>
      <c r="I49" s="42" t="s">
        <v>472</v>
      </c>
      <c r="J49" s="42" t="s">
        <v>473</v>
      </c>
      <c r="K49" s="42" t="s">
        <v>89</v>
      </c>
      <c r="L49" s="67">
        <v>42829</v>
      </c>
      <c r="M49" s="67">
        <v>42860</v>
      </c>
      <c r="N49" s="67">
        <v>43768</v>
      </c>
      <c r="O49" s="67">
        <v>43738</v>
      </c>
      <c r="P49" s="68">
        <v>43328</v>
      </c>
      <c r="Q49" s="47" t="str">
        <f t="shared" si="0"/>
        <v>908</v>
      </c>
      <c r="R49" s="47" t="str">
        <f t="shared" si="1"/>
        <v>878</v>
      </c>
      <c r="S49" s="42" t="s">
        <v>474</v>
      </c>
      <c r="T49" s="52">
        <v>4</v>
      </c>
      <c r="U49" s="49">
        <v>28</v>
      </c>
      <c r="V49" s="47">
        <f t="shared" si="5"/>
        <v>850</v>
      </c>
      <c r="W49" s="52">
        <v>40</v>
      </c>
      <c r="X49" s="70">
        <v>2</v>
      </c>
      <c r="Y49" s="50">
        <f t="shared" si="2"/>
        <v>20</v>
      </c>
      <c r="Z49" s="42" t="s">
        <v>475</v>
      </c>
      <c r="AA49" s="70">
        <v>1</v>
      </c>
      <c r="AB49" s="66" t="s">
        <v>64</v>
      </c>
      <c r="AC49" s="52">
        <v>3</v>
      </c>
      <c r="AD49" s="42"/>
      <c r="AE49" s="52" t="s">
        <v>64</v>
      </c>
      <c r="AF49" s="42"/>
      <c r="AG49" s="52" t="s">
        <v>228</v>
      </c>
      <c r="AH49" s="42" t="s">
        <v>476</v>
      </c>
      <c r="AI49"/>
    </row>
    <row r="50" spans="1:35" s="30" customFormat="1" ht="15.75" customHeight="1" x14ac:dyDescent="0.25">
      <c r="A50" s="38" t="s">
        <v>6</v>
      </c>
      <c r="B50" s="42" t="s">
        <v>69</v>
      </c>
      <c r="C50" s="92" t="s">
        <v>477</v>
      </c>
      <c r="D50" s="40">
        <v>4</v>
      </c>
      <c r="E50" s="40" t="s">
        <v>127</v>
      </c>
      <c r="F50" s="111" t="s">
        <v>478</v>
      </c>
      <c r="G50" s="111" t="s">
        <v>479</v>
      </c>
      <c r="H50" s="93" t="s">
        <v>480</v>
      </c>
      <c r="I50" s="42"/>
      <c r="J50" s="42" t="s">
        <v>481</v>
      </c>
      <c r="K50" s="39" t="s">
        <v>76</v>
      </c>
      <c r="L50" s="78">
        <v>42286</v>
      </c>
      <c r="M50" s="78">
        <v>42430</v>
      </c>
      <c r="N50" s="78">
        <v>43617</v>
      </c>
      <c r="O50" s="78">
        <v>43617</v>
      </c>
      <c r="P50" s="78" t="s">
        <v>482</v>
      </c>
      <c r="Q50" s="47" t="str">
        <f t="shared" si="0"/>
        <v>1187</v>
      </c>
      <c r="R50" s="47" t="str">
        <f t="shared" si="1"/>
        <v>1187</v>
      </c>
      <c r="S50" s="42" t="s">
        <v>483</v>
      </c>
      <c r="T50" s="52">
        <v>104.28579999999999</v>
      </c>
      <c r="U50" s="49">
        <v>730.00059999999996</v>
      </c>
      <c r="V50" s="47">
        <f t="shared" si="5"/>
        <v>456.99940000000004</v>
      </c>
      <c r="W50" s="70">
        <v>208</v>
      </c>
      <c r="X50" s="49">
        <v>2</v>
      </c>
      <c r="Y50" s="50">
        <f t="shared" si="2"/>
        <v>104</v>
      </c>
      <c r="Z50" s="93" t="s">
        <v>484</v>
      </c>
      <c r="AA50" s="52">
        <v>2</v>
      </c>
      <c r="AB50" s="97" t="s">
        <v>134</v>
      </c>
      <c r="AC50" s="101">
        <v>2</v>
      </c>
      <c r="AD50" s="42"/>
      <c r="AE50" s="52" t="s">
        <v>485</v>
      </c>
      <c r="AF50" s="42" t="s">
        <v>486</v>
      </c>
      <c r="AG50" s="101" t="s">
        <v>137</v>
      </c>
      <c r="AH50" s="42"/>
      <c r="AI50"/>
    </row>
    <row r="51" spans="1:35" s="30" customFormat="1" ht="15" customHeight="1" x14ac:dyDescent="0.25">
      <c r="A51" s="30" t="s">
        <v>6</v>
      </c>
      <c r="B51" s="30" t="s">
        <v>69</v>
      </c>
      <c r="C51" s="30" t="s">
        <v>487</v>
      </c>
      <c r="D51" s="32">
        <v>4</v>
      </c>
      <c r="E51" s="32" t="s">
        <v>127</v>
      </c>
      <c r="F51" s="30" t="s">
        <v>72</v>
      </c>
      <c r="G51" s="30" t="s">
        <v>488</v>
      </c>
      <c r="H51" s="30" t="s">
        <v>489</v>
      </c>
      <c r="I51" s="30" t="s">
        <v>490</v>
      </c>
      <c r="J51" s="30" t="s">
        <v>491</v>
      </c>
      <c r="K51" s="30" t="s">
        <v>492</v>
      </c>
      <c r="L51" s="33">
        <v>43392</v>
      </c>
      <c r="M51" s="33">
        <v>43433</v>
      </c>
      <c r="N51" s="33">
        <v>46601</v>
      </c>
      <c r="O51" s="33">
        <v>46601</v>
      </c>
      <c r="P51" s="33">
        <v>43392</v>
      </c>
      <c r="Q51" s="32" t="str">
        <f t="shared" si="0"/>
        <v>3168</v>
      </c>
      <c r="R51" s="32" t="str">
        <f t="shared" si="1"/>
        <v>3168</v>
      </c>
      <c r="S51" s="30" t="s">
        <v>493</v>
      </c>
      <c r="T51" s="32">
        <v>287</v>
      </c>
      <c r="U51" s="32">
        <f>T51*7</f>
        <v>2009</v>
      </c>
      <c r="V51" s="32">
        <f t="shared" si="5"/>
        <v>1159</v>
      </c>
      <c r="W51" s="30">
        <v>400</v>
      </c>
      <c r="X51" s="30">
        <v>2</v>
      </c>
      <c r="Y51" s="30">
        <f t="shared" si="2"/>
        <v>200</v>
      </c>
      <c r="Z51" s="55" t="s">
        <v>494</v>
      </c>
      <c r="AA51" s="32">
        <v>2</v>
      </c>
      <c r="AB51" s="37" t="s">
        <v>64</v>
      </c>
      <c r="AC51" s="32">
        <v>2</v>
      </c>
      <c r="AE51" s="32" t="s">
        <v>64</v>
      </c>
      <c r="AG51" s="32" t="s">
        <v>94</v>
      </c>
      <c r="AH51" s="30" t="s">
        <v>495</v>
      </c>
    </row>
    <row r="52" spans="1:35" s="30" customFormat="1" ht="15" customHeight="1" x14ac:dyDescent="0.25">
      <c r="A52" s="42" t="s">
        <v>6</v>
      </c>
      <c r="B52" s="42" t="s">
        <v>69</v>
      </c>
      <c r="C52" s="42" t="s">
        <v>496</v>
      </c>
      <c r="D52" s="52">
        <v>4</v>
      </c>
      <c r="E52" s="52" t="s">
        <v>127</v>
      </c>
      <c r="F52" s="112" t="s">
        <v>497</v>
      </c>
      <c r="G52" s="112" t="s">
        <v>479</v>
      </c>
      <c r="H52" s="42" t="s">
        <v>498</v>
      </c>
      <c r="I52" s="42" t="s">
        <v>499</v>
      </c>
      <c r="J52" s="42" t="s">
        <v>500</v>
      </c>
      <c r="K52" s="42" t="s">
        <v>89</v>
      </c>
      <c r="L52" s="67">
        <v>42606</v>
      </c>
      <c r="M52" s="67">
        <v>42660</v>
      </c>
      <c r="N52" s="68">
        <v>44827</v>
      </c>
      <c r="O52" s="67">
        <v>44181</v>
      </c>
      <c r="P52" s="68">
        <v>43454</v>
      </c>
      <c r="Q52" s="47" t="str">
        <f t="shared" si="0"/>
        <v>2167</v>
      </c>
      <c r="R52" s="47" t="str">
        <f t="shared" si="1"/>
        <v>1521</v>
      </c>
      <c r="S52" s="112" t="s">
        <v>252</v>
      </c>
      <c r="T52" s="52">
        <v>96</v>
      </c>
      <c r="U52" s="49">
        <v>672</v>
      </c>
      <c r="V52" s="47">
        <f t="shared" si="5"/>
        <v>849</v>
      </c>
      <c r="W52" s="52">
        <v>400</v>
      </c>
      <c r="X52" s="52">
        <v>4</v>
      </c>
      <c r="Y52" s="50">
        <f t="shared" si="2"/>
        <v>100</v>
      </c>
      <c r="Z52" s="42" t="s">
        <v>494</v>
      </c>
      <c r="AA52" s="52">
        <v>3</v>
      </c>
      <c r="AB52" s="97" t="s">
        <v>501</v>
      </c>
      <c r="AC52" s="52">
        <v>2</v>
      </c>
      <c r="AD52" s="112" t="s">
        <v>502</v>
      </c>
      <c r="AE52" s="52" t="s">
        <v>64</v>
      </c>
      <c r="AF52" s="112" t="s">
        <v>64</v>
      </c>
      <c r="AG52" s="52" t="s">
        <v>81</v>
      </c>
      <c r="AH52" s="42" t="s">
        <v>503</v>
      </c>
      <c r="AI52"/>
    </row>
    <row r="53" spans="1:35" ht="15" customHeight="1" x14ac:dyDescent="0.25">
      <c r="A53" s="30" t="s">
        <v>6</v>
      </c>
      <c r="B53" s="30" t="s">
        <v>69</v>
      </c>
      <c r="C53" s="30" t="s">
        <v>504</v>
      </c>
      <c r="D53" s="32">
        <v>4</v>
      </c>
      <c r="E53" s="32" t="s">
        <v>71</v>
      </c>
      <c r="F53" s="30" t="s">
        <v>505</v>
      </c>
      <c r="G53" s="30" t="s">
        <v>506</v>
      </c>
      <c r="H53" s="30" t="s">
        <v>507</v>
      </c>
      <c r="I53" s="30" t="s">
        <v>508</v>
      </c>
      <c r="J53" s="30" t="s">
        <v>509</v>
      </c>
      <c r="K53" s="30" t="s">
        <v>89</v>
      </c>
      <c r="L53" s="33">
        <v>43171</v>
      </c>
      <c r="M53" s="33">
        <v>43139</v>
      </c>
      <c r="N53" s="35">
        <v>44228</v>
      </c>
      <c r="O53" s="35">
        <v>44228</v>
      </c>
      <c r="P53" s="33">
        <v>43173</v>
      </c>
      <c r="Q53" s="32" t="str">
        <f t="shared" si="0"/>
        <v>1089</v>
      </c>
      <c r="R53" s="32" t="str">
        <f t="shared" si="1"/>
        <v>1089</v>
      </c>
      <c r="S53" s="30" t="s">
        <v>510</v>
      </c>
      <c r="T53" s="32">
        <v>42</v>
      </c>
      <c r="U53" s="32">
        <f>T53*7</f>
        <v>294</v>
      </c>
      <c r="V53" s="32">
        <f t="shared" si="5"/>
        <v>795</v>
      </c>
      <c r="W53" s="30">
        <v>120</v>
      </c>
      <c r="X53" s="30">
        <v>2</v>
      </c>
      <c r="Y53" s="30">
        <f t="shared" si="2"/>
        <v>60</v>
      </c>
      <c r="Z53" s="55" t="s">
        <v>511</v>
      </c>
      <c r="AA53" s="32">
        <v>2</v>
      </c>
      <c r="AB53" s="37" t="s">
        <v>512</v>
      </c>
      <c r="AC53" s="32">
        <v>2</v>
      </c>
      <c r="AD53" s="30"/>
      <c r="AE53" s="32">
        <v>5</v>
      </c>
      <c r="AF53" s="30" t="s">
        <v>513</v>
      </c>
      <c r="AG53" s="32" t="s">
        <v>94</v>
      </c>
      <c r="AH53" s="30" t="s">
        <v>514</v>
      </c>
      <c r="AI53" s="30"/>
    </row>
    <row r="54" spans="1:35" ht="15" customHeight="1" x14ac:dyDescent="0.25">
      <c r="A54" s="30" t="s">
        <v>6</v>
      </c>
      <c r="B54" s="30" t="s">
        <v>69</v>
      </c>
      <c r="C54" s="30" t="s">
        <v>515</v>
      </c>
      <c r="D54" s="32">
        <v>1</v>
      </c>
      <c r="E54" s="32" t="s">
        <v>195</v>
      </c>
      <c r="F54" s="30" t="s">
        <v>516</v>
      </c>
      <c r="G54" s="30" t="s">
        <v>517</v>
      </c>
      <c r="H54" s="30" t="s">
        <v>518</v>
      </c>
      <c r="I54" s="30" t="s">
        <v>519</v>
      </c>
      <c r="J54" s="30" t="s">
        <v>520</v>
      </c>
      <c r="K54" s="30" t="s">
        <v>89</v>
      </c>
      <c r="L54" s="33">
        <v>43322</v>
      </c>
      <c r="M54" s="33">
        <v>43377</v>
      </c>
      <c r="N54" s="33">
        <v>44043</v>
      </c>
      <c r="O54" s="33">
        <v>43677</v>
      </c>
      <c r="P54" s="36">
        <v>43476</v>
      </c>
      <c r="Q54" s="32" t="str">
        <f t="shared" si="0"/>
        <v>666</v>
      </c>
      <c r="R54" s="32" t="str">
        <f t="shared" si="1"/>
        <v>300</v>
      </c>
      <c r="S54" s="30" t="s">
        <v>314</v>
      </c>
      <c r="T54" s="32">
        <v>26</v>
      </c>
      <c r="U54" s="32">
        <f>T54*7</f>
        <v>182</v>
      </c>
      <c r="V54" s="32">
        <f t="shared" si="5"/>
        <v>118</v>
      </c>
      <c r="W54" s="30">
        <v>88</v>
      </c>
      <c r="X54" s="30">
        <v>3</v>
      </c>
      <c r="Y54" s="30">
        <f t="shared" si="2"/>
        <v>29.333333333333332</v>
      </c>
      <c r="Z54" s="55" t="s">
        <v>521</v>
      </c>
      <c r="AA54" s="32">
        <v>1</v>
      </c>
      <c r="AB54" s="37" t="s">
        <v>522</v>
      </c>
      <c r="AC54" s="32">
        <v>3</v>
      </c>
      <c r="AD54" s="30"/>
      <c r="AE54" s="32" t="s">
        <v>64</v>
      </c>
      <c r="AF54" s="30"/>
      <c r="AG54" s="32" t="s">
        <v>94</v>
      </c>
      <c r="AH54" s="30" t="s">
        <v>523</v>
      </c>
      <c r="AI54" s="30"/>
    </row>
    <row r="55" spans="1:35" ht="15" customHeight="1" x14ac:dyDescent="0.25">
      <c r="A55" s="71" t="s">
        <v>6</v>
      </c>
      <c r="B55" s="71" t="s">
        <v>69</v>
      </c>
      <c r="C55" s="71" t="s">
        <v>515</v>
      </c>
      <c r="D55" s="72">
        <v>1</v>
      </c>
      <c r="E55" s="72" t="s">
        <v>195</v>
      </c>
      <c r="F55" s="71" t="s">
        <v>516</v>
      </c>
      <c r="G55" s="71" t="s">
        <v>517</v>
      </c>
      <c r="H55" s="71" t="s">
        <v>524</v>
      </c>
      <c r="I55" s="71" t="s">
        <v>525</v>
      </c>
      <c r="J55" s="71" t="s">
        <v>526</v>
      </c>
      <c r="K55" s="71" t="s">
        <v>527</v>
      </c>
      <c r="L55" s="73">
        <v>43466</v>
      </c>
      <c r="M55" s="73">
        <v>43435</v>
      </c>
      <c r="N55" s="73">
        <v>44407</v>
      </c>
      <c r="O55" s="73">
        <v>44195</v>
      </c>
      <c r="P55" s="73">
        <v>43466</v>
      </c>
      <c r="Q55" s="72" t="str">
        <f t="shared" si="0"/>
        <v>972</v>
      </c>
      <c r="R55" s="72" t="str">
        <f t="shared" si="1"/>
        <v>760</v>
      </c>
      <c r="S55" s="71" t="s">
        <v>77</v>
      </c>
      <c r="T55" s="72">
        <v>52</v>
      </c>
      <c r="U55" s="72">
        <f>T55*7</f>
        <v>364</v>
      </c>
      <c r="V55" s="71">
        <f t="shared" si="5"/>
        <v>396</v>
      </c>
      <c r="W55" s="71">
        <v>240</v>
      </c>
      <c r="X55" s="71">
        <v>2</v>
      </c>
      <c r="Y55" s="71">
        <f t="shared" si="2"/>
        <v>120</v>
      </c>
      <c r="Z55" s="71" t="s">
        <v>528</v>
      </c>
      <c r="AA55" s="72">
        <v>2</v>
      </c>
      <c r="AB55" s="75" t="s">
        <v>522</v>
      </c>
      <c r="AC55" s="72">
        <v>3</v>
      </c>
      <c r="AD55" s="71"/>
      <c r="AE55" s="72" t="s">
        <v>64</v>
      </c>
      <c r="AF55" s="71"/>
      <c r="AG55" s="72" t="s">
        <v>94</v>
      </c>
      <c r="AH55" s="71" t="s">
        <v>529</v>
      </c>
      <c r="AI55" s="71"/>
    </row>
    <row r="56" spans="1:35" ht="15" customHeight="1" x14ac:dyDescent="0.25">
      <c r="A56" s="30" t="s">
        <v>6</v>
      </c>
      <c r="B56" s="30" t="s">
        <v>69</v>
      </c>
      <c r="C56" s="30" t="s">
        <v>530</v>
      </c>
      <c r="D56" s="32">
        <v>4</v>
      </c>
      <c r="E56" s="32" t="s">
        <v>71</v>
      </c>
      <c r="F56" s="30" t="s">
        <v>72</v>
      </c>
      <c r="G56" s="30" t="s">
        <v>247</v>
      </c>
      <c r="H56" s="30" t="s">
        <v>531</v>
      </c>
      <c r="I56" s="30" t="s">
        <v>532</v>
      </c>
      <c r="J56" s="30" t="s">
        <v>533</v>
      </c>
      <c r="K56" s="54" t="s">
        <v>89</v>
      </c>
      <c r="L56" s="33">
        <v>43333</v>
      </c>
      <c r="M56" s="36">
        <v>43454</v>
      </c>
      <c r="N56" s="36">
        <v>45243</v>
      </c>
      <c r="O56" s="36">
        <v>44386</v>
      </c>
      <c r="P56" s="36">
        <v>43472</v>
      </c>
      <c r="Q56" s="32" t="str">
        <f t="shared" si="0"/>
        <v>1789</v>
      </c>
      <c r="R56" s="32" t="str">
        <f t="shared" si="1"/>
        <v>932</v>
      </c>
      <c r="S56" s="30" t="s">
        <v>534</v>
      </c>
      <c r="T56" s="32">
        <f>52+104</f>
        <v>156</v>
      </c>
      <c r="U56" s="32">
        <f>T56*7</f>
        <v>1092</v>
      </c>
      <c r="V56" s="32">
        <f t="shared" si="5"/>
        <v>-160</v>
      </c>
      <c r="W56" s="30">
        <v>500</v>
      </c>
      <c r="X56" s="30">
        <v>2</v>
      </c>
      <c r="Y56" s="30">
        <f t="shared" si="2"/>
        <v>250</v>
      </c>
      <c r="Z56" s="30" t="s">
        <v>133</v>
      </c>
      <c r="AA56" s="32">
        <v>1</v>
      </c>
      <c r="AB56" s="37" t="s">
        <v>64</v>
      </c>
      <c r="AC56" s="32">
        <v>2</v>
      </c>
      <c r="AD56" s="30"/>
      <c r="AE56" s="32" t="s">
        <v>64</v>
      </c>
      <c r="AF56" s="30"/>
      <c r="AG56" s="32" t="s">
        <v>81</v>
      </c>
      <c r="AH56" s="30" t="s">
        <v>535</v>
      </c>
      <c r="AI56" s="30"/>
    </row>
    <row r="57" spans="1:35" ht="15" customHeight="1" x14ac:dyDescent="0.25">
      <c r="A57" s="30" t="s">
        <v>6</v>
      </c>
      <c r="B57" s="30" t="s">
        <v>455</v>
      </c>
      <c r="C57" s="30" t="s">
        <v>536</v>
      </c>
      <c r="D57" s="32">
        <v>3</v>
      </c>
      <c r="E57" s="32" t="s">
        <v>56</v>
      </c>
      <c r="F57" s="30" t="s">
        <v>537</v>
      </c>
      <c r="G57" s="30" t="s">
        <v>538</v>
      </c>
      <c r="H57" s="30" t="s">
        <v>539</v>
      </c>
      <c r="I57" s="30" t="s">
        <v>540</v>
      </c>
      <c r="J57" s="30" t="s">
        <v>541</v>
      </c>
      <c r="K57" s="30" t="s">
        <v>89</v>
      </c>
      <c r="L57" s="33">
        <v>43243</v>
      </c>
      <c r="M57" s="33">
        <v>43339</v>
      </c>
      <c r="N57" s="33">
        <v>44075</v>
      </c>
      <c r="O57" s="33">
        <v>44013</v>
      </c>
      <c r="P57" s="36">
        <v>43486</v>
      </c>
      <c r="Q57" s="32" t="str">
        <f t="shared" si="0"/>
        <v>736</v>
      </c>
      <c r="R57" s="32" t="str">
        <f t="shared" si="1"/>
        <v>674</v>
      </c>
      <c r="S57" s="30" t="s">
        <v>261</v>
      </c>
      <c r="T57" s="32">
        <v>24</v>
      </c>
      <c r="U57" s="32">
        <f>T57*7</f>
        <v>168</v>
      </c>
      <c r="V57" s="32">
        <f t="shared" si="5"/>
        <v>506</v>
      </c>
      <c r="W57" s="30">
        <v>50</v>
      </c>
      <c r="X57" s="30">
        <v>2</v>
      </c>
      <c r="Y57" s="30">
        <f t="shared" si="2"/>
        <v>25</v>
      </c>
      <c r="Z57" s="55" t="s">
        <v>542</v>
      </c>
      <c r="AA57" s="32">
        <v>1</v>
      </c>
      <c r="AB57" s="37" t="s">
        <v>64</v>
      </c>
      <c r="AC57" s="32">
        <v>2</v>
      </c>
      <c r="AD57" s="30"/>
      <c r="AE57" s="32" t="s">
        <v>543</v>
      </c>
      <c r="AF57" s="30" t="s">
        <v>544</v>
      </c>
      <c r="AG57" s="32" t="s">
        <v>172</v>
      </c>
      <c r="AH57" s="30" t="s">
        <v>545</v>
      </c>
      <c r="AI57" s="30"/>
    </row>
    <row r="58" spans="1:35" ht="15" customHeight="1" x14ac:dyDescent="0.25">
      <c r="A58" s="42" t="s">
        <v>6</v>
      </c>
      <c r="B58" s="42" t="s">
        <v>69</v>
      </c>
      <c r="C58" s="42" t="s">
        <v>546</v>
      </c>
      <c r="D58" s="52">
        <v>3</v>
      </c>
      <c r="E58" s="52" t="s">
        <v>547</v>
      </c>
      <c r="F58" s="112" t="s">
        <v>548</v>
      </c>
      <c r="G58" s="112" t="s">
        <v>549</v>
      </c>
      <c r="H58" s="42" t="s">
        <v>550</v>
      </c>
      <c r="I58" s="42" t="s">
        <v>551</v>
      </c>
      <c r="J58" s="42" t="s">
        <v>552</v>
      </c>
      <c r="K58" s="106" t="s">
        <v>553</v>
      </c>
      <c r="L58" s="67">
        <v>42437</v>
      </c>
      <c r="M58" s="67">
        <v>42430</v>
      </c>
      <c r="N58" s="68">
        <v>44136</v>
      </c>
      <c r="O58" s="68">
        <v>44136</v>
      </c>
      <c r="P58" s="68">
        <v>43237</v>
      </c>
      <c r="Q58" s="47" t="str">
        <f t="shared" si="0"/>
        <v>1706</v>
      </c>
      <c r="R58" s="47" t="str">
        <f t="shared" si="1"/>
        <v>1706</v>
      </c>
      <c r="S58" s="112" t="s">
        <v>325</v>
      </c>
      <c r="T58" s="52">
        <v>52.142899999999997</v>
      </c>
      <c r="U58" s="49">
        <v>365.00029999999998</v>
      </c>
      <c r="V58" s="47">
        <f t="shared" si="5"/>
        <v>1340.9997000000001</v>
      </c>
      <c r="W58" s="52">
        <v>32</v>
      </c>
      <c r="X58" s="52">
        <v>1</v>
      </c>
      <c r="Y58" s="50">
        <f t="shared" si="2"/>
        <v>32</v>
      </c>
      <c r="Z58" s="42" t="s">
        <v>554</v>
      </c>
      <c r="AA58" s="52">
        <v>2</v>
      </c>
      <c r="AB58" s="97" t="s">
        <v>64</v>
      </c>
      <c r="AC58" s="52">
        <v>3</v>
      </c>
      <c r="AD58" s="112"/>
      <c r="AE58" s="52" t="s">
        <v>64</v>
      </c>
      <c r="AF58" s="112" t="s">
        <v>64</v>
      </c>
      <c r="AG58" s="52" t="s">
        <v>228</v>
      </c>
      <c r="AH58" s="42" t="s">
        <v>555</v>
      </c>
    </row>
    <row r="59" spans="1:35" ht="15" customHeight="1" x14ac:dyDescent="0.25">
      <c r="A59" s="56" t="s">
        <v>6</v>
      </c>
      <c r="B59" s="56" t="s">
        <v>69</v>
      </c>
      <c r="C59" s="56" t="s">
        <v>556</v>
      </c>
      <c r="D59" s="57">
        <v>3</v>
      </c>
      <c r="E59" s="57" t="s">
        <v>71</v>
      </c>
      <c r="F59" s="56" t="s">
        <v>557</v>
      </c>
      <c r="G59" s="56" t="s">
        <v>558</v>
      </c>
      <c r="H59" s="56" t="s">
        <v>559</v>
      </c>
      <c r="I59" s="56" t="s">
        <v>556</v>
      </c>
      <c r="J59" s="56" t="s">
        <v>560</v>
      </c>
      <c r="K59" s="56" t="s">
        <v>61</v>
      </c>
      <c r="L59" s="58">
        <v>43481</v>
      </c>
      <c r="M59" s="59">
        <v>44348</v>
      </c>
      <c r="N59" s="59">
        <v>44896</v>
      </c>
      <c r="O59" s="59">
        <v>44805</v>
      </c>
      <c r="P59" s="58">
        <v>43481</v>
      </c>
      <c r="Q59" s="57" t="str">
        <f t="shared" si="0"/>
        <v>548</v>
      </c>
      <c r="R59" s="57" t="str">
        <f t="shared" si="1"/>
        <v>457</v>
      </c>
      <c r="S59" s="56" t="s">
        <v>112</v>
      </c>
      <c r="T59" s="56">
        <v>12</v>
      </c>
      <c r="U59" s="57">
        <f>T59*7</f>
        <v>84</v>
      </c>
      <c r="V59" s="56">
        <f t="shared" si="5"/>
        <v>373</v>
      </c>
      <c r="W59" s="56">
        <v>60</v>
      </c>
      <c r="X59" s="56">
        <v>4</v>
      </c>
      <c r="Y59" s="56">
        <f t="shared" si="2"/>
        <v>15</v>
      </c>
      <c r="Z59" s="56" t="s">
        <v>561</v>
      </c>
      <c r="AA59" s="57">
        <v>1</v>
      </c>
      <c r="AB59" s="57"/>
      <c r="AC59" s="57">
        <v>3</v>
      </c>
      <c r="AD59" s="57"/>
      <c r="AE59" s="57" t="s">
        <v>64</v>
      </c>
      <c r="AF59" s="57"/>
      <c r="AG59" s="57" t="s">
        <v>94</v>
      </c>
      <c r="AH59" s="56" t="s">
        <v>562</v>
      </c>
      <c r="AI59" s="56"/>
    </row>
    <row r="60" spans="1:35" ht="15" customHeight="1" x14ac:dyDescent="0.25">
      <c r="A60" s="30" t="s">
        <v>6</v>
      </c>
      <c r="B60" s="30" t="s">
        <v>69</v>
      </c>
      <c r="C60" s="30" t="s">
        <v>563</v>
      </c>
      <c r="D60" s="32">
        <v>3</v>
      </c>
      <c r="E60" s="32" t="s">
        <v>71</v>
      </c>
      <c r="F60" s="30" t="s">
        <v>564</v>
      </c>
      <c r="G60" s="30" t="s">
        <v>565</v>
      </c>
      <c r="H60" s="30" t="s">
        <v>566</v>
      </c>
      <c r="I60" s="30" t="s">
        <v>567</v>
      </c>
      <c r="J60" s="30" t="s">
        <v>568</v>
      </c>
      <c r="K60" s="54" t="s">
        <v>89</v>
      </c>
      <c r="L60" s="33">
        <v>43322</v>
      </c>
      <c r="M60" s="36">
        <v>43480</v>
      </c>
      <c r="N60" s="36">
        <v>44044</v>
      </c>
      <c r="O60" s="36">
        <v>43983</v>
      </c>
      <c r="P60" s="36">
        <v>43468</v>
      </c>
      <c r="Q60" s="32" t="str">
        <f t="shared" si="0"/>
        <v>564</v>
      </c>
      <c r="R60" s="32" t="str">
        <f t="shared" si="1"/>
        <v>503</v>
      </c>
      <c r="S60" s="30" t="s">
        <v>450</v>
      </c>
      <c r="T60" s="32">
        <v>26</v>
      </c>
      <c r="U60" s="32">
        <f>T60*7</f>
        <v>182</v>
      </c>
      <c r="V60" s="32">
        <f t="shared" si="5"/>
        <v>321</v>
      </c>
      <c r="W60" s="30">
        <v>210</v>
      </c>
      <c r="X60" s="30">
        <v>3</v>
      </c>
      <c r="Y60" s="30">
        <f t="shared" si="2"/>
        <v>70</v>
      </c>
      <c r="Z60" s="55" t="s">
        <v>569</v>
      </c>
      <c r="AA60" s="32">
        <v>0</v>
      </c>
      <c r="AB60" s="37" t="s">
        <v>160</v>
      </c>
      <c r="AC60" s="32">
        <v>3</v>
      </c>
      <c r="AD60" s="30"/>
      <c r="AE60" s="32" t="s">
        <v>64</v>
      </c>
      <c r="AF60" s="30"/>
      <c r="AG60" s="32" t="s">
        <v>94</v>
      </c>
      <c r="AH60" s="30" t="s">
        <v>570</v>
      </c>
      <c r="AI60" s="30"/>
    </row>
    <row r="61" spans="1:35" ht="15" customHeight="1" x14ac:dyDescent="0.25">
      <c r="A61" s="42" t="s">
        <v>6</v>
      </c>
      <c r="B61" s="42" t="s">
        <v>69</v>
      </c>
      <c r="C61" s="42" t="s">
        <v>571</v>
      </c>
      <c r="D61" s="52" t="s">
        <v>140</v>
      </c>
      <c r="E61" s="52" t="s">
        <v>140</v>
      </c>
      <c r="F61" s="112" t="s">
        <v>288</v>
      </c>
      <c r="G61" s="112" t="s">
        <v>140</v>
      </c>
      <c r="H61" s="42" t="s">
        <v>572</v>
      </c>
      <c r="I61" s="42" t="s">
        <v>573</v>
      </c>
      <c r="J61" s="42" t="s">
        <v>574</v>
      </c>
      <c r="K61" s="42" t="s">
        <v>89</v>
      </c>
      <c r="L61" s="67">
        <v>42611</v>
      </c>
      <c r="M61" s="67">
        <v>42705</v>
      </c>
      <c r="N61" s="67">
        <v>43770</v>
      </c>
      <c r="O61" s="67">
        <v>43405</v>
      </c>
      <c r="P61" s="68">
        <v>43168</v>
      </c>
      <c r="Q61" s="47" t="str">
        <f t="shared" si="0"/>
        <v>1065</v>
      </c>
      <c r="R61" s="47" t="str">
        <f t="shared" si="1"/>
        <v>700</v>
      </c>
      <c r="S61" s="112" t="s">
        <v>112</v>
      </c>
      <c r="T61" s="52">
        <v>12</v>
      </c>
      <c r="U61" s="49">
        <v>84</v>
      </c>
      <c r="V61" s="47">
        <f t="shared" si="5"/>
        <v>616</v>
      </c>
      <c r="W61" s="52">
        <v>60</v>
      </c>
      <c r="X61" s="52">
        <v>2</v>
      </c>
      <c r="Y61" s="50">
        <f t="shared" si="2"/>
        <v>30</v>
      </c>
      <c r="Z61" s="42" t="s">
        <v>575</v>
      </c>
      <c r="AA61" s="52">
        <v>1</v>
      </c>
      <c r="AB61" s="97" t="s">
        <v>576</v>
      </c>
      <c r="AC61" s="52">
        <v>3</v>
      </c>
      <c r="AD61" s="112"/>
      <c r="AE61" s="52" t="s">
        <v>64</v>
      </c>
      <c r="AF61" s="112" t="s">
        <v>64</v>
      </c>
      <c r="AG61" s="52" t="s">
        <v>228</v>
      </c>
      <c r="AH61" s="42" t="s">
        <v>577</v>
      </c>
    </row>
    <row r="62" spans="1:35" ht="15.75" customHeight="1" x14ac:dyDescent="0.25">
      <c r="A62" s="38" t="s">
        <v>6</v>
      </c>
      <c r="B62" s="42" t="s">
        <v>69</v>
      </c>
      <c r="C62" s="92" t="s">
        <v>578</v>
      </c>
      <c r="D62" s="52" t="s">
        <v>140</v>
      </c>
      <c r="E62" s="52" t="s">
        <v>140</v>
      </c>
      <c r="F62" s="111" t="s">
        <v>288</v>
      </c>
      <c r="G62" s="112" t="s">
        <v>140</v>
      </c>
      <c r="H62" s="93" t="s">
        <v>579</v>
      </c>
      <c r="I62" s="42"/>
      <c r="J62" s="42" t="s">
        <v>580</v>
      </c>
      <c r="K62" s="42" t="s">
        <v>61</v>
      </c>
      <c r="L62" s="67">
        <v>42159</v>
      </c>
      <c r="M62" s="68">
        <v>43800</v>
      </c>
      <c r="N62" s="68">
        <v>44531</v>
      </c>
      <c r="O62" s="68">
        <v>44348</v>
      </c>
      <c r="P62" s="68">
        <v>43299</v>
      </c>
      <c r="Q62" s="47" t="str">
        <f t="shared" si="0"/>
        <v>731</v>
      </c>
      <c r="R62" s="47" t="str">
        <f t="shared" si="1"/>
        <v>548</v>
      </c>
      <c r="S62" s="42" t="s">
        <v>112</v>
      </c>
      <c r="T62" s="52">
        <v>12</v>
      </c>
      <c r="U62" s="49">
        <v>84</v>
      </c>
      <c r="V62" s="47">
        <f t="shared" si="5"/>
        <v>464</v>
      </c>
      <c r="W62" s="70">
        <v>125</v>
      </c>
      <c r="X62" s="49">
        <v>2</v>
      </c>
      <c r="Y62" s="50">
        <f t="shared" si="2"/>
        <v>62.5</v>
      </c>
      <c r="Z62" s="93" t="s">
        <v>581</v>
      </c>
      <c r="AA62" s="52">
        <v>2</v>
      </c>
      <c r="AB62" s="97" t="s">
        <v>576</v>
      </c>
      <c r="AC62" s="52">
        <v>3</v>
      </c>
      <c r="AD62" s="42"/>
      <c r="AE62" s="52" t="s">
        <v>64</v>
      </c>
      <c r="AF62" s="42" t="s">
        <v>64</v>
      </c>
      <c r="AG62" s="52" t="s">
        <v>228</v>
      </c>
      <c r="AH62" s="42"/>
    </row>
    <row r="63" spans="1:35" ht="15.75" customHeight="1" x14ac:dyDescent="0.25">
      <c r="A63" s="38" t="s">
        <v>6</v>
      </c>
      <c r="B63" s="39" t="s">
        <v>582</v>
      </c>
      <c r="C63" s="76" t="s">
        <v>583</v>
      </c>
      <c r="D63" s="40">
        <v>1</v>
      </c>
      <c r="E63" s="40" t="s">
        <v>217</v>
      </c>
      <c r="F63" s="111" t="s">
        <v>584</v>
      </c>
      <c r="G63" s="111" t="s">
        <v>585</v>
      </c>
      <c r="H63" s="77" t="s">
        <v>586</v>
      </c>
      <c r="I63" s="42"/>
      <c r="J63" s="76" t="s">
        <v>587</v>
      </c>
      <c r="K63" s="39" t="s">
        <v>89</v>
      </c>
      <c r="L63" s="44">
        <v>41953</v>
      </c>
      <c r="M63" s="44">
        <v>41944</v>
      </c>
      <c r="N63" s="78">
        <v>43770</v>
      </c>
      <c r="O63" s="78">
        <v>43405</v>
      </c>
      <c r="P63" s="95">
        <v>43257</v>
      </c>
      <c r="Q63" s="47" t="str">
        <f t="shared" si="0"/>
        <v>1826</v>
      </c>
      <c r="R63" s="47" t="str">
        <f t="shared" si="1"/>
        <v>1461</v>
      </c>
      <c r="S63" s="39" t="s">
        <v>588</v>
      </c>
      <c r="T63" s="52">
        <v>52.142899999999997</v>
      </c>
      <c r="U63" s="49">
        <v>365.00029999999998</v>
      </c>
      <c r="V63" s="47">
        <f t="shared" si="5"/>
        <v>1095.9997000000001</v>
      </c>
      <c r="W63" s="49">
        <v>76</v>
      </c>
      <c r="X63" s="49">
        <v>2</v>
      </c>
      <c r="Y63" s="50">
        <f t="shared" si="2"/>
        <v>38</v>
      </c>
      <c r="Z63" s="77" t="s">
        <v>589</v>
      </c>
      <c r="AA63" s="40">
        <v>1</v>
      </c>
      <c r="AB63" s="51" t="s">
        <v>590</v>
      </c>
      <c r="AC63" s="52">
        <v>2</v>
      </c>
      <c r="AD63" s="42"/>
      <c r="AE63" s="79">
        <v>3</v>
      </c>
      <c r="AF63" s="113" t="s">
        <v>396</v>
      </c>
      <c r="AG63" s="40" t="s">
        <v>81</v>
      </c>
      <c r="AH63" s="42"/>
    </row>
    <row r="64" spans="1:35" ht="15.75" customHeight="1" x14ac:dyDescent="0.25">
      <c r="A64" s="42" t="s">
        <v>6</v>
      </c>
      <c r="B64" s="42" t="s">
        <v>69</v>
      </c>
      <c r="C64" s="92" t="s">
        <v>591</v>
      </c>
      <c r="D64" s="40">
        <v>1</v>
      </c>
      <c r="E64" s="40" t="s">
        <v>195</v>
      </c>
      <c r="F64" s="41" t="s">
        <v>592</v>
      </c>
      <c r="G64" s="41" t="s">
        <v>593</v>
      </c>
      <c r="H64" s="42" t="s">
        <v>594</v>
      </c>
      <c r="I64" s="42"/>
      <c r="J64" s="42" t="s">
        <v>595</v>
      </c>
      <c r="K64" s="42" t="s">
        <v>89</v>
      </c>
      <c r="L64" s="67">
        <v>42523</v>
      </c>
      <c r="M64" s="67">
        <v>42593</v>
      </c>
      <c r="N64" s="68">
        <v>43893</v>
      </c>
      <c r="O64" s="68">
        <v>43865</v>
      </c>
      <c r="P64" s="68">
        <v>43501</v>
      </c>
      <c r="Q64" s="47" t="str">
        <f t="shared" si="0"/>
        <v>1300</v>
      </c>
      <c r="R64" s="47" t="str">
        <f t="shared" si="1"/>
        <v>1272</v>
      </c>
      <c r="S64" s="42" t="s">
        <v>112</v>
      </c>
      <c r="T64" s="52">
        <v>12</v>
      </c>
      <c r="U64" s="49">
        <v>84</v>
      </c>
      <c r="V64" s="47">
        <f t="shared" si="5"/>
        <v>1188</v>
      </c>
      <c r="W64" s="70">
        <v>585</v>
      </c>
      <c r="X64" s="49">
        <v>5</v>
      </c>
      <c r="Y64" s="50">
        <f t="shared" si="2"/>
        <v>117</v>
      </c>
      <c r="Z64" s="93" t="s">
        <v>596</v>
      </c>
      <c r="AA64" s="52">
        <v>2</v>
      </c>
      <c r="AB64" s="97" t="s">
        <v>64</v>
      </c>
      <c r="AC64" s="52">
        <v>2</v>
      </c>
      <c r="AD64" s="42" t="s">
        <v>597</v>
      </c>
      <c r="AE64" s="52" t="s">
        <v>64</v>
      </c>
      <c r="AF64" s="42"/>
      <c r="AG64" s="52" t="s">
        <v>94</v>
      </c>
      <c r="AH64" s="42"/>
    </row>
    <row r="65" spans="1:35" ht="15" customHeight="1" x14ac:dyDescent="0.25">
      <c r="A65" s="42" t="s">
        <v>6</v>
      </c>
      <c r="B65" s="42" t="s">
        <v>69</v>
      </c>
      <c r="C65" s="42" t="s">
        <v>598</v>
      </c>
      <c r="D65" s="52">
        <v>4</v>
      </c>
      <c r="E65" s="52" t="s">
        <v>127</v>
      </c>
      <c r="F65" s="42" t="s">
        <v>599</v>
      </c>
      <c r="G65" s="42" t="s">
        <v>128</v>
      </c>
      <c r="H65" s="42" t="s">
        <v>600</v>
      </c>
      <c r="I65" s="42" t="s">
        <v>601</v>
      </c>
      <c r="J65" s="42" t="s">
        <v>602</v>
      </c>
      <c r="K65" s="106" t="s">
        <v>89</v>
      </c>
      <c r="L65" s="67">
        <v>43063</v>
      </c>
      <c r="M65" s="68">
        <v>43223</v>
      </c>
      <c r="N65" s="68">
        <v>44386</v>
      </c>
      <c r="O65" s="68">
        <v>44386</v>
      </c>
      <c r="P65" s="68">
        <v>43500</v>
      </c>
      <c r="Q65" s="47" t="str">
        <f t="shared" si="0"/>
        <v>1163</v>
      </c>
      <c r="R65" s="47" t="str">
        <f t="shared" si="1"/>
        <v>1163</v>
      </c>
      <c r="S65" s="42" t="s">
        <v>603</v>
      </c>
      <c r="T65" s="52">
        <v>90</v>
      </c>
      <c r="U65" s="49">
        <v>630</v>
      </c>
      <c r="V65" s="47">
        <f t="shared" si="5"/>
        <v>533</v>
      </c>
      <c r="W65" s="52">
        <v>528</v>
      </c>
      <c r="X65" s="70">
        <v>4</v>
      </c>
      <c r="Y65" s="50">
        <f t="shared" si="2"/>
        <v>132</v>
      </c>
      <c r="Z65" s="42" t="s">
        <v>133</v>
      </c>
      <c r="AA65" s="70">
        <v>1</v>
      </c>
      <c r="AB65" s="66" t="s">
        <v>501</v>
      </c>
      <c r="AC65" s="52">
        <v>2</v>
      </c>
      <c r="AD65" s="42"/>
      <c r="AE65" s="52" t="s">
        <v>64</v>
      </c>
      <c r="AF65" s="42"/>
      <c r="AG65" s="115" t="s">
        <v>604</v>
      </c>
      <c r="AH65" s="42" t="s">
        <v>605</v>
      </c>
    </row>
    <row r="66" spans="1:35" ht="15" customHeight="1" x14ac:dyDescent="0.25">
      <c r="A66" s="56" t="s">
        <v>6</v>
      </c>
      <c r="B66" s="56" t="s">
        <v>69</v>
      </c>
      <c r="C66" s="56" t="s">
        <v>606</v>
      </c>
      <c r="D66" s="57">
        <v>1</v>
      </c>
      <c r="E66" s="57" t="s">
        <v>83</v>
      </c>
      <c r="F66" s="56" t="s">
        <v>607</v>
      </c>
      <c r="G66" s="56" t="s">
        <v>608</v>
      </c>
      <c r="H66" s="56" t="s">
        <v>609</v>
      </c>
      <c r="I66" s="56" t="s">
        <v>610</v>
      </c>
      <c r="J66" s="56" t="s">
        <v>611</v>
      </c>
      <c r="K66" s="56" t="s">
        <v>61</v>
      </c>
      <c r="L66" s="58">
        <v>43490</v>
      </c>
      <c r="M66" s="59">
        <v>43556</v>
      </c>
      <c r="N66" s="59">
        <v>43983</v>
      </c>
      <c r="O66" s="59">
        <v>43983</v>
      </c>
      <c r="P66" s="58">
        <v>43495</v>
      </c>
      <c r="Q66" s="57" t="str">
        <f t="shared" si="0"/>
        <v>427</v>
      </c>
      <c r="R66" s="57" t="str">
        <f t="shared" si="1"/>
        <v>427</v>
      </c>
      <c r="S66" s="56" t="s">
        <v>150</v>
      </c>
      <c r="T66" s="56">
        <v>13</v>
      </c>
      <c r="U66" s="57">
        <f>T66*7</f>
        <v>91</v>
      </c>
      <c r="V66" s="56">
        <f t="shared" si="5"/>
        <v>336</v>
      </c>
      <c r="W66" s="56">
        <v>255</v>
      </c>
      <c r="X66" s="56">
        <v>3</v>
      </c>
      <c r="Y66" s="56">
        <f t="shared" si="2"/>
        <v>85</v>
      </c>
      <c r="Z66" s="56" t="s">
        <v>612</v>
      </c>
      <c r="AA66" s="57">
        <v>1</v>
      </c>
      <c r="AB66" s="57" t="s">
        <v>114</v>
      </c>
      <c r="AC66" s="57">
        <v>2</v>
      </c>
      <c r="AD66" s="57"/>
      <c r="AE66" s="57" t="s">
        <v>64</v>
      </c>
      <c r="AF66" s="57"/>
      <c r="AG66" s="57" t="s">
        <v>94</v>
      </c>
      <c r="AH66" s="56" t="s">
        <v>613</v>
      </c>
      <c r="AI66" s="56"/>
    </row>
    <row r="67" spans="1:35" ht="15" customHeight="1" x14ac:dyDescent="0.25">
      <c r="A67" s="30" t="s">
        <v>6</v>
      </c>
      <c r="B67" s="30" t="s">
        <v>69</v>
      </c>
      <c r="C67" s="30" t="s">
        <v>614</v>
      </c>
      <c r="D67" s="32">
        <v>1</v>
      </c>
      <c r="E67" s="32" t="s">
        <v>217</v>
      </c>
      <c r="F67" s="30" t="s">
        <v>615</v>
      </c>
      <c r="G67" s="30" t="s">
        <v>616</v>
      </c>
      <c r="H67" s="30" t="s">
        <v>617</v>
      </c>
      <c r="I67" s="30" t="s">
        <v>618</v>
      </c>
      <c r="J67" s="30" t="s">
        <v>619</v>
      </c>
      <c r="K67" s="30" t="s">
        <v>89</v>
      </c>
      <c r="L67" s="33">
        <v>43269</v>
      </c>
      <c r="M67" s="33">
        <v>43271</v>
      </c>
      <c r="N67" s="33">
        <v>43676</v>
      </c>
      <c r="O67" s="33">
        <v>43676</v>
      </c>
      <c r="P67" s="33">
        <v>43354</v>
      </c>
      <c r="Q67" s="32" t="str">
        <f t="shared" si="0"/>
        <v>405</v>
      </c>
      <c r="R67" s="32" t="str">
        <f t="shared" si="1"/>
        <v>405</v>
      </c>
      <c r="S67" s="30" t="s">
        <v>112</v>
      </c>
      <c r="T67" s="32">
        <v>12</v>
      </c>
      <c r="U67" s="32">
        <f>T67*7</f>
        <v>84</v>
      </c>
      <c r="V67" s="32">
        <f t="shared" si="5"/>
        <v>321</v>
      </c>
      <c r="W67" s="30">
        <v>100</v>
      </c>
      <c r="X67" s="30">
        <v>2</v>
      </c>
      <c r="Y67" s="30">
        <f t="shared" si="2"/>
        <v>50</v>
      </c>
      <c r="Z67" s="55" t="s">
        <v>620</v>
      </c>
      <c r="AA67" s="32">
        <v>1</v>
      </c>
      <c r="AB67" s="37" t="s">
        <v>621</v>
      </c>
      <c r="AC67" s="32">
        <v>4</v>
      </c>
      <c r="AD67" s="30" t="s">
        <v>622</v>
      </c>
      <c r="AE67" s="32" t="s">
        <v>64</v>
      </c>
      <c r="AF67" s="30"/>
      <c r="AG67" s="32" t="s">
        <v>94</v>
      </c>
      <c r="AH67" s="30" t="s">
        <v>623</v>
      </c>
      <c r="AI67" s="30"/>
    </row>
    <row r="68" spans="1:35" ht="15" customHeight="1" x14ac:dyDescent="0.25">
      <c r="A68" s="42" t="s">
        <v>6</v>
      </c>
      <c r="B68" s="42" t="s">
        <v>54</v>
      </c>
      <c r="C68" s="42" t="s">
        <v>624</v>
      </c>
      <c r="D68" s="52">
        <v>3</v>
      </c>
      <c r="E68" s="52" t="s">
        <v>625</v>
      </c>
      <c r="F68" s="112" t="s">
        <v>626</v>
      </c>
      <c r="G68" s="112" t="s">
        <v>333</v>
      </c>
      <c r="H68" s="42" t="s">
        <v>627</v>
      </c>
      <c r="I68" s="42" t="s">
        <v>628</v>
      </c>
      <c r="J68" s="42" t="s">
        <v>629</v>
      </c>
      <c r="K68" s="42" t="s">
        <v>89</v>
      </c>
      <c r="L68" s="67">
        <v>42373</v>
      </c>
      <c r="M68" s="67">
        <v>42522</v>
      </c>
      <c r="N68" s="67">
        <v>44440</v>
      </c>
      <c r="O68" s="67">
        <v>44440</v>
      </c>
      <c r="P68" s="68">
        <v>43140</v>
      </c>
      <c r="Q68" s="47" t="str">
        <f t="shared" si="0"/>
        <v>1918</v>
      </c>
      <c r="R68" s="47" t="str">
        <f t="shared" si="1"/>
        <v>1918</v>
      </c>
      <c r="S68" s="112" t="s">
        <v>325</v>
      </c>
      <c r="T68" s="52">
        <v>52.142899999999997</v>
      </c>
      <c r="U68" s="49">
        <v>365.00029999999998</v>
      </c>
      <c r="V68" s="47">
        <f t="shared" si="5"/>
        <v>1552.9997000000001</v>
      </c>
      <c r="W68" s="52">
        <v>72</v>
      </c>
      <c r="X68" s="52">
        <v>2</v>
      </c>
      <c r="Y68" s="50">
        <f t="shared" si="2"/>
        <v>36</v>
      </c>
      <c r="Z68" s="42" t="s">
        <v>337</v>
      </c>
      <c r="AA68" s="52">
        <v>1</v>
      </c>
      <c r="AB68" s="97"/>
      <c r="AC68" s="52">
        <v>2</v>
      </c>
      <c r="AD68" s="112" t="s">
        <v>630</v>
      </c>
      <c r="AE68" s="52" t="s">
        <v>452</v>
      </c>
      <c r="AF68" s="112" t="s">
        <v>631</v>
      </c>
      <c r="AG68" s="101" t="s">
        <v>67</v>
      </c>
      <c r="AH68" s="42" t="s">
        <v>632</v>
      </c>
    </row>
    <row r="69" spans="1:35" ht="15" customHeight="1" x14ac:dyDescent="0.25">
      <c r="A69" s="116" t="s">
        <v>6</v>
      </c>
      <c r="B69" s="116" t="s">
        <v>455</v>
      </c>
      <c r="C69" s="116" t="s">
        <v>633</v>
      </c>
      <c r="D69" s="117">
        <v>4</v>
      </c>
      <c r="E69" s="85" t="s">
        <v>56</v>
      </c>
      <c r="F69" s="116" t="s">
        <v>634</v>
      </c>
      <c r="G69" s="116" t="s">
        <v>635</v>
      </c>
      <c r="H69" s="118" t="s">
        <v>636</v>
      </c>
      <c r="I69" s="86"/>
      <c r="J69" s="118" t="s">
        <v>637</v>
      </c>
      <c r="K69" s="116" t="s">
        <v>638</v>
      </c>
      <c r="L69" s="119">
        <v>39910</v>
      </c>
      <c r="M69" s="120">
        <v>40057</v>
      </c>
      <c r="N69" s="120">
        <v>43891</v>
      </c>
      <c r="O69" s="120">
        <v>43800</v>
      </c>
      <c r="P69" s="119">
        <v>42745</v>
      </c>
      <c r="Q69" s="83" t="str">
        <f t="shared" si="0"/>
        <v>3834</v>
      </c>
      <c r="R69" s="83" t="str">
        <f t="shared" si="1"/>
        <v>3743</v>
      </c>
      <c r="S69" s="116" t="s">
        <v>639</v>
      </c>
      <c r="T69" s="86">
        <f>U69/7</f>
        <v>104.28571428571429</v>
      </c>
      <c r="U69" s="86">
        <f>365*2</f>
        <v>730</v>
      </c>
      <c r="V69" s="86">
        <f t="shared" si="5"/>
        <v>3013</v>
      </c>
      <c r="W69" s="86">
        <v>50</v>
      </c>
      <c r="X69" s="86">
        <v>2</v>
      </c>
      <c r="Y69" s="83">
        <f t="shared" si="2"/>
        <v>25</v>
      </c>
      <c r="Z69" s="86" t="s">
        <v>640</v>
      </c>
      <c r="AA69" s="86">
        <v>1</v>
      </c>
      <c r="AB69" s="121" t="s">
        <v>64</v>
      </c>
      <c r="AC69" s="85">
        <v>3</v>
      </c>
      <c r="AD69" s="86"/>
      <c r="AE69" s="85" t="s">
        <v>64</v>
      </c>
      <c r="AF69" s="86"/>
      <c r="AG69" s="85" t="s">
        <v>94</v>
      </c>
      <c r="AH69" s="86"/>
      <c r="AI69" s="86"/>
    </row>
    <row r="70" spans="1:35" ht="15.75" customHeight="1" x14ac:dyDescent="0.25">
      <c r="A70" s="38" t="s">
        <v>6</v>
      </c>
      <c r="B70" s="39" t="s">
        <v>54</v>
      </c>
      <c r="C70" s="76" t="s">
        <v>641</v>
      </c>
      <c r="D70" s="40">
        <v>3</v>
      </c>
      <c r="E70" s="40" t="s">
        <v>56</v>
      </c>
      <c r="F70" s="111" t="s">
        <v>642</v>
      </c>
      <c r="G70" s="111" t="s">
        <v>643</v>
      </c>
      <c r="H70" s="77" t="s">
        <v>644</v>
      </c>
      <c r="I70" s="42"/>
      <c r="J70" s="77" t="s">
        <v>645</v>
      </c>
      <c r="K70" s="39" t="s">
        <v>89</v>
      </c>
      <c r="L70" s="44">
        <v>42186</v>
      </c>
      <c r="M70" s="44">
        <v>42186</v>
      </c>
      <c r="N70" s="44">
        <v>44166</v>
      </c>
      <c r="O70" s="44">
        <v>43891</v>
      </c>
      <c r="P70" s="78" t="s">
        <v>646</v>
      </c>
      <c r="Q70" s="47" t="str">
        <f t="shared" si="0"/>
        <v>1980</v>
      </c>
      <c r="R70" s="47" t="str">
        <f t="shared" si="1"/>
        <v>1705</v>
      </c>
      <c r="S70" s="39" t="s">
        <v>252</v>
      </c>
      <c r="T70" s="40">
        <v>96</v>
      </c>
      <c r="U70" s="49">
        <v>672</v>
      </c>
      <c r="V70" s="47">
        <f t="shared" si="5"/>
        <v>1033</v>
      </c>
      <c r="W70" s="49">
        <v>200</v>
      </c>
      <c r="X70" s="49">
        <v>2</v>
      </c>
      <c r="Y70" s="50">
        <f t="shared" si="2"/>
        <v>100</v>
      </c>
      <c r="Z70" s="77" t="s">
        <v>645</v>
      </c>
      <c r="AA70" s="40">
        <v>2</v>
      </c>
      <c r="AB70" s="51" t="s">
        <v>647</v>
      </c>
      <c r="AC70" s="52">
        <v>2</v>
      </c>
      <c r="AD70" s="42"/>
      <c r="AE70" s="40" t="s">
        <v>64</v>
      </c>
      <c r="AF70" s="53"/>
      <c r="AG70" s="40" t="s">
        <v>228</v>
      </c>
      <c r="AH70" s="42"/>
    </row>
    <row r="71" spans="1:35" ht="15.75" customHeight="1" x14ac:dyDescent="0.25">
      <c r="A71" s="38" t="s">
        <v>6</v>
      </c>
      <c r="B71" s="39" t="s">
        <v>648</v>
      </c>
      <c r="C71" s="76" t="s">
        <v>147</v>
      </c>
      <c r="D71" s="40">
        <v>4</v>
      </c>
      <c r="E71" s="40" t="s">
        <v>71</v>
      </c>
      <c r="F71" s="111" t="s">
        <v>72</v>
      </c>
      <c r="G71" s="111" t="s">
        <v>649</v>
      </c>
      <c r="H71" s="77" t="s">
        <v>650</v>
      </c>
      <c r="I71" s="42"/>
      <c r="J71" s="76" t="s">
        <v>651</v>
      </c>
      <c r="K71" s="39" t="s">
        <v>76</v>
      </c>
      <c r="L71" s="44">
        <v>41600</v>
      </c>
      <c r="M71" s="45">
        <v>41628</v>
      </c>
      <c r="N71" s="44">
        <v>44617</v>
      </c>
      <c r="O71" s="44">
        <v>44617</v>
      </c>
      <c r="P71" s="95">
        <v>43297</v>
      </c>
      <c r="Q71" s="47" t="str">
        <f t="shared" ref="Q71:Q134" si="6">IMSUB(N71,M71)</f>
        <v>2989</v>
      </c>
      <c r="R71" s="47" t="str">
        <f t="shared" ref="R71:R134" si="7">IMSUB(O71,M71)</f>
        <v>2989</v>
      </c>
      <c r="S71" s="39" t="s">
        <v>652</v>
      </c>
      <c r="T71" s="48">
        <v>260</v>
      </c>
      <c r="U71" s="49">
        <v>1820</v>
      </c>
      <c r="V71" s="47">
        <f t="shared" si="5"/>
        <v>1169</v>
      </c>
      <c r="W71" s="40">
        <v>252</v>
      </c>
      <c r="X71" s="49">
        <v>3</v>
      </c>
      <c r="Y71" s="50">
        <f t="shared" ref="Y71:Y134" si="8">W71/X71</f>
        <v>84</v>
      </c>
      <c r="Z71" s="77" t="s">
        <v>653</v>
      </c>
      <c r="AA71" s="49">
        <v>2</v>
      </c>
      <c r="AB71" s="51" t="s">
        <v>654</v>
      </c>
      <c r="AC71" s="52">
        <v>1</v>
      </c>
      <c r="AD71" s="42" t="s">
        <v>655</v>
      </c>
      <c r="AE71" s="99" t="s">
        <v>656</v>
      </c>
      <c r="AF71" s="122" t="s">
        <v>657</v>
      </c>
      <c r="AG71" s="40" t="s">
        <v>228</v>
      </c>
      <c r="AH71" s="42"/>
    </row>
    <row r="72" spans="1:35" ht="15" customHeight="1" x14ac:dyDescent="0.25">
      <c r="A72" s="30" t="s">
        <v>6</v>
      </c>
      <c r="B72" s="30" t="s">
        <v>69</v>
      </c>
      <c r="C72" s="30" t="s">
        <v>379</v>
      </c>
      <c r="D72" s="32">
        <v>3</v>
      </c>
      <c r="E72" s="32" t="s">
        <v>71</v>
      </c>
      <c r="F72" s="30" t="s">
        <v>154</v>
      </c>
      <c r="G72" s="30" t="s">
        <v>381</v>
      </c>
      <c r="H72" s="30" t="s">
        <v>658</v>
      </c>
      <c r="I72" s="30" t="s">
        <v>659</v>
      </c>
      <c r="J72" s="30" t="s">
        <v>660</v>
      </c>
      <c r="K72" s="30" t="s">
        <v>89</v>
      </c>
      <c r="L72" s="33">
        <v>43215</v>
      </c>
      <c r="M72" s="33">
        <v>43375</v>
      </c>
      <c r="N72" s="33">
        <v>43830</v>
      </c>
      <c r="O72" s="33">
        <v>43799</v>
      </c>
      <c r="P72" s="33">
        <v>43403</v>
      </c>
      <c r="Q72" s="32" t="str">
        <f t="shared" si="6"/>
        <v>455</v>
      </c>
      <c r="R72" s="32" t="str">
        <f t="shared" si="7"/>
        <v>424</v>
      </c>
      <c r="S72" s="30" t="s">
        <v>661</v>
      </c>
      <c r="T72" s="32"/>
      <c r="U72" s="32">
        <v>182</v>
      </c>
      <c r="V72" s="32">
        <f t="shared" si="5"/>
        <v>242</v>
      </c>
      <c r="W72" s="30">
        <v>24</v>
      </c>
      <c r="X72" s="30">
        <v>3</v>
      </c>
      <c r="Y72" s="30">
        <f t="shared" si="8"/>
        <v>8</v>
      </c>
      <c r="Z72" s="55" t="s">
        <v>159</v>
      </c>
      <c r="AA72" s="32">
        <v>2</v>
      </c>
      <c r="AB72" s="37" t="s">
        <v>183</v>
      </c>
      <c r="AC72" s="32">
        <v>3</v>
      </c>
      <c r="AD72" s="30"/>
      <c r="AE72" s="32" t="s">
        <v>64</v>
      </c>
      <c r="AF72" s="30"/>
      <c r="AG72" s="32" t="s">
        <v>81</v>
      </c>
      <c r="AH72" s="30" t="s">
        <v>662</v>
      </c>
      <c r="AI72" s="30"/>
    </row>
    <row r="73" spans="1:35" ht="15" customHeight="1" x14ac:dyDescent="0.25">
      <c r="A73" s="60" t="s">
        <v>6</v>
      </c>
      <c r="B73" s="60" t="s">
        <v>54</v>
      </c>
      <c r="C73" s="60" t="s">
        <v>663</v>
      </c>
      <c r="D73" s="61">
        <v>3</v>
      </c>
      <c r="E73" s="61" t="s">
        <v>56</v>
      </c>
      <c r="F73" s="60" t="s">
        <v>664</v>
      </c>
      <c r="G73" s="60" t="s">
        <v>665</v>
      </c>
      <c r="H73" s="60" t="s">
        <v>666</v>
      </c>
      <c r="I73" s="60" t="s">
        <v>667</v>
      </c>
      <c r="J73" s="60" t="s">
        <v>668</v>
      </c>
      <c r="K73" s="60" t="s">
        <v>89</v>
      </c>
      <c r="L73" s="62">
        <v>41347</v>
      </c>
      <c r="M73" s="62">
        <v>41659</v>
      </c>
      <c r="N73" s="62">
        <v>43830</v>
      </c>
      <c r="O73" s="62">
        <v>43617</v>
      </c>
      <c r="P73" s="62">
        <v>43361</v>
      </c>
      <c r="Q73" s="64" t="str">
        <f t="shared" si="6"/>
        <v>2171</v>
      </c>
      <c r="R73" s="64" t="str">
        <f t="shared" si="7"/>
        <v>1958</v>
      </c>
      <c r="S73" s="60" t="s">
        <v>325</v>
      </c>
      <c r="T73" s="60"/>
      <c r="U73" s="60">
        <v>365</v>
      </c>
      <c r="V73" s="60">
        <f t="shared" si="5"/>
        <v>1593</v>
      </c>
      <c r="W73" s="60">
        <v>80</v>
      </c>
      <c r="X73" s="60">
        <v>4</v>
      </c>
      <c r="Y73" s="64">
        <f t="shared" si="8"/>
        <v>20</v>
      </c>
      <c r="Z73" s="60" t="s">
        <v>669</v>
      </c>
      <c r="AA73" s="60">
        <v>1</v>
      </c>
      <c r="AB73" s="65" t="s">
        <v>405</v>
      </c>
      <c r="AC73" s="61">
        <v>2</v>
      </c>
      <c r="AD73" s="60"/>
      <c r="AE73" s="61" t="s">
        <v>92</v>
      </c>
      <c r="AF73" s="60" t="s">
        <v>670</v>
      </c>
      <c r="AG73" s="61" t="s">
        <v>94</v>
      </c>
      <c r="AH73" s="60" t="s">
        <v>671</v>
      </c>
      <c r="AI73" s="60"/>
    </row>
    <row r="74" spans="1:35" ht="15" customHeight="1" x14ac:dyDescent="0.25">
      <c r="A74" s="30" t="s">
        <v>6</v>
      </c>
      <c r="B74" s="30" t="s">
        <v>54</v>
      </c>
      <c r="C74" s="30" t="s">
        <v>672</v>
      </c>
      <c r="D74" s="32">
        <v>1</v>
      </c>
      <c r="E74" s="32" t="s">
        <v>195</v>
      </c>
      <c r="F74" s="30" t="s">
        <v>673</v>
      </c>
      <c r="G74" s="30" t="s">
        <v>674</v>
      </c>
      <c r="H74" s="30" t="s">
        <v>675</v>
      </c>
      <c r="I74" s="30" t="s">
        <v>676</v>
      </c>
      <c r="J74" s="30" t="s">
        <v>677</v>
      </c>
      <c r="K74" s="30" t="s">
        <v>89</v>
      </c>
      <c r="L74" s="80">
        <v>43430</v>
      </c>
      <c r="M74" s="33">
        <v>42146</v>
      </c>
      <c r="N74" s="33">
        <v>43830</v>
      </c>
      <c r="O74" s="33">
        <v>43830</v>
      </c>
      <c r="P74" s="80">
        <v>43430</v>
      </c>
      <c r="Q74" s="32" t="str">
        <f t="shared" si="6"/>
        <v>1684</v>
      </c>
      <c r="R74" s="32" t="str">
        <f t="shared" si="7"/>
        <v>1684</v>
      </c>
      <c r="S74" s="30" t="s">
        <v>261</v>
      </c>
      <c r="T74" s="32">
        <v>24</v>
      </c>
      <c r="U74" s="32">
        <f>T74*7</f>
        <v>168</v>
      </c>
      <c r="V74" s="32">
        <f t="shared" si="5"/>
        <v>1516</v>
      </c>
      <c r="W74" s="30">
        <v>160</v>
      </c>
      <c r="X74" s="30">
        <v>4</v>
      </c>
      <c r="Y74" s="30">
        <f t="shared" si="8"/>
        <v>40</v>
      </c>
      <c r="Z74" s="30" t="s">
        <v>678</v>
      </c>
      <c r="AA74" s="32">
        <v>2</v>
      </c>
      <c r="AB74" s="37" t="s">
        <v>679</v>
      </c>
      <c r="AC74" s="32">
        <v>3</v>
      </c>
      <c r="AD74" s="30"/>
      <c r="AE74" s="32" t="s">
        <v>64</v>
      </c>
      <c r="AF74" s="30"/>
      <c r="AG74" s="32" t="s">
        <v>94</v>
      </c>
      <c r="AH74" s="30" t="s">
        <v>680</v>
      </c>
      <c r="AI74" s="30"/>
    </row>
    <row r="75" spans="1:35" ht="15" customHeight="1" x14ac:dyDescent="0.25">
      <c r="A75" s="42" t="s">
        <v>6</v>
      </c>
      <c r="B75" s="42" t="s">
        <v>681</v>
      </c>
      <c r="C75" s="42" t="s">
        <v>682</v>
      </c>
      <c r="D75" s="52">
        <v>3</v>
      </c>
      <c r="E75" s="52" t="s">
        <v>683</v>
      </c>
      <c r="F75" s="42" t="s">
        <v>684</v>
      </c>
      <c r="G75" s="42" t="s">
        <v>685</v>
      </c>
      <c r="H75" s="42" t="s">
        <v>686</v>
      </c>
      <c r="I75" s="42" t="s">
        <v>687</v>
      </c>
      <c r="J75" s="42" t="s">
        <v>688</v>
      </c>
      <c r="K75" s="42" t="s">
        <v>89</v>
      </c>
      <c r="L75" s="67">
        <v>42947</v>
      </c>
      <c r="M75" s="67">
        <v>43119</v>
      </c>
      <c r="N75" s="67">
        <v>44531</v>
      </c>
      <c r="O75" s="67">
        <v>44378</v>
      </c>
      <c r="P75" s="67" t="s">
        <v>689</v>
      </c>
      <c r="Q75" s="47" t="str">
        <f t="shared" si="6"/>
        <v>1412</v>
      </c>
      <c r="R75" s="47" t="str">
        <f t="shared" si="7"/>
        <v>1259</v>
      </c>
      <c r="S75" s="42" t="s">
        <v>77</v>
      </c>
      <c r="T75" s="52">
        <v>52</v>
      </c>
      <c r="U75" s="49">
        <v>364</v>
      </c>
      <c r="V75" s="47">
        <f t="shared" si="5"/>
        <v>895</v>
      </c>
      <c r="W75" s="52">
        <v>171</v>
      </c>
      <c r="X75" s="70">
        <v>2</v>
      </c>
      <c r="Y75" s="50">
        <f t="shared" si="8"/>
        <v>85.5</v>
      </c>
      <c r="Z75" s="42" t="s">
        <v>690</v>
      </c>
      <c r="AA75" s="70">
        <v>2</v>
      </c>
      <c r="AB75" s="66" t="s">
        <v>114</v>
      </c>
      <c r="AC75" s="52">
        <v>2</v>
      </c>
      <c r="AD75" s="42"/>
      <c r="AE75" s="52" t="s">
        <v>64</v>
      </c>
      <c r="AF75" s="42"/>
      <c r="AG75" s="52" t="s">
        <v>81</v>
      </c>
      <c r="AH75" s="42" t="s">
        <v>691</v>
      </c>
    </row>
    <row r="76" spans="1:35" ht="15" customHeight="1" x14ac:dyDescent="0.25">
      <c r="A76" s="60" t="s">
        <v>6</v>
      </c>
      <c r="B76" s="60" t="s">
        <v>54</v>
      </c>
      <c r="C76" s="60" t="s">
        <v>692</v>
      </c>
      <c r="D76" s="61">
        <v>3</v>
      </c>
      <c r="E76" s="123" t="s">
        <v>56</v>
      </c>
      <c r="F76" s="60" t="s">
        <v>693</v>
      </c>
      <c r="G76" s="60" t="s">
        <v>694</v>
      </c>
      <c r="H76" s="60" t="s">
        <v>695</v>
      </c>
      <c r="I76" s="60" t="s">
        <v>696</v>
      </c>
      <c r="J76" s="60" t="s">
        <v>697</v>
      </c>
      <c r="K76" s="60" t="s">
        <v>89</v>
      </c>
      <c r="L76" s="62">
        <v>43315</v>
      </c>
      <c r="M76" s="62">
        <v>43282</v>
      </c>
      <c r="N76" s="62">
        <v>45565</v>
      </c>
      <c r="O76" s="62">
        <v>45199</v>
      </c>
      <c r="P76" s="62">
        <v>43319</v>
      </c>
      <c r="Q76" s="64" t="str">
        <f t="shared" si="6"/>
        <v>2283</v>
      </c>
      <c r="R76" s="64" t="str">
        <f t="shared" si="7"/>
        <v>1917</v>
      </c>
      <c r="S76" s="60" t="s">
        <v>698</v>
      </c>
      <c r="T76" s="60">
        <f>U76/7</f>
        <v>104.28571428571429</v>
      </c>
      <c r="U76" s="60">
        <v>730</v>
      </c>
      <c r="V76" s="60">
        <f t="shared" si="5"/>
        <v>1187</v>
      </c>
      <c r="W76" s="60">
        <v>160</v>
      </c>
      <c r="X76" s="60">
        <v>2</v>
      </c>
      <c r="Y76" s="64">
        <f t="shared" si="8"/>
        <v>80</v>
      </c>
      <c r="Z76" s="60" t="s">
        <v>699</v>
      </c>
      <c r="AA76" s="60">
        <v>1</v>
      </c>
      <c r="AB76" s="65" t="s">
        <v>700</v>
      </c>
      <c r="AC76" s="61">
        <v>1</v>
      </c>
      <c r="AD76" s="60" t="s">
        <v>701</v>
      </c>
      <c r="AE76" s="61" t="s">
        <v>64</v>
      </c>
      <c r="AF76" s="60"/>
      <c r="AG76" s="61" t="s">
        <v>94</v>
      </c>
      <c r="AH76" s="60" t="s">
        <v>702</v>
      </c>
      <c r="AI76" s="60"/>
    </row>
    <row r="77" spans="1:35" ht="15" customHeight="1" x14ac:dyDescent="0.25">
      <c r="A77" s="42" t="s">
        <v>6</v>
      </c>
      <c r="B77" s="42" t="s">
        <v>69</v>
      </c>
      <c r="C77" s="42" t="s">
        <v>703</v>
      </c>
      <c r="D77" s="52">
        <v>1</v>
      </c>
      <c r="E77" s="52" t="s">
        <v>217</v>
      </c>
      <c r="F77" s="42" t="s">
        <v>704</v>
      </c>
      <c r="G77" s="42" t="s">
        <v>705</v>
      </c>
      <c r="H77" s="42" t="s">
        <v>706</v>
      </c>
      <c r="I77" s="42" t="s">
        <v>707</v>
      </c>
      <c r="J77" s="42" t="s">
        <v>708</v>
      </c>
      <c r="K77" s="106" t="s">
        <v>76</v>
      </c>
      <c r="L77" s="67">
        <v>42782</v>
      </c>
      <c r="M77" s="67">
        <v>42732</v>
      </c>
      <c r="N77" s="68">
        <v>43617</v>
      </c>
      <c r="O77" s="68">
        <v>43525</v>
      </c>
      <c r="P77" s="68">
        <v>43343</v>
      </c>
      <c r="Q77" s="47" t="str">
        <f t="shared" si="6"/>
        <v>885</v>
      </c>
      <c r="R77" s="47" t="str">
        <f t="shared" si="7"/>
        <v>793</v>
      </c>
      <c r="S77" s="42" t="s">
        <v>261</v>
      </c>
      <c r="T77" s="52">
        <v>24</v>
      </c>
      <c r="U77" s="49">
        <v>168</v>
      </c>
      <c r="V77" s="47">
        <f t="shared" si="5"/>
        <v>625</v>
      </c>
      <c r="W77" s="52">
        <v>180</v>
      </c>
      <c r="X77" s="70">
        <v>3</v>
      </c>
      <c r="Y77" s="50">
        <f t="shared" si="8"/>
        <v>60</v>
      </c>
      <c r="Z77" s="42" t="s">
        <v>709</v>
      </c>
      <c r="AA77" s="70">
        <v>2</v>
      </c>
      <c r="AB77" s="66" t="s">
        <v>522</v>
      </c>
      <c r="AC77" s="52">
        <v>3</v>
      </c>
      <c r="AD77" s="42"/>
      <c r="AE77" s="52" t="s">
        <v>64</v>
      </c>
      <c r="AF77" s="42"/>
      <c r="AG77" s="52" t="s">
        <v>228</v>
      </c>
      <c r="AH77" s="42" t="s">
        <v>710</v>
      </c>
    </row>
    <row r="78" spans="1:35" ht="15" customHeight="1" x14ac:dyDescent="0.25">
      <c r="A78" s="42" t="s">
        <v>6</v>
      </c>
      <c r="B78" s="42" t="s">
        <v>54</v>
      </c>
      <c r="C78" s="42" t="s">
        <v>711</v>
      </c>
      <c r="D78" s="52">
        <v>2</v>
      </c>
      <c r="E78" s="52" t="s">
        <v>195</v>
      </c>
      <c r="F78" s="112" t="s">
        <v>712</v>
      </c>
      <c r="G78" s="112" t="s">
        <v>713</v>
      </c>
      <c r="H78" s="42" t="s">
        <v>714</v>
      </c>
      <c r="I78" s="42" t="s">
        <v>715</v>
      </c>
      <c r="J78" s="42" t="s">
        <v>716</v>
      </c>
      <c r="K78" s="42" t="s">
        <v>89</v>
      </c>
      <c r="L78" s="67">
        <v>42516</v>
      </c>
      <c r="M78" s="67">
        <v>42795</v>
      </c>
      <c r="N78" s="67">
        <v>44166</v>
      </c>
      <c r="O78" s="67">
        <v>44044</v>
      </c>
      <c r="P78" s="68">
        <v>43277</v>
      </c>
      <c r="Q78" s="47" t="str">
        <f t="shared" si="6"/>
        <v>1371</v>
      </c>
      <c r="R78" s="47" t="str">
        <f t="shared" si="7"/>
        <v>1249</v>
      </c>
      <c r="S78" s="112" t="s">
        <v>717</v>
      </c>
      <c r="T78" s="52">
        <v>3</v>
      </c>
      <c r="U78" s="49">
        <v>21</v>
      </c>
      <c r="V78" s="47">
        <f t="shared" si="5"/>
        <v>1228</v>
      </c>
      <c r="W78" s="52">
        <v>160</v>
      </c>
      <c r="X78" s="52">
        <v>2</v>
      </c>
      <c r="Y78" s="50">
        <f t="shared" si="8"/>
        <v>80</v>
      </c>
      <c r="Z78" s="42" t="s">
        <v>718</v>
      </c>
      <c r="AA78" s="52">
        <v>1</v>
      </c>
      <c r="AB78" s="97" t="s">
        <v>64</v>
      </c>
      <c r="AC78" s="52">
        <v>3</v>
      </c>
      <c r="AD78" s="112" t="s">
        <v>719</v>
      </c>
      <c r="AE78" s="52" t="s">
        <v>64</v>
      </c>
      <c r="AF78" s="112" t="s">
        <v>64</v>
      </c>
      <c r="AG78" s="52" t="s">
        <v>228</v>
      </c>
      <c r="AH78" s="42" t="s">
        <v>720</v>
      </c>
    </row>
    <row r="79" spans="1:35" ht="15.75" customHeight="1" x14ac:dyDescent="0.25">
      <c r="A79" s="38" t="s">
        <v>6</v>
      </c>
      <c r="B79" s="39" t="s">
        <v>69</v>
      </c>
      <c r="C79" s="76" t="s">
        <v>721</v>
      </c>
      <c r="D79" s="40">
        <v>3</v>
      </c>
      <c r="E79" s="40" t="s">
        <v>71</v>
      </c>
      <c r="F79" s="111" t="s">
        <v>722</v>
      </c>
      <c r="G79" s="111" t="s">
        <v>458</v>
      </c>
      <c r="H79" s="77" t="s">
        <v>723</v>
      </c>
      <c r="I79" s="42"/>
      <c r="J79" s="76" t="s">
        <v>724</v>
      </c>
      <c r="K79" s="39" t="s">
        <v>76</v>
      </c>
      <c r="L79" s="44">
        <v>41990</v>
      </c>
      <c r="M79" s="45">
        <v>41969</v>
      </c>
      <c r="N79" s="95">
        <v>44012</v>
      </c>
      <c r="O79" s="95">
        <v>43186</v>
      </c>
      <c r="P79" s="95">
        <v>43349</v>
      </c>
      <c r="Q79" s="47" t="str">
        <f t="shared" si="6"/>
        <v>2043</v>
      </c>
      <c r="R79" s="47" t="str">
        <f t="shared" si="7"/>
        <v>1217</v>
      </c>
      <c r="S79" s="105" t="s">
        <v>725</v>
      </c>
      <c r="T79" s="52">
        <f>U79/7</f>
        <v>208.57142857142858</v>
      </c>
      <c r="U79" s="100">
        <f>365*4</f>
        <v>1460</v>
      </c>
      <c r="V79" s="47">
        <f t="shared" si="5"/>
        <v>-243</v>
      </c>
      <c r="W79" s="49">
        <v>71</v>
      </c>
      <c r="X79" s="49">
        <v>8</v>
      </c>
      <c r="Y79" s="50">
        <f t="shared" si="8"/>
        <v>8.875</v>
      </c>
      <c r="Z79" s="77" t="s">
        <v>726</v>
      </c>
      <c r="AA79" s="40">
        <v>1</v>
      </c>
      <c r="AB79" s="51" t="s">
        <v>223</v>
      </c>
      <c r="AC79" s="101" t="s">
        <v>224</v>
      </c>
      <c r="AD79" s="42" t="s">
        <v>727</v>
      </c>
      <c r="AE79" s="79" t="s">
        <v>728</v>
      </c>
      <c r="AF79" s="124" t="s">
        <v>729</v>
      </c>
      <c r="AG79" s="40" t="s">
        <v>81</v>
      </c>
      <c r="AH79" s="42"/>
    </row>
    <row r="80" spans="1:35" ht="15.75" customHeight="1" x14ac:dyDescent="0.25">
      <c r="A80" s="38" t="s">
        <v>6</v>
      </c>
      <c r="B80" s="39" t="s">
        <v>730</v>
      </c>
      <c r="C80" s="76" t="s">
        <v>731</v>
      </c>
      <c r="D80" s="40">
        <v>3</v>
      </c>
      <c r="E80" s="40" t="s">
        <v>217</v>
      </c>
      <c r="F80" s="111" t="s">
        <v>732</v>
      </c>
      <c r="G80" s="111" t="s">
        <v>733</v>
      </c>
      <c r="H80" s="77" t="s">
        <v>734</v>
      </c>
      <c r="I80" s="42"/>
      <c r="J80" s="76" t="s">
        <v>735</v>
      </c>
      <c r="K80" s="39" t="s">
        <v>89</v>
      </c>
      <c r="L80" s="44">
        <v>42143</v>
      </c>
      <c r="M80" s="44">
        <v>42005</v>
      </c>
      <c r="N80" s="78">
        <v>43282</v>
      </c>
      <c r="O80" s="78">
        <v>43191</v>
      </c>
      <c r="P80" s="44" t="s">
        <v>736</v>
      </c>
      <c r="Q80" s="47" t="str">
        <f t="shared" si="6"/>
        <v>1277</v>
      </c>
      <c r="R80" s="47" t="str">
        <f t="shared" si="7"/>
        <v>1186</v>
      </c>
      <c r="S80" s="39" t="s">
        <v>325</v>
      </c>
      <c r="T80" s="52">
        <v>52.142899999999997</v>
      </c>
      <c r="U80" s="49">
        <v>365.00029999999998</v>
      </c>
      <c r="V80" s="47">
        <f t="shared" si="5"/>
        <v>820.99970000000008</v>
      </c>
      <c r="W80" s="49">
        <v>60</v>
      </c>
      <c r="X80" s="49">
        <v>2</v>
      </c>
      <c r="Y80" s="50">
        <f t="shared" si="8"/>
        <v>30</v>
      </c>
      <c r="Z80" s="77" t="s">
        <v>737</v>
      </c>
      <c r="AA80" s="40">
        <v>1</v>
      </c>
      <c r="AB80" s="51" t="s">
        <v>160</v>
      </c>
      <c r="AC80" s="52">
        <v>3</v>
      </c>
      <c r="AD80" s="42"/>
      <c r="AE80" s="79" t="s">
        <v>339</v>
      </c>
      <c r="AF80" s="113" t="s">
        <v>738</v>
      </c>
      <c r="AG80" s="40" t="s">
        <v>228</v>
      </c>
      <c r="AH80" s="42"/>
    </row>
    <row r="81" spans="1:35" ht="15" customHeight="1" x14ac:dyDescent="0.25">
      <c r="A81" s="60" t="s">
        <v>6</v>
      </c>
      <c r="B81" s="60" t="s">
        <v>739</v>
      </c>
      <c r="C81" s="60" t="s">
        <v>740</v>
      </c>
      <c r="D81" s="61">
        <v>3</v>
      </c>
      <c r="E81" s="61" t="s">
        <v>56</v>
      </c>
      <c r="F81" s="60" t="s">
        <v>741</v>
      </c>
      <c r="G81" s="60" t="s">
        <v>742</v>
      </c>
      <c r="H81" s="60" t="s">
        <v>743</v>
      </c>
      <c r="I81" s="60" t="s">
        <v>744</v>
      </c>
      <c r="J81" s="60" t="s">
        <v>745</v>
      </c>
      <c r="K81" s="60" t="s">
        <v>89</v>
      </c>
      <c r="L81" s="62">
        <v>41652</v>
      </c>
      <c r="M81" s="63">
        <v>41944</v>
      </c>
      <c r="N81" s="63">
        <v>43344</v>
      </c>
      <c r="O81" s="63">
        <v>43344</v>
      </c>
      <c r="P81" s="62">
        <v>43020</v>
      </c>
      <c r="Q81" s="64" t="str">
        <f t="shared" si="6"/>
        <v>1400</v>
      </c>
      <c r="R81" s="64" t="str">
        <f t="shared" si="7"/>
        <v>1400</v>
      </c>
      <c r="S81" s="60" t="s">
        <v>746</v>
      </c>
      <c r="T81" s="60">
        <v>10</v>
      </c>
      <c r="U81" s="60">
        <f>T81*7</f>
        <v>70</v>
      </c>
      <c r="V81" s="60">
        <f t="shared" si="5"/>
        <v>1330</v>
      </c>
      <c r="W81" s="60">
        <v>20</v>
      </c>
      <c r="X81" s="60">
        <v>2</v>
      </c>
      <c r="Y81" s="64">
        <f t="shared" si="8"/>
        <v>10</v>
      </c>
      <c r="Z81" s="60" t="s">
        <v>747</v>
      </c>
      <c r="AA81" s="60">
        <v>1</v>
      </c>
      <c r="AB81" s="65" t="s">
        <v>748</v>
      </c>
      <c r="AC81" s="61">
        <v>3</v>
      </c>
      <c r="AD81" s="60"/>
      <c r="AE81" s="61" t="s">
        <v>749</v>
      </c>
      <c r="AF81" s="60" t="s">
        <v>750</v>
      </c>
      <c r="AG81" s="61" t="s">
        <v>94</v>
      </c>
      <c r="AH81" s="60" t="s">
        <v>751</v>
      </c>
      <c r="AI81" s="60"/>
    </row>
    <row r="82" spans="1:35" ht="15" customHeight="1" x14ac:dyDescent="0.25">
      <c r="A82" s="30" t="s">
        <v>6</v>
      </c>
      <c r="B82" s="30" t="s">
        <v>69</v>
      </c>
      <c r="C82" s="30" t="s">
        <v>752</v>
      </c>
      <c r="D82" s="31">
        <v>4</v>
      </c>
      <c r="E82" s="32" t="s">
        <v>83</v>
      </c>
      <c r="F82" s="30" t="s">
        <v>753</v>
      </c>
      <c r="G82" s="30" t="s">
        <v>754</v>
      </c>
      <c r="H82" s="30" t="s">
        <v>755</v>
      </c>
      <c r="I82" s="30" t="s">
        <v>756</v>
      </c>
      <c r="J82" s="30" t="s">
        <v>757</v>
      </c>
      <c r="K82" s="30" t="s">
        <v>89</v>
      </c>
      <c r="L82" s="33">
        <v>43230</v>
      </c>
      <c r="M82" s="33">
        <v>43206</v>
      </c>
      <c r="N82" s="35">
        <v>43770</v>
      </c>
      <c r="O82" s="35">
        <v>43770</v>
      </c>
      <c r="P82" s="33">
        <v>43318</v>
      </c>
      <c r="Q82" s="32" t="str">
        <f t="shared" si="6"/>
        <v>564</v>
      </c>
      <c r="R82" s="32" t="str">
        <f t="shared" si="7"/>
        <v>564</v>
      </c>
      <c r="S82" s="30" t="s">
        <v>150</v>
      </c>
      <c r="T82" s="32">
        <v>13</v>
      </c>
      <c r="U82" s="32">
        <f>T82*7</f>
        <v>91</v>
      </c>
      <c r="V82" s="32">
        <f t="shared" si="5"/>
        <v>473</v>
      </c>
      <c r="W82" s="30">
        <v>40</v>
      </c>
      <c r="X82" s="30">
        <v>2</v>
      </c>
      <c r="Y82" s="30">
        <f t="shared" si="8"/>
        <v>20</v>
      </c>
      <c r="Z82" s="55" t="s">
        <v>758</v>
      </c>
      <c r="AA82" s="32">
        <v>1</v>
      </c>
      <c r="AB82" s="37" t="s">
        <v>759</v>
      </c>
      <c r="AC82" s="32">
        <v>3</v>
      </c>
      <c r="AD82" s="30"/>
      <c r="AE82" s="32" t="s">
        <v>64</v>
      </c>
      <c r="AF82" s="30"/>
      <c r="AG82" s="32" t="s">
        <v>94</v>
      </c>
      <c r="AH82" s="30" t="s">
        <v>760</v>
      </c>
      <c r="AI82" s="30"/>
    </row>
    <row r="83" spans="1:35" ht="15" customHeight="1" x14ac:dyDescent="0.25">
      <c r="A83" s="30" t="s">
        <v>6</v>
      </c>
      <c r="B83" s="30" t="s">
        <v>69</v>
      </c>
      <c r="C83" s="30" t="s">
        <v>752</v>
      </c>
      <c r="D83" s="31">
        <v>4</v>
      </c>
      <c r="E83" s="32" t="s">
        <v>83</v>
      </c>
      <c r="F83" s="30" t="s">
        <v>761</v>
      </c>
      <c r="G83" s="30"/>
      <c r="H83" s="30" t="s">
        <v>762</v>
      </c>
      <c r="I83" s="30" t="s">
        <v>763</v>
      </c>
      <c r="J83" s="30" t="s">
        <v>764</v>
      </c>
      <c r="K83" s="30" t="s">
        <v>89</v>
      </c>
      <c r="L83" s="33">
        <v>43439</v>
      </c>
      <c r="M83" s="35">
        <v>43435</v>
      </c>
      <c r="N83" s="35">
        <v>43770</v>
      </c>
      <c r="O83" s="35">
        <v>43770</v>
      </c>
      <c r="P83" s="33">
        <v>43439</v>
      </c>
      <c r="Q83" s="32" t="str">
        <f t="shared" si="6"/>
        <v>335</v>
      </c>
      <c r="R83" s="32" t="str">
        <f t="shared" si="7"/>
        <v>335</v>
      </c>
      <c r="S83" s="30" t="s">
        <v>765</v>
      </c>
      <c r="T83" s="32">
        <v>5</v>
      </c>
      <c r="U83" s="32">
        <f>T83*7</f>
        <v>35</v>
      </c>
      <c r="V83" s="32">
        <f t="shared" si="5"/>
        <v>300</v>
      </c>
      <c r="W83" s="30">
        <v>20</v>
      </c>
      <c r="X83" s="30">
        <v>2</v>
      </c>
      <c r="Y83" s="30">
        <f t="shared" si="8"/>
        <v>10</v>
      </c>
      <c r="Z83" s="30" t="s">
        <v>758</v>
      </c>
      <c r="AA83" s="32">
        <v>1</v>
      </c>
      <c r="AB83" s="37" t="s">
        <v>766</v>
      </c>
      <c r="AC83" s="32">
        <v>4</v>
      </c>
      <c r="AD83" s="30" t="s">
        <v>767</v>
      </c>
      <c r="AE83" s="32" t="s">
        <v>64</v>
      </c>
      <c r="AF83" s="30"/>
      <c r="AG83" s="32" t="s">
        <v>94</v>
      </c>
      <c r="AH83" s="30" t="s">
        <v>768</v>
      </c>
      <c r="AI83" s="30"/>
    </row>
    <row r="84" spans="1:35" ht="15" customHeight="1" x14ac:dyDescent="0.25">
      <c r="A84" s="42" t="s">
        <v>6</v>
      </c>
      <c r="B84" s="42" t="s">
        <v>69</v>
      </c>
      <c r="C84" s="42" t="s">
        <v>769</v>
      </c>
      <c r="D84" s="108">
        <v>4</v>
      </c>
      <c r="E84" s="52" t="s">
        <v>770</v>
      </c>
      <c r="F84" s="42" t="s">
        <v>771</v>
      </c>
      <c r="G84" s="42" t="s">
        <v>772</v>
      </c>
      <c r="H84" s="42" t="s">
        <v>773</v>
      </c>
      <c r="I84" s="42" t="s">
        <v>774</v>
      </c>
      <c r="J84" s="42" t="s">
        <v>775</v>
      </c>
      <c r="K84" s="42" t="s">
        <v>89</v>
      </c>
      <c r="L84" s="67">
        <v>42898</v>
      </c>
      <c r="M84" s="67">
        <v>42887</v>
      </c>
      <c r="N84" s="67">
        <v>43617</v>
      </c>
      <c r="O84" s="67">
        <v>43617</v>
      </c>
      <c r="P84" s="67" t="s">
        <v>776</v>
      </c>
      <c r="Q84" s="47" t="str">
        <f t="shared" si="6"/>
        <v>730</v>
      </c>
      <c r="R84" s="47" t="str">
        <f t="shared" si="7"/>
        <v>730</v>
      </c>
      <c r="S84" s="42" t="s">
        <v>261</v>
      </c>
      <c r="T84" s="52">
        <v>24</v>
      </c>
      <c r="U84" s="49">
        <v>168</v>
      </c>
      <c r="V84" s="47">
        <f t="shared" si="5"/>
        <v>562</v>
      </c>
      <c r="W84" s="52">
        <v>90</v>
      </c>
      <c r="X84" s="70">
        <v>3</v>
      </c>
      <c r="Y84" s="50">
        <f t="shared" si="8"/>
        <v>30</v>
      </c>
      <c r="Z84" s="42" t="s">
        <v>777</v>
      </c>
      <c r="AA84" s="70">
        <v>2</v>
      </c>
      <c r="AB84" s="66" t="s">
        <v>778</v>
      </c>
      <c r="AC84" s="52">
        <v>3</v>
      </c>
      <c r="AD84" s="42"/>
      <c r="AE84" s="52" t="s">
        <v>64</v>
      </c>
      <c r="AF84" s="42"/>
      <c r="AG84" s="52" t="s">
        <v>94</v>
      </c>
      <c r="AH84" s="42" t="s">
        <v>779</v>
      </c>
    </row>
    <row r="85" spans="1:35" ht="15" customHeight="1" x14ac:dyDescent="0.25">
      <c r="A85" s="42" t="s">
        <v>6</v>
      </c>
      <c r="B85" s="42" t="s">
        <v>69</v>
      </c>
      <c r="C85" s="42" t="s">
        <v>780</v>
      </c>
      <c r="D85" s="108" t="s">
        <v>204</v>
      </c>
      <c r="E85" s="101" t="s">
        <v>205</v>
      </c>
      <c r="F85" s="112" t="s">
        <v>206</v>
      </c>
      <c r="G85" s="112" t="s">
        <v>207</v>
      </c>
      <c r="H85" s="42" t="s">
        <v>781</v>
      </c>
      <c r="I85" s="42" t="s">
        <v>782</v>
      </c>
      <c r="J85" s="42" t="s">
        <v>783</v>
      </c>
      <c r="K85" s="106" t="s">
        <v>76</v>
      </c>
      <c r="L85" s="67">
        <v>42541</v>
      </c>
      <c r="M85" s="67">
        <v>42522</v>
      </c>
      <c r="N85" s="68">
        <v>43983</v>
      </c>
      <c r="O85" s="68">
        <v>43800</v>
      </c>
      <c r="P85" s="68">
        <v>43207</v>
      </c>
      <c r="Q85" s="47" t="str">
        <f t="shared" si="6"/>
        <v>1461</v>
      </c>
      <c r="R85" s="47" t="str">
        <f t="shared" si="7"/>
        <v>1278</v>
      </c>
      <c r="S85" s="112" t="s">
        <v>784</v>
      </c>
      <c r="T85" s="52">
        <v>26.071449999999999</v>
      </c>
      <c r="U85" s="49">
        <v>182.50014999999999</v>
      </c>
      <c r="V85" s="47">
        <f t="shared" si="5"/>
        <v>1095.4998499999999</v>
      </c>
      <c r="W85" s="52">
        <v>40</v>
      </c>
      <c r="X85" s="52">
        <v>2</v>
      </c>
      <c r="Y85" s="50">
        <f t="shared" si="8"/>
        <v>20</v>
      </c>
      <c r="Z85" s="42" t="s">
        <v>785</v>
      </c>
      <c r="AA85" s="52">
        <v>1</v>
      </c>
      <c r="AB85" s="97" t="s">
        <v>759</v>
      </c>
      <c r="AC85" s="52">
        <v>3</v>
      </c>
      <c r="AD85" s="112"/>
      <c r="AE85" s="52" t="s">
        <v>64</v>
      </c>
      <c r="AF85" s="112" t="s">
        <v>64</v>
      </c>
      <c r="AG85" s="52" t="s">
        <v>81</v>
      </c>
      <c r="AH85" s="42" t="s">
        <v>786</v>
      </c>
    </row>
    <row r="86" spans="1:35" ht="15.75" customHeight="1" x14ac:dyDescent="0.25">
      <c r="A86" s="38" t="s">
        <v>6</v>
      </c>
      <c r="B86" s="42" t="s">
        <v>54</v>
      </c>
      <c r="C86" s="92" t="s">
        <v>423</v>
      </c>
      <c r="D86" s="108" t="s">
        <v>204</v>
      </c>
      <c r="E86" s="101" t="s">
        <v>205</v>
      </c>
      <c r="F86" s="111" t="s">
        <v>206</v>
      </c>
      <c r="G86" s="112" t="s">
        <v>207</v>
      </c>
      <c r="H86" s="93" t="s">
        <v>787</v>
      </c>
      <c r="I86" s="42"/>
      <c r="J86" s="42" t="s">
        <v>788</v>
      </c>
      <c r="K86" s="106" t="s">
        <v>76</v>
      </c>
      <c r="L86" s="78">
        <v>42215</v>
      </c>
      <c r="M86" s="95">
        <v>43028</v>
      </c>
      <c r="N86" s="78">
        <v>43739</v>
      </c>
      <c r="O86" s="78">
        <v>43374</v>
      </c>
      <c r="P86" s="95">
        <v>43216</v>
      </c>
      <c r="Q86" s="47" t="str">
        <f t="shared" si="6"/>
        <v>711</v>
      </c>
      <c r="R86" s="47" t="str">
        <f t="shared" si="7"/>
        <v>346</v>
      </c>
      <c r="S86" s="42" t="s">
        <v>428</v>
      </c>
      <c r="T86" s="52">
        <v>16</v>
      </c>
      <c r="U86" s="49">
        <v>112</v>
      </c>
      <c r="V86" s="47">
        <f t="shared" si="5"/>
        <v>234</v>
      </c>
      <c r="W86" s="70">
        <v>40</v>
      </c>
      <c r="X86" s="49">
        <v>2</v>
      </c>
      <c r="Y86" s="50">
        <f t="shared" si="8"/>
        <v>20</v>
      </c>
      <c r="Z86" s="93" t="s">
        <v>429</v>
      </c>
      <c r="AA86" s="52">
        <v>2</v>
      </c>
      <c r="AB86" s="125" t="s">
        <v>789</v>
      </c>
      <c r="AC86" s="52">
        <v>3</v>
      </c>
      <c r="AD86" s="42"/>
      <c r="AE86" s="101">
        <v>5</v>
      </c>
      <c r="AF86" s="42" t="s">
        <v>513</v>
      </c>
      <c r="AG86" s="52" t="s">
        <v>228</v>
      </c>
      <c r="AH86" s="42"/>
    </row>
    <row r="87" spans="1:35" ht="15" customHeight="1" x14ac:dyDescent="0.25">
      <c r="A87" s="114" t="s">
        <v>6</v>
      </c>
      <c r="B87" s="114" t="s">
        <v>69</v>
      </c>
      <c r="C87" s="114" t="s">
        <v>790</v>
      </c>
      <c r="D87" s="126">
        <v>3</v>
      </c>
      <c r="E87" s="126" t="s">
        <v>71</v>
      </c>
      <c r="F87" s="114" t="s">
        <v>791</v>
      </c>
      <c r="G87" s="114" t="s">
        <v>792</v>
      </c>
      <c r="H87" s="114" t="s">
        <v>793</v>
      </c>
      <c r="I87" s="114" t="s">
        <v>794</v>
      </c>
      <c r="J87" s="114" t="s">
        <v>795</v>
      </c>
      <c r="K87" s="127" t="s">
        <v>76</v>
      </c>
      <c r="L87" s="128">
        <v>43075</v>
      </c>
      <c r="M87" s="128">
        <v>42472</v>
      </c>
      <c r="N87" s="128">
        <v>43465</v>
      </c>
      <c r="O87" s="128">
        <v>43465</v>
      </c>
      <c r="P87" s="129">
        <v>43346</v>
      </c>
      <c r="Q87" s="47" t="str">
        <f t="shared" si="6"/>
        <v>993</v>
      </c>
      <c r="R87" s="47" t="str">
        <f t="shared" si="7"/>
        <v>993</v>
      </c>
      <c r="S87" s="114" t="s">
        <v>112</v>
      </c>
      <c r="T87" s="126">
        <v>12</v>
      </c>
      <c r="U87" s="49">
        <v>84</v>
      </c>
      <c r="V87" s="47">
        <f t="shared" si="5"/>
        <v>909</v>
      </c>
      <c r="W87" s="130">
        <v>116</v>
      </c>
      <c r="X87" s="131">
        <v>4</v>
      </c>
      <c r="Y87" s="50">
        <f t="shared" si="8"/>
        <v>29</v>
      </c>
      <c r="Z87" s="114" t="s">
        <v>796</v>
      </c>
      <c r="AA87" s="131">
        <v>2</v>
      </c>
      <c r="AB87" s="132" t="s">
        <v>160</v>
      </c>
      <c r="AC87" s="126">
        <v>3</v>
      </c>
      <c r="AD87" s="114"/>
      <c r="AE87" s="126" t="s">
        <v>64</v>
      </c>
      <c r="AF87" s="114"/>
      <c r="AG87" s="126" t="s">
        <v>81</v>
      </c>
      <c r="AH87" s="114" t="s">
        <v>797</v>
      </c>
    </row>
    <row r="88" spans="1:35" ht="15.75" customHeight="1" x14ac:dyDescent="0.25">
      <c r="A88" s="38" t="s">
        <v>6</v>
      </c>
      <c r="B88" s="39" t="s">
        <v>54</v>
      </c>
      <c r="C88" s="76" t="s">
        <v>798</v>
      </c>
      <c r="D88" s="40">
        <v>3</v>
      </c>
      <c r="E88" s="40" t="s">
        <v>217</v>
      </c>
      <c r="F88" s="111" t="s">
        <v>218</v>
      </c>
      <c r="G88" s="111" t="s">
        <v>799</v>
      </c>
      <c r="H88" s="77" t="s">
        <v>800</v>
      </c>
      <c r="I88" s="42"/>
      <c r="J88" s="39" t="s">
        <v>801</v>
      </c>
      <c r="K88" s="105" t="s">
        <v>76</v>
      </c>
      <c r="L88" s="44">
        <v>42199</v>
      </c>
      <c r="M88" s="44">
        <v>42217</v>
      </c>
      <c r="N88" s="95">
        <v>43586</v>
      </c>
      <c r="O88" s="95">
        <v>43586</v>
      </c>
      <c r="P88" s="95">
        <v>43447</v>
      </c>
      <c r="Q88" s="47" t="str">
        <f t="shared" si="6"/>
        <v>1369</v>
      </c>
      <c r="R88" s="47" t="str">
        <f t="shared" si="7"/>
        <v>1369</v>
      </c>
      <c r="S88" s="39" t="s">
        <v>314</v>
      </c>
      <c r="T88" s="52">
        <v>26.071449999999999</v>
      </c>
      <c r="U88" s="49">
        <v>182.50014999999999</v>
      </c>
      <c r="V88" s="47">
        <f t="shared" si="5"/>
        <v>1186.4998499999999</v>
      </c>
      <c r="W88" s="49">
        <v>90</v>
      </c>
      <c r="X88" s="49">
        <v>2</v>
      </c>
      <c r="Y88" s="50">
        <f t="shared" si="8"/>
        <v>45</v>
      </c>
      <c r="Z88" s="77" t="s">
        <v>802</v>
      </c>
      <c r="AA88" s="40">
        <v>1</v>
      </c>
      <c r="AB88" s="51" t="s">
        <v>223</v>
      </c>
      <c r="AC88" s="52">
        <v>2</v>
      </c>
      <c r="AD88" s="42"/>
      <c r="AE88" s="40" t="s">
        <v>803</v>
      </c>
      <c r="AF88" s="113" t="s">
        <v>804</v>
      </c>
      <c r="AG88" s="40" t="s">
        <v>228</v>
      </c>
      <c r="AH88" s="42"/>
    </row>
    <row r="89" spans="1:35" ht="15" customHeight="1" x14ac:dyDescent="0.25">
      <c r="A89" s="116" t="s">
        <v>6</v>
      </c>
      <c r="B89" s="116" t="s">
        <v>69</v>
      </c>
      <c r="C89" s="116" t="s">
        <v>805</v>
      </c>
      <c r="D89" s="133">
        <v>2</v>
      </c>
      <c r="E89" s="133" t="s">
        <v>195</v>
      </c>
      <c r="F89" s="116" t="s">
        <v>806</v>
      </c>
      <c r="G89" s="116" t="s">
        <v>807</v>
      </c>
      <c r="H89" s="86" t="s">
        <v>808</v>
      </c>
      <c r="I89" s="86" t="s">
        <v>809</v>
      </c>
      <c r="J89" s="86" t="s">
        <v>810</v>
      </c>
      <c r="K89" s="116" t="s">
        <v>76</v>
      </c>
      <c r="L89" s="134">
        <v>42727</v>
      </c>
      <c r="M89" s="134">
        <v>42724</v>
      </c>
      <c r="N89" s="134">
        <v>43930</v>
      </c>
      <c r="O89" s="134">
        <v>43307</v>
      </c>
      <c r="P89" s="134">
        <v>43340</v>
      </c>
      <c r="Q89" s="135" t="str">
        <f t="shared" si="6"/>
        <v>1206</v>
      </c>
      <c r="R89" s="133" t="str">
        <f t="shared" si="7"/>
        <v>583</v>
      </c>
      <c r="S89" s="116" t="s">
        <v>811</v>
      </c>
      <c r="T89" s="133"/>
      <c r="U89" s="136">
        <v>28</v>
      </c>
      <c r="V89" s="86">
        <f t="shared" si="5"/>
        <v>555</v>
      </c>
      <c r="W89" s="137">
        <v>62</v>
      </c>
      <c r="X89" s="138">
        <v>5</v>
      </c>
      <c r="Y89" s="86">
        <f t="shared" si="8"/>
        <v>12.4</v>
      </c>
      <c r="Z89" s="86" t="s">
        <v>812</v>
      </c>
      <c r="AA89" s="133">
        <v>3</v>
      </c>
      <c r="AB89" s="121" t="s">
        <v>679</v>
      </c>
      <c r="AC89" s="139">
        <v>3</v>
      </c>
      <c r="AD89" s="140" t="s">
        <v>813</v>
      </c>
      <c r="AE89" s="133" t="s">
        <v>64</v>
      </c>
      <c r="AF89" s="116"/>
      <c r="AG89" s="133" t="s">
        <v>94</v>
      </c>
      <c r="AH89" s="86" t="s">
        <v>814</v>
      </c>
      <c r="AI89" s="133"/>
    </row>
    <row r="90" spans="1:35" ht="15" customHeight="1" x14ac:dyDescent="0.25">
      <c r="A90" s="30" t="s">
        <v>6</v>
      </c>
      <c r="B90" s="30" t="s">
        <v>815</v>
      </c>
      <c r="C90" s="30" t="s">
        <v>816</v>
      </c>
      <c r="D90" s="32">
        <v>3</v>
      </c>
      <c r="E90" s="32" t="s">
        <v>56</v>
      </c>
      <c r="F90" s="30" t="s">
        <v>817</v>
      </c>
      <c r="G90" s="30" t="s">
        <v>818</v>
      </c>
      <c r="H90" s="30" t="s">
        <v>819</v>
      </c>
      <c r="I90" s="30" t="s">
        <v>820</v>
      </c>
      <c r="J90" s="30" t="s">
        <v>821</v>
      </c>
      <c r="K90" s="30" t="s">
        <v>89</v>
      </c>
      <c r="L90" s="33">
        <v>43195</v>
      </c>
      <c r="M90" s="35">
        <v>43405</v>
      </c>
      <c r="N90" s="35">
        <v>43831</v>
      </c>
      <c r="O90" s="33">
        <v>43770</v>
      </c>
      <c r="P90" s="33">
        <v>43389</v>
      </c>
      <c r="Q90" s="32" t="str">
        <f t="shared" si="6"/>
        <v>426</v>
      </c>
      <c r="R90" s="32" t="str">
        <f t="shared" si="7"/>
        <v>365</v>
      </c>
      <c r="S90" s="30" t="s">
        <v>822</v>
      </c>
      <c r="T90" s="32">
        <v>8</v>
      </c>
      <c r="U90" s="32">
        <f>T90*7</f>
        <v>56</v>
      </c>
      <c r="V90" s="32">
        <f t="shared" si="5"/>
        <v>309</v>
      </c>
      <c r="W90" s="30">
        <v>30</v>
      </c>
      <c r="X90" s="30">
        <v>2</v>
      </c>
      <c r="Y90" s="30">
        <f t="shared" si="8"/>
        <v>15</v>
      </c>
      <c r="Z90" s="55" t="s">
        <v>823</v>
      </c>
      <c r="AA90" s="32">
        <v>2</v>
      </c>
      <c r="AB90" s="37" t="s">
        <v>679</v>
      </c>
      <c r="AC90" s="32">
        <v>3</v>
      </c>
      <c r="AD90" s="30"/>
      <c r="AE90" s="32" t="s">
        <v>64</v>
      </c>
      <c r="AF90" s="30"/>
      <c r="AG90" s="32" t="s">
        <v>94</v>
      </c>
      <c r="AH90" s="30" t="s">
        <v>824</v>
      </c>
      <c r="AI90" s="30"/>
    </row>
    <row r="91" spans="1:35" ht="15.75" customHeight="1" x14ac:dyDescent="0.25">
      <c r="A91" s="38" t="s">
        <v>6</v>
      </c>
      <c r="B91" s="39" t="s">
        <v>54</v>
      </c>
      <c r="C91" s="76" t="s">
        <v>825</v>
      </c>
      <c r="D91" s="40">
        <v>3</v>
      </c>
      <c r="E91" s="40" t="s">
        <v>56</v>
      </c>
      <c r="F91" s="30" t="s">
        <v>817</v>
      </c>
      <c r="G91" s="30" t="s">
        <v>818</v>
      </c>
      <c r="H91" s="77" t="s">
        <v>826</v>
      </c>
      <c r="I91" s="42"/>
      <c r="J91" s="76" t="s">
        <v>827</v>
      </c>
      <c r="K91" s="39" t="s">
        <v>89</v>
      </c>
      <c r="L91" s="44">
        <v>41572</v>
      </c>
      <c r="M91" s="44">
        <v>41791</v>
      </c>
      <c r="N91" s="45">
        <v>43800</v>
      </c>
      <c r="O91" s="45">
        <v>43800</v>
      </c>
      <c r="P91" s="95">
        <v>43300</v>
      </c>
      <c r="Q91" s="47" t="str">
        <f t="shared" si="6"/>
        <v>2009</v>
      </c>
      <c r="R91" s="47" t="str">
        <f t="shared" si="7"/>
        <v>2009</v>
      </c>
      <c r="S91" s="38" t="s">
        <v>112</v>
      </c>
      <c r="T91" s="48">
        <v>12</v>
      </c>
      <c r="U91" s="49">
        <v>84</v>
      </c>
      <c r="V91" s="47">
        <f t="shared" si="5"/>
        <v>1925</v>
      </c>
      <c r="W91" s="40">
        <v>36</v>
      </c>
      <c r="X91" s="49">
        <v>2</v>
      </c>
      <c r="Y91" s="50">
        <f t="shared" si="8"/>
        <v>18</v>
      </c>
      <c r="Z91" s="77" t="s">
        <v>326</v>
      </c>
      <c r="AA91" s="49">
        <v>1</v>
      </c>
      <c r="AB91" s="51" t="s">
        <v>828</v>
      </c>
      <c r="AC91" s="52">
        <v>3</v>
      </c>
      <c r="AD91" s="42"/>
      <c r="AE91" s="40" t="s">
        <v>64</v>
      </c>
      <c r="AF91" s="113" t="s">
        <v>64</v>
      </c>
      <c r="AG91" s="40" t="s">
        <v>228</v>
      </c>
      <c r="AH91" s="42"/>
    </row>
    <row r="92" spans="1:35" ht="15" customHeight="1" x14ac:dyDescent="0.25">
      <c r="A92" s="30" t="s">
        <v>6</v>
      </c>
      <c r="B92" s="30" t="s">
        <v>739</v>
      </c>
      <c r="C92" s="30" t="s">
        <v>829</v>
      </c>
      <c r="D92" s="32">
        <v>3</v>
      </c>
      <c r="E92" s="32" t="s">
        <v>56</v>
      </c>
      <c r="F92" s="30" t="s">
        <v>817</v>
      </c>
      <c r="G92" s="30" t="s">
        <v>818</v>
      </c>
      <c r="H92" s="30" t="s">
        <v>830</v>
      </c>
      <c r="I92" s="30" t="s">
        <v>831</v>
      </c>
      <c r="J92" s="30" t="s">
        <v>832</v>
      </c>
      <c r="K92" s="30" t="s">
        <v>89</v>
      </c>
      <c r="L92" s="33">
        <v>43171</v>
      </c>
      <c r="M92" s="35">
        <v>43405</v>
      </c>
      <c r="N92" s="33">
        <v>43555</v>
      </c>
      <c r="O92" s="33">
        <v>43555</v>
      </c>
      <c r="P92" s="33">
        <v>43378</v>
      </c>
      <c r="Q92" s="32" t="str">
        <f t="shared" si="6"/>
        <v>150</v>
      </c>
      <c r="R92" s="32" t="str">
        <f t="shared" si="7"/>
        <v>150</v>
      </c>
      <c r="S92" s="30" t="s">
        <v>833</v>
      </c>
      <c r="T92" s="32">
        <v>2</v>
      </c>
      <c r="U92" s="32">
        <f>T92*7</f>
        <v>14</v>
      </c>
      <c r="V92" s="32">
        <f t="shared" si="5"/>
        <v>136</v>
      </c>
      <c r="W92" s="30">
        <v>50</v>
      </c>
      <c r="X92" s="30">
        <v>2</v>
      </c>
      <c r="Y92" s="30">
        <f t="shared" si="8"/>
        <v>25</v>
      </c>
      <c r="Z92" s="30" t="s">
        <v>834</v>
      </c>
      <c r="AA92" s="32">
        <v>1</v>
      </c>
      <c r="AB92" s="37" t="s">
        <v>64</v>
      </c>
      <c r="AC92" s="32">
        <v>1</v>
      </c>
      <c r="AD92" s="30" t="s">
        <v>835</v>
      </c>
      <c r="AE92" s="32" t="s">
        <v>64</v>
      </c>
      <c r="AF92" s="30"/>
      <c r="AG92" s="32" t="s">
        <v>94</v>
      </c>
      <c r="AH92" s="30" t="s">
        <v>836</v>
      </c>
      <c r="AI92" s="30"/>
    </row>
    <row r="93" spans="1:35" ht="15" customHeight="1" x14ac:dyDescent="0.25">
      <c r="A93" s="38" t="s">
        <v>6</v>
      </c>
      <c r="B93" s="39" t="s">
        <v>54</v>
      </c>
      <c r="C93" s="39" t="s">
        <v>837</v>
      </c>
      <c r="D93" s="40">
        <v>1</v>
      </c>
      <c r="E93" s="40" t="s">
        <v>217</v>
      </c>
      <c r="F93" s="111" t="s">
        <v>838</v>
      </c>
      <c r="G93" s="111" t="s">
        <v>839</v>
      </c>
      <c r="H93" s="39" t="s">
        <v>840</v>
      </c>
      <c r="I93" s="42"/>
      <c r="J93" s="39" t="s">
        <v>841</v>
      </c>
      <c r="K93" s="39" t="s">
        <v>89</v>
      </c>
      <c r="L93" s="141">
        <v>41388</v>
      </c>
      <c r="M93" s="44">
        <v>41640</v>
      </c>
      <c r="N93" s="78">
        <v>43525</v>
      </c>
      <c r="O93" s="78">
        <v>43525</v>
      </c>
      <c r="P93" s="78" t="s">
        <v>842</v>
      </c>
      <c r="Q93" s="47" t="str">
        <f t="shared" si="6"/>
        <v>1885</v>
      </c>
      <c r="R93" s="47" t="str">
        <f t="shared" si="7"/>
        <v>1885</v>
      </c>
      <c r="S93" s="38" t="s">
        <v>325</v>
      </c>
      <c r="T93" s="52">
        <v>52.142899999999997</v>
      </c>
      <c r="U93" s="49">
        <v>365.00029999999998</v>
      </c>
      <c r="V93" s="47">
        <f t="shared" si="5"/>
        <v>1519.9997000000001</v>
      </c>
      <c r="W93" s="40">
        <v>206</v>
      </c>
      <c r="X93" s="49">
        <v>2</v>
      </c>
      <c r="Y93" s="50">
        <f t="shared" si="8"/>
        <v>103</v>
      </c>
      <c r="Z93" s="39" t="s">
        <v>843</v>
      </c>
      <c r="AA93" s="49">
        <v>2</v>
      </c>
      <c r="AB93" s="51" t="s">
        <v>654</v>
      </c>
      <c r="AC93" s="52">
        <v>2</v>
      </c>
      <c r="AD93" s="42"/>
      <c r="AE93" s="40">
        <v>3</v>
      </c>
      <c r="AF93" s="113" t="s">
        <v>844</v>
      </c>
      <c r="AG93" s="40" t="s">
        <v>228</v>
      </c>
      <c r="AH93" s="42"/>
    </row>
    <row r="94" spans="1:35" ht="15.75" customHeight="1" x14ac:dyDescent="0.25">
      <c r="A94" s="38" t="s">
        <v>6</v>
      </c>
      <c r="B94" s="39" t="s">
        <v>845</v>
      </c>
      <c r="C94" s="76" t="s">
        <v>846</v>
      </c>
      <c r="D94" s="40">
        <v>2</v>
      </c>
      <c r="E94" s="40" t="s">
        <v>195</v>
      </c>
      <c r="F94" s="111" t="s">
        <v>847</v>
      </c>
      <c r="G94" s="111" t="s">
        <v>848</v>
      </c>
      <c r="H94" s="77" t="s">
        <v>849</v>
      </c>
      <c r="I94" s="42"/>
      <c r="J94" s="39" t="s">
        <v>850</v>
      </c>
      <c r="K94" s="39" t="s">
        <v>89</v>
      </c>
      <c r="L94" s="44">
        <v>41758</v>
      </c>
      <c r="M94" s="44">
        <v>41791</v>
      </c>
      <c r="N94" s="44">
        <v>43556</v>
      </c>
      <c r="O94" s="44">
        <v>43556</v>
      </c>
      <c r="P94" s="95">
        <v>43236</v>
      </c>
      <c r="Q94" s="47" t="str">
        <f t="shared" si="6"/>
        <v>1765</v>
      </c>
      <c r="R94" s="47" t="str">
        <f t="shared" si="7"/>
        <v>1765</v>
      </c>
      <c r="S94" s="39" t="s">
        <v>112</v>
      </c>
      <c r="T94" s="40">
        <v>12</v>
      </c>
      <c r="U94" s="49">
        <v>84</v>
      </c>
      <c r="V94" s="47">
        <f t="shared" si="5"/>
        <v>1681</v>
      </c>
      <c r="W94" s="49">
        <v>80</v>
      </c>
      <c r="X94" s="49">
        <v>2</v>
      </c>
      <c r="Y94" s="50">
        <f t="shared" si="8"/>
        <v>40</v>
      </c>
      <c r="Z94" s="39" t="s">
        <v>851</v>
      </c>
      <c r="AA94" s="40">
        <v>1</v>
      </c>
      <c r="AB94" s="51" t="s">
        <v>852</v>
      </c>
      <c r="AC94" s="52" t="s">
        <v>485</v>
      </c>
      <c r="AD94" s="42" t="s">
        <v>853</v>
      </c>
      <c r="AE94" s="40" t="s">
        <v>64</v>
      </c>
      <c r="AF94" s="113"/>
      <c r="AG94" s="40" t="s">
        <v>228</v>
      </c>
      <c r="AH94" s="42"/>
    </row>
    <row r="95" spans="1:35" ht="15" customHeight="1" x14ac:dyDescent="0.25">
      <c r="A95" s="42" t="s">
        <v>6</v>
      </c>
      <c r="B95" s="42" t="s">
        <v>54</v>
      </c>
      <c r="C95" s="42" t="s">
        <v>854</v>
      </c>
      <c r="D95" s="52">
        <v>3</v>
      </c>
      <c r="E95" s="52" t="s">
        <v>56</v>
      </c>
      <c r="F95" s="42" t="s">
        <v>855</v>
      </c>
      <c r="G95" s="42" t="s">
        <v>856</v>
      </c>
      <c r="H95" s="42" t="s">
        <v>857</v>
      </c>
      <c r="I95" s="42">
        <v>29942</v>
      </c>
      <c r="J95" s="42" t="s">
        <v>858</v>
      </c>
      <c r="K95" s="106" t="s">
        <v>89</v>
      </c>
      <c r="L95" s="67">
        <v>42789</v>
      </c>
      <c r="M95" s="67">
        <v>42795</v>
      </c>
      <c r="N95" s="68">
        <v>43708</v>
      </c>
      <c r="O95" s="68">
        <v>43708</v>
      </c>
      <c r="P95" s="68">
        <v>43479</v>
      </c>
      <c r="Q95" s="142" t="str">
        <f t="shared" si="6"/>
        <v>913</v>
      </c>
      <c r="R95" s="52" t="str">
        <f t="shared" si="7"/>
        <v>913</v>
      </c>
      <c r="S95" s="42" t="s">
        <v>859</v>
      </c>
      <c r="T95" s="52"/>
      <c r="U95" s="49">
        <f>T95*7</f>
        <v>0</v>
      </c>
      <c r="V95" s="50">
        <f t="shared" si="5"/>
        <v>913</v>
      </c>
      <c r="W95" s="96">
        <v>40</v>
      </c>
      <c r="X95" s="143">
        <v>2</v>
      </c>
      <c r="Y95" s="50">
        <f t="shared" si="8"/>
        <v>20</v>
      </c>
      <c r="Z95" s="42" t="s">
        <v>860</v>
      </c>
      <c r="AA95" s="52">
        <v>1</v>
      </c>
      <c r="AB95" s="52" t="s">
        <v>64</v>
      </c>
      <c r="AC95" s="70">
        <v>2</v>
      </c>
      <c r="AD95" s="66" t="s">
        <v>861</v>
      </c>
      <c r="AE95" s="52" t="s">
        <v>64</v>
      </c>
      <c r="AF95" s="42"/>
      <c r="AG95" s="52" t="s">
        <v>94</v>
      </c>
      <c r="AH95" s="42" t="s">
        <v>862</v>
      </c>
      <c r="AI95" s="52"/>
    </row>
    <row r="96" spans="1:35" ht="15" customHeight="1" x14ac:dyDescent="0.25">
      <c r="A96" s="30" t="s">
        <v>6</v>
      </c>
      <c r="B96" s="30" t="s">
        <v>54</v>
      </c>
      <c r="C96" s="30" t="s">
        <v>863</v>
      </c>
      <c r="D96" s="32">
        <v>1</v>
      </c>
      <c r="E96" s="32" t="s">
        <v>217</v>
      </c>
      <c r="F96" s="30" t="s">
        <v>864</v>
      </c>
      <c r="G96" s="30"/>
      <c r="H96" s="30" t="s">
        <v>865</v>
      </c>
      <c r="I96" s="30" t="s">
        <v>866</v>
      </c>
      <c r="J96" s="30" t="s">
        <v>867</v>
      </c>
      <c r="K96" s="30" t="s">
        <v>61</v>
      </c>
      <c r="L96" s="33">
        <v>43340</v>
      </c>
      <c r="M96" s="35">
        <v>43435</v>
      </c>
      <c r="N96" s="35">
        <v>44166</v>
      </c>
      <c r="O96" s="35">
        <v>44166</v>
      </c>
      <c r="P96" s="33">
        <v>43341</v>
      </c>
      <c r="Q96" s="32" t="str">
        <f t="shared" si="6"/>
        <v>731</v>
      </c>
      <c r="R96" s="32" t="str">
        <f t="shared" si="7"/>
        <v>731</v>
      </c>
      <c r="S96" s="30" t="s">
        <v>868</v>
      </c>
      <c r="T96" s="32">
        <v>48</v>
      </c>
      <c r="U96" s="32">
        <f>T96*7</f>
        <v>336</v>
      </c>
      <c r="V96" s="32">
        <f t="shared" si="5"/>
        <v>395</v>
      </c>
      <c r="W96" s="30">
        <v>50</v>
      </c>
      <c r="X96" s="30">
        <v>2</v>
      </c>
      <c r="Y96" s="30">
        <f t="shared" si="8"/>
        <v>25</v>
      </c>
      <c r="Z96" s="30" t="s">
        <v>869</v>
      </c>
      <c r="AA96" s="32">
        <v>1</v>
      </c>
      <c r="AB96" s="37" t="s">
        <v>759</v>
      </c>
      <c r="AC96" s="32">
        <v>3</v>
      </c>
      <c r="AD96" s="30" t="s">
        <v>870</v>
      </c>
      <c r="AE96" s="32" t="s">
        <v>64</v>
      </c>
      <c r="AF96" s="30"/>
      <c r="AG96" s="32" t="s">
        <v>81</v>
      </c>
      <c r="AH96" s="30" t="s">
        <v>871</v>
      </c>
      <c r="AI96" s="30"/>
    </row>
    <row r="97" spans="1:35" ht="15" customHeight="1" x14ac:dyDescent="0.25">
      <c r="A97" s="42" t="s">
        <v>6</v>
      </c>
      <c r="B97" s="42" t="s">
        <v>69</v>
      </c>
      <c r="C97" s="42" t="s">
        <v>264</v>
      </c>
      <c r="D97" s="52">
        <v>4</v>
      </c>
      <c r="E97" s="52" t="s">
        <v>71</v>
      </c>
      <c r="F97" s="42" t="s">
        <v>872</v>
      </c>
      <c r="G97" s="42" t="s">
        <v>247</v>
      </c>
      <c r="H97" s="42" t="s">
        <v>873</v>
      </c>
      <c r="I97" s="42" t="s">
        <v>874</v>
      </c>
      <c r="J97" s="42" t="s">
        <v>875</v>
      </c>
      <c r="K97" s="42" t="s">
        <v>89</v>
      </c>
      <c r="L97" s="67">
        <v>43077</v>
      </c>
      <c r="M97" s="67">
        <v>43087</v>
      </c>
      <c r="N97" s="68">
        <v>44455</v>
      </c>
      <c r="O97" s="68">
        <v>44119</v>
      </c>
      <c r="P97" s="68">
        <v>43489</v>
      </c>
      <c r="Q97" s="47" t="str">
        <f t="shared" si="6"/>
        <v>1368</v>
      </c>
      <c r="R97" s="47" t="str">
        <f t="shared" si="7"/>
        <v>1032</v>
      </c>
      <c r="S97" s="42" t="s">
        <v>876</v>
      </c>
      <c r="T97" s="52">
        <v>78.214399999999998</v>
      </c>
      <c r="U97" s="49">
        <v>547.50080000000003</v>
      </c>
      <c r="V97" s="47">
        <f t="shared" si="5"/>
        <v>484.49919999999997</v>
      </c>
      <c r="W97" s="101">
        <v>266</v>
      </c>
      <c r="X97" s="107">
        <v>2</v>
      </c>
      <c r="Y97" s="50">
        <f t="shared" si="8"/>
        <v>133</v>
      </c>
      <c r="Z97" s="42" t="s">
        <v>268</v>
      </c>
      <c r="AA97" s="70">
        <v>3</v>
      </c>
      <c r="AB97" s="69" t="s">
        <v>877</v>
      </c>
      <c r="AC97" s="52">
        <v>2</v>
      </c>
      <c r="AD97" s="42"/>
      <c r="AE97" s="52" t="s">
        <v>878</v>
      </c>
      <c r="AF97" s="42" t="s">
        <v>879</v>
      </c>
      <c r="AG97" s="101" t="s">
        <v>81</v>
      </c>
      <c r="AH97" s="42" t="s">
        <v>880</v>
      </c>
    </row>
    <row r="98" spans="1:35" ht="15" customHeight="1" x14ac:dyDescent="0.25">
      <c r="A98" s="30" t="s">
        <v>6</v>
      </c>
      <c r="B98" s="30" t="s">
        <v>69</v>
      </c>
      <c r="C98" s="30" t="s">
        <v>271</v>
      </c>
      <c r="D98" s="32">
        <v>4</v>
      </c>
      <c r="E98" s="32" t="s">
        <v>127</v>
      </c>
      <c r="F98" s="30" t="s">
        <v>72</v>
      </c>
      <c r="G98" s="30" t="s">
        <v>881</v>
      </c>
      <c r="H98" s="30" t="s">
        <v>882</v>
      </c>
      <c r="I98" s="30" t="s">
        <v>883</v>
      </c>
      <c r="J98" s="30" t="s">
        <v>884</v>
      </c>
      <c r="K98" s="30" t="s">
        <v>89</v>
      </c>
      <c r="L98" s="33">
        <v>43228</v>
      </c>
      <c r="M98" s="33">
        <v>43220</v>
      </c>
      <c r="N98" s="33">
        <v>44477</v>
      </c>
      <c r="O98" s="33">
        <v>44197</v>
      </c>
      <c r="P98" s="36">
        <v>43501</v>
      </c>
      <c r="Q98" s="32" t="str">
        <f t="shared" si="6"/>
        <v>1257</v>
      </c>
      <c r="R98" s="32" t="str">
        <f t="shared" si="7"/>
        <v>977</v>
      </c>
      <c r="S98" s="30" t="s">
        <v>885</v>
      </c>
      <c r="T98" s="32">
        <v>80</v>
      </c>
      <c r="U98" s="32">
        <f>T98*7</f>
        <v>560</v>
      </c>
      <c r="V98" s="32">
        <f t="shared" si="5"/>
        <v>417</v>
      </c>
      <c r="W98" s="30">
        <v>285</v>
      </c>
      <c r="X98" s="30">
        <v>3</v>
      </c>
      <c r="Y98" s="30">
        <f t="shared" si="8"/>
        <v>95</v>
      </c>
      <c r="Z98" s="55" t="s">
        <v>268</v>
      </c>
      <c r="AA98" s="32">
        <v>3</v>
      </c>
      <c r="AB98" s="37" t="s">
        <v>64</v>
      </c>
      <c r="AC98" s="32">
        <v>2</v>
      </c>
      <c r="AD98" s="30" t="s">
        <v>886</v>
      </c>
      <c r="AE98" s="32" t="s">
        <v>887</v>
      </c>
      <c r="AF98" s="30" t="s">
        <v>888</v>
      </c>
      <c r="AG98" s="32" t="s">
        <v>94</v>
      </c>
      <c r="AH98" s="30" t="s">
        <v>889</v>
      </c>
      <c r="AI98" s="30"/>
    </row>
    <row r="99" spans="1:35" ht="15.75" customHeight="1" x14ac:dyDescent="0.25">
      <c r="A99" s="38" t="s">
        <v>6</v>
      </c>
      <c r="B99" s="39" t="s">
        <v>890</v>
      </c>
      <c r="C99" s="76" t="s">
        <v>891</v>
      </c>
      <c r="D99" s="40">
        <v>3</v>
      </c>
      <c r="E99" s="40" t="s">
        <v>127</v>
      </c>
      <c r="F99" s="111" t="s">
        <v>892</v>
      </c>
      <c r="G99" s="111" t="s">
        <v>893</v>
      </c>
      <c r="H99" s="77" t="s">
        <v>894</v>
      </c>
      <c r="I99" s="42"/>
      <c r="J99" s="39" t="s">
        <v>895</v>
      </c>
      <c r="K99" s="39" t="s">
        <v>76</v>
      </c>
      <c r="L99" s="44">
        <v>42059</v>
      </c>
      <c r="M99" s="44">
        <v>42186</v>
      </c>
      <c r="N99" s="95">
        <v>43647</v>
      </c>
      <c r="O99" s="95">
        <v>42948</v>
      </c>
      <c r="P99" s="95">
        <v>43105</v>
      </c>
      <c r="Q99" s="47" t="str">
        <f t="shared" si="6"/>
        <v>1461</v>
      </c>
      <c r="R99" s="47" t="str">
        <f t="shared" si="7"/>
        <v>762</v>
      </c>
      <c r="S99" s="39" t="s">
        <v>112</v>
      </c>
      <c r="T99" s="40">
        <v>12</v>
      </c>
      <c r="U99" s="49">
        <v>84</v>
      </c>
      <c r="V99" s="47">
        <f t="shared" si="5"/>
        <v>678</v>
      </c>
      <c r="W99" s="49">
        <v>240</v>
      </c>
      <c r="X99" s="49">
        <v>2</v>
      </c>
      <c r="Y99" s="50">
        <f t="shared" si="8"/>
        <v>120</v>
      </c>
      <c r="Z99" s="77" t="s">
        <v>896</v>
      </c>
      <c r="AA99" s="40">
        <v>0</v>
      </c>
      <c r="AB99" s="51" t="s">
        <v>223</v>
      </c>
      <c r="AC99" s="52" t="s">
        <v>135</v>
      </c>
      <c r="AD99" s="42"/>
      <c r="AE99" s="79" t="s">
        <v>64</v>
      </c>
      <c r="AF99" s="113"/>
      <c r="AG99" s="40" t="s">
        <v>228</v>
      </c>
      <c r="AH99" s="42"/>
    </row>
    <row r="100" spans="1:35" ht="15" customHeight="1" x14ac:dyDescent="0.25">
      <c r="A100" s="42" t="s">
        <v>6</v>
      </c>
      <c r="B100" s="42" t="s">
        <v>54</v>
      </c>
      <c r="C100" s="42" t="s">
        <v>897</v>
      </c>
      <c r="D100" s="52">
        <v>3</v>
      </c>
      <c r="E100" s="52" t="s">
        <v>175</v>
      </c>
      <c r="F100" s="42" t="s">
        <v>898</v>
      </c>
      <c r="G100" s="42" t="s">
        <v>899</v>
      </c>
      <c r="H100" s="42" t="s">
        <v>900</v>
      </c>
      <c r="I100" s="42" t="s">
        <v>901</v>
      </c>
      <c r="J100" s="42" t="s">
        <v>902</v>
      </c>
      <c r="K100" s="42" t="s">
        <v>89</v>
      </c>
      <c r="L100" s="67">
        <v>42766</v>
      </c>
      <c r="M100" s="67">
        <v>42705</v>
      </c>
      <c r="N100" s="67">
        <v>43617</v>
      </c>
      <c r="O100" s="67">
        <v>43252</v>
      </c>
      <c r="P100" s="67" t="s">
        <v>903</v>
      </c>
      <c r="Q100" s="47" t="str">
        <f t="shared" si="6"/>
        <v>912</v>
      </c>
      <c r="R100" s="47" t="str">
        <f t="shared" si="7"/>
        <v>547</v>
      </c>
      <c r="S100" s="42" t="s">
        <v>904</v>
      </c>
      <c r="T100" s="52">
        <v>24</v>
      </c>
      <c r="U100" s="49">
        <v>168</v>
      </c>
      <c r="V100" s="47">
        <f t="shared" si="5"/>
        <v>379</v>
      </c>
      <c r="W100" s="52">
        <v>150</v>
      </c>
      <c r="X100" s="70">
        <v>2</v>
      </c>
      <c r="Y100" s="50">
        <f t="shared" si="8"/>
        <v>75</v>
      </c>
      <c r="Z100" s="42" t="s">
        <v>905</v>
      </c>
      <c r="AA100" s="70">
        <v>2</v>
      </c>
      <c r="AB100" s="97" t="s">
        <v>576</v>
      </c>
      <c r="AC100" s="52">
        <v>3</v>
      </c>
      <c r="AD100" s="42"/>
      <c r="AE100" s="52" t="s">
        <v>64</v>
      </c>
      <c r="AF100" s="42"/>
      <c r="AG100" s="52" t="s">
        <v>94</v>
      </c>
      <c r="AH100" s="42" t="s">
        <v>906</v>
      </c>
    </row>
    <row r="101" spans="1:35" ht="15" customHeight="1" x14ac:dyDescent="0.25">
      <c r="A101" s="42" t="s">
        <v>6</v>
      </c>
      <c r="B101" s="42" t="s">
        <v>69</v>
      </c>
      <c r="C101" s="42" t="s">
        <v>907</v>
      </c>
      <c r="D101" s="52">
        <v>1</v>
      </c>
      <c r="E101" s="52" t="s">
        <v>83</v>
      </c>
      <c r="F101" s="42" t="s">
        <v>908</v>
      </c>
      <c r="G101" s="42" t="s">
        <v>909</v>
      </c>
      <c r="H101" s="42" t="s">
        <v>910</v>
      </c>
      <c r="I101" s="42"/>
      <c r="J101" s="42" t="s">
        <v>911</v>
      </c>
      <c r="K101" s="106" t="s">
        <v>89</v>
      </c>
      <c r="L101" s="67">
        <v>43118</v>
      </c>
      <c r="M101" s="68">
        <v>43430</v>
      </c>
      <c r="N101" s="68">
        <v>44123</v>
      </c>
      <c r="O101" s="68">
        <v>44031</v>
      </c>
      <c r="P101" s="68">
        <v>43501</v>
      </c>
      <c r="Q101" s="47" t="str">
        <f t="shared" si="6"/>
        <v>693</v>
      </c>
      <c r="R101" s="47" t="str">
        <f t="shared" si="7"/>
        <v>601</v>
      </c>
      <c r="S101" s="42" t="s">
        <v>450</v>
      </c>
      <c r="T101" s="52">
        <v>26</v>
      </c>
      <c r="U101" s="52">
        <v>182</v>
      </c>
      <c r="V101" s="47">
        <f t="shared" ref="V101:V164" si="9">R101-U101</f>
        <v>419</v>
      </c>
      <c r="W101" s="52">
        <v>70</v>
      </c>
      <c r="X101" s="52">
        <v>2</v>
      </c>
      <c r="Y101" s="50">
        <f t="shared" si="8"/>
        <v>35</v>
      </c>
      <c r="Z101" s="42" t="s">
        <v>912</v>
      </c>
      <c r="AA101" s="52">
        <v>2</v>
      </c>
      <c r="AB101" s="42" t="s">
        <v>913</v>
      </c>
      <c r="AC101" s="52">
        <v>3</v>
      </c>
      <c r="AD101" s="42"/>
      <c r="AE101" s="52" t="s">
        <v>64</v>
      </c>
      <c r="AF101" s="42" t="s">
        <v>64</v>
      </c>
      <c r="AG101" s="52" t="s">
        <v>228</v>
      </c>
      <c r="AH101" s="42"/>
    </row>
    <row r="102" spans="1:35" ht="15" customHeight="1" x14ac:dyDescent="0.25">
      <c r="A102" s="42" t="s">
        <v>6</v>
      </c>
      <c r="B102" s="42" t="s">
        <v>69</v>
      </c>
      <c r="C102" s="42" t="s">
        <v>914</v>
      </c>
      <c r="D102" s="52">
        <v>2</v>
      </c>
      <c r="E102" s="52" t="s">
        <v>195</v>
      </c>
      <c r="F102" s="42" t="s">
        <v>915</v>
      </c>
      <c r="G102" s="42" t="s">
        <v>916</v>
      </c>
      <c r="H102" s="42" t="s">
        <v>917</v>
      </c>
      <c r="I102" s="42" t="s">
        <v>918</v>
      </c>
      <c r="J102" s="42" t="s">
        <v>919</v>
      </c>
      <c r="K102" s="42" t="s">
        <v>89</v>
      </c>
      <c r="L102" s="67">
        <v>42772</v>
      </c>
      <c r="M102" s="67">
        <v>42859</v>
      </c>
      <c r="N102" s="68">
        <v>44197</v>
      </c>
      <c r="O102" s="68">
        <v>44197</v>
      </c>
      <c r="P102" s="68">
        <v>43507</v>
      </c>
      <c r="Q102" s="47" t="str">
        <f t="shared" si="6"/>
        <v>1338</v>
      </c>
      <c r="R102" s="47" t="str">
        <f t="shared" si="7"/>
        <v>1338</v>
      </c>
      <c r="S102" s="42" t="s">
        <v>746</v>
      </c>
      <c r="T102" s="52">
        <v>10</v>
      </c>
      <c r="U102" s="49">
        <v>70</v>
      </c>
      <c r="V102" s="47">
        <f t="shared" si="9"/>
        <v>1268</v>
      </c>
      <c r="W102" s="101">
        <v>100</v>
      </c>
      <c r="X102" s="70">
        <v>2</v>
      </c>
      <c r="Y102" s="50">
        <f t="shared" si="8"/>
        <v>50</v>
      </c>
      <c r="Z102" s="42" t="s">
        <v>920</v>
      </c>
      <c r="AA102" s="70">
        <v>3</v>
      </c>
      <c r="AB102" s="97" t="s">
        <v>576</v>
      </c>
      <c r="AC102" s="52">
        <v>3</v>
      </c>
      <c r="AD102" s="42" t="s">
        <v>921</v>
      </c>
      <c r="AE102" s="52" t="s">
        <v>64</v>
      </c>
      <c r="AF102" s="42"/>
      <c r="AG102" s="52" t="s">
        <v>94</v>
      </c>
      <c r="AH102" s="42" t="s">
        <v>922</v>
      </c>
    </row>
    <row r="103" spans="1:35" ht="15" customHeight="1" x14ac:dyDescent="0.25">
      <c r="A103" s="56" t="s">
        <v>6</v>
      </c>
      <c r="B103" s="56" t="s">
        <v>69</v>
      </c>
      <c r="C103" s="56" t="s">
        <v>923</v>
      </c>
      <c r="D103" s="57">
        <v>4</v>
      </c>
      <c r="E103" s="57" t="s">
        <v>127</v>
      </c>
      <c r="F103" s="56" t="s">
        <v>924</v>
      </c>
      <c r="G103" s="56" t="s">
        <v>488</v>
      </c>
      <c r="H103" s="56" t="s">
        <v>925</v>
      </c>
      <c r="I103" s="56" t="s">
        <v>926</v>
      </c>
      <c r="J103" s="56" t="s">
        <v>927</v>
      </c>
      <c r="K103" s="56" t="s">
        <v>89</v>
      </c>
      <c r="L103" s="58">
        <v>43500</v>
      </c>
      <c r="M103" s="58">
        <v>43524</v>
      </c>
      <c r="N103" s="58">
        <v>44463</v>
      </c>
      <c r="O103" s="58">
        <v>44463</v>
      </c>
      <c r="P103" s="58">
        <v>43500</v>
      </c>
      <c r="Q103" s="57" t="str">
        <f t="shared" si="6"/>
        <v>939</v>
      </c>
      <c r="R103" s="57" t="str">
        <f t="shared" si="7"/>
        <v>939</v>
      </c>
      <c r="S103" s="56" t="s">
        <v>868</v>
      </c>
      <c r="T103" s="56">
        <v>48</v>
      </c>
      <c r="U103" s="57">
        <f>T103*7</f>
        <v>336</v>
      </c>
      <c r="V103" s="56">
        <f t="shared" si="9"/>
        <v>603</v>
      </c>
      <c r="W103" s="56">
        <v>260</v>
      </c>
      <c r="X103" s="56">
        <v>2</v>
      </c>
      <c r="Y103" s="56">
        <f t="shared" si="8"/>
        <v>130</v>
      </c>
      <c r="Z103" s="56" t="s">
        <v>151</v>
      </c>
      <c r="AA103" s="57">
        <v>1</v>
      </c>
      <c r="AB103" s="57" t="s">
        <v>928</v>
      </c>
      <c r="AC103" s="57">
        <v>3</v>
      </c>
      <c r="AD103" s="57"/>
      <c r="AE103" s="57" t="s">
        <v>64</v>
      </c>
      <c r="AF103" s="57"/>
      <c r="AG103" s="57" t="s">
        <v>67</v>
      </c>
      <c r="AH103" s="56" t="s">
        <v>929</v>
      </c>
      <c r="AI103" s="56"/>
    </row>
    <row r="104" spans="1:35" ht="15" customHeight="1" x14ac:dyDescent="0.25">
      <c r="A104" s="30" t="s">
        <v>6</v>
      </c>
      <c r="B104" s="30" t="s">
        <v>455</v>
      </c>
      <c r="C104" s="30" t="s">
        <v>930</v>
      </c>
      <c r="D104" s="32">
        <v>3</v>
      </c>
      <c r="E104" s="32" t="s">
        <v>56</v>
      </c>
      <c r="F104" s="30" t="s">
        <v>931</v>
      </c>
      <c r="G104" s="30" t="s">
        <v>932</v>
      </c>
      <c r="H104" s="30" t="s">
        <v>933</v>
      </c>
      <c r="I104" s="30" t="s">
        <v>934</v>
      </c>
      <c r="J104" s="30" t="s">
        <v>935</v>
      </c>
      <c r="K104" s="30" t="s">
        <v>61</v>
      </c>
      <c r="L104" s="33">
        <v>43248</v>
      </c>
      <c r="M104" s="33">
        <v>43358</v>
      </c>
      <c r="N104" s="33">
        <v>43570</v>
      </c>
      <c r="O104" s="33">
        <v>43539</v>
      </c>
      <c r="P104" s="33">
        <v>43250</v>
      </c>
      <c r="Q104" s="32" t="str">
        <f t="shared" si="6"/>
        <v>212</v>
      </c>
      <c r="R104" s="32" t="str">
        <f t="shared" si="7"/>
        <v>181</v>
      </c>
      <c r="S104" s="30" t="s">
        <v>261</v>
      </c>
      <c r="T104" s="32">
        <v>24</v>
      </c>
      <c r="U104" s="32">
        <f>T104*7</f>
        <v>168</v>
      </c>
      <c r="V104" s="32">
        <f t="shared" si="9"/>
        <v>13</v>
      </c>
      <c r="W104" s="30">
        <v>156</v>
      </c>
      <c r="X104" s="30">
        <v>4</v>
      </c>
      <c r="Y104" s="30">
        <f t="shared" si="8"/>
        <v>39</v>
      </c>
      <c r="Z104" s="55" t="s">
        <v>936</v>
      </c>
      <c r="AA104" s="32">
        <v>2</v>
      </c>
      <c r="AB104" s="37" t="s">
        <v>937</v>
      </c>
      <c r="AC104" s="32">
        <v>2</v>
      </c>
      <c r="AD104" s="30"/>
      <c r="AE104" s="32" t="s">
        <v>64</v>
      </c>
      <c r="AF104" s="30"/>
      <c r="AG104" s="32" t="s">
        <v>94</v>
      </c>
      <c r="AH104" s="30" t="s">
        <v>938</v>
      </c>
      <c r="AI104" s="30"/>
    </row>
    <row r="105" spans="1:35" ht="15" customHeight="1" x14ac:dyDescent="0.25">
      <c r="A105" s="30" t="s">
        <v>6</v>
      </c>
      <c r="B105" s="30" t="s">
        <v>162</v>
      </c>
      <c r="C105" s="30" t="s">
        <v>939</v>
      </c>
      <c r="D105" s="32">
        <v>3</v>
      </c>
      <c r="E105" s="32" t="s">
        <v>83</v>
      </c>
      <c r="F105" s="30" t="s">
        <v>940</v>
      </c>
      <c r="G105" s="30" t="s">
        <v>941</v>
      </c>
      <c r="H105" s="30" t="s">
        <v>942</v>
      </c>
      <c r="I105" s="30" t="s">
        <v>943</v>
      </c>
      <c r="J105" s="30" t="s">
        <v>944</v>
      </c>
      <c r="K105" s="30" t="s">
        <v>89</v>
      </c>
      <c r="L105" s="33">
        <v>43147</v>
      </c>
      <c r="M105" s="33">
        <v>43381</v>
      </c>
      <c r="N105" s="33">
        <v>44226</v>
      </c>
      <c r="O105" s="33">
        <v>43860</v>
      </c>
      <c r="P105" s="33">
        <v>43425</v>
      </c>
      <c r="Q105" s="32" t="str">
        <f t="shared" si="6"/>
        <v>845</v>
      </c>
      <c r="R105" s="32" t="str">
        <f t="shared" si="7"/>
        <v>479</v>
      </c>
      <c r="S105" s="30" t="s">
        <v>112</v>
      </c>
      <c r="T105" s="32">
        <v>12</v>
      </c>
      <c r="U105" s="32">
        <f>T105*7</f>
        <v>84</v>
      </c>
      <c r="V105" s="32">
        <f t="shared" si="9"/>
        <v>395</v>
      </c>
      <c r="W105" s="30">
        <v>40</v>
      </c>
      <c r="X105" s="30">
        <v>2</v>
      </c>
      <c r="Y105" s="30">
        <f t="shared" si="8"/>
        <v>20</v>
      </c>
      <c r="Z105" s="55" t="s">
        <v>945</v>
      </c>
      <c r="AA105" s="32">
        <v>2</v>
      </c>
      <c r="AB105" s="37" t="s">
        <v>114</v>
      </c>
      <c r="AC105" s="32">
        <v>2</v>
      </c>
      <c r="AD105" s="30"/>
      <c r="AE105" s="32" t="s">
        <v>226</v>
      </c>
      <c r="AF105" s="30" t="s">
        <v>946</v>
      </c>
      <c r="AG105" s="32" t="s">
        <v>172</v>
      </c>
      <c r="AH105" s="30" t="s">
        <v>947</v>
      </c>
      <c r="AI105" s="30"/>
    </row>
    <row r="106" spans="1:35" ht="15" customHeight="1" x14ac:dyDescent="0.25">
      <c r="A106" s="38" t="s">
        <v>6</v>
      </c>
      <c r="B106" s="42" t="s">
        <v>467</v>
      </c>
      <c r="C106" s="42" t="s">
        <v>948</v>
      </c>
      <c r="D106" s="52">
        <v>3</v>
      </c>
      <c r="E106" s="52" t="s">
        <v>83</v>
      </c>
      <c r="F106" s="111" t="s">
        <v>949</v>
      </c>
      <c r="G106" s="111" t="s">
        <v>950</v>
      </c>
      <c r="H106" s="42" t="s">
        <v>951</v>
      </c>
      <c r="I106" s="42"/>
      <c r="J106" s="42" t="s">
        <v>952</v>
      </c>
      <c r="K106" s="42" t="s">
        <v>89</v>
      </c>
      <c r="L106" s="67">
        <v>43118</v>
      </c>
      <c r="M106" s="67">
        <v>43098</v>
      </c>
      <c r="N106" s="67">
        <v>43677</v>
      </c>
      <c r="O106" s="67">
        <v>43646</v>
      </c>
      <c r="P106" s="68">
        <v>43315</v>
      </c>
      <c r="Q106" s="47" t="str">
        <f t="shared" si="6"/>
        <v>579</v>
      </c>
      <c r="R106" s="47" t="str">
        <f t="shared" si="7"/>
        <v>548</v>
      </c>
      <c r="S106" s="42" t="s">
        <v>261</v>
      </c>
      <c r="T106" s="52">
        <v>24</v>
      </c>
      <c r="U106" s="52">
        <v>168</v>
      </c>
      <c r="V106" s="47">
        <f t="shared" si="9"/>
        <v>380</v>
      </c>
      <c r="W106" s="52">
        <v>152</v>
      </c>
      <c r="X106" s="52">
        <v>2</v>
      </c>
      <c r="Y106" s="50">
        <f t="shared" si="8"/>
        <v>76</v>
      </c>
      <c r="Z106" s="42" t="s">
        <v>953</v>
      </c>
      <c r="AA106" s="52">
        <v>1</v>
      </c>
      <c r="AB106" s="97" t="s">
        <v>877</v>
      </c>
      <c r="AC106" s="52">
        <v>2</v>
      </c>
      <c r="AD106" s="42" t="s">
        <v>954</v>
      </c>
      <c r="AE106" s="52" t="s">
        <v>452</v>
      </c>
      <c r="AF106" s="42" t="s">
        <v>955</v>
      </c>
      <c r="AG106" s="112" t="s">
        <v>956</v>
      </c>
      <c r="AH106" s="42"/>
    </row>
    <row r="107" spans="1:35" ht="15" customHeight="1" x14ac:dyDescent="0.25">
      <c r="A107" s="42" t="s">
        <v>6</v>
      </c>
      <c r="B107" s="42" t="s">
        <v>54</v>
      </c>
      <c r="C107" s="42" t="s">
        <v>957</v>
      </c>
      <c r="D107" s="108">
        <v>3</v>
      </c>
      <c r="E107" s="52" t="s">
        <v>958</v>
      </c>
      <c r="F107" s="42" t="s">
        <v>959</v>
      </c>
      <c r="G107" s="42" t="s">
        <v>960</v>
      </c>
      <c r="H107" s="42" t="s">
        <v>961</v>
      </c>
      <c r="I107" s="42">
        <v>20163246</v>
      </c>
      <c r="J107" s="42" t="s">
        <v>962</v>
      </c>
      <c r="K107" s="42" t="s">
        <v>89</v>
      </c>
      <c r="L107" s="67">
        <v>42789</v>
      </c>
      <c r="M107" s="67">
        <v>42928</v>
      </c>
      <c r="N107" s="67">
        <v>43524</v>
      </c>
      <c r="O107" s="67">
        <v>43524</v>
      </c>
      <c r="P107" s="68">
        <v>43146</v>
      </c>
      <c r="Q107" s="47" t="str">
        <f t="shared" si="6"/>
        <v>596</v>
      </c>
      <c r="R107" s="47" t="str">
        <f t="shared" si="7"/>
        <v>596</v>
      </c>
      <c r="S107" s="106" t="s">
        <v>868</v>
      </c>
      <c r="T107" s="101">
        <v>48</v>
      </c>
      <c r="U107" s="49">
        <v>336</v>
      </c>
      <c r="V107" s="47">
        <f t="shared" si="9"/>
        <v>260</v>
      </c>
      <c r="W107" s="52">
        <v>48</v>
      </c>
      <c r="X107" s="70">
        <v>2</v>
      </c>
      <c r="Y107" s="50">
        <f t="shared" si="8"/>
        <v>24</v>
      </c>
      <c r="Z107" s="42" t="s">
        <v>963</v>
      </c>
      <c r="AA107" s="70">
        <v>1</v>
      </c>
      <c r="AB107" s="66" t="s">
        <v>964</v>
      </c>
      <c r="AC107" s="52">
        <v>2</v>
      </c>
      <c r="AD107" s="42"/>
      <c r="AE107" s="52">
        <v>2</v>
      </c>
      <c r="AF107" s="42" t="s">
        <v>965</v>
      </c>
      <c r="AG107" s="52" t="s">
        <v>137</v>
      </c>
      <c r="AH107" s="42" t="s">
        <v>966</v>
      </c>
    </row>
    <row r="108" spans="1:35" ht="15" customHeight="1" x14ac:dyDescent="0.25">
      <c r="A108" s="42" t="s">
        <v>6</v>
      </c>
      <c r="B108" s="42" t="s">
        <v>967</v>
      </c>
      <c r="C108" s="42" t="s">
        <v>968</v>
      </c>
      <c r="D108" s="52">
        <v>1</v>
      </c>
      <c r="E108" s="52" t="s">
        <v>195</v>
      </c>
      <c r="F108" s="112" t="s">
        <v>969</v>
      </c>
      <c r="G108" s="112" t="s">
        <v>970</v>
      </c>
      <c r="H108" s="42" t="s">
        <v>971</v>
      </c>
      <c r="I108" s="42" t="s">
        <v>972</v>
      </c>
      <c r="J108" s="42" t="s">
        <v>973</v>
      </c>
      <c r="K108" s="42" t="s">
        <v>89</v>
      </c>
      <c r="L108" s="67">
        <v>42451</v>
      </c>
      <c r="M108" s="67">
        <v>42748</v>
      </c>
      <c r="N108" s="67">
        <v>43800</v>
      </c>
      <c r="O108" s="67">
        <v>43800</v>
      </c>
      <c r="P108" s="68">
        <v>43488</v>
      </c>
      <c r="Q108" s="47" t="str">
        <f t="shared" si="6"/>
        <v>1052</v>
      </c>
      <c r="R108" s="47" t="str">
        <f t="shared" si="7"/>
        <v>1052</v>
      </c>
      <c r="S108" s="144" t="s">
        <v>698</v>
      </c>
      <c r="T108" s="52">
        <v>104.28579999999999</v>
      </c>
      <c r="U108" s="49">
        <v>730.00059999999996</v>
      </c>
      <c r="V108" s="47">
        <f t="shared" si="9"/>
        <v>321.99940000000004</v>
      </c>
      <c r="W108" s="52">
        <v>300</v>
      </c>
      <c r="X108" s="70">
        <v>2</v>
      </c>
      <c r="Y108" s="50">
        <f t="shared" si="8"/>
        <v>150</v>
      </c>
      <c r="Z108" s="42" t="s">
        <v>974</v>
      </c>
      <c r="AA108" s="52">
        <v>1</v>
      </c>
      <c r="AB108" s="97" t="s">
        <v>512</v>
      </c>
      <c r="AC108" s="52">
        <v>2</v>
      </c>
      <c r="AD108" s="112"/>
      <c r="AE108" s="52">
        <v>4</v>
      </c>
      <c r="AF108" s="112" t="s">
        <v>975</v>
      </c>
      <c r="AG108" s="52" t="s">
        <v>228</v>
      </c>
      <c r="AH108" s="42" t="s">
        <v>976</v>
      </c>
    </row>
    <row r="109" spans="1:35" ht="15" customHeight="1" x14ac:dyDescent="0.25">
      <c r="A109" s="42" t="s">
        <v>6</v>
      </c>
      <c r="B109" s="42" t="s">
        <v>54</v>
      </c>
      <c r="C109" s="42" t="s">
        <v>977</v>
      </c>
      <c r="D109" s="52">
        <v>3</v>
      </c>
      <c r="E109" s="52" t="s">
        <v>308</v>
      </c>
      <c r="F109" s="112" t="s">
        <v>978</v>
      </c>
      <c r="G109" s="112" t="s">
        <v>979</v>
      </c>
      <c r="H109" s="42" t="s">
        <v>980</v>
      </c>
      <c r="I109" s="42" t="s">
        <v>981</v>
      </c>
      <c r="J109" s="42" t="s">
        <v>982</v>
      </c>
      <c r="K109" s="106" t="s">
        <v>527</v>
      </c>
      <c r="L109" s="67">
        <v>42664</v>
      </c>
      <c r="M109" s="67">
        <v>42736</v>
      </c>
      <c r="N109" s="68">
        <v>43800</v>
      </c>
      <c r="O109" s="68">
        <v>43497</v>
      </c>
      <c r="P109" s="68">
        <v>43494</v>
      </c>
      <c r="Q109" s="47" t="str">
        <f t="shared" si="6"/>
        <v>1064</v>
      </c>
      <c r="R109" s="47" t="str">
        <f t="shared" si="7"/>
        <v>761</v>
      </c>
      <c r="S109" s="112" t="s">
        <v>325</v>
      </c>
      <c r="T109" s="52">
        <v>52.142899999999997</v>
      </c>
      <c r="U109" s="49">
        <v>365.00029999999998</v>
      </c>
      <c r="V109" s="47">
        <f t="shared" si="9"/>
        <v>395.99970000000002</v>
      </c>
      <c r="W109" s="52">
        <v>42</v>
      </c>
      <c r="X109" s="52">
        <v>2</v>
      </c>
      <c r="Y109" s="50">
        <f t="shared" si="8"/>
        <v>21</v>
      </c>
      <c r="Z109" s="42" t="s">
        <v>983</v>
      </c>
      <c r="AA109" s="52">
        <v>1</v>
      </c>
      <c r="AB109" s="97" t="s">
        <v>984</v>
      </c>
      <c r="AC109" s="52">
        <v>3</v>
      </c>
      <c r="AD109" s="112"/>
      <c r="AE109" s="52" t="s">
        <v>64</v>
      </c>
      <c r="AF109" s="112" t="s">
        <v>985</v>
      </c>
      <c r="AG109" s="52" t="s">
        <v>137</v>
      </c>
      <c r="AH109" s="42" t="s">
        <v>986</v>
      </c>
    </row>
    <row r="110" spans="1:35" ht="15" customHeight="1" x14ac:dyDescent="0.25">
      <c r="A110" s="42" t="s">
        <v>6</v>
      </c>
      <c r="B110" s="42" t="s">
        <v>54</v>
      </c>
      <c r="C110" s="42" t="s">
        <v>987</v>
      </c>
      <c r="D110" s="52">
        <v>4</v>
      </c>
      <c r="E110" s="52" t="s">
        <v>71</v>
      </c>
      <c r="F110" s="42" t="s">
        <v>988</v>
      </c>
      <c r="G110" s="42" t="s">
        <v>73</v>
      </c>
      <c r="H110" s="42" t="s">
        <v>989</v>
      </c>
      <c r="I110" s="42" t="s">
        <v>990</v>
      </c>
      <c r="J110" s="42" t="s">
        <v>991</v>
      </c>
      <c r="K110" s="106" t="s">
        <v>89</v>
      </c>
      <c r="L110" s="67">
        <v>43032</v>
      </c>
      <c r="M110" s="68">
        <v>43104</v>
      </c>
      <c r="N110" s="68">
        <v>43586</v>
      </c>
      <c r="O110" s="68">
        <v>43466</v>
      </c>
      <c r="P110" s="68">
        <v>43227</v>
      </c>
      <c r="Q110" s="47" t="str">
        <f t="shared" si="6"/>
        <v>482</v>
      </c>
      <c r="R110" s="47" t="str">
        <f t="shared" si="7"/>
        <v>362</v>
      </c>
      <c r="S110" s="106" t="s">
        <v>822</v>
      </c>
      <c r="T110" s="101">
        <v>8</v>
      </c>
      <c r="U110" s="100">
        <v>56</v>
      </c>
      <c r="V110" s="47">
        <f t="shared" si="9"/>
        <v>306</v>
      </c>
      <c r="W110" s="52">
        <v>5</v>
      </c>
      <c r="X110" s="70">
        <v>1</v>
      </c>
      <c r="Y110" s="50">
        <f t="shared" si="8"/>
        <v>5</v>
      </c>
      <c r="Z110" s="42" t="s">
        <v>992</v>
      </c>
      <c r="AA110" s="70">
        <v>1</v>
      </c>
      <c r="AB110" s="66" t="s">
        <v>512</v>
      </c>
      <c r="AC110" s="52">
        <v>2</v>
      </c>
      <c r="AD110" s="42"/>
      <c r="AE110" s="52">
        <v>7</v>
      </c>
      <c r="AF110" s="42" t="s">
        <v>317</v>
      </c>
      <c r="AG110" s="52" t="s">
        <v>81</v>
      </c>
      <c r="AH110" s="42" t="s">
        <v>993</v>
      </c>
    </row>
    <row r="111" spans="1:35" ht="15" customHeight="1" x14ac:dyDescent="0.25">
      <c r="A111" s="145" t="s">
        <v>6</v>
      </c>
      <c r="B111" s="145" t="s">
        <v>739</v>
      </c>
      <c r="C111" s="145" t="s">
        <v>994</v>
      </c>
      <c r="D111" s="61">
        <v>3</v>
      </c>
      <c r="E111" s="61" t="s">
        <v>56</v>
      </c>
      <c r="F111" s="60" t="s">
        <v>995</v>
      </c>
      <c r="G111" s="60" t="s">
        <v>996</v>
      </c>
      <c r="H111" s="60" t="s">
        <v>997</v>
      </c>
      <c r="I111" s="60"/>
      <c r="J111" s="60" t="s">
        <v>998</v>
      </c>
      <c r="K111" s="145" t="s">
        <v>76</v>
      </c>
      <c r="L111" s="146">
        <v>41548</v>
      </c>
      <c r="M111" s="63">
        <v>41760</v>
      </c>
      <c r="N111" s="63">
        <v>43709</v>
      </c>
      <c r="O111" s="63">
        <v>43647</v>
      </c>
      <c r="P111" s="146">
        <v>43089</v>
      </c>
      <c r="Q111" s="64" t="str">
        <f t="shared" si="6"/>
        <v>1949</v>
      </c>
      <c r="R111" s="64" t="str">
        <f t="shared" si="7"/>
        <v>1887</v>
      </c>
      <c r="S111" s="60" t="s">
        <v>999</v>
      </c>
      <c r="T111" s="60">
        <f>U111/7</f>
        <v>156.42857142857142</v>
      </c>
      <c r="U111" s="60">
        <f>365*3</f>
        <v>1095</v>
      </c>
      <c r="V111" s="60">
        <f t="shared" si="9"/>
        <v>792</v>
      </c>
      <c r="W111" s="60">
        <v>150</v>
      </c>
      <c r="X111" s="60">
        <v>3</v>
      </c>
      <c r="Y111" s="64">
        <f t="shared" si="8"/>
        <v>50</v>
      </c>
      <c r="Z111" s="60" t="s">
        <v>1000</v>
      </c>
      <c r="AA111" s="60">
        <v>1</v>
      </c>
      <c r="AB111" s="61" t="s">
        <v>405</v>
      </c>
      <c r="AC111" s="61">
        <v>2</v>
      </c>
      <c r="AD111" s="60"/>
      <c r="AE111" s="61" t="s">
        <v>64</v>
      </c>
      <c r="AF111" s="60"/>
      <c r="AG111" s="61" t="s">
        <v>94</v>
      </c>
      <c r="AH111" s="60" t="s">
        <v>1001</v>
      </c>
      <c r="AI111" s="60"/>
    </row>
    <row r="112" spans="1:35" ht="15" customHeight="1" x14ac:dyDescent="0.25">
      <c r="A112" s="42" t="s">
        <v>6</v>
      </c>
      <c r="B112" s="42" t="s">
        <v>69</v>
      </c>
      <c r="C112" s="42" t="s">
        <v>1002</v>
      </c>
      <c r="D112" s="52">
        <v>2</v>
      </c>
      <c r="E112" s="52" t="s">
        <v>195</v>
      </c>
      <c r="F112" s="42" t="s">
        <v>1003</v>
      </c>
      <c r="G112" s="111" t="s">
        <v>713</v>
      </c>
      <c r="H112" s="42" t="s">
        <v>1004</v>
      </c>
      <c r="I112" s="42" t="s">
        <v>1005</v>
      </c>
      <c r="J112" s="42" t="s">
        <v>1006</v>
      </c>
      <c r="K112" s="106" t="s">
        <v>553</v>
      </c>
      <c r="L112" s="67">
        <v>42843</v>
      </c>
      <c r="M112" s="67">
        <v>42789</v>
      </c>
      <c r="N112" s="68">
        <v>43678</v>
      </c>
      <c r="O112" s="68">
        <v>43647</v>
      </c>
      <c r="P112" s="68">
        <v>43397</v>
      </c>
      <c r="Q112" s="47" t="str">
        <f t="shared" si="6"/>
        <v>889</v>
      </c>
      <c r="R112" s="47" t="str">
        <f t="shared" si="7"/>
        <v>858</v>
      </c>
      <c r="S112" s="42" t="s">
        <v>1007</v>
      </c>
      <c r="T112" s="52">
        <v>52</v>
      </c>
      <c r="U112" s="49">
        <v>365</v>
      </c>
      <c r="V112" s="47">
        <f t="shared" si="9"/>
        <v>493</v>
      </c>
      <c r="W112" s="101">
        <v>111</v>
      </c>
      <c r="X112" s="70">
        <v>1</v>
      </c>
      <c r="Y112" s="50">
        <f t="shared" si="8"/>
        <v>111</v>
      </c>
      <c r="Z112" s="42" t="s">
        <v>1008</v>
      </c>
      <c r="AA112" s="70">
        <v>3</v>
      </c>
      <c r="AB112" s="66" t="s">
        <v>64</v>
      </c>
      <c r="AC112" s="52" t="s">
        <v>1009</v>
      </c>
      <c r="AD112" s="42" t="s">
        <v>1010</v>
      </c>
      <c r="AE112" s="52" t="s">
        <v>64</v>
      </c>
      <c r="AF112" s="42"/>
      <c r="AG112" s="52" t="s">
        <v>94</v>
      </c>
      <c r="AH112" s="42" t="s">
        <v>1011</v>
      </c>
    </row>
    <row r="113" spans="1:35" ht="15.75" customHeight="1" x14ac:dyDescent="0.25">
      <c r="A113" s="38" t="s">
        <v>6</v>
      </c>
      <c r="B113" s="39" t="s">
        <v>69</v>
      </c>
      <c r="C113" s="76" t="s">
        <v>1012</v>
      </c>
      <c r="D113" s="40">
        <v>1</v>
      </c>
      <c r="E113" s="40" t="s">
        <v>195</v>
      </c>
      <c r="F113" s="111" t="s">
        <v>1013</v>
      </c>
      <c r="G113" s="111" t="s">
        <v>1014</v>
      </c>
      <c r="H113" s="77" t="s">
        <v>1015</v>
      </c>
      <c r="I113" s="42"/>
      <c r="J113" s="39" t="s">
        <v>1016</v>
      </c>
      <c r="K113" s="39" t="s">
        <v>89</v>
      </c>
      <c r="L113" s="44">
        <v>42326</v>
      </c>
      <c r="M113" s="44">
        <v>42309</v>
      </c>
      <c r="N113" s="95">
        <v>43556</v>
      </c>
      <c r="O113" s="95">
        <v>43556</v>
      </c>
      <c r="P113" s="95">
        <v>43201</v>
      </c>
      <c r="Q113" s="47" t="str">
        <f t="shared" si="6"/>
        <v>1247</v>
      </c>
      <c r="R113" s="47" t="str">
        <f t="shared" si="7"/>
        <v>1247</v>
      </c>
      <c r="S113" s="39" t="s">
        <v>450</v>
      </c>
      <c r="T113" s="40">
        <v>26</v>
      </c>
      <c r="U113" s="49">
        <v>182</v>
      </c>
      <c r="V113" s="47">
        <f t="shared" si="9"/>
        <v>1065</v>
      </c>
      <c r="W113" s="49">
        <v>500</v>
      </c>
      <c r="X113" s="49">
        <v>4</v>
      </c>
      <c r="Y113" s="50">
        <f t="shared" si="8"/>
        <v>125</v>
      </c>
      <c r="Z113" s="77" t="s">
        <v>1017</v>
      </c>
      <c r="AA113" s="40">
        <v>1</v>
      </c>
      <c r="AB113" s="51" t="s">
        <v>1018</v>
      </c>
      <c r="AC113" s="101">
        <v>2</v>
      </c>
      <c r="AD113" s="42"/>
      <c r="AE113" s="40" t="s">
        <v>64</v>
      </c>
      <c r="AF113" s="113"/>
      <c r="AG113" s="40" t="s">
        <v>228</v>
      </c>
      <c r="AH113" s="42"/>
    </row>
    <row r="114" spans="1:35" ht="15" customHeight="1" x14ac:dyDescent="0.25">
      <c r="A114" s="30" t="s">
        <v>6</v>
      </c>
      <c r="B114" s="30" t="s">
        <v>967</v>
      </c>
      <c r="C114" s="30" t="s">
        <v>1019</v>
      </c>
      <c r="D114" s="32">
        <v>2</v>
      </c>
      <c r="E114" s="32" t="s">
        <v>195</v>
      </c>
      <c r="F114" s="30" t="s">
        <v>1020</v>
      </c>
      <c r="G114" s="30" t="s">
        <v>713</v>
      </c>
      <c r="H114" s="30" t="s">
        <v>1021</v>
      </c>
      <c r="I114" s="30" t="s">
        <v>1022</v>
      </c>
      <c r="J114" s="30" t="s">
        <v>1023</v>
      </c>
      <c r="K114" s="30" t="s">
        <v>89</v>
      </c>
      <c r="L114" s="33">
        <v>43391</v>
      </c>
      <c r="M114" s="36">
        <v>43491</v>
      </c>
      <c r="N114" s="33">
        <v>44926</v>
      </c>
      <c r="O114" s="33">
        <v>44561</v>
      </c>
      <c r="P114" s="36">
        <v>43479</v>
      </c>
      <c r="Q114" s="32" t="str">
        <f t="shared" si="6"/>
        <v>1435</v>
      </c>
      <c r="R114" s="32" t="str">
        <f t="shared" si="7"/>
        <v>1070</v>
      </c>
      <c r="S114" s="30" t="s">
        <v>112</v>
      </c>
      <c r="T114" s="32">
        <v>12</v>
      </c>
      <c r="U114" s="32">
        <f>T114*7</f>
        <v>84</v>
      </c>
      <c r="V114" s="32">
        <f t="shared" si="9"/>
        <v>986</v>
      </c>
      <c r="W114" s="30">
        <v>186</v>
      </c>
      <c r="X114" s="30">
        <v>2</v>
      </c>
      <c r="Y114" s="30">
        <f t="shared" si="8"/>
        <v>93</v>
      </c>
      <c r="Z114" s="55" t="s">
        <v>1024</v>
      </c>
      <c r="AA114" s="32">
        <v>1</v>
      </c>
      <c r="AB114" s="37" t="s">
        <v>64</v>
      </c>
      <c r="AC114" s="32">
        <v>3</v>
      </c>
      <c r="AD114" s="30" t="s">
        <v>1010</v>
      </c>
      <c r="AE114" s="32" t="s">
        <v>64</v>
      </c>
      <c r="AF114" s="30"/>
      <c r="AG114" s="32" t="s">
        <v>94</v>
      </c>
      <c r="AH114" s="30" t="s">
        <v>1025</v>
      </c>
      <c r="AI114" s="30"/>
    </row>
    <row r="115" spans="1:35" ht="15" customHeight="1" x14ac:dyDescent="0.25">
      <c r="A115" s="30" t="s">
        <v>6</v>
      </c>
      <c r="B115" s="30" t="s">
        <v>443</v>
      </c>
      <c r="C115" s="30" t="s">
        <v>1026</v>
      </c>
      <c r="D115" s="32">
        <v>3</v>
      </c>
      <c r="E115" s="32" t="s">
        <v>175</v>
      </c>
      <c r="F115" s="30" t="s">
        <v>1027</v>
      </c>
      <c r="G115" s="30" t="s">
        <v>1028</v>
      </c>
      <c r="H115" s="30" t="s">
        <v>1029</v>
      </c>
      <c r="I115" s="30" t="s">
        <v>1030</v>
      </c>
      <c r="J115" s="30" t="s">
        <v>1031</v>
      </c>
      <c r="K115" s="30" t="s">
        <v>89</v>
      </c>
      <c r="L115" s="33">
        <v>43425</v>
      </c>
      <c r="M115" s="35">
        <v>43405</v>
      </c>
      <c r="N115" s="35">
        <v>43525</v>
      </c>
      <c r="O115" s="35">
        <v>43525</v>
      </c>
      <c r="P115" s="33">
        <v>43425</v>
      </c>
      <c r="Q115" s="32" t="str">
        <f t="shared" si="6"/>
        <v>120</v>
      </c>
      <c r="R115" s="32" t="str">
        <f t="shared" si="7"/>
        <v>120</v>
      </c>
      <c r="S115" s="30" t="s">
        <v>811</v>
      </c>
      <c r="T115" s="32"/>
      <c r="U115" s="32">
        <v>28</v>
      </c>
      <c r="V115" s="32">
        <f t="shared" si="9"/>
        <v>92</v>
      </c>
      <c r="W115" s="30">
        <v>12</v>
      </c>
      <c r="X115" s="30">
        <v>1</v>
      </c>
      <c r="Y115" s="30">
        <f t="shared" si="8"/>
        <v>12</v>
      </c>
      <c r="Z115" s="55" t="s">
        <v>1032</v>
      </c>
      <c r="AA115" s="32">
        <v>1</v>
      </c>
      <c r="AB115" s="37" t="s">
        <v>1033</v>
      </c>
      <c r="AC115" s="32">
        <v>3</v>
      </c>
      <c r="AD115" s="30"/>
      <c r="AE115" s="32" t="s">
        <v>339</v>
      </c>
      <c r="AF115" s="30" t="s">
        <v>1034</v>
      </c>
      <c r="AG115" s="32" t="s">
        <v>94</v>
      </c>
      <c r="AH115" s="30" t="s">
        <v>1035</v>
      </c>
      <c r="AI115" s="30"/>
    </row>
    <row r="116" spans="1:35" ht="15.75" customHeight="1" x14ac:dyDescent="0.25">
      <c r="A116" s="38" t="s">
        <v>6</v>
      </c>
      <c r="B116" s="105" t="s">
        <v>54</v>
      </c>
      <c r="C116" s="76" t="s">
        <v>1036</v>
      </c>
      <c r="D116" s="40">
        <v>3</v>
      </c>
      <c r="E116" s="40" t="s">
        <v>625</v>
      </c>
      <c r="F116" s="111" t="s">
        <v>1037</v>
      </c>
      <c r="G116" s="111" t="s">
        <v>1038</v>
      </c>
      <c r="H116" s="77" t="s">
        <v>1039</v>
      </c>
      <c r="I116" s="42"/>
      <c r="J116" s="39" t="s">
        <v>1040</v>
      </c>
      <c r="K116" s="105" t="s">
        <v>76</v>
      </c>
      <c r="L116" s="44">
        <v>42040</v>
      </c>
      <c r="M116" s="44">
        <v>42125</v>
      </c>
      <c r="N116" s="95">
        <v>43511</v>
      </c>
      <c r="O116" s="95">
        <v>43511</v>
      </c>
      <c r="P116" s="95">
        <v>43195</v>
      </c>
      <c r="Q116" s="47" t="str">
        <f t="shared" si="6"/>
        <v>1386</v>
      </c>
      <c r="R116" s="47" t="str">
        <f t="shared" si="7"/>
        <v>1386</v>
      </c>
      <c r="S116" s="39" t="s">
        <v>261</v>
      </c>
      <c r="T116" s="40">
        <v>24</v>
      </c>
      <c r="U116" s="49">
        <v>168</v>
      </c>
      <c r="V116" s="47">
        <f t="shared" si="9"/>
        <v>1218</v>
      </c>
      <c r="W116" s="100">
        <v>27</v>
      </c>
      <c r="X116" s="49">
        <v>2</v>
      </c>
      <c r="Y116" s="50">
        <f t="shared" si="8"/>
        <v>13.5</v>
      </c>
      <c r="Z116" s="77" t="s">
        <v>1041</v>
      </c>
      <c r="AA116" s="40">
        <v>1</v>
      </c>
      <c r="AB116" s="51" t="s">
        <v>1042</v>
      </c>
      <c r="AC116" s="52">
        <v>3</v>
      </c>
      <c r="AD116" s="42"/>
      <c r="AE116" s="40">
        <v>3</v>
      </c>
      <c r="AF116" s="113" t="s">
        <v>1043</v>
      </c>
      <c r="AG116" s="40" t="s">
        <v>396</v>
      </c>
      <c r="AH116" s="42"/>
    </row>
    <row r="117" spans="1:35" ht="15" customHeight="1" x14ac:dyDescent="0.25">
      <c r="A117" s="38" t="s">
        <v>6</v>
      </c>
      <c r="B117" s="39" t="s">
        <v>54</v>
      </c>
      <c r="C117" s="39" t="s">
        <v>1044</v>
      </c>
      <c r="D117" s="40">
        <v>3</v>
      </c>
      <c r="E117" s="40" t="s">
        <v>56</v>
      </c>
      <c r="F117" s="111" t="s">
        <v>1045</v>
      </c>
      <c r="G117" s="111" t="s">
        <v>1046</v>
      </c>
      <c r="H117" s="39" t="s">
        <v>1047</v>
      </c>
      <c r="I117" s="42"/>
      <c r="J117" s="39" t="s">
        <v>1048</v>
      </c>
      <c r="K117" s="39" t="s">
        <v>89</v>
      </c>
      <c r="L117" s="141">
        <v>41186</v>
      </c>
      <c r="M117" s="44">
        <v>41579</v>
      </c>
      <c r="N117" s="78">
        <v>43770</v>
      </c>
      <c r="O117" s="78">
        <v>43770</v>
      </c>
      <c r="P117" s="78" t="s">
        <v>1049</v>
      </c>
      <c r="Q117" s="47" t="str">
        <f t="shared" si="6"/>
        <v>2191</v>
      </c>
      <c r="R117" s="47" t="str">
        <f t="shared" si="7"/>
        <v>2191</v>
      </c>
      <c r="S117" s="38" t="s">
        <v>314</v>
      </c>
      <c r="T117" s="52">
        <v>26.071449999999999</v>
      </c>
      <c r="U117" s="49">
        <v>182.50014999999999</v>
      </c>
      <c r="V117" s="47">
        <f t="shared" si="9"/>
        <v>2008.4998499999999</v>
      </c>
      <c r="W117" s="40">
        <v>48</v>
      </c>
      <c r="X117" s="49">
        <v>2</v>
      </c>
      <c r="Y117" s="50">
        <f t="shared" si="8"/>
        <v>24</v>
      </c>
      <c r="Z117" s="39" t="s">
        <v>1050</v>
      </c>
      <c r="AA117" s="49">
        <v>1</v>
      </c>
      <c r="AB117" s="51" t="s">
        <v>1051</v>
      </c>
      <c r="AC117" s="101">
        <v>2</v>
      </c>
      <c r="AD117" s="42"/>
      <c r="AE117" s="40">
        <v>3</v>
      </c>
      <c r="AF117" s="113" t="s">
        <v>1052</v>
      </c>
      <c r="AG117" s="40" t="s">
        <v>228</v>
      </c>
      <c r="AH117" s="42"/>
    </row>
    <row r="118" spans="1:35" ht="15" customHeight="1" x14ac:dyDescent="0.25">
      <c r="A118" s="42" t="s">
        <v>6</v>
      </c>
      <c r="B118" s="42" t="s">
        <v>69</v>
      </c>
      <c r="C118" s="42" t="s">
        <v>1053</v>
      </c>
      <c r="D118" s="52">
        <v>4</v>
      </c>
      <c r="E118" s="52" t="s">
        <v>127</v>
      </c>
      <c r="F118" s="42" t="s">
        <v>72</v>
      </c>
      <c r="G118" s="42" t="s">
        <v>128</v>
      </c>
      <c r="H118" s="42" t="s">
        <v>1054</v>
      </c>
      <c r="I118" s="42" t="s">
        <v>1055</v>
      </c>
      <c r="J118" s="42" t="s">
        <v>1056</v>
      </c>
      <c r="K118" s="42" t="s">
        <v>89</v>
      </c>
      <c r="L118" s="67">
        <v>42998</v>
      </c>
      <c r="M118" s="68">
        <v>43012</v>
      </c>
      <c r="N118" s="67">
        <v>44824</v>
      </c>
      <c r="O118" s="67">
        <v>44104</v>
      </c>
      <c r="P118" s="68">
        <v>43494</v>
      </c>
      <c r="Q118" s="47" t="str">
        <f t="shared" si="6"/>
        <v>1812</v>
      </c>
      <c r="R118" s="47" t="str">
        <f t="shared" si="7"/>
        <v>1092</v>
      </c>
      <c r="S118" s="42" t="s">
        <v>1057</v>
      </c>
      <c r="T118" s="52">
        <v>72</v>
      </c>
      <c r="U118" s="49">
        <v>504</v>
      </c>
      <c r="V118" s="47">
        <f t="shared" si="9"/>
        <v>588</v>
      </c>
      <c r="W118" s="52">
        <v>360</v>
      </c>
      <c r="X118" s="70">
        <v>4</v>
      </c>
      <c r="Y118" s="50">
        <f t="shared" si="8"/>
        <v>90</v>
      </c>
      <c r="Z118" s="42" t="s">
        <v>151</v>
      </c>
      <c r="AA118" s="70">
        <v>3</v>
      </c>
      <c r="AB118" s="66" t="s">
        <v>964</v>
      </c>
      <c r="AC118" s="52">
        <v>2</v>
      </c>
      <c r="AD118" s="42"/>
      <c r="AE118" s="101">
        <v>8</v>
      </c>
      <c r="AF118" s="106" t="s">
        <v>1058</v>
      </c>
      <c r="AG118" s="52" t="s">
        <v>172</v>
      </c>
      <c r="AH118" s="42" t="s">
        <v>1059</v>
      </c>
    </row>
    <row r="119" spans="1:35" ht="15" customHeight="1" x14ac:dyDescent="0.25">
      <c r="A119" s="30" t="s">
        <v>6</v>
      </c>
      <c r="B119" s="30" t="s">
        <v>69</v>
      </c>
      <c r="C119" s="30" t="s">
        <v>1060</v>
      </c>
      <c r="D119" s="32">
        <v>3</v>
      </c>
      <c r="E119" s="32" t="s">
        <v>56</v>
      </c>
      <c r="F119" s="147" t="s">
        <v>140</v>
      </c>
      <c r="G119" s="30" t="s">
        <v>1061</v>
      </c>
      <c r="H119" s="30" t="s">
        <v>1062</v>
      </c>
      <c r="I119" s="30" t="s">
        <v>1063</v>
      </c>
      <c r="J119" s="30" t="s">
        <v>1064</v>
      </c>
      <c r="K119" s="30" t="s">
        <v>89</v>
      </c>
      <c r="L119" s="33">
        <v>43171</v>
      </c>
      <c r="M119" s="33">
        <v>43160</v>
      </c>
      <c r="N119" s="33">
        <v>43585</v>
      </c>
      <c r="O119" s="33">
        <v>43524</v>
      </c>
      <c r="P119" s="33">
        <v>43308</v>
      </c>
      <c r="Q119" s="32" t="str">
        <f t="shared" si="6"/>
        <v>425</v>
      </c>
      <c r="R119" s="32" t="str">
        <f t="shared" si="7"/>
        <v>364</v>
      </c>
      <c r="S119" s="30" t="s">
        <v>314</v>
      </c>
      <c r="T119" s="32">
        <v>26</v>
      </c>
      <c r="U119" s="32">
        <f>T119*7</f>
        <v>182</v>
      </c>
      <c r="V119" s="32">
        <f t="shared" si="9"/>
        <v>182</v>
      </c>
      <c r="W119" s="30">
        <v>81</v>
      </c>
      <c r="X119" s="30">
        <v>2</v>
      </c>
      <c r="Y119" s="30">
        <f t="shared" si="8"/>
        <v>40.5</v>
      </c>
      <c r="Z119" s="55" t="s">
        <v>1065</v>
      </c>
      <c r="AA119" s="32">
        <v>2</v>
      </c>
      <c r="AB119" s="37" t="s">
        <v>1066</v>
      </c>
      <c r="AC119" s="32">
        <v>3</v>
      </c>
      <c r="AD119" s="30"/>
      <c r="AE119" s="32">
        <v>3</v>
      </c>
      <c r="AF119" s="30" t="s">
        <v>1067</v>
      </c>
      <c r="AG119" s="32" t="s">
        <v>94</v>
      </c>
      <c r="AH119" s="30" t="s">
        <v>1068</v>
      </c>
      <c r="AI119" s="30"/>
    </row>
    <row r="120" spans="1:35" ht="15" customHeight="1" x14ac:dyDescent="0.25">
      <c r="A120" s="38" t="s">
        <v>6</v>
      </c>
      <c r="B120" s="39" t="s">
        <v>104</v>
      </c>
      <c r="C120" s="39" t="s">
        <v>1069</v>
      </c>
      <c r="D120" s="99">
        <v>4</v>
      </c>
      <c r="E120" s="40" t="s">
        <v>683</v>
      </c>
      <c r="F120" s="111" t="s">
        <v>1070</v>
      </c>
      <c r="G120" s="111" t="s">
        <v>1071</v>
      </c>
      <c r="H120" s="39" t="s">
        <v>1072</v>
      </c>
      <c r="I120" s="42"/>
      <c r="J120" s="39" t="s">
        <v>1073</v>
      </c>
      <c r="K120" s="39" t="s">
        <v>1074</v>
      </c>
      <c r="L120" s="141">
        <v>40757</v>
      </c>
      <c r="M120" s="44">
        <v>40603</v>
      </c>
      <c r="N120" s="95">
        <v>43770</v>
      </c>
      <c r="O120" s="95">
        <v>43497</v>
      </c>
      <c r="P120" s="95">
        <v>43462</v>
      </c>
      <c r="Q120" s="47" t="str">
        <f t="shared" si="6"/>
        <v>3167</v>
      </c>
      <c r="R120" s="47" t="str">
        <f t="shared" si="7"/>
        <v>2894</v>
      </c>
      <c r="S120" s="38" t="s">
        <v>717</v>
      </c>
      <c r="T120" s="48">
        <v>3</v>
      </c>
      <c r="U120" s="49">
        <v>21</v>
      </c>
      <c r="V120" s="47">
        <f t="shared" si="9"/>
        <v>2873</v>
      </c>
      <c r="W120" s="40">
        <v>40</v>
      </c>
      <c r="X120" s="49">
        <v>2</v>
      </c>
      <c r="Y120" s="50">
        <f t="shared" si="8"/>
        <v>20</v>
      </c>
      <c r="Z120" s="39" t="s">
        <v>1075</v>
      </c>
      <c r="AA120" s="49">
        <v>1</v>
      </c>
      <c r="AB120" s="51" t="s">
        <v>679</v>
      </c>
      <c r="AC120" s="52">
        <v>3</v>
      </c>
      <c r="AD120" s="42"/>
      <c r="AE120" s="40" t="s">
        <v>64</v>
      </c>
      <c r="AF120" s="53"/>
      <c r="AG120" s="40" t="s">
        <v>81</v>
      </c>
      <c r="AH120" s="42"/>
    </row>
    <row r="121" spans="1:35" ht="15.75" customHeight="1" x14ac:dyDescent="0.25">
      <c r="A121" s="38" t="s">
        <v>6</v>
      </c>
      <c r="B121" s="39" t="s">
        <v>69</v>
      </c>
      <c r="C121" s="76" t="s">
        <v>1076</v>
      </c>
      <c r="D121" s="40">
        <v>1</v>
      </c>
      <c r="E121" s="40" t="s">
        <v>195</v>
      </c>
      <c r="F121" s="111" t="s">
        <v>1077</v>
      </c>
      <c r="G121" s="111" t="s">
        <v>1078</v>
      </c>
      <c r="H121" s="77" t="s">
        <v>1079</v>
      </c>
      <c r="I121" s="42"/>
      <c r="J121" s="39" t="s">
        <v>1080</v>
      </c>
      <c r="K121" s="105" t="s">
        <v>76</v>
      </c>
      <c r="L121" s="44">
        <v>42294</v>
      </c>
      <c r="M121" s="44">
        <v>42248</v>
      </c>
      <c r="N121" s="95">
        <v>43586</v>
      </c>
      <c r="O121" s="95">
        <v>43556</v>
      </c>
      <c r="P121" s="95">
        <v>43405</v>
      </c>
      <c r="Q121" s="47" t="str">
        <f t="shared" si="6"/>
        <v>1338</v>
      </c>
      <c r="R121" s="47" t="str">
        <f t="shared" si="7"/>
        <v>1308</v>
      </c>
      <c r="S121" s="39" t="s">
        <v>450</v>
      </c>
      <c r="T121" s="40">
        <v>26</v>
      </c>
      <c r="U121" s="49">
        <v>182</v>
      </c>
      <c r="V121" s="47">
        <f t="shared" si="9"/>
        <v>1126</v>
      </c>
      <c r="W121" s="49">
        <v>537</v>
      </c>
      <c r="X121" s="49">
        <v>3</v>
      </c>
      <c r="Y121" s="50">
        <f t="shared" si="8"/>
        <v>179</v>
      </c>
      <c r="Z121" s="77" t="s">
        <v>1081</v>
      </c>
      <c r="AA121" s="40">
        <v>1</v>
      </c>
      <c r="AB121" s="51" t="s">
        <v>1082</v>
      </c>
      <c r="AC121" s="52">
        <v>3</v>
      </c>
      <c r="AD121" s="42"/>
      <c r="AE121" s="40" t="s">
        <v>64</v>
      </c>
      <c r="AF121" s="53"/>
      <c r="AG121" s="40" t="s">
        <v>228</v>
      </c>
      <c r="AH121" s="42"/>
    </row>
    <row r="122" spans="1:35" ht="15.75" customHeight="1" x14ac:dyDescent="0.25">
      <c r="A122" s="38" t="s">
        <v>6</v>
      </c>
      <c r="B122" s="39" t="s">
        <v>104</v>
      </c>
      <c r="C122" s="76" t="s">
        <v>1083</v>
      </c>
      <c r="D122" s="40">
        <v>3</v>
      </c>
      <c r="E122" s="40" t="s">
        <v>175</v>
      </c>
      <c r="F122" s="111" t="s">
        <v>332</v>
      </c>
      <c r="G122" s="111" t="s">
        <v>1084</v>
      </c>
      <c r="H122" s="77" t="s">
        <v>1085</v>
      </c>
      <c r="I122" s="42"/>
      <c r="J122" s="42" t="s">
        <v>1086</v>
      </c>
      <c r="K122" s="39" t="s">
        <v>89</v>
      </c>
      <c r="L122" s="78">
        <v>41607</v>
      </c>
      <c r="M122" s="141">
        <v>41699</v>
      </c>
      <c r="N122" s="78">
        <v>44256</v>
      </c>
      <c r="O122" s="78">
        <v>43891</v>
      </c>
      <c r="P122" s="78" t="s">
        <v>1087</v>
      </c>
      <c r="Q122" s="47" t="str">
        <f t="shared" si="6"/>
        <v>2557</v>
      </c>
      <c r="R122" s="47" t="str">
        <f t="shared" si="7"/>
        <v>2192</v>
      </c>
      <c r="S122" s="39" t="s">
        <v>325</v>
      </c>
      <c r="T122" s="52">
        <v>52.142899999999997</v>
      </c>
      <c r="U122" s="49">
        <v>365.00029999999998</v>
      </c>
      <c r="V122" s="47">
        <f t="shared" si="9"/>
        <v>1826.9997000000001</v>
      </c>
      <c r="W122" s="40">
        <v>240</v>
      </c>
      <c r="X122" s="49">
        <v>2</v>
      </c>
      <c r="Y122" s="50">
        <f t="shared" si="8"/>
        <v>120</v>
      </c>
      <c r="Z122" s="76" t="s">
        <v>1088</v>
      </c>
      <c r="AA122" s="40">
        <v>2</v>
      </c>
      <c r="AB122" s="39" t="s">
        <v>316</v>
      </c>
      <c r="AC122" s="52">
        <v>3</v>
      </c>
      <c r="AD122" s="42" t="s">
        <v>1089</v>
      </c>
      <c r="AE122" s="40" t="s">
        <v>64</v>
      </c>
      <c r="AF122" s="53" t="s">
        <v>1090</v>
      </c>
      <c r="AG122" s="40" t="s">
        <v>228</v>
      </c>
      <c r="AH122" s="42"/>
    </row>
    <row r="123" spans="1:35" ht="15" customHeight="1" x14ac:dyDescent="0.25">
      <c r="A123" s="30" t="s">
        <v>6</v>
      </c>
      <c r="B123" s="30" t="s">
        <v>69</v>
      </c>
      <c r="C123" s="30" t="s">
        <v>1091</v>
      </c>
      <c r="D123" s="32">
        <v>3</v>
      </c>
      <c r="E123" s="32" t="s">
        <v>71</v>
      </c>
      <c r="F123" s="30" t="s">
        <v>1092</v>
      </c>
      <c r="G123" s="30"/>
      <c r="H123" s="30" t="s">
        <v>1093</v>
      </c>
      <c r="I123" s="30" t="s">
        <v>1094</v>
      </c>
      <c r="J123" s="30" t="s">
        <v>1095</v>
      </c>
      <c r="K123" s="30" t="s">
        <v>89</v>
      </c>
      <c r="L123" s="148">
        <v>43131</v>
      </c>
      <c r="M123" s="148">
        <v>43063</v>
      </c>
      <c r="N123" s="148">
        <v>44378</v>
      </c>
      <c r="O123" s="148">
        <v>44378</v>
      </c>
      <c r="P123" s="148">
        <v>43131</v>
      </c>
      <c r="Q123" s="32" t="str">
        <f t="shared" si="6"/>
        <v>1315</v>
      </c>
      <c r="R123" s="32" t="str">
        <f t="shared" si="7"/>
        <v>1315</v>
      </c>
      <c r="S123" s="30" t="s">
        <v>1096</v>
      </c>
      <c r="T123" s="32"/>
      <c r="U123" s="32">
        <v>84</v>
      </c>
      <c r="V123" s="32">
        <f t="shared" si="9"/>
        <v>1231</v>
      </c>
      <c r="W123" s="30">
        <v>100</v>
      </c>
      <c r="X123" s="30">
        <v>3</v>
      </c>
      <c r="Y123" s="30">
        <f t="shared" si="8"/>
        <v>33.333333333333336</v>
      </c>
      <c r="Z123" s="30" t="s">
        <v>1097</v>
      </c>
      <c r="AA123" s="32">
        <v>2</v>
      </c>
      <c r="AB123" s="37" t="s">
        <v>1098</v>
      </c>
      <c r="AC123" s="32">
        <v>3</v>
      </c>
      <c r="AD123" s="30" t="s">
        <v>1099</v>
      </c>
      <c r="AE123" s="32">
        <v>2</v>
      </c>
      <c r="AF123" s="30" t="s">
        <v>1100</v>
      </c>
      <c r="AG123" s="32" t="s">
        <v>94</v>
      </c>
      <c r="AH123" s="30" t="s">
        <v>1101</v>
      </c>
      <c r="AI123" s="30"/>
    </row>
    <row r="124" spans="1:35" ht="15" customHeight="1" x14ac:dyDescent="0.25">
      <c r="A124" s="30" t="s">
        <v>6</v>
      </c>
      <c r="B124" s="30" t="s">
        <v>69</v>
      </c>
      <c r="C124" s="30" t="s">
        <v>1102</v>
      </c>
      <c r="D124" s="32">
        <v>4</v>
      </c>
      <c r="E124" s="32" t="s">
        <v>71</v>
      </c>
      <c r="F124" s="30" t="s">
        <v>257</v>
      </c>
      <c r="G124" s="30" t="s">
        <v>558</v>
      </c>
      <c r="H124" s="30" t="s">
        <v>1103</v>
      </c>
      <c r="I124" s="30" t="s">
        <v>1104</v>
      </c>
      <c r="J124" s="30" t="s">
        <v>1105</v>
      </c>
      <c r="K124" s="30" t="s">
        <v>251</v>
      </c>
      <c r="L124" s="36">
        <v>43242</v>
      </c>
      <c r="M124" s="36">
        <v>43322</v>
      </c>
      <c r="N124" s="34">
        <v>44256</v>
      </c>
      <c r="O124" s="34">
        <v>44256</v>
      </c>
      <c r="P124" s="36">
        <v>43488</v>
      </c>
      <c r="Q124" s="32" t="str">
        <f t="shared" si="6"/>
        <v>934</v>
      </c>
      <c r="R124" s="32" t="str">
        <f t="shared" si="7"/>
        <v>934</v>
      </c>
      <c r="S124" s="30" t="s">
        <v>252</v>
      </c>
      <c r="T124" s="32">
        <v>96</v>
      </c>
      <c r="U124" s="32">
        <f>T124*7</f>
        <v>672</v>
      </c>
      <c r="V124" s="32">
        <f t="shared" si="9"/>
        <v>262</v>
      </c>
      <c r="W124" s="30">
        <v>41</v>
      </c>
      <c r="X124" s="30">
        <v>2</v>
      </c>
      <c r="Y124" s="30">
        <f t="shared" si="8"/>
        <v>20.5</v>
      </c>
      <c r="Z124" s="55" t="s">
        <v>1106</v>
      </c>
      <c r="AA124" s="32">
        <v>2</v>
      </c>
      <c r="AB124" s="37" t="s">
        <v>64</v>
      </c>
      <c r="AC124" s="32">
        <v>2</v>
      </c>
      <c r="AD124" s="30"/>
      <c r="AE124" s="32" t="s">
        <v>1107</v>
      </c>
      <c r="AF124" s="30" t="s">
        <v>1108</v>
      </c>
      <c r="AG124" s="32" t="s">
        <v>94</v>
      </c>
      <c r="AH124" s="30" t="s">
        <v>1109</v>
      </c>
      <c r="AI124" s="30"/>
    </row>
    <row r="125" spans="1:35" ht="15" customHeight="1" x14ac:dyDescent="0.25">
      <c r="A125" s="42" t="s">
        <v>6</v>
      </c>
      <c r="B125" s="42" t="s">
        <v>1110</v>
      </c>
      <c r="C125" s="42" t="s">
        <v>1111</v>
      </c>
      <c r="D125" s="52">
        <v>3</v>
      </c>
      <c r="E125" s="52" t="s">
        <v>175</v>
      </c>
      <c r="F125" s="42" t="s">
        <v>1112</v>
      </c>
      <c r="G125" s="42" t="s">
        <v>1113</v>
      </c>
      <c r="H125" s="42" t="s">
        <v>1114</v>
      </c>
      <c r="I125" s="42" t="s">
        <v>1115</v>
      </c>
      <c r="J125" s="42" t="s">
        <v>1116</v>
      </c>
      <c r="K125" s="106" t="s">
        <v>89</v>
      </c>
      <c r="L125" s="67">
        <v>42992</v>
      </c>
      <c r="M125" s="68">
        <v>43143</v>
      </c>
      <c r="N125" s="67">
        <v>44774</v>
      </c>
      <c r="O125" s="67">
        <v>44774</v>
      </c>
      <c r="P125" s="68">
        <v>43490</v>
      </c>
      <c r="Q125" s="47" t="str">
        <f t="shared" si="6"/>
        <v>1631</v>
      </c>
      <c r="R125" s="47" t="str">
        <f t="shared" si="7"/>
        <v>1631</v>
      </c>
      <c r="S125" s="42" t="s">
        <v>1117</v>
      </c>
      <c r="T125" s="52">
        <v>78</v>
      </c>
      <c r="U125" s="49">
        <v>546</v>
      </c>
      <c r="V125" s="47">
        <f t="shared" si="9"/>
        <v>1085</v>
      </c>
      <c r="W125" s="52">
        <v>130</v>
      </c>
      <c r="X125" s="70">
        <v>2</v>
      </c>
      <c r="Y125" s="50">
        <f t="shared" si="8"/>
        <v>65</v>
      </c>
      <c r="Z125" s="42" t="s">
        <v>1118</v>
      </c>
      <c r="AA125" s="70">
        <v>1</v>
      </c>
      <c r="AB125" s="66" t="s">
        <v>877</v>
      </c>
      <c r="AC125" s="101">
        <v>2</v>
      </c>
      <c r="AD125" s="42" t="s">
        <v>1119</v>
      </c>
      <c r="AE125" s="52" t="s">
        <v>1120</v>
      </c>
      <c r="AF125" s="42" t="s">
        <v>1121</v>
      </c>
      <c r="AG125" s="52" t="s">
        <v>94</v>
      </c>
      <c r="AH125" s="42" t="s">
        <v>1122</v>
      </c>
    </row>
    <row r="126" spans="1:35" ht="15" customHeight="1" x14ac:dyDescent="0.25">
      <c r="A126" s="42" t="s">
        <v>6</v>
      </c>
      <c r="B126" s="42" t="s">
        <v>54</v>
      </c>
      <c r="C126" s="42" t="s">
        <v>1123</v>
      </c>
      <c r="D126" s="52">
        <v>3</v>
      </c>
      <c r="E126" s="52" t="s">
        <v>175</v>
      </c>
      <c r="F126" s="112" t="s">
        <v>1124</v>
      </c>
      <c r="G126" s="42" t="s">
        <v>1113</v>
      </c>
      <c r="H126" s="42" t="s">
        <v>1125</v>
      </c>
      <c r="I126" s="42" t="s">
        <v>1126</v>
      </c>
      <c r="J126" s="42" t="s">
        <v>1127</v>
      </c>
      <c r="K126" s="42" t="s">
        <v>89</v>
      </c>
      <c r="L126" s="67">
        <v>42710</v>
      </c>
      <c r="M126" s="67">
        <v>42705</v>
      </c>
      <c r="N126" s="68">
        <v>43556</v>
      </c>
      <c r="O126" s="68">
        <v>43556</v>
      </c>
      <c r="P126" s="68">
        <v>43222</v>
      </c>
      <c r="Q126" s="47" t="str">
        <f t="shared" si="6"/>
        <v>851</v>
      </c>
      <c r="R126" s="47" t="str">
        <f t="shared" si="7"/>
        <v>851</v>
      </c>
      <c r="S126" s="112" t="s">
        <v>1128</v>
      </c>
      <c r="T126" s="52">
        <v>4</v>
      </c>
      <c r="U126" s="49">
        <v>28</v>
      </c>
      <c r="V126" s="47">
        <f t="shared" si="9"/>
        <v>823</v>
      </c>
      <c r="W126" s="52">
        <v>36</v>
      </c>
      <c r="X126" s="52">
        <v>1</v>
      </c>
      <c r="Y126" s="50">
        <f t="shared" si="8"/>
        <v>36</v>
      </c>
      <c r="Z126" s="42" t="s">
        <v>1129</v>
      </c>
      <c r="AA126" s="52">
        <v>2</v>
      </c>
      <c r="AB126" s="97" t="s">
        <v>64</v>
      </c>
      <c r="AC126" s="52">
        <v>2</v>
      </c>
      <c r="AD126" s="112" t="s">
        <v>1130</v>
      </c>
      <c r="AE126" s="52" t="s">
        <v>1131</v>
      </c>
      <c r="AF126" s="112" t="s">
        <v>1132</v>
      </c>
      <c r="AG126" s="52" t="s">
        <v>81</v>
      </c>
      <c r="AH126" s="42" t="s">
        <v>1133</v>
      </c>
    </row>
    <row r="127" spans="1:35" ht="15" customHeight="1" x14ac:dyDescent="0.25">
      <c r="A127" s="42" t="s">
        <v>6</v>
      </c>
      <c r="B127" s="42" t="s">
        <v>69</v>
      </c>
      <c r="C127" s="42" t="s">
        <v>1134</v>
      </c>
      <c r="D127" s="52">
        <v>3</v>
      </c>
      <c r="E127" s="52" t="s">
        <v>56</v>
      </c>
      <c r="F127" s="112" t="s">
        <v>1135</v>
      </c>
      <c r="G127" s="112" t="s">
        <v>1136</v>
      </c>
      <c r="H127" s="42" t="s">
        <v>1137</v>
      </c>
      <c r="I127" s="42" t="s">
        <v>1138</v>
      </c>
      <c r="J127" s="42" t="s">
        <v>1139</v>
      </c>
      <c r="K127" s="106" t="s">
        <v>76</v>
      </c>
      <c r="L127" s="67">
        <v>42450</v>
      </c>
      <c r="M127" s="67">
        <v>42817</v>
      </c>
      <c r="N127" s="68">
        <v>43647</v>
      </c>
      <c r="O127" s="68">
        <v>43556</v>
      </c>
      <c r="P127" s="68">
        <v>43405</v>
      </c>
      <c r="Q127" s="47" t="str">
        <f t="shared" si="6"/>
        <v>830</v>
      </c>
      <c r="R127" s="47" t="str">
        <f t="shared" si="7"/>
        <v>739</v>
      </c>
      <c r="S127" s="112" t="s">
        <v>112</v>
      </c>
      <c r="T127" s="52">
        <v>12</v>
      </c>
      <c r="U127" s="49">
        <v>84</v>
      </c>
      <c r="V127" s="47">
        <f t="shared" si="9"/>
        <v>655</v>
      </c>
      <c r="W127" s="52">
        <v>174</v>
      </c>
      <c r="X127" s="52">
        <v>2</v>
      </c>
      <c r="Y127" s="50">
        <f t="shared" si="8"/>
        <v>87</v>
      </c>
      <c r="Z127" s="42" t="s">
        <v>1140</v>
      </c>
      <c r="AA127" s="52">
        <v>3</v>
      </c>
      <c r="AB127" s="97" t="s">
        <v>134</v>
      </c>
      <c r="AC127" s="101">
        <v>2</v>
      </c>
      <c r="AD127" s="112" t="s">
        <v>1141</v>
      </c>
      <c r="AE127" s="52" t="s">
        <v>452</v>
      </c>
      <c r="AF127" s="112" t="s">
        <v>1142</v>
      </c>
      <c r="AG127" s="52" t="s">
        <v>228</v>
      </c>
      <c r="AH127" s="42" t="s">
        <v>1143</v>
      </c>
    </row>
    <row r="128" spans="1:35" ht="15" customHeight="1" x14ac:dyDescent="0.25">
      <c r="A128" s="38" t="s">
        <v>1144</v>
      </c>
      <c r="B128" s="39" t="s">
        <v>69</v>
      </c>
      <c r="C128" s="105" t="s">
        <v>1145</v>
      </c>
      <c r="D128" s="40">
        <v>4</v>
      </c>
      <c r="E128" s="40" t="s">
        <v>71</v>
      </c>
      <c r="F128" s="41" t="s">
        <v>1146</v>
      </c>
      <c r="G128" s="41" t="s">
        <v>73</v>
      </c>
      <c r="H128" s="39" t="s">
        <v>1147</v>
      </c>
      <c r="I128" s="42"/>
      <c r="J128" s="149" t="s">
        <v>1148</v>
      </c>
      <c r="K128" s="39" t="s">
        <v>76</v>
      </c>
      <c r="L128" s="141">
        <v>40984</v>
      </c>
      <c r="M128" s="141">
        <v>40969</v>
      </c>
      <c r="N128" s="141">
        <v>43070</v>
      </c>
      <c r="O128" s="141">
        <v>43070</v>
      </c>
      <c r="P128" s="78" t="s">
        <v>1149</v>
      </c>
      <c r="Q128" s="47" t="str">
        <f t="shared" si="6"/>
        <v>2101</v>
      </c>
      <c r="R128" s="47" t="str">
        <f t="shared" si="7"/>
        <v>2101</v>
      </c>
      <c r="S128" s="38" t="s">
        <v>1150</v>
      </c>
      <c r="T128" s="96">
        <v>60.83338333333333</v>
      </c>
      <c r="U128" s="49">
        <v>425.83368333333328</v>
      </c>
      <c r="V128" s="47">
        <f t="shared" si="9"/>
        <v>1675.1663166666667</v>
      </c>
      <c r="W128" s="40">
        <v>350</v>
      </c>
      <c r="X128" s="49">
        <v>4</v>
      </c>
      <c r="Y128" s="50">
        <f t="shared" si="8"/>
        <v>87.5</v>
      </c>
      <c r="Z128" s="39" t="s">
        <v>1151</v>
      </c>
      <c r="AA128" s="49">
        <v>3</v>
      </c>
      <c r="AB128" s="51" t="s">
        <v>183</v>
      </c>
      <c r="AC128" s="52">
        <v>3</v>
      </c>
      <c r="AD128" s="42"/>
      <c r="AE128" s="40" t="s">
        <v>1152</v>
      </c>
      <c r="AF128" s="113" t="s">
        <v>1153</v>
      </c>
      <c r="AG128" s="40" t="s">
        <v>228</v>
      </c>
      <c r="AH128" s="42"/>
    </row>
    <row r="129" spans="1:35" ht="15" customHeight="1" x14ac:dyDescent="0.25">
      <c r="A129" s="71" t="s">
        <v>1144</v>
      </c>
      <c r="B129" s="71" t="s">
        <v>69</v>
      </c>
      <c r="C129" s="71" t="s">
        <v>546</v>
      </c>
      <c r="D129" s="72">
        <v>3</v>
      </c>
      <c r="E129" s="72" t="s">
        <v>547</v>
      </c>
      <c r="F129" s="71" t="s">
        <v>1154</v>
      </c>
      <c r="G129" s="71" t="s">
        <v>1155</v>
      </c>
      <c r="H129" s="71" t="s">
        <v>1156</v>
      </c>
      <c r="I129" s="71" t="s">
        <v>1157</v>
      </c>
      <c r="J129" s="71" t="s">
        <v>1158</v>
      </c>
      <c r="K129" s="71" t="s">
        <v>89</v>
      </c>
      <c r="L129" s="73">
        <v>43466</v>
      </c>
      <c r="M129" s="73">
        <v>43284</v>
      </c>
      <c r="N129" s="73">
        <v>44286</v>
      </c>
      <c r="O129" s="73">
        <v>44196</v>
      </c>
      <c r="P129" s="73">
        <v>43466</v>
      </c>
      <c r="Q129" s="72" t="str">
        <f t="shared" si="6"/>
        <v>1002</v>
      </c>
      <c r="R129" s="72" t="str">
        <f t="shared" si="7"/>
        <v>912</v>
      </c>
      <c r="S129" s="71" t="s">
        <v>868</v>
      </c>
      <c r="T129" s="150">
        <v>48</v>
      </c>
      <c r="U129" s="72">
        <f>T129*7</f>
        <v>336</v>
      </c>
      <c r="V129" s="71">
        <f t="shared" si="9"/>
        <v>576</v>
      </c>
      <c r="W129" s="71">
        <v>450</v>
      </c>
      <c r="X129" s="71">
        <v>3</v>
      </c>
      <c r="Y129" s="71">
        <f t="shared" si="8"/>
        <v>150</v>
      </c>
      <c r="Z129" s="71" t="s">
        <v>554</v>
      </c>
      <c r="AA129" s="72">
        <v>2</v>
      </c>
      <c r="AB129" s="75" t="s">
        <v>877</v>
      </c>
      <c r="AC129" s="72">
        <v>2</v>
      </c>
      <c r="AD129" s="71"/>
      <c r="AE129" s="72" t="s">
        <v>226</v>
      </c>
      <c r="AF129" s="71" t="s">
        <v>1159</v>
      </c>
      <c r="AG129" s="72" t="s">
        <v>172</v>
      </c>
      <c r="AH129" s="71" t="s">
        <v>1160</v>
      </c>
      <c r="AI129" s="71"/>
    </row>
    <row r="130" spans="1:35" ht="15" customHeight="1" x14ac:dyDescent="0.25">
      <c r="A130" s="42" t="s">
        <v>1144</v>
      </c>
      <c r="B130" s="42" t="s">
        <v>69</v>
      </c>
      <c r="C130" s="42" t="s">
        <v>1161</v>
      </c>
      <c r="D130" s="52">
        <v>2</v>
      </c>
      <c r="E130" s="52" t="s">
        <v>195</v>
      </c>
      <c r="F130" s="42" t="s">
        <v>1162</v>
      </c>
      <c r="G130" s="42" t="s">
        <v>1163</v>
      </c>
      <c r="H130" s="42" t="s">
        <v>1164</v>
      </c>
      <c r="I130" s="42" t="s">
        <v>1165</v>
      </c>
      <c r="J130" s="42" t="s">
        <v>1166</v>
      </c>
      <c r="K130" s="42" t="s">
        <v>89</v>
      </c>
      <c r="L130" s="66">
        <v>42937</v>
      </c>
      <c r="M130" s="67">
        <v>42929</v>
      </c>
      <c r="N130" s="67">
        <v>43709</v>
      </c>
      <c r="O130" s="67">
        <v>43678</v>
      </c>
      <c r="P130" s="68">
        <v>43276</v>
      </c>
      <c r="Q130" s="47" t="str">
        <f t="shared" si="6"/>
        <v>780</v>
      </c>
      <c r="R130" s="47" t="str">
        <f t="shared" si="7"/>
        <v>749</v>
      </c>
      <c r="S130" s="42" t="s">
        <v>1167</v>
      </c>
      <c r="T130" s="96">
        <v>5</v>
      </c>
      <c r="U130" s="49">
        <v>35</v>
      </c>
      <c r="V130" s="47">
        <f t="shared" si="9"/>
        <v>714</v>
      </c>
      <c r="W130" s="52">
        <v>435</v>
      </c>
      <c r="X130" s="70">
        <v>3</v>
      </c>
      <c r="Y130" s="50">
        <f t="shared" si="8"/>
        <v>145</v>
      </c>
      <c r="Z130" s="42" t="s">
        <v>1168</v>
      </c>
      <c r="AA130" s="70">
        <v>1</v>
      </c>
      <c r="AB130" s="66"/>
      <c r="AC130" s="101">
        <v>3</v>
      </c>
      <c r="AD130" s="42" t="s">
        <v>1169</v>
      </c>
      <c r="AE130" s="52" t="s">
        <v>64</v>
      </c>
      <c r="AF130" s="42"/>
      <c r="AG130" s="52" t="s">
        <v>94</v>
      </c>
      <c r="AH130" s="42" t="s">
        <v>1170</v>
      </c>
    </row>
    <row r="131" spans="1:35" ht="15" customHeight="1" x14ac:dyDescent="0.25">
      <c r="A131" s="30" t="s">
        <v>1144</v>
      </c>
      <c r="B131" s="30" t="s">
        <v>455</v>
      </c>
      <c r="C131" s="30" t="s">
        <v>1171</v>
      </c>
      <c r="D131" s="32">
        <v>3</v>
      </c>
      <c r="E131" s="32" t="s">
        <v>56</v>
      </c>
      <c r="F131" s="30" t="s">
        <v>1172</v>
      </c>
      <c r="G131" s="30" t="s">
        <v>1173</v>
      </c>
      <c r="H131" s="30" t="s">
        <v>1174</v>
      </c>
      <c r="I131" s="30" t="s">
        <v>1175</v>
      </c>
      <c r="J131" s="30" t="s">
        <v>1176</v>
      </c>
      <c r="K131" s="30" t="s">
        <v>89</v>
      </c>
      <c r="L131" s="33">
        <v>43311</v>
      </c>
      <c r="M131" s="33">
        <v>43312</v>
      </c>
      <c r="N131" s="33">
        <v>43863</v>
      </c>
      <c r="O131" s="33">
        <v>43832</v>
      </c>
      <c r="P131" s="36">
        <v>43503</v>
      </c>
      <c r="Q131" s="32" t="str">
        <f t="shared" si="6"/>
        <v>551</v>
      </c>
      <c r="R131" s="32" t="str">
        <f t="shared" si="7"/>
        <v>520</v>
      </c>
      <c r="S131" s="30" t="s">
        <v>868</v>
      </c>
      <c r="T131" s="151">
        <v>48</v>
      </c>
      <c r="U131" s="32">
        <f>T131*7</f>
        <v>336</v>
      </c>
      <c r="V131" s="32">
        <f t="shared" si="9"/>
        <v>184</v>
      </c>
      <c r="W131" s="30">
        <v>292</v>
      </c>
      <c r="X131" s="30">
        <v>2</v>
      </c>
      <c r="Y131" s="30">
        <f t="shared" si="8"/>
        <v>146</v>
      </c>
      <c r="Z131" s="55" t="s">
        <v>1177</v>
      </c>
      <c r="AA131" s="32">
        <v>1</v>
      </c>
      <c r="AB131" s="37" t="s">
        <v>64</v>
      </c>
      <c r="AC131" s="32">
        <v>3</v>
      </c>
      <c r="AD131" s="30"/>
      <c r="AE131" s="32" t="s">
        <v>226</v>
      </c>
      <c r="AF131" s="30" t="s">
        <v>1178</v>
      </c>
      <c r="AG131" s="32" t="s">
        <v>94</v>
      </c>
      <c r="AH131" s="30" t="s">
        <v>1179</v>
      </c>
      <c r="AI131" s="30"/>
    </row>
    <row r="132" spans="1:35" ht="15" customHeight="1" x14ac:dyDescent="0.25">
      <c r="A132" s="30" t="s">
        <v>1144</v>
      </c>
      <c r="B132" s="30" t="s">
        <v>69</v>
      </c>
      <c r="C132" s="30" t="s">
        <v>1180</v>
      </c>
      <c r="D132" s="32">
        <v>2</v>
      </c>
      <c r="E132" s="32" t="s">
        <v>195</v>
      </c>
      <c r="F132" s="30" t="s">
        <v>1181</v>
      </c>
      <c r="G132" s="30" t="s">
        <v>713</v>
      </c>
      <c r="H132" s="30" t="s">
        <v>1182</v>
      </c>
      <c r="I132" s="30" t="s">
        <v>1183</v>
      </c>
      <c r="J132" s="30" t="s">
        <v>1184</v>
      </c>
      <c r="K132" s="30" t="s">
        <v>89</v>
      </c>
      <c r="L132" s="33">
        <v>43320</v>
      </c>
      <c r="M132" s="34">
        <v>43332</v>
      </c>
      <c r="N132" s="35">
        <v>44501</v>
      </c>
      <c r="O132" s="35">
        <v>44501</v>
      </c>
      <c r="P132" s="36">
        <v>43461</v>
      </c>
      <c r="Q132" s="32" t="str">
        <f t="shared" si="6"/>
        <v>1169</v>
      </c>
      <c r="R132" s="32" t="str">
        <f t="shared" si="7"/>
        <v>1169</v>
      </c>
      <c r="S132" s="30" t="s">
        <v>746</v>
      </c>
      <c r="T132" s="151">
        <v>10</v>
      </c>
      <c r="U132" s="32">
        <f>T132*7</f>
        <v>70</v>
      </c>
      <c r="V132" s="32">
        <f t="shared" si="9"/>
        <v>1099</v>
      </c>
      <c r="W132" s="30">
        <v>407</v>
      </c>
      <c r="X132" s="30">
        <v>3</v>
      </c>
      <c r="Y132" s="30">
        <f t="shared" si="8"/>
        <v>135.66666666666666</v>
      </c>
      <c r="Z132" s="55" t="s">
        <v>1185</v>
      </c>
      <c r="AA132" s="32">
        <v>2</v>
      </c>
      <c r="AB132" s="37" t="s">
        <v>1186</v>
      </c>
      <c r="AC132" s="32" t="s">
        <v>485</v>
      </c>
      <c r="AD132" s="30" t="s">
        <v>1010</v>
      </c>
      <c r="AE132" s="32" t="s">
        <v>64</v>
      </c>
      <c r="AF132" s="30"/>
      <c r="AG132" s="32" t="s">
        <v>94</v>
      </c>
      <c r="AH132" s="30" t="s">
        <v>1187</v>
      </c>
      <c r="AI132" s="30"/>
    </row>
    <row r="133" spans="1:35" ht="15" customHeight="1" x14ac:dyDescent="0.25">
      <c r="A133" s="38" t="s">
        <v>1144</v>
      </c>
      <c r="B133" s="39" t="s">
        <v>648</v>
      </c>
      <c r="C133" s="39" t="s">
        <v>1188</v>
      </c>
      <c r="D133" s="40" t="s">
        <v>485</v>
      </c>
      <c r="E133" s="40" t="s">
        <v>71</v>
      </c>
      <c r="F133" s="41" t="s">
        <v>1189</v>
      </c>
      <c r="G133" s="41" t="s">
        <v>1190</v>
      </c>
      <c r="H133" s="39" t="s">
        <v>1191</v>
      </c>
      <c r="I133" s="42" t="s">
        <v>1192</v>
      </c>
      <c r="J133" s="39" t="s">
        <v>1193</v>
      </c>
      <c r="K133" s="39" t="s">
        <v>89</v>
      </c>
      <c r="L133" s="141">
        <v>42275</v>
      </c>
      <c r="M133" s="43">
        <v>42405</v>
      </c>
      <c r="N133" s="43">
        <v>45688</v>
      </c>
      <c r="O133" s="43">
        <v>45534</v>
      </c>
      <c r="P133" s="95">
        <v>43483</v>
      </c>
      <c r="Q133" s="47" t="str">
        <f t="shared" si="6"/>
        <v>3283</v>
      </c>
      <c r="R133" s="47" t="str">
        <f t="shared" si="7"/>
        <v>3129</v>
      </c>
      <c r="S133" s="39" t="s">
        <v>1194</v>
      </c>
      <c r="T133" s="96">
        <v>260.71449999999999</v>
      </c>
      <c r="U133" s="49">
        <v>1825.0014999999999</v>
      </c>
      <c r="V133" s="47">
        <f t="shared" si="9"/>
        <v>1303.9985000000001</v>
      </c>
      <c r="W133" s="49">
        <v>1340</v>
      </c>
      <c r="X133" s="49">
        <v>4</v>
      </c>
      <c r="Y133" s="50">
        <f t="shared" si="8"/>
        <v>335</v>
      </c>
      <c r="Z133" s="39" t="s">
        <v>1195</v>
      </c>
      <c r="AA133" s="40">
        <v>3</v>
      </c>
      <c r="AB133" s="51" t="s">
        <v>1196</v>
      </c>
      <c r="AC133" s="52">
        <v>1</v>
      </c>
      <c r="AD133" s="42" t="s">
        <v>1197</v>
      </c>
      <c r="AE133" s="40" t="s">
        <v>1198</v>
      </c>
      <c r="AF133" s="113" t="s">
        <v>1199</v>
      </c>
      <c r="AG133" s="40" t="s">
        <v>228</v>
      </c>
      <c r="AH133" s="42"/>
    </row>
    <row r="134" spans="1:35" ht="15" customHeight="1" x14ac:dyDescent="0.25">
      <c r="A134" s="42" t="s">
        <v>1144</v>
      </c>
      <c r="B134" s="42" t="s">
        <v>69</v>
      </c>
      <c r="C134" s="42" t="s">
        <v>1200</v>
      </c>
      <c r="D134" s="52">
        <v>3</v>
      </c>
      <c r="E134" s="52" t="s">
        <v>71</v>
      </c>
      <c r="F134" s="42" t="s">
        <v>722</v>
      </c>
      <c r="G134" s="42" t="s">
        <v>458</v>
      </c>
      <c r="H134" s="42" t="s">
        <v>1201</v>
      </c>
      <c r="I134" s="42" t="s">
        <v>1202</v>
      </c>
      <c r="J134" s="42" t="s">
        <v>1203</v>
      </c>
      <c r="K134" s="42" t="s">
        <v>89</v>
      </c>
      <c r="L134" s="66">
        <v>42852</v>
      </c>
      <c r="M134" s="67">
        <v>42950</v>
      </c>
      <c r="N134" s="68">
        <v>45747</v>
      </c>
      <c r="O134" s="67">
        <v>45503</v>
      </c>
      <c r="P134" s="68">
        <v>43501</v>
      </c>
      <c r="Q134" s="47" t="str">
        <f t="shared" si="6"/>
        <v>2797</v>
      </c>
      <c r="R134" s="47" t="str">
        <f t="shared" si="7"/>
        <v>2553</v>
      </c>
      <c r="S134" s="42" t="s">
        <v>1194</v>
      </c>
      <c r="T134" s="152">
        <v>260.71449999999999</v>
      </c>
      <c r="U134" s="49">
        <v>1825.0014999999999</v>
      </c>
      <c r="V134" s="47">
        <f t="shared" si="9"/>
        <v>727.99850000000015</v>
      </c>
      <c r="W134" s="52">
        <v>2000</v>
      </c>
      <c r="X134" s="70">
        <v>3</v>
      </c>
      <c r="Y134" s="50">
        <f t="shared" si="8"/>
        <v>666.66666666666663</v>
      </c>
      <c r="Z134" s="42" t="s">
        <v>1204</v>
      </c>
      <c r="AA134" s="70">
        <v>3</v>
      </c>
      <c r="AB134" s="66" t="s">
        <v>64</v>
      </c>
      <c r="AC134" s="52">
        <v>1</v>
      </c>
      <c r="AD134" s="42"/>
      <c r="AE134" s="52" t="s">
        <v>1205</v>
      </c>
      <c r="AF134" s="42" t="s">
        <v>1206</v>
      </c>
      <c r="AG134" s="52" t="s">
        <v>172</v>
      </c>
      <c r="AH134" s="42" t="s">
        <v>1207</v>
      </c>
    </row>
    <row r="135" spans="1:35" ht="15" customHeight="1" x14ac:dyDescent="0.25">
      <c r="A135" s="56" t="s">
        <v>1144</v>
      </c>
      <c r="B135" s="56" t="s">
        <v>69</v>
      </c>
      <c r="C135" s="56" t="s">
        <v>1208</v>
      </c>
      <c r="D135" s="57">
        <v>3</v>
      </c>
      <c r="E135" s="57" t="s">
        <v>83</v>
      </c>
      <c r="F135" s="56" t="s">
        <v>1209</v>
      </c>
      <c r="G135" s="56" t="s">
        <v>1210</v>
      </c>
      <c r="H135" s="56" t="s">
        <v>1211</v>
      </c>
      <c r="I135" s="56" t="s">
        <v>1212</v>
      </c>
      <c r="J135" s="56" t="s">
        <v>1213</v>
      </c>
      <c r="K135" s="56" t="s">
        <v>61</v>
      </c>
      <c r="L135" s="58">
        <v>43495</v>
      </c>
      <c r="M135" s="58">
        <v>43556</v>
      </c>
      <c r="N135" s="58">
        <v>44896</v>
      </c>
      <c r="O135" s="58">
        <v>44531</v>
      </c>
      <c r="P135" s="58">
        <v>43495</v>
      </c>
      <c r="Q135" s="57" t="str">
        <f t="shared" ref="Q135:Q169" si="10">IMSUB(N135,M135)</f>
        <v>1340</v>
      </c>
      <c r="R135" s="57" t="str">
        <f t="shared" ref="R135:R169" si="11">IMSUB(O135,M135)</f>
        <v>975</v>
      </c>
      <c r="S135" s="56" t="s">
        <v>868</v>
      </c>
      <c r="T135" s="153">
        <v>48</v>
      </c>
      <c r="U135" s="57">
        <f>T135*7</f>
        <v>336</v>
      </c>
      <c r="V135" s="56">
        <f t="shared" si="9"/>
        <v>639</v>
      </c>
      <c r="W135" s="56">
        <v>573</v>
      </c>
      <c r="X135" s="56">
        <v>3</v>
      </c>
      <c r="Y135" s="56">
        <f t="shared" ref="Y135:Y169" si="12">W135/X135</f>
        <v>191</v>
      </c>
      <c r="Z135" s="56" t="s">
        <v>1214</v>
      </c>
      <c r="AA135" s="57">
        <v>1</v>
      </c>
      <c r="AB135" s="102" t="s">
        <v>1042</v>
      </c>
      <c r="AC135" s="57">
        <v>3</v>
      </c>
      <c r="AD135" s="57"/>
      <c r="AE135" s="57" t="s">
        <v>64</v>
      </c>
      <c r="AF135" s="57"/>
      <c r="AG135" s="57" t="s">
        <v>94</v>
      </c>
      <c r="AH135" s="56" t="s">
        <v>1215</v>
      </c>
      <c r="AI135" s="56"/>
    </row>
    <row r="136" spans="1:35" ht="15" customHeight="1" x14ac:dyDescent="0.25">
      <c r="A136" s="38" t="s">
        <v>1144</v>
      </c>
      <c r="B136" s="39" t="s">
        <v>1216</v>
      </c>
      <c r="C136" s="39" t="s">
        <v>1217</v>
      </c>
      <c r="D136" s="40">
        <v>4</v>
      </c>
      <c r="E136" s="40" t="s">
        <v>71</v>
      </c>
      <c r="F136" s="41" t="s">
        <v>1218</v>
      </c>
      <c r="G136" s="41" t="s">
        <v>1190</v>
      </c>
      <c r="H136" s="39" t="s">
        <v>1219</v>
      </c>
      <c r="I136" s="42"/>
      <c r="J136" s="39" t="s">
        <v>1220</v>
      </c>
      <c r="K136" s="105" t="s">
        <v>76</v>
      </c>
      <c r="L136" s="141">
        <v>41269</v>
      </c>
      <c r="M136" s="141">
        <v>41244</v>
      </c>
      <c r="N136" s="78">
        <v>45261</v>
      </c>
      <c r="O136" s="78">
        <v>45170</v>
      </c>
      <c r="P136" s="95">
        <v>43257</v>
      </c>
      <c r="Q136" s="47" t="str">
        <f t="shared" si="10"/>
        <v>4017</v>
      </c>
      <c r="R136" s="47" t="str">
        <f t="shared" si="11"/>
        <v>3926</v>
      </c>
      <c r="S136" s="38" t="s">
        <v>1221</v>
      </c>
      <c r="T136" s="154">
        <v>208</v>
      </c>
      <c r="U136" s="49">
        <f>T136*7</f>
        <v>1456</v>
      </c>
      <c r="V136" s="47">
        <f t="shared" si="9"/>
        <v>2470</v>
      </c>
      <c r="W136" s="40">
        <v>438</v>
      </c>
      <c r="X136" s="49">
        <v>6</v>
      </c>
      <c r="Y136" s="50">
        <f t="shared" si="12"/>
        <v>73</v>
      </c>
      <c r="Z136" s="39" t="s">
        <v>1222</v>
      </c>
      <c r="AA136" s="49">
        <v>1</v>
      </c>
      <c r="AB136" s="51" t="s">
        <v>223</v>
      </c>
      <c r="AC136" s="52">
        <v>1</v>
      </c>
      <c r="AD136" s="42" t="s">
        <v>1223</v>
      </c>
      <c r="AE136" s="99" t="s">
        <v>1224</v>
      </c>
      <c r="AF136" s="113" t="s">
        <v>1225</v>
      </c>
      <c r="AG136" s="40" t="s">
        <v>228</v>
      </c>
      <c r="AH136" s="42"/>
    </row>
    <row r="137" spans="1:35" ht="15" customHeight="1" x14ac:dyDescent="0.25">
      <c r="A137" s="60" t="s">
        <v>1144</v>
      </c>
      <c r="B137" s="60" t="s">
        <v>54</v>
      </c>
      <c r="C137" s="60" t="s">
        <v>1226</v>
      </c>
      <c r="D137" s="61">
        <v>1</v>
      </c>
      <c r="E137" s="61" t="s">
        <v>217</v>
      </c>
      <c r="F137" s="60" t="s">
        <v>1227</v>
      </c>
      <c r="G137" s="60" t="s">
        <v>1228</v>
      </c>
      <c r="H137" s="60" t="s">
        <v>1229</v>
      </c>
      <c r="I137" s="60"/>
      <c r="J137" s="60" t="s">
        <v>1229</v>
      </c>
      <c r="K137" s="60" t="s">
        <v>89</v>
      </c>
      <c r="L137" s="146">
        <v>42818</v>
      </c>
      <c r="M137" s="146">
        <v>42592</v>
      </c>
      <c r="N137" s="146">
        <v>43169</v>
      </c>
      <c r="O137" s="146">
        <v>43169</v>
      </c>
      <c r="P137" s="146">
        <v>42818</v>
      </c>
      <c r="Q137" s="64" t="str">
        <f t="shared" si="10"/>
        <v>577</v>
      </c>
      <c r="R137" s="64" t="str">
        <f t="shared" si="11"/>
        <v>577</v>
      </c>
      <c r="S137" s="60" t="s">
        <v>112</v>
      </c>
      <c r="T137" s="155">
        <v>12</v>
      </c>
      <c r="U137" s="61">
        <f>T137*7</f>
        <v>84</v>
      </c>
      <c r="V137" s="60">
        <f t="shared" si="9"/>
        <v>493</v>
      </c>
      <c r="W137" s="60">
        <v>240</v>
      </c>
      <c r="X137" s="60">
        <v>3</v>
      </c>
      <c r="Y137" s="64">
        <f t="shared" si="12"/>
        <v>80</v>
      </c>
      <c r="Z137" s="60" t="s">
        <v>1230</v>
      </c>
      <c r="AA137" s="60">
        <v>2</v>
      </c>
      <c r="AB137" s="61" t="s">
        <v>64</v>
      </c>
      <c r="AC137" s="61">
        <v>3</v>
      </c>
      <c r="AD137" s="60"/>
      <c r="AE137" s="61" t="s">
        <v>64</v>
      </c>
      <c r="AF137" s="60"/>
      <c r="AG137" s="61" t="s">
        <v>94</v>
      </c>
      <c r="AH137" s="60" t="s">
        <v>1231</v>
      </c>
      <c r="AI137" s="60"/>
    </row>
    <row r="138" spans="1:35" ht="15" customHeight="1" x14ac:dyDescent="0.25">
      <c r="A138" s="42" t="s">
        <v>1144</v>
      </c>
      <c r="B138" s="42" t="s">
        <v>54</v>
      </c>
      <c r="C138" s="92" t="s">
        <v>1232</v>
      </c>
      <c r="D138" s="40">
        <v>3</v>
      </c>
      <c r="E138" s="40" t="s">
        <v>56</v>
      </c>
      <c r="F138" s="41" t="s">
        <v>1233</v>
      </c>
      <c r="G138" s="41" t="s">
        <v>1234</v>
      </c>
      <c r="H138" s="42" t="s">
        <v>1235</v>
      </c>
      <c r="I138" s="42"/>
      <c r="J138" s="42" t="s">
        <v>1236</v>
      </c>
      <c r="K138" s="42" t="s">
        <v>89</v>
      </c>
      <c r="L138" s="156">
        <v>42454</v>
      </c>
      <c r="M138" s="68">
        <v>42894</v>
      </c>
      <c r="N138" s="67">
        <v>44530</v>
      </c>
      <c r="O138" s="67">
        <v>44530</v>
      </c>
      <c r="P138" s="68">
        <v>43419</v>
      </c>
      <c r="Q138" s="47" t="str">
        <f t="shared" si="10"/>
        <v>1636</v>
      </c>
      <c r="R138" s="47" t="str">
        <f t="shared" si="11"/>
        <v>1636</v>
      </c>
      <c r="S138" s="42" t="s">
        <v>876</v>
      </c>
      <c r="T138" s="96">
        <v>78.214349999999996</v>
      </c>
      <c r="U138" s="49">
        <v>547.50045</v>
      </c>
      <c r="V138" s="47">
        <f t="shared" si="9"/>
        <v>1088.49955</v>
      </c>
      <c r="W138" s="70">
        <v>150</v>
      </c>
      <c r="X138" s="49">
        <v>2</v>
      </c>
      <c r="Y138" s="50">
        <f t="shared" si="12"/>
        <v>75</v>
      </c>
      <c r="Z138" s="42" t="s">
        <v>1237</v>
      </c>
      <c r="AA138" s="52">
        <v>1</v>
      </c>
      <c r="AB138" s="97" t="s">
        <v>64</v>
      </c>
      <c r="AC138" s="52">
        <v>1</v>
      </c>
      <c r="AD138" s="42" t="s">
        <v>1238</v>
      </c>
      <c r="AE138" s="52" t="s">
        <v>452</v>
      </c>
      <c r="AF138" s="42" t="s">
        <v>453</v>
      </c>
      <c r="AG138" s="52" t="s">
        <v>94</v>
      </c>
      <c r="AH138" s="42"/>
    </row>
    <row r="139" spans="1:35" ht="15" customHeight="1" x14ac:dyDescent="0.25">
      <c r="A139" s="86" t="s">
        <v>1144</v>
      </c>
      <c r="B139" s="86" t="s">
        <v>54</v>
      </c>
      <c r="C139" s="86" t="s">
        <v>1239</v>
      </c>
      <c r="D139" s="85">
        <v>3</v>
      </c>
      <c r="E139" s="85" t="s">
        <v>1240</v>
      </c>
      <c r="F139" s="86" t="s">
        <v>1241</v>
      </c>
      <c r="G139" s="86" t="s">
        <v>1242</v>
      </c>
      <c r="H139" s="86" t="s">
        <v>1243</v>
      </c>
      <c r="I139" s="86" t="s">
        <v>1244</v>
      </c>
      <c r="J139" s="86" t="s">
        <v>1245</v>
      </c>
      <c r="K139" s="86" t="s">
        <v>89</v>
      </c>
      <c r="L139" s="157">
        <v>42639</v>
      </c>
      <c r="M139" s="120">
        <v>42614</v>
      </c>
      <c r="N139" s="120">
        <v>44805</v>
      </c>
      <c r="O139" s="120">
        <v>44440</v>
      </c>
      <c r="P139" s="157">
        <v>43111</v>
      </c>
      <c r="Q139" s="83" t="str">
        <f t="shared" si="10"/>
        <v>2191</v>
      </c>
      <c r="R139" s="83" t="str">
        <f t="shared" si="11"/>
        <v>1826</v>
      </c>
      <c r="S139" s="86" t="s">
        <v>483</v>
      </c>
      <c r="T139" s="158">
        <f>U139/7</f>
        <v>104.28571428571429</v>
      </c>
      <c r="U139" s="85">
        <f>365*2</f>
        <v>730</v>
      </c>
      <c r="V139" s="86">
        <f t="shared" si="9"/>
        <v>1096</v>
      </c>
      <c r="W139" s="86">
        <v>640</v>
      </c>
      <c r="X139" s="86">
        <v>4</v>
      </c>
      <c r="Y139" s="83">
        <f t="shared" si="12"/>
        <v>160</v>
      </c>
      <c r="Z139" s="86" t="s">
        <v>1246</v>
      </c>
      <c r="AA139" s="86">
        <v>1</v>
      </c>
      <c r="AB139" s="159" t="s">
        <v>1247</v>
      </c>
      <c r="AC139" s="85">
        <v>1</v>
      </c>
      <c r="AD139" s="86"/>
      <c r="AE139" s="85" t="s">
        <v>64</v>
      </c>
      <c r="AF139" s="86"/>
      <c r="AG139" s="85" t="s">
        <v>94</v>
      </c>
      <c r="AH139" s="86" t="s">
        <v>1248</v>
      </c>
      <c r="AI139" s="86"/>
    </row>
    <row r="140" spans="1:35" ht="15.75" customHeight="1" x14ac:dyDescent="0.25">
      <c r="A140" s="38" t="s">
        <v>1144</v>
      </c>
      <c r="B140" s="39" t="s">
        <v>54</v>
      </c>
      <c r="C140" s="76" t="s">
        <v>1249</v>
      </c>
      <c r="D140" s="40">
        <v>2</v>
      </c>
      <c r="E140" s="40" t="s">
        <v>195</v>
      </c>
      <c r="F140" s="41" t="s">
        <v>1250</v>
      </c>
      <c r="G140" s="41" t="s">
        <v>713</v>
      </c>
      <c r="H140" s="77" t="s">
        <v>1251</v>
      </c>
      <c r="I140" s="42"/>
      <c r="J140" s="76" t="s">
        <v>1252</v>
      </c>
      <c r="K140" s="105" t="s">
        <v>76</v>
      </c>
      <c r="L140" s="160">
        <v>41960</v>
      </c>
      <c r="M140" s="44">
        <v>42005</v>
      </c>
      <c r="N140" s="95">
        <v>43525</v>
      </c>
      <c r="O140" s="95">
        <v>43101</v>
      </c>
      <c r="P140" s="95">
        <v>43322</v>
      </c>
      <c r="Q140" s="47" t="str">
        <f t="shared" si="10"/>
        <v>1520</v>
      </c>
      <c r="R140" s="47" t="str">
        <f t="shared" si="11"/>
        <v>1096</v>
      </c>
      <c r="S140" s="39" t="s">
        <v>1253</v>
      </c>
      <c r="T140" s="154">
        <v>14</v>
      </c>
      <c r="U140" s="49">
        <v>98</v>
      </c>
      <c r="V140" s="47">
        <f t="shared" si="9"/>
        <v>998</v>
      </c>
      <c r="W140" s="49">
        <v>40</v>
      </c>
      <c r="X140" s="49">
        <v>2</v>
      </c>
      <c r="Y140" s="50">
        <f t="shared" si="12"/>
        <v>20</v>
      </c>
      <c r="Z140" s="77" t="s">
        <v>1254</v>
      </c>
      <c r="AA140" s="40">
        <v>2</v>
      </c>
      <c r="AB140" s="51" t="s">
        <v>1255</v>
      </c>
      <c r="AC140" s="52" t="s">
        <v>485</v>
      </c>
      <c r="AD140" s="42" t="s">
        <v>1256</v>
      </c>
      <c r="AE140" s="40" t="s">
        <v>64</v>
      </c>
      <c r="AF140" s="124" t="s">
        <v>1257</v>
      </c>
      <c r="AG140" s="40" t="s">
        <v>228</v>
      </c>
      <c r="AH140" s="42"/>
    </row>
    <row r="141" spans="1:35" ht="15" customHeight="1" x14ac:dyDescent="0.25">
      <c r="A141" s="30" t="s">
        <v>1144</v>
      </c>
      <c r="B141" s="30" t="s">
        <v>69</v>
      </c>
      <c r="C141" s="30" t="s">
        <v>1258</v>
      </c>
      <c r="D141" s="32">
        <v>3</v>
      </c>
      <c r="E141" s="32" t="s">
        <v>127</v>
      </c>
      <c r="F141" s="30" t="s">
        <v>892</v>
      </c>
      <c r="G141" s="30" t="s">
        <v>1259</v>
      </c>
      <c r="H141" s="161" t="s">
        <v>1260</v>
      </c>
      <c r="I141" s="30" t="s">
        <v>1261</v>
      </c>
      <c r="J141" s="161" t="s">
        <v>1262</v>
      </c>
      <c r="K141" s="30" t="s">
        <v>89</v>
      </c>
      <c r="L141" s="148">
        <v>43157</v>
      </c>
      <c r="M141" s="148">
        <v>43110</v>
      </c>
      <c r="N141" s="148">
        <v>43983</v>
      </c>
      <c r="O141" s="148">
        <v>43983</v>
      </c>
      <c r="P141" s="148">
        <v>43350</v>
      </c>
      <c r="Q141" s="32" t="str">
        <f t="shared" si="10"/>
        <v>873</v>
      </c>
      <c r="R141" s="32" t="str">
        <f t="shared" si="11"/>
        <v>873</v>
      </c>
      <c r="S141" s="30" t="s">
        <v>859</v>
      </c>
      <c r="T141" s="151">
        <v>39</v>
      </c>
      <c r="U141" s="32">
        <f>T141*7</f>
        <v>273</v>
      </c>
      <c r="V141" s="32">
        <f t="shared" si="9"/>
        <v>600</v>
      </c>
      <c r="W141" s="30">
        <v>375</v>
      </c>
      <c r="X141" s="30">
        <v>3</v>
      </c>
      <c r="Y141" s="30">
        <f t="shared" si="12"/>
        <v>125</v>
      </c>
      <c r="Z141" s="55" t="s">
        <v>1263</v>
      </c>
      <c r="AA141" s="32">
        <v>3</v>
      </c>
      <c r="AB141" s="37" t="s">
        <v>1264</v>
      </c>
      <c r="AC141" s="32">
        <v>2</v>
      </c>
      <c r="AD141" s="30"/>
      <c r="AE141" s="32" t="s">
        <v>64</v>
      </c>
      <c r="AF141" s="30"/>
      <c r="AG141" s="32" t="s">
        <v>81</v>
      </c>
      <c r="AH141" s="30" t="s">
        <v>1265</v>
      </c>
      <c r="AI141" s="30"/>
    </row>
    <row r="142" spans="1:35" ht="15.75" customHeight="1" x14ac:dyDescent="0.25">
      <c r="A142" s="38" t="s">
        <v>4</v>
      </c>
      <c r="B142" s="39" t="s">
        <v>69</v>
      </c>
      <c r="C142" s="76" t="s">
        <v>70</v>
      </c>
      <c r="D142" s="40">
        <v>4</v>
      </c>
      <c r="E142" s="40" t="s">
        <v>71</v>
      </c>
      <c r="F142" s="41" t="s">
        <v>72</v>
      </c>
      <c r="G142" s="41" t="s">
        <v>1266</v>
      </c>
      <c r="H142" s="77" t="s">
        <v>1267</v>
      </c>
      <c r="I142" s="42" t="s">
        <v>1268</v>
      </c>
      <c r="J142" s="162" t="s">
        <v>1269</v>
      </c>
      <c r="K142" s="105" t="s">
        <v>76</v>
      </c>
      <c r="L142" s="160">
        <v>42173</v>
      </c>
      <c r="M142" s="44">
        <v>42247</v>
      </c>
      <c r="N142" s="95">
        <v>44681</v>
      </c>
      <c r="O142" s="95">
        <v>43860</v>
      </c>
      <c r="P142" s="95">
        <v>43318</v>
      </c>
      <c r="Q142" s="47" t="str">
        <f t="shared" si="10"/>
        <v>2434</v>
      </c>
      <c r="R142" s="47" t="str">
        <f t="shared" si="11"/>
        <v>1613</v>
      </c>
      <c r="S142" s="39" t="s">
        <v>1117</v>
      </c>
      <c r="T142" s="154">
        <v>78</v>
      </c>
      <c r="U142" s="49">
        <v>546</v>
      </c>
      <c r="V142" s="47">
        <f t="shared" si="9"/>
        <v>1067</v>
      </c>
      <c r="W142" s="100">
        <v>1605</v>
      </c>
      <c r="X142" s="49">
        <v>2</v>
      </c>
      <c r="Y142" s="50">
        <f t="shared" si="12"/>
        <v>802.5</v>
      </c>
      <c r="Z142" s="77" t="s">
        <v>133</v>
      </c>
      <c r="AA142" s="40">
        <v>3</v>
      </c>
      <c r="AB142" s="51" t="s">
        <v>512</v>
      </c>
      <c r="AC142" s="52">
        <v>2</v>
      </c>
      <c r="AD142" s="42" t="s">
        <v>1130</v>
      </c>
      <c r="AE142" s="40" t="s">
        <v>64</v>
      </c>
      <c r="AF142" s="124"/>
      <c r="AG142" s="40" t="s">
        <v>81</v>
      </c>
      <c r="AH142" s="42"/>
    </row>
    <row r="143" spans="1:35" s="71" customFormat="1" ht="15.75" customHeight="1" x14ac:dyDescent="0.25">
      <c r="A143" s="38" t="s">
        <v>4</v>
      </c>
      <c r="B143" s="39" t="s">
        <v>69</v>
      </c>
      <c r="C143" s="76" t="s">
        <v>70</v>
      </c>
      <c r="D143" s="40">
        <v>4</v>
      </c>
      <c r="E143" s="40" t="s">
        <v>71</v>
      </c>
      <c r="F143" s="41" t="s">
        <v>72</v>
      </c>
      <c r="G143" s="41" t="s">
        <v>73</v>
      </c>
      <c r="H143" s="77" t="s">
        <v>1270</v>
      </c>
      <c r="I143" s="42" t="s">
        <v>1271</v>
      </c>
      <c r="J143" s="149" t="s">
        <v>1272</v>
      </c>
      <c r="K143" s="105" t="s">
        <v>76</v>
      </c>
      <c r="L143" s="160">
        <v>42173</v>
      </c>
      <c r="M143" s="44">
        <v>42277</v>
      </c>
      <c r="N143" s="78">
        <v>44681</v>
      </c>
      <c r="O143" s="95">
        <v>43860</v>
      </c>
      <c r="P143" s="95">
        <v>43318</v>
      </c>
      <c r="Q143" s="47" t="str">
        <f t="shared" si="10"/>
        <v>2404</v>
      </c>
      <c r="R143" s="47" t="str">
        <f t="shared" si="11"/>
        <v>1583</v>
      </c>
      <c r="S143" s="39" t="s">
        <v>1117</v>
      </c>
      <c r="T143" s="154">
        <v>78</v>
      </c>
      <c r="U143" s="49">
        <v>546</v>
      </c>
      <c r="V143" s="47">
        <f t="shared" si="9"/>
        <v>1037</v>
      </c>
      <c r="W143" s="100">
        <v>1605</v>
      </c>
      <c r="X143" s="49">
        <v>2</v>
      </c>
      <c r="Y143" s="50">
        <f t="shared" si="12"/>
        <v>802.5</v>
      </c>
      <c r="Z143" s="77" t="s">
        <v>133</v>
      </c>
      <c r="AA143" s="40">
        <v>3</v>
      </c>
      <c r="AB143" s="51" t="s">
        <v>512</v>
      </c>
      <c r="AC143" s="52">
        <v>2</v>
      </c>
      <c r="AD143" s="42" t="s">
        <v>1130</v>
      </c>
      <c r="AE143" s="40" t="s">
        <v>64</v>
      </c>
      <c r="AF143" s="124"/>
      <c r="AG143" s="40" t="s">
        <v>81</v>
      </c>
      <c r="AH143" s="42"/>
      <c r="AI143"/>
    </row>
    <row r="144" spans="1:35" s="71" customFormat="1" ht="15" customHeight="1" x14ac:dyDescent="0.25">
      <c r="A144" s="30" t="s">
        <v>4</v>
      </c>
      <c r="B144" s="30" t="s">
        <v>443</v>
      </c>
      <c r="C144" s="30" t="s">
        <v>1273</v>
      </c>
      <c r="D144" s="31">
        <v>3</v>
      </c>
      <c r="E144" s="32" t="s">
        <v>56</v>
      </c>
      <c r="F144" s="30" t="s">
        <v>1274</v>
      </c>
      <c r="G144" s="30" t="s">
        <v>1275</v>
      </c>
      <c r="H144" s="30" t="s">
        <v>1276</v>
      </c>
      <c r="I144" s="30" t="s">
        <v>1277</v>
      </c>
      <c r="J144" s="30" t="s">
        <v>1278</v>
      </c>
      <c r="K144" s="30" t="s">
        <v>89</v>
      </c>
      <c r="L144" s="33">
        <v>43193</v>
      </c>
      <c r="M144" s="34">
        <v>43480</v>
      </c>
      <c r="N144" s="35">
        <v>44866</v>
      </c>
      <c r="O144" s="35">
        <v>44501</v>
      </c>
      <c r="P144" s="36">
        <v>43482</v>
      </c>
      <c r="Q144" s="32" t="str">
        <f t="shared" si="10"/>
        <v>1386</v>
      </c>
      <c r="R144" s="32" t="str">
        <f t="shared" si="11"/>
        <v>1021</v>
      </c>
      <c r="S144" s="30" t="s">
        <v>1117</v>
      </c>
      <c r="T144" s="151">
        <v>78</v>
      </c>
      <c r="U144" s="32">
        <f>T144*7</f>
        <v>546</v>
      </c>
      <c r="V144" s="32">
        <f t="shared" si="9"/>
        <v>475</v>
      </c>
      <c r="W144" s="30">
        <v>830</v>
      </c>
      <c r="X144" s="30">
        <v>2</v>
      </c>
      <c r="Y144" s="30">
        <f t="shared" si="12"/>
        <v>415</v>
      </c>
      <c r="Z144" s="30" t="s">
        <v>1279</v>
      </c>
      <c r="AA144" s="32">
        <v>1</v>
      </c>
      <c r="AB144" s="37" t="s">
        <v>512</v>
      </c>
      <c r="AC144" s="32">
        <v>2</v>
      </c>
      <c r="AD144" s="30"/>
      <c r="AE144" s="32" t="s">
        <v>64</v>
      </c>
      <c r="AF144" s="30"/>
      <c r="AG144" s="32" t="s">
        <v>81</v>
      </c>
      <c r="AH144" s="30" t="s">
        <v>1280</v>
      </c>
      <c r="AI144" s="30"/>
    </row>
    <row r="145" spans="1:35" s="71" customFormat="1" ht="15.75" customHeight="1" x14ac:dyDescent="0.25">
      <c r="A145" s="38" t="s">
        <v>4</v>
      </c>
      <c r="B145" s="39" t="s">
        <v>69</v>
      </c>
      <c r="C145" s="76" t="s">
        <v>1281</v>
      </c>
      <c r="D145" s="40">
        <v>3</v>
      </c>
      <c r="E145" s="40" t="s">
        <v>1282</v>
      </c>
      <c r="F145" s="41" t="s">
        <v>1283</v>
      </c>
      <c r="G145" s="41" t="s">
        <v>1284</v>
      </c>
      <c r="H145" s="77" t="s">
        <v>1285</v>
      </c>
      <c r="I145" s="42"/>
      <c r="J145" s="39" t="s">
        <v>1286</v>
      </c>
      <c r="K145" s="39" t="s">
        <v>89</v>
      </c>
      <c r="L145" s="160">
        <v>42257</v>
      </c>
      <c r="M145" s="44">
        <v>42248</v>
      </c>
      <c r="N145" s="44">
        <v>43770</v>
      </c>
      <c r="O145" s="44">
        <v>43770</v>
      </c>
      <c r="P145" s="95">
        <v>43439</v>
      </c>
      <c r="Q145" s="47" t="str">
        <f t="shared" si="10"/>
        <v>1522</v>
      </c>
      <c r="R145" s="47" t="str">
        <f t="shared" si="11"/>
        <v>1522</v>
      </c>
      <c r="S145" s="39" t="s">
        <v>267</v>
      </c>
      <c r="T145" s="154">
        <v>72</v>
      </c>
      <c r="U145" s="49">
        <v>504</v>
      </c>
      <c r="V145" s="47">
        <f t="shared" si="9"/>
        <v>1018</v>
      </c>
      <c r="W145" s="49">
        <v>600</v>
      </c>
      <c r="X145" s="49">
        <v>4</v>
      </c>
      <c r="Y145" s="50">
        <f t="shared" si="12"/>
        <v>150</v>
      </c>
      <c r="Z145" s="77" t="s">
        <v>1287</v>
      </c>
      <c r="AA145" s="40">
        <v>1</v>
      </c>
      <c r="AB145" s="51" t="s">
        <v>223</v>
      </c>
      <c r="AC145" s="101">
        <v>2</v>
      </c>
      <c r="AD145" s="42"/>
      <c r="AE145" s="40" t="s">
        <v>64</v>
      </c>
      <c r="AF145" s="124" t="s">
        <v>1288</v>
      </c>
      <c r="AG145" s="40" t="s">
        <v>137</v>
      </c>
      <c r="AH145" s="42"/>
      <c r="AI145"/>
    </row>
    <row r="146" spans="1:35" s="71" customFormat="1" ht="15" customHeight="1" x14ac:dyDescent="0.25">
      <c r="A146" s="30" t="s">
        <v>4</v>
      </c>
      <c r="B146" s="30" t="s">
        <v>69</v>
      </c>
      <c r="C146" s="30" t="s">
        <v>1289</v>
      </c>
      <c r="D146" s="32">
        <v>2</v>
      </c>
      <c r="E146" s="32" t="s">
        <v>195</v>
      </c>
      <c r="F146" s="30" t="s">
        <v>1290</v>
      </c>
      <c r="G146" s="30" t="s">
        <v>713</v>
      </c>
      <c r="H146" s="30" t="s">
        <v>1291</v>
      </c>
      <c r="I146" s="30" t="s">
        <v>1292</v>
      </c>
      <c r="J146" s="30" t="s">
        <v>1293</v>
      </c>
      <c r="K146" s="30" t="s">
        <v>89</v>
      </c>
      <c r="L146" s="33">
        <v>43108</v>
      </c>
      <c r="M146" s="33">
        <v>43021</v>
      </c>
      <c r="N146" s="35">
        <v>44348</v>
      </c>
      <c r="O146" s="35">
        <v>44348</v>
      </c>
      <c r="P146" s="33">
        <v>43395</v>
      </c>
      <c r="Q146" s="32" t="str">
        <f t="shared" si="10"/>
        <v>1327</v>
      </c>
      <c r="R146" s="32" t="str">
        <f t="shared" si="11"/>
        <v>1327</v>
      </c>
      <c r="S146" s="30" t="s">
        <v>112</v>
      </c>
      <c r="T146" s="151">
        <v>12</v>
      </c>
      <c r="U146" s="32">
        <f>T146*7</f>
        <v>84</v>
      </c>
      <c r="V146" s="32">
        <f t="shared" si="9"/>
        <v>1243</v>
      </c>
      <c r="W146" s="30">
        <v>412</v>
      </c>
      <c r="X146" s="30">
        <v>3</v>
      </c>
      <c r="Y146" s="30">
        <f t="shared" si="12"/>
        <v>137.33333333333334</v>
      </c>
      <c r="Z146" s="30" t="s">
        <v>1294</v>
      </c>
      <c r="AA146" s="32">
        <v>2</v>
      </c>
      <c r="AB146" s="37" t="s">
        <v>64</v>
      </c>
      <c r="AC146" s="32" t="s">
        <v>1295</v>
      </c>
      <c r="AD146" s="30" t="s">
        <v>1296</v>
      </c>
      <c r="AE146" s="32" t="s">
        <v>64</v>
      </c>
      <c r="AF146" s="30"/>
      <c r="AG146" s="32" t="s">
        <v>94</v>
      </c>
      <c r="AH146" s="30" t="s">
        <v>1297</v>
      </c>
      <c r="AI146" s="30"/>
    </row>
    <row r="147" spans="1:35" s="86" customFormat="1" ht="15.75" customHeight="1" x14ac:dyDescent="0.25">
      <c r="A147" s="38" t="s">
        <v>4</v>
      </c>
      <c r="B147" s="39" t="s">
        <v>69</v>
      </c>
      <c r="C147" s="76" t="s">
        <v>1289</v>
      </c>
      <c r="D147" s="40">
        <v>2</v>
      </c>
      <c r="E147" s="40" t="s">
        <v>195</v>
      </c>
      <c r="F147" s="41" t="s">
        <v>1298</v>
      </c>
      <c r="G147" s="41" t="s">
        <v>713</v>
      </c>
      <c r="H147" s="77" t="s">
        <v>1299</v>
      </c>
      <c r="I147" s="42"/>
      <c r="J147" s="76" t="s">
        <v>1300</v>
      </c>
      <c r="K147" s="105" t="s">
        <v>76</v>
      </c>
      <c r="L147" s="160">
        <v>42135</v>
      </c>
      <c r="M147" s="44">
        <v>42248</v>
      </c>
      <c r="N147" s="45">
        <v>43556</v>
      </c>
      <c r="O147" s="45">
        <v>43556</v>
      </c>
      <c r="P147" s="95">
        <v>43504</v>
      </c>
      <c r="Q147" s="47" t="str">
        <f t="shared" si="10"/>
        <v>1308</v>
      </c>
      <c r="R147" s="47" t="str">
        <f t="shared" si="11"/>
        <v>1308</v>
      </c>
      <c r="S147" s="39" t="s">
        <v>112</v>
      </c>
      <c r="T147" s="154">
        <v>12</v>
      </c>
      <c r="U147" s="49">
        <v>84</v>
      </c>
      <c r="V147" s="47">
        <f t="shared" si="9"/>
        <v>1224</v>
      </c>
      <c r="W147" s="49">
        <v>380</v>
      </c>
      <c r="X147" s="49">
        <v>3</v>
      </c>
      <c r="Y147" s="50">
        <f t="shared" si="12"/>
        <v>126.66666666666667</v>
      </c>
      <c r="Z147" s="77" t="s">
        <v>1294</v>
      </c>
      <c r="AA147" s="40">
        <v>0</v>
      </c>
      <c r="AB147" s="51" t="s">
        <v>1301</v>
      </c>
      <c r="AC147" s="52" t="s">
        <v>1302</v>
      </c>
      <c r="AD147" s="42"/>
      <c r="AE147" s="40" t="s">
        <v>64</v>
      </c>
      <c r="AF147" s="113"/>
      <c r="AG147" s="40" t="s">
        <v>228</v>
      </c>
      <c r="AH147" s="42"/>
      <c r="AI147"/>
    </row>
    <row r="148" spans="1:35" s="86" customFormat="1" ht="15.75" customHeight="1" x14ac:dyDescent="0.25">
      <c r="A148" s="38" t="s">
        <v>4</v>
      </c>
      <c r="B148" s="39" t="s">
        <v>69</v>
      </c>
      <c r="C148" s="76" t="s">
        <v>1289</v>
      </c>
      <c r="D148" s="40">
        <v>2</v>
      </c>
      <c r="E148" s="40" t="s">
        <v>195</v>
      </c>
      <c r="F148" s="41" t="s">
        <v>1298</v>
      </c>
      <c r="G148" s="41" t="s">
        <v>713</v>
      </c>
      <c r="H148" s="77" t="s">
        <v>1303</v>
      </c>
      <c r="I148" s="42"/>
      <c r="J148" s="162" t="s">
        <v>1304</v>
      </c>
      <c r="K148" s="39" t="s">
        <v>1305</v>
      </c>
      <c r="L148" s="160">
        <v>42135</v>
      </c>
      <c r="M148" s="44">
        <v>42339</v>
      </c>
      <c r="N148" s="45">
        <v>44713</v>
      </c>
      <c r="O148" s="45">
        <v>44713</v>
      </c>
      <c r="P148" s="95">
        <v>43504</v>
      </c>
      <c r="Q148" s="47" t="str">
        <f t="shared" si="10"/>
        <v>2374</v>
      </c>
      <c r="R148" s="47" t="str">
        <f t="shared" si="11"/>
        <v>2374</v>
      </c>
      <c r="S148" s="39" t="s">
        <v>77</v>
      </c>
      <c r="T148" s="154">
        <v>52</v>
      </c>
      <c r="U148" s="49">
        <v>365</v>
      </c>
      <c r="V148" s="47">
        <f t="shared" si="9"/>
        <v>2009</v>
      </c>
      <c r="W148" s="49">
        <v>700</v>
      </c>
      <c r="X148" s="49">
        <v>1</v>
      </c>
      <c r="Y148" s="50">
        <f t="shared" si="12"/>
        <v>700</v>
      </c>
      <c r="Z148" s="77" t="s">
        <v>1294</v>
      </c>
      <c r="AA148" s="40">
        <v>0</v>
      </c>
      <c r="AB148" s="51" t="s">
        <v>1301</v>
      </c>
      <c r="AC148" s="52" t="s">
        <v>1302</v>
      </c>
      <c r="AD148" s="42"/>
      <c r="AE148" s="40" t="s">
        <v>64</v>
      </c>
      <c r="AF148" s="113"/>
      <c r="AG148" s="40" t="s">
        <v>228</v>
      </c>
      <c r="AH148" s="42"/>
      <c r="AI148"/>
    </row>
    <row r="149" spans="1:35" s="86" customFormat="1" ht="15" customHeight="1" x14ac:dyDescent="0.25">
      <c r="A149" s="86" t="s">
        <v>4</v>
      </c>
      <c r="B149" s="116" t="s">
        <v>69</v>
      </c>
      <c r="C149" s="86" t="s">
        <v>1289</v>
      </c>
      <c r="D149" s="133">
        <v>2</v>
      </c>
      <c r="E149" s="133" t="s">
        <v>195</v>
      </c>
      <c r="F149" s="116" t="s">
        <v>1290</v>
      </c>
      <c r="G149" s="116" t="s">
        <v>713</v>
      </c>
      <c r="H149" s="86" t="s">
        <v>1306</v>
      </c>
      <c r="I149" s="116" t="s">
        <v>1307</v>
      </c>
      <c r="J149" s="86" t="s">
        <v>1308</v>
      </c>
      <c r="K149" s="116" t="s">
        <v>89</v>
      </c>
      <c r="L149" s="119">
        <v>42137</v>
      </c>
      <c r="M149" s="119">
        <v>42248</v>
      </c>
      <c r="N149" s="120">
        <v>43800</v>
      </c>
      <c r="O149" s="120">
        <v>43800</v>
      </c>
      <c r="P149" s="163">
        <v>43504</v>
      </c>
      <c r="Q149" s="85" t="str">
        <f t="shared" si="10"/>
        <v>1552</v>
      </c>
      <c r="R149" s="85" t="str">
        <f t="shared" si="11"/>
        <v>1552</v>
      </c>
      <c r="S149" s="116" t="s">
        <v>112</v>
      </c>
      <c r="T149" s="137">
        <v>12</v>
      </c>
      <c r="U149" s="85">
        <f>T149*7</f>
        <v>84</v>
      </c>
      <c r="V149" s="86">
        <f t="shared" si="9"/>
        <v>1468</v>
      </c>
      <c r="W149" s="133">
        <v>470</v>
      </c>
      <c r="X149" s="139">
        <v>3</v>
      </c>
      <c r="Y149" s="86">
        <f t="shared" si="12"/>
        <v>156.66666666666666</v>
      </c>
      <c r="Z149" s="86" t="s">
        <v>1294</v>
      </c>
      <c r="AA149" s="139">
        <v>3</v>
      </c>
      <c r="AB149" s="159" t="s">
        <v>1301</v>
      </c>
      <c r="AC149" s="85" t="s">
        <v>1309</v>
      </c>
      <c r="AD149" s="116" t="s">
        <v>1310</v>
      </c>
      <c r="AE149" s="133" t="s">
        <v>64</v>
      </c>
      <c r="AG149" s="133" t="s">
        <v>94</v>
      </c>
      <c r="AH149" s="86" t="s">
        <v>1311</v>
      </c>
    </row>
    <row r="150" spans="1:35" s="42" customFormat="1" ht="15" customHeight="1" x14ac:dyDescent="0.25">
      <c r="A150" s="30" t="s">
        <v>4</v>
      </c>
      <c r="B150" s="30" t="s">
        <v>69</v>
      </c>
      <c r="C150" s="30" t="s">
        <v>1180</v>
      </c>
      <c r="D150" s="32">
        <v>2</v>
      </c>
      <c r="E150" s="32" t="s">
        <v>195</v>
      </c>
      <c r="F150" s="30" t="s">
        <v>1181</v>
      </c>
      <c r="G150" s="30" t="s">
        <v>713</v>
      </c>
      <c r="H150" s="30" t="s">
        <v>1312</v>
      </c>
      <c r="I150" s="30" t="s">
        <v>1313</v>
      </c>
      <c r="J150" s="30" t="s">
        <v>1314</v>
      </c>
      <c r="K150" s="30" t="s">
        <v>251</v>
      </c>
      <c r="L150" s="33">
        <v>43301</v>
      </c>
      <c r="M150" s="33">
        <v>43385</v>
      </c>
      <c r="N150" s="35">
        <v>44409</v>
      </c>
      <c r="O150" s="35">
        <v>44409</v>
      </c>
      <c r="P150" s="36">
        <v>43482</v>
      </c>
      <c r="Q150" s="32" t="str">
        <f t="shared" si="10"/>
        <v>1024</v>
      </c>
      <c r="R150" s="32" t="str">
        <f t="shared" si="11"/>
        <v>1024</v>
      </c>
      <c r="S150" s="30" t="s">
        <v>112</v>
      </c>
      <c r="T150" s="151">
        <v>12</v>
      </c>
      <c r="U150" s="32">
        <f>T150*7</f>
        <v>84</v>
      </c>
      <c r="V150" s="32">
        <f t="shared" si="9"/>
        <v>940</v>
      </c>
      <c r="W150" s="30">
        <v>250</v>
      </c>
      <c r="X150" s="30">
        <v>2</v>
      </c>
      <c r="Y150" s="30">
        <f t="shared" si="12"/>
        <v>125</v>
      </c>
      <c r="Z150" s="55" t="s">
        <v>1315</v>
      </c>
      <c r="AA150" s="32">
        <v>1</v>
      </c>
      <c r="AB150" s="37" t="s">
        <v>64</v>
      </c>
      <c r="AC150" s="32">
        <v>3</v>
      </c>
      <c r="AD150" s="30" t="s">
        <v>1010</v>
      </c>
      <c r="AE150" s="32" t="s">
        <v>64</v>
      </c>
      <c r="AF150" s="30"/>
      <c r="AG150" s="32" t="s">
        <v>94</v>
      </c>
      <c r="AH150" s="30" t="s">
        <v>1316</v>
      </c>
      <c r="AI150" s="30"/>
    </row>
    <row r="151" spans="1:35" s="116" customFormat="1" ht="15" customHeight="1" x14ac:dyDescent="0.25">
      <c r="A151" s="30" t="s">
        <v>4</v>
      </c>
      <c r="B151" s="30" t="s">
        <v>69</v>
      </c>
      <c r="C151" s="30" t="s">
        <v>1180</v>
      </c>
      <c r="D151" s="32">
        <v>2</v>
      </c>
      <c r="E151" s="32" t="s">
        <v>195</v>
      </c>
      <c r="F151" s="30" t="s">
        <v>1181</v>
      </c>
      <c r="G151" s="30" t="s">
        <v>713</v>
      </c>
      <c r="H151" s="30" t="s">
        <v>1317</v>
      </c>
      <c r="I151" s="30" t="s">
        <v>1318</v>
      </c>
      <c r="J151" s="30" t="s">
        <v>1319</v>
      </c>
      <c r="K151" s="30" t="s">
        <v>89</v>
      </c>
      <c r="L151" s="33">
        <v>43258</v>
      </c>
      <c r="M151" s="33">
        <v>43236</v>
      </c>
      <c r="N151" s="35">
        <v>44166</v>
      </c>
      <c r="O151" s="35">
        <v>44136</v>
      </c>
      <c r="P151" s="36">
        <v>43494</v>
      </c>
      <c r="Q151" s="32" t="str">
        <f t="shared" si="10"/>
        <v>930</v>
      </c>
      <c r="R151" s="32" t="str">
        <f t="shared" si="11"/>
        <v>900</v>
      </c>
      <c r="S151" s="30" t="s">
        <v>112</v>
      </c>
      <c r="T151" s="151">
        <v>12</v>
      </c>
      <c r="U151" s="32">
        <f>T151*7</f>
        <v>84</v>
      </c>
      <c r="V151" s="32">
        <f t="shared" si="9"/>
        <v>816</v>
      </c>
      <c r="W151" s="30">
        <v>225</v>
      </c>
      <c r="X151" s="30">
        <v>3</v>
      </c>
      <c r="Y151" s="30">
        <f t="shared" si="12"/>
        <v>75</v>
      </c>
      <c r="Z151" s="55" t="s">
        <v>1315</v>
      </c>
      <c r="AA151" s="32">
        <v>1</v>
      </c>
      <c r="AB151" s="37" t="s">
        <v>1320</v>
      </c>
      <c r="AC151" s="32" t="s">
        <v>485</v>
      </c>
      <c r="AD151" s="30" t="s">
        <v>1010</v>
      </c>
      <c r="AE151" s="32" t="s">
        <v>64</v>
      </c>
      <c r="AF151" s="30"/>
      <c r="AG151" s="32" t="s">
        <v>94</v>
      </c>
      <c r="AH151" s="30" t="s">
        <v>1321</v>
      </c>
      <c r="AI151" s="30"/>
    </row>
    <row r="152" spans="1:35" s="82" customFormat="1" ht="15" customHeight="1" x14ac:dyDescent="0.25">
      <c r="A152" s="30" t="s">
        <v>4</v>
      </c>
      <c r="B152" s="30" t="s">
        <v>69</v>
      </c>
      <c r="C152" s="30" t="s">
        <v>1180</v>
      </c>
      <c r="D152" s="32">
        <v>2</v>
      </c>
      <c r="E152" s="32" t="s">
        <v>195</v>
      </c>
      <c r="F152" s="30" t="s">
        <v>1181</v>
      </c>
      <c r="G152" s="30" t="s">
        <v>713</v>
      </c>
      <c r="H152" s="30" t="s">
        <v>1322</v>
      </c>
      <c r="I152" s="30" t="s">
        <v>1323</v>
      </c>
      <c r="J152" s="30" t="s">
        <v>1324</v>
      </c>
      <c r="K152" s="30" t="s">
        <v>251</v>
      </c>
      <c r="L152" s="33">
        <v>43403</v>
      </c>
      <c r="M152" s="35">
        <v>43405</v>
      </c>
      <c r="N152" s="35">
        <v>44317</v>
      </c>
      <c r="O152" s="35">
        <v>44317</v>
      </c>
      <c r="P152" s="36">
        <v>43461</v>
      </c>
      <c r="Q152" s="32" t="str">
        <f t="shared" si="10"/>
        <v>912</v>
      </c>
      <c r="R152" s="32" t="str">
        <f t="shared" si="11"/>
        <v>912</v>
      </c>
      <c r="S152" s="30" t="s">
        <v>1253</v>
      </c>
      <c r="T152" s="151">
        <v>14</v>
      </c>
      <c r="U152" s="32">
        <f>T152*7</f>
        <v>98</v>
      </c>
      <c r="V152" s="32">
        <f t="shared" si="9"/>
        <v>814</v>
      </c>
      <c r="W152" s="30">
        <v>157</v>
      </c>
      <c r="X152" s="30">
        <v>2</v>
      </c>
      <c r="Y152" s="30">
        <f t="shared" si="12"/>
        <v>78.5</v>
      </c>
      <c r="Z152" s="55" t="s">
        <v>1185</v>
      </c>
      <c r="AA152" s="32">
        <v>2</v>
      </c>
      <c r="AB152" s="37" t="s">
        <v>64</v>
      </c>
      <c r="AC152" s="32" t="s">
        <v>485</v>
      </c>
      <c r="AD152" s="30" t="s">
        <v>1010</v>
      </c>
      <c r="AE152" s="32" t="s">
        <v>64</v>
      </c>
      <c r="AF152" s="30"/>
      <c r="AG152" s="32" t="s">
        <v>94</v>
      </c>
      <c r="AH152" s="30" t="s">
        <v>1325</v>
      </c>
      <c r="AI152" s="30"/>
    </row>
    <row r="153" spans="1:35" s="86" customFormat="1" ht="15" customHeight="1" x14ac:dyDescent="0.25">
      <c r="A153" s="30" t="s">
        <v>4</v>
      </c>
      <c r="B153" s="30" t="s">
        <v>69</v>
      </c>
      <c r="C153" s="30" t="s">
        <v>1326</v>
      </c>
      <c r="D153" s="32">
        <v>4</v>
      </c>
      <c r="E153" s="32" t="s">
        <v>71</v>
      </c>
      <c r="F153" s="30" t="s">
        <v>72</v>
      </c>
      <c r="G153" s="30" t="s">
        <v>247</v>
      </c>
      <c r="H153" s="30" t="s">
        <v>1327</v>
      </c>
      <c r="I153" s="30" t="s">
        <v>1328</v>
      </c>
      <c r="J153" s="30" t="s">
        <v>1329</v>
      </c>
      <c r="K153" s="30" t="s">
        <v>251</v>
      </c>
      <c r="L153" s="33">
        <v>43199</v>
      </c>
      <c r="M153" s="33">
        <v>43201</v>
      </c>
      <c r="N153" s="33">
        <v>44872</v>
      </c>
      <c r="O153" s="33">
        <v>44872</v>
      </c>
      <c r="P153" s="33">
        <v>43390</v>
      </c>
      <c r="Q153" s="32" t="str">
        <f t="shared" si="10"/>
        <v>1671</v>
      </c>
      <c r="R153" s="32" t="str">
        <f t="shared" si="11"/>
        <v>1671</v>
      </c>
      <c r="S153" s="30" t="s">
        <v>1330</v>
      </c>
      <c r="T153" s="151">
        <v>260</v>
      </c>
      <c r="U153" s="32">
        <f>T153*7</f>
        <v>1820</v>
      </c>
      <c r="V153" s="32">
        <f t="shared" si="9"/>
        <v>-149</v>
      </c>
      <c r="W153" s="30">
        <v>1500</v>
      </c>
      <c r="X153" s="30">
        <v>1</v>
      </c>
      <c r="Y153" s="30">
        <f t="shared" si="12"/>
        <v>1500</v>
      </c>
      <c r="Z153" s="55" t="s">
        <v>1331</v>
      </c>
      <c r="AA153" s="32">
        <v>2</v>
      </c>
      <c r="AB153" s="37" t="s">
        <v>64</v>
      </c>
      <c r="AC153" s="32">
        <v>2</v>
      </c>
      <c r="AD153" s="30"/>
      <c r="AE153" s="32" t="s">
        <v>64</v>
      </c>
      <c r="AF153" s="30"/>
      <c r="AG153" s="55" t="s">
        <v>1332</v>
      </c>
      <c r="AH153" s="30" t="s">
        <v>1333</v>
      </c>
      <c r="AI153" s="30"/>
    </row>
    <row r="154" spans="1:35" s="60" customFormat="1" ht="15" customHeight="1" x14ac:dyDescent="0.25">
      <c r="A154" s="42" t="s">
        <v>4</v>
      </c>
      <c r="B154" s="42" t="s">
        <v>69</v>
      </c>
      <c r="C154" s="42" t="s">
        <v>1326</v>
      </c>
      <c r="D154" s="52">
        <v>4</v>
      </c>
      <c r="E154" s="52" t="s">
        <v>71</v>
      </c>
      <c r="F154" s="42" t="s">
        <v>872</v>
      </c>
      <c r="G154" s="42" t="s">
        <v>73</v>
      </c>
      <c r="H154" s="42" t="s">
        <v>1334</v>
      </c>
      <c r="I154" s="42" t="s">
        <v>1335</v>
      </c>
      <c r="J154" s="42" t="s">
        <v>1336</v>
      </c>
      <c r="K154" s="42" t="s">
        <v>89</v>
      </c>
      <c r="L154" s="66">
        <v>42839</v>
      </c>
      <c r="M154" s="67">
        <v>42823</v>
      </c>
      <c r="N154" s="67">
        <v>44862</v>
      </c>
      <c r="O154" s="67">
        <v>44497</v>
      </c>
      <c r="P154" s="68">
        <v>43377</v>
      </c>
      <c r="Q154" s="47" t="str">
        <f t="shared" si="10"/>
        <v>2039</v>
      </c>
      <c r="R154" s="47" t="str">
        <f t="shared" si="11"/>
        <v>1674</v>
      </c>
      <c r="S154" s="42" t="s">
        <v>1337</v>
      </c>
      <c r="T154" s="96">
        <v>100</v>
      </c>
      <c r="U154" s="49">
        <v>700</v>
      </c>
      <c r="V154" s="47">
        <f t="shared" si="9"/>
        <v>974</v>
      </c>
      <c r="W154" s="52">
        <v>750</v>
      </c>
      <c r="X154" s="70">
        <v>2</v>
      </c>
      <c r="Y154" s="50">
        <f t="shared" si="12"/>
        <v>375</v>
      </c>
      <c r="Z154" s="42" t="s">
        <v>1331</v>
      </c>
      <c r="AA154" s="70">
        <v>3</v>
      </c>
      <c r="AB154" s="66" t="s">
        <v>1338</v>
      </c>
      <c r="AC154" s="52">
        <v>2</v>
      </c>
      <c r="AD154" s="42"/>
      <c r="AE154" s="52" t="s">
        <v>1339</v>
      </c>
      <c r="AF154" s="42" t="s">
        <v>1340</v>
      </c>
      <c r="AG154" s="52" t="s">
        <v>172</v>
      </c>
      <c r="AH154" s="42" t="s">
        <v>1341</v>
      </c>
      <c r="AI154"/>
    </row>
    <row r="155" spans="1:35" s="60" customFormat="1" ht="15" customHeight="1" x14ac:dyDescent="0.25">
      <c r="A155" s="42" t="s">
        <v>4</v>
      </c>
      <c r="B155" s="42" t="s">
        <v>69</v>
      </c>
      <c r="C155" s="42" t="s">
        <v>1326</v>
      </c>
      <c r="D155" s="52">
        <v>4</v>
      </c>
      <c r="E155" s="52" t="s">
        <v>71</v>
      </c>
      <c r="F155" s="112" t="s">
        <v>72</v>
      </c>
      <c r="G155" s="42" t="s">
        <v>73</v>
      </c>
      <c r="H155" s="42" t="s">
        <v>1342</v>
      </c>
      <c r="I155" s="42" t="s">
        <v>1343</v>
      </c>
      <c r="J155" s="114" t="s">
        <v>1344</v>
      </c>
      <c r="K155" s="42" t="s">
        <v>76</v>
      </c>
      <c r="L155" s="66">
        <v>42397</v>
      </c>
      <c r="M155" s="67">
        <v>42451</v>
      </c>
      <c r="N155" s="67">
        <v>44408</v>
      </c>
      <c r="O155" s="67">
        <v>44074</v>
      </c>
      <c r="P155" s="68">
        <v>43496</v>
      </c>
      <c r="Q155" s="47" t="str">
        <f t="shared" si="10"/>
        <v>1957</v>
      </c>
      <c r="R155" s="47" t="str">
        <f t="shared" si="11"/>
        <v>1623</v>
      </c>
      <c r="S155" s="144" t="s">
        <v>1337</v>
      </c>
      <c r="T155" s="96">
        <v>100</v>
      </c>
      <c r="U155" s="49">
        <v>700</v>
      </c>
      <c r="V155" s="47">
        <f t="shared" si="9"/>
        <v>923</v>
      </c>
      <c r="W155" s="101">
        <v>813</v>
      </c>
      <c r="X155" s="70">
        <v>2</v>
      </c>
      <c r="Y155" s="50">
        <f t="shared" si="12"/>
        <v>406.5</v>
      </c>
      <c r="Z155" s="42" t="s">
        <v>1331</v>
      </c>
      <c r="AA155" s="52">
        <v>3</v>
      </c>
      <c r="AB155" s="97" t="s">
        <v>1345</v>
      </c>
      <c r="AC155" s="52">
        <v>2</v>
      </c>
      <c r="AD155" s="112"/>
      <c r="AE155" s="101" t="s">
        <v>1346</v>
      </c>
      <c r="AF155" s="112" t="s">
        <v>1347</v>
      </c>
      <c r="AG155" s="52" t="s">
        <v>172</v>
      </c>
      <c r="AH155" s="42" t="s">
        <v>1348</v>
      </c>
      <c r="AI155"/>
    </row>
    <row r="156" spans="1:35" s="60" customFormat="1" ht="15" customHeight="1" x14ac:dyDescent="0.25">
      <c r="A156" s="42" t="s">
        <v>4</v>
      </c>
      <c r="B156" s="42" t="s">
        <v>69</v>
      </c>
      <c r="C156" s="42" t="s">
        <v>721</v>
      </c>
      <c r="D156" s="52">
        <v>3</v>
      </c>
      <c r="E156" s="52" t="s">
        <v>71</v>
      </c>
      <c r="F156" s="112" t="s">
        <v>1349</v>
      </c>
      <c r="G156" s="112" t="s">
        <v>458</v>
      </c>
      <c r="H156" s="42" t="s">
        <v>1350</v>
      </c>
      <c r="I156" s="42" t="s">
        <v>1351</v>
      </c>
      <c r="J156" s="42" t="s">
        <v>1352</v>
      </c>
      <c r="K156" s="42" t="s">
        <v>89</v>
      </c>
      <c r="L156" s="66">
        <v>42677</v>
      </c>
      <c r="M156" s="68">
        <v>42663</v>
      </c>
      <c r="N156" s="68">
        <v>44376</v>
      </c>
      <c r="O156" s="68">
        <v>44376</v>
      </c>
      <c r="P156" s="68">
        <v>43479</v>
      </c>
      <c r="Q156" s="47" t="str">
        <f t="shared" si="10"/>
        <v>1713</v>
      </c>
      <c r="R156" s="47" t="str">
        <f t="shared" si="11"/>
        <v>1713</v>
      </c>
      <c r="S156" s="112" t="s">
        <v>483</v>
      </c>
      <c r="T156" s="96">
        <v>104.28579999999999</v>
      </c>
      <c r="U156" s="49">
        <v>730.00059999999996</v>
      </c>
      <c r="V156" s="47">
        <f t="shared" si="9"/>
        <v>982.99940000000004</v>
      </c>
      <c r="W156" s="52">
        <v>1330</v>
      </c>
      <c r="X156" s="52">
        <v>2</v>
      </c>
      <c r="Y156" s="50">
        <f t="shared" si="12"/>
        <v>665</v>
      </c>
      <c r="Z156" s="42" t="s">
        <v>1353</v>
      </c>
      <c r="AA156" s="52">
        <v>1</v>
      </c>
      <c r="AB156" s="97" t="s">
        <v>405</v>
      </c>
      <c r="AC156" s="52">
        <v>2</v>
      </c>
      <c r="AD156" s="112" t="s">
        <v>1354</v>
      </c>
      <c r="AE156" s="52" t="s">
        <v>1355</v>
      </c>
      <c r="AF156" s="112" t="s">
        <v>1356</v>
      </c>
      <c r="AG156" s="52" t="s">
        <v>172</v>
      </c>
      <c r="AH156" s="42" t="s">
        <v>1357</v>
      </c>
      <c r="AI156"/>
    </row>
    <row r="157" spans="1:35" s="60" customFormat="1" ht="15" customHeight="1" x14ac:dyDescent="0.25">
      <c r="A157" s="42" t="s">
        <v>4</v>
      </c>
      <c r="B157" s="42" t="s">
        <v>69</v>
      </c>
      <c r="C157" s="42" t="s">
        <v>721</v>
      </c>
      <c r="D157" s="52">
        <v>3</v>
      </c>
      <c r="E157" s="52" t="s">
        <v>71</v>
      </c>
      <c r="F157" s="42" t="s">
        <v>722</v>
      </c>
      <c r="G157" s="42" t="s">
        <v>458</v>
      </c>
      <c r="H157" s="42" t="s">
        <v>1358</v>
      </c>
      <c r="I157" s="42" t="s">
        <v>1359</v>
      </c>
      <c r="J157" s="42" t="s">
        <v>1360</v>
      </c>
      <c r="K157" s="42" t="s">
        <v>89</v>
      </c>
      <c r="L157" s="66">
        <v>42765</v>
      </c>
      <c r="M157" s="68">
        <v>42733</v>
      </c>
      <c r="N157" s="68">
        <v>44369</v>
      </c>
      <c r="O157" s="68">
        <v>44369</v>
      </c>
      <c r="P157" s="68">
        <v>43500</v>
      </c>
      <c r="Q157" s="47" t="str">
        <f t="shared" si="10"/>
        <v>1636</v>
      </c>
      <c r="R157" s="47" t="str">
        <f t="shared" si="11"/>
        <v>1636</v>
      </c>
      <c r="S157" s="42" t="s">
        <v>483</v>
      </c>
      <c r="T157" s="96">
        <v>104.286</v>
      </c>
      <c r="U157" s="49">
        <v>730.00199999999995</v>
      </c>
      <c r="V157" s="47">
        <f t="shared" si="9"/>
        <v>905.99800000000005</v>
      </c>
      <c r="W157" s="52">
        <v>1330</v>
      </c>
      <c r="X157" s="70">
        <v>2</v>
      </c>
      <c r="Y157" s="50">
        <f t="shared" si="12"/>
        <v>665</v>
      </c>
      <c r="Z157" s="42" t="s">
        <v>1353</v>
      </c>
      <c r="AA157" s="70">
        <v>3</v>
      </c>
      <c r="AB157" s="66" t="s">
        <v>405</v>
      </c>
      <c r="AC157" s="52">
        <v>2</v>
      </c>
      <c r="AD157" s="42"/>
      <c r="AE157" s="52" t="s">
        <v>1205</v>
      </c>
      <c r="AF157" s="42" t="s">
        <v>1361</v>
      </c>
      <c r="AG157" s="52" t="s">
        <v>172</v>
      </c>
      <c r="AH157" s="42" t="s">
        <v>1362</v>
      </c>
      <c r="AI157"/>
    </row>
    <row r="158" spans="1:35" s="60" customFormat="1" ht="15" customHeight="1" x14ac:dyDescent="0.25">
      <c r="A158" s="42" t="s">
        <v>4</v>
      </c>
      <c r="B158" s="42" t="s">
        <v>739</v>
      </c>
      <c r="C158" s="42" t="s">
        <v>1363</v>
      </c>
      <c r="D158" s="52">
        <v>2</v>
      </c>
      <c r="E158" s="52" t="s">
        <v>195</v>
      </c>
      <c r="F158" s="42" t="s">
        <v>1364</v>
      </c>
      <c r="G158" s="42" t="s">
        <v>1163</v>
      </c>
      <c r="H158" s="42" t="s">
        <v>1365</v>
      </c>
      <c r="I158" s="42" t="s">
        <v>1366</v>
      </c>
      <c r="J158" s="42" t="s">
        <v>1367</v>
      </c>
      <c r="K158" s="106" t="s">
        <v>89</v>
      </c>
      <c r="L158" s="66">
        <v>42836</v>
      </c>
      <c r="M158" s="68">
        <v>43103</v>
      </c>
      <c r="N158" s="68">
        <v>44774</v>
      </c>
      <c r="O158" s="68">
        <v>44531</v>
      </c>
      <c r="P158" s="68">
        <v>43482</v>
      </c>
      <c r="Q158" s="47" t="str">
        <f t="shared" si="10"/>
        <v>1671</v>
      </c>
      <c r="R158" s="47" t="str">
        <f t="shared" si="11"/>
        <v>1428</v>
      </c>
      <c r="S158" s="42" t="s">
        <v>112</v>
      </c>
      <c r="T158" s="96">
        <v>12</v>
      </c>
      <c r="U158" s="49">
        <v>84</v>
      </c>
      <c r="V158" s="47">
        <f t="shared" si="9"/>
        <v>1344</v>
      </c>
      <c r="W158" s="52">
        <v>392</v>
      </c>
      <c r="X158" s="70">
        <v>2</v>
      </c>
      <c r="Y158" s="50">
        <f t="shared" si="12"/>
        <v>196</v>
      </c>
      <c r="Z158" s="42" t="s">
        <v>1368</v>
      </c>
      <c r="AA158" s="70">
        <v>1</v>
      </c>
      <c r="AB158" s="97" t="s">
        <v>1369</v>
      </c>
      <c r="AC158" s="52" t="s">
        <v>1370</v>
      </c>
      <c r="AD158" s="42" t="s">
        <v>1010</v>
      </c>
      <c r="AE158" s="52" t="s">
        <v>64</v>
      </c>
      <c r="AF158" s="42"/>
      <c r="AG158" s="52" t="s">
        <v>94</v>
      </c>
      <c r="AH158" s="42" t="s">
        <v>1371</v>
      </c>
      <c r="AI158"/>
    </row>
    <row r="159" spans="1:35" s="60" customFormat="1" ht="15.75" customHeight="1" x14ac:dyDescent="0.25">
      <c r="A159" s="38" t="s">
        <v>4</v>
      </c>
      <c r="B159" s="39" t="s">
        <v>69</v>
      </c>
      <c r="C159" s="76" t="s">
        <v>1372</v>
      </c>
      <c r="D159" s="40">
        <v>4</v>
      </c>
      <c r="E159" s="40" t="s">
        <v>71</v>
      </c>
      <c r="F159" s="41" t="s">
        <v>72</v>
      </c>
      <c r="G159" s="41" t="s">
        <v>1373</v>
      </c>
      <c r="H159" s="77" t="s">
        <v>1374</v>
      </c>
      <c r="I159" s="42" t="s">
        <v>1375</v>
      </c>
      <c r="J159" s="39" t="s">
        <v>1376</v>
      </c>
      <c r="K159" s="39" t="s">
        <v>76</v>
      </c>
      <c r="L159" s="160">
        <v>41669</v>
      </c>
      <c r="M159" s="44">
        <v>41725</v>
      </c>
      <c r="N159" s="95">
        <v>44155</v>
      </c>
      <c r="O159" s="95">
        <v>44155</v>
      </c>
      <c r="P159" s="164">
        <v>43496</v>
      </c>
      <c r="Q159" s="47" t="str">
        <f t="shared" si="10"/>
        <v>2430</v>
      </c>
      <c r="R159" s="47" t="str">
        <f t="shared" si="11"/>
        <v>2430</v>
      </c>
      <c r="S159" s="105" t="s">
        <v>1377</v>
      </c>
      <c r="T159" s="165">
        <v>104</v>
      </c>
      <c r="U159" s="49">
        <v>728</v>
      </c>
      <c r="V159" s="47">
        <f t="shared" si="9"/>
        <v>1702</v>
      </c>
      <c r="W159" s="100">
        <v>389</v>
      </c>
      <c r="X159" s="49">
        <v>2</v>
      </c>
      <c r="Y159" s="50">
        <f t="shared" si="12"/>
        <v>194.5</v>
      </c>
      <c r="Z159" s="77" t="s">
        <v>1331</v>
      </c>
      <c r="AA159" s="40">
        <v>3</v>
      </c>
      <c r="AB159" s="51" t="s">
        <v>223</v>
      </c>
      <c r="AC159" s="52">
        <v>2</v>
      </c>
      <c r="AD159" s="42" t="s">
        <v>1378</v>
      </c>
      <c r="AE159" s="79" t="s">
        <v>1107</v>
      </c>
      <c r="AF159" s="124" t="s">
        <v>1379</v>
      </c>
      <c r="AG159" s="40" t="s">
        <v>137</v>
      </c>
      <c r="AH159" s="42"/>
      <c r="AI159"/>
    </row>
    <row r="160" spans="1:35" s="60" customFormat="1" ht="15" customHeight="1" x14ac:dyDescent="0.25">
      <c r="A160" s="38" t="s">
        <v>4</v>
      </c>
      <c r="B160" s="39" t="s">
        <v>69</v>
      </c>
      <c r="C160" s="39" t="s">
        <v>1372</v>
      </c>
      <c r="D160" s="40">
        <v>4</v>
      </c>
      <c r="E160" s="40" t="s">
        <v>71</v>
      </c>
      <c r="F160" s="41" t="s">
        <v>72</v>
      </c>
      <c r="G160" s="41" t="s">
        <v>1373</v>
      </c>
      <c r="H160" s="39" t="s">
        <v>1380</v>
      </c>
      <c r="I160" s="42"/>
      <c r="J160" s="39" t="s">
        <v>1381</v>
      </c>
      <c r="K160" s="39" t="s">
        <v>1382</v>
      </c>
      <c r="L160" s="141">
        <v>40465</v>
      </c>
      <c r="M160" s="141">
        <v>40512</v>
      </c>
      <c r="N160" s="95">
        <v>44071</v>
      </c>
      <c r="O160" s="95">
        <v>44071</v>
      </c>
      <c r="P160" s="95">
        <v>43488</v>
      </c>
      <c r="Q160" s="47" t="str">
        <f t="shared" si="10"/>
        <v>3559</v>
      </c>
      <c r="R160" s="47" t="str">
        <f t="shared" si="11"/>
        <v>3559</v>
      </c>
      <c r="S160" s="38" t="s">
        <v>1377</v>
      </c>
      <c r="T160" s="154">
        <v>104</v>
      </c>
      <c r="U160" s="49">
        <v>728</v>
      </c>
      <c r="V160" s="47">
        <f t="shared" si="9"/>
        <v>2831</v>
      </c>
      <c r="W160" s="40">
        <v>799</v>
      </c>
      <c r="X160" s="49">
        <v>3</v>
      </c>
      <c r="Y160" s="50">
        <f t="shared" si="12"/>
        <v>266.33333333333331</v>
      </c>
      <c r="Z160" s="39" t="s">
        <v>1331</v>
      </c>
      <c r="AA160" s="49">
        <v>3</v>
      </c>
      <c r="AB160" s="51" t="s">
        <v>1196</v>
      </c>
      <c r="AC160" s="52">
        <v>2</v>
      </c>
      <c r="AD160" s="42" t="s">
        <v>1383</v>
      </c>
      <c r="AE160" s="40" t="s">
        <v>1131</v>
      </c>
      <c r="AF160" s="113" t="s">
        <v>1384</v>
      </c>
      <c r="AG160" s="40" t="s">
        <v>228</v>
      </c>
      <c r="AH160" s="42"/>
      <c r="AI160"/>
    </row>
    <row r="161" spans="1:36" s="86" customFormat="1" ht="15" customHeight="1" x14ac:dyDescent="0.25">
      <c r="A161" s="30" t="s">
        <v>4</v>
      </c>
      <c r="B161" s="30" t="s">
        <v>69</v>
      </c>
      <c r="C161" s="30" t="s">
        <v>1385</v>
      </c>
      <c r="D161" s="32">
        <v>4</v>
      </c>
      <c r="E161" s="32" t="s">
        <v>71</v>
      </c>
      <c r="F161" s="30" t="s">
        <v>72</v>
      </c>
      <c r="G161" s="30" t="s">
        <v>247</v>
      </c>
      <c r="H161" s="30" t="s">
        <v>1386</v>
      </c>
      <c r="I161" s="30" t="s">
        <v>1387</v>
      </c>
      <c r="J161" s="30" t="s">
        <v>1388</v>
      </c>
      <c r="K161" s="30" t="s">
        <v>89</v>
      </c>
      <c r="L161" s="33">
        <v>43154</v>
      </c>
      <c r="M161" s="33">
        <v>43257</v>
      </c>
      <c r="N161" s="33">
        <v>45048</v>
      </c>
      <c r="O161" s="33">
        <v>44712</v>
      </c>
      <c r="P161" s="36">
        <v>43474</v>
      </c>
      <c r="Q161" s="32" t="str">
        <f t="shared" si="10"/>
        <v>1791</v>
      </c>
      <c r="R161" s="32" t="str">
        <f t="shared" si="11"/>
        <v>1455</v>
      </c>
      <c r="S161" s="30" t="s">
        <v>1377</v>
      </c>
      <c r="T161" s="151">
        <v>104</v>
      </c>
      <c r="U161" s="32">
        <f>T161*7</f>
        <v>728</v>
      </c>
      <c r="V161" s="32">
        <f t="shared" si="9"/>
        <v>727</v>
      </c>
      <c r="W161" s="30">
        <v>760</v>
      </c>
      <c r="X161" s="30">
        <v>2</v>
      </c>
      <c r="Y161" s="30">
        <f t="shared" si="12"/>
        <v>380</v>
      </c>
      <c r="Z161" s="55" t="s">
        <v>1331</v>
      </c>
      <c r="AA161" s="32">
        <v>3</v>
      </c>
      <c r="AB161" s="37" t="s">
        <v>1345</v>
      </c>
      <c r="AC161" s="32">
        <v>2</v>
      </c>
      <c r="AD161" s="30"/>
      <c r="AE161" s="32" t="s">
        <v>1389</v>
      </c>
      <c r="AF161" s="30" t="s">
        <v>1390</v>
      </c>
      <c r="AG161" s="32" t="s">
        <v>172</v>
      </c>
      <c r="AH161" s="30" t="s">
        <v>1391</v>
      </c>
      <c r="AI161" s="30"/>
    </row>
    <row r="162" spans="1:36" s="42" customFormat="1" ht="15" customHeight="1" x14ac:dyDescent="0.25">
      <c r="A162" s="30" t="s">
        <v>4</v>
      </c>
      <c r="B162" s="30" t="s">
        <v>69</v>
      </c>
      <c r="C162" s="30" t="s">
        <v>1385</v>
      </c>
      <c r="D162" s="32">
        <v>4</v>
      </c>
      <c r="E162" s="32" t="s">
        <v>71</v>
      </c>
      <c r="F162" s="30" t="s">
        <v>72</v>
      </c>
      <c r="G162" s="30" t="s">
        <v>247</v>
      </c>
      <c r="H162" s="30" t="s">
        <v>1392</v>
      </c>
      <c r="I162" s="30" t="s">
        <v>1393</v>
      </c>
      <c r="J162" s="30" t="s">
        <v>1394</v>
      </c>
      <c r="K162" s="30" t="s">
        <v>89</v>
      </c>
      <c r="L162" s="33">
        <v>43154</v>
      </c>
      <c r="M162" s="33">
        <v>43257</v>
      </c>
      <c r="N162" s="33">
        <v>45048</v>
      </c>
      <c r="O162" s="33">
        <v>44712</v>
      </c>
      <c r="P162" s="36">
        <v>43475</v>
      </c>
      <c r="Q162" s="32" t="str">
        <f t="shared" si="10"/>
        <v>1791</v>
      </c>
      <c r="R162" s="32" t="str">
        <f t="shared" si="11"/>
        <v>1455</v>
      </c>
      <c r="S162" s="30" t="s">
        <v>1377</v>
      </c>
      <c r="T162" s="151">
        <v>104</v>
      </c>
      <c r="U162" s="32">
        <f>T162*7</f>
        <v>728</v>
      </c>
      <c r="V162" s="32">
        <f t="shared" si="9"/>
        <v>727</v>
      </c>
      <c r="W162" s="30">
        <v>760</v>
      </c>
      <c r="X162" s="30">
        <v>2</v>
      </c>
      <c r="Y162" s="30">
        <f t="shared" si="12"/>
        <v>380</v>
      </c>
      <c r="Z162" s="55" t="s">
        <v>1331</v>
      </c>
      <c r="AA162" s="32">
        <v>3</v>
      </c>
      <c r="AB162" s="37" t="s">
        <v>1345</v>
      </c>
      <c r="AC162" s="32">
        <v>2</v>
      </c>
      <c r="AD162" s="30"/>
      <c r="AE162" s="32" t="s">
        <v>1389</v>
      </c>
      <c r="AF162" s="30" t="s">
        <v>1390</v>
      </c>
      <c r="AG162" s="32" t="s">
        <v>172</v>
      </c>
      <c r="AH162" s="30" t="s">
        <v>1395</v>
      </c>
      <c r="AI162" s="30"/>
      <c r="AJ162" s="39" t="s">
        <v>1396</v>
      </c>
    </row>
    <row r="163" spans="1:36" s="56" customFormat="1" ht="15" customHeight="1" x14ac:dyDescent="0.25">
      <c r="A163" s="30" t="s">
        <v>4</v>
      </c>
      <c r="B163" s="30" t="s">
        <v>54</v>
      </c>
      <c r="C163" s="30" t="s">
        <v>1397</v>
      </c>
      <c r="D163" s="32">
        <v>1</v>
      </c>
      <c r="E163" s="32" t="s">
        <v>195</v>
      </c>
      <c r="F163" s="30" t="s">
        <v>1398</v>
      </c>
      <c r="G163" s="30" t="s">
        <v>1399</v>
      </c>
      <c r="H163" s="30" t="s">
        <v>1400</v>
      </c>
      <c r="I163" s="30" t="s">
        <v>1401</v>
      </c>
      <c r="J163" s="30" t="s">
        <v>1402</v>
      </c>
      <c r="K163" s="30" t="s">
        <v>61</v>
      </c>
      <c r="L163" s="33">
        <v>42839</v>
      </c>
      <c r="M163" s="35">
        <v>43344</v>
      </c>
      <c r="N163" s="35">
        <v>43709</v>
      </c>
      <c r="O163" s="35">
        <v>43709</v>
      </c>
      <c r="P163" s="33">
        <v>43320</v>
      </c>
      <c r="Q163" s="32" t="str">
        <f t="shared" si="10"/>
        <v>365</v>
      </c>
      <c r="R163" s="32" t="str">
        <f t="shared" si="11"/>
        <v>365</v>
      </c>
      <c r="S163" s="30" t="s">
        <v>112</v>
      </c>
      <c r="T163" s="151">
        <v>12</v>
      </c>
      <c r="U163" s="32">
        <f>T163*7</f>
        <v>84</v>
      </c>
      <c r="V163" s="32">
        <f t="shared" si="9"/>
        <v>281</v>
      </c>
      <c r="W163" s="30">
        <v>160</v>
      </c>
      <c r="X163" s="30">
        <v>2</v>
      </c>
      <c r="Y163" s="30">
        <f t="shared" si="12"/>
        <v>80</v>
      </c>
      <c r="Z163" s="55" t="s">
        <v>1403</v>
      </c>
      <c r="AA163" s="32">
        <v>2</v>
      </c>
      <c r="AB163" s="37" t="s">
        <v>1404</v>
      </c>
      <c r="AC163" s="32">
        <v>3</v>
      </c>
      <c r="AD163" s="30" t="s">
        <v>1405</v>
      </c>
      <c r="AE163" s="32" t="s">
        <v>64</v>
      </c>
      <c r="AF163" s="30"/>
      <c r="AG163" s="32" t="s">
        <v>94</v>
      </c>
      <c r="AH163" s="30" t="s">
        <v>1406</v>
      </c>
      <c r="AI163" s="30"/>
    </row>
    <row r="164" spans="1:36" s="56" customFormat="1" ht="15" customHeight="1" x14ac:dyDescent="0.25">
      <c r="A164" s="86" t="s">
        <v>4</v>
      </c>
      <c r="B164" s="116" t="s">
        <v>69</v>
      </c>
      <c r="C164" s="86" t="s">
        <v>1407</v>
      </c>
      <c r="D164" s="133">
        <v>3</v>
      </c>
      <c r="E164" s="133" t="s">
        <v>83</v>
      </c>
      <c r="F164" s="86" t="s">
        <v>1408</v>
      </c>
      <c r="G164" s="86" t="s">
        <v>1409</v>
      </c>
      <c r="H164" s="86" t="s">
        <v>1410</v>
      </c>
      <c r="I164" s="86" t="s">
        <v>1411</v>
      </c>
      <c r="J164" s="86" t="s">
        <v>1412</v>
      </c>
      <c r="K164" s="116" t="s">
        <v>76</v>
      </c>
      <c r="L164" s="119">
        <v>41432</v>
      </c>
      <c r="M164" s="120">
        <v>40909</v>
      </c>
      <c r="N164" s="120">
        <v>43739</v>
      </c>
      <c r="O164" s="120">
        <v>43556</v>
      </c>
      <c r="P164" s="163">
        <v>43502</v>
      </c>
      <c r="Q164" s="85" t="str">
        <f t="shared" si="10"/>
        <v>2830</v>
      </c>
      <c r="R164" s="85" t="str">
        <f t="shared" si="11"/>
        <v>2647</v>
      </c>
      <c r="S164" s="86" t="s">
        <v>261</v>
      </c>
      <c r="T164" s="158">
        <v>24</v>
      </c>
      <c r="U164" s="85">
        <f>T164*7</f>
        <v>168</v>
      </c>
      <c r="V164" s="86">
        <f t="shared" si="9"/>
        <v>2479</v>
      </c>
      <c r="W164" s="133">
        <v>721</v>
      </c>
      <c r="X164" s="139">
        <v>5</v>
      </c>
      <c r="Y164" s="86">
        <f t="shared" si="12"/>
        <v>144.19999999999999</v>
      </c>
      <c r="Z164" s="86" t="s">
        <v>1413</v>
      </c>
      <c r="AA164" s="139">
        <v>2</v>
      </c>
      <c r="AB164" s="159" t="s">
        <v>1414</v>
      </c>
      <c r="AC164" s="133">
        <v>3</v>
      </c>
      <c r="AD164" s="86"/>
      <c r="AE164" s="133" t="s">
        <v>64</v>
      </c>
      <c r="AF164" s="86"/>
      <c r="AG164" s="133" t="s">
        <v>94</v>
      </c>
      <c r="AH164" s="86" t="s">
        <v>1415</v>
      </c>
      <c r="AI164" s="86"/>
    </row>
    <row r="165" spans="1:36" s="56" customFormat="1" ht="15.75" customHeight="1" x14ac:dyDescent="0.25">
      <c r="A165" s="38" t="s">
        <v>4</v>
      </c>
      <c r="B165" s="42" t="s">
        <v>739</v>
      </c>
      <c r="C165" s="92" t="s">
        <v>1416</v>
      </c>
      <c r="D165" s="40">
        <v>2</v>
      </c>
      <c r="E165" s="40" t="s">
        <v>195</v>
      </c>
      <c r="F165" s="42" t="s">
        <v>1417</v>
      </c>
      <c r="G165" s="42" t="s">
        <v>1418</v>
      </c>
      <c r="H165" s="93" t="s">
        <v>1419</v>
      </c>
      <c r="I165" s="42"/>
      <c r="J165" s="92" t="s">
        <v>1420</v>
      </c>
      <c r="K165" s="39" t="s">
        <v>89</v>
      </c>
      <c r="L165" s="94">
        <v>42024</v>
      </c>
      <c r="M165" s="78">
        <v>42370</v>
      </c>
      <c r="N165" s="78">
        <v>44044</v>
      </c>
      <c r="O165" s="78">
        <v>43678</v>
      </c>
      <c r="P165" s="95">
        <v>43357</v>
      </c>
      <c r="Q165" s="47" t="str">
        <f t="shared" si="10"/>
        <v>1674</v>
      </c>
      <c r="R165" s="47" t="str">
        <f t="shared" si="11"/>
        <v>1308</v>
      </c>
      <c r="S165" s="42" t="s">
        <v>314</v>
      </c>
      <c r="T165" s="96">
        <v>26.071449999999999</v>
      </c>
      <c r="U165" s="49">
        <v>182.50014999999999</v>
      </c>
      <c r="V165" s="47">
        <f t="shared" ref="V165:V169" si="13">R165-U165</f>
        <v>1125.4998499999999</v>
      </c>
      <c r="W165" s="70">
        <v>200</v>
      </c>
      <c r="X165" s="49">
        <v>2</v>
      </c>
      <c r="Y165" s="50">
        <f t="shared" si="12"/>
        <v>100</v>
      </c>
      <c r="Z165" s="93" t="s">
        <v>1421</v>
      </c>
      <c r="AA165" s="52">
        <v>3</v>
      </c>
      <c r="AB165" s="97" t="s">
        <v>1422</v>
      </c>
      <c r="AC165" s="52">
        <v>3</v>
      </c>
      <c r="AD165" s="42" t="s">
        <v>1423</v>
      </c>
      <c r="AE165" s="52" t="s">
        <v>64</v>
      </c>
      <c r="AF165" s="42" t="s">
        <v>64</v>
      </c>
      <c r="AG165" s="52" t="s">
        <v>228</v>
      </c>
      <c r="AH165" s="42"/>
      <c r="AI165"/>
    </row>
    <row r="166" spans="1:36" s="56" customFormat="1" ht="15" customHeight="1" x14ac:dyDescent="0.25">
      <c r="A166" s="86" t="s">
        <v>4</v>
      </c>
      <c r="B166" s="86" t="s">
        <v>54</v>
      </c>
      <c r="C166" s="86" t="s">
        <v>1424</v>
      </c>
      <c r="D166" s="85">
        <v>2</v>
      </c>
      <c r="E166" s="85" t="s">
        <v>195</v>
      </c>
      <c r="F166" s="86" t="s">
        <v>1425</v>
      </c>
      <c r="G166" s="86" t="s">
        <v>713</v>
      </c>
      <c r="H166" s="86" t="s">
        <v>1426</v>
      </c>
      <c r="I166" s="86"/>
      <c r="J166" s="86" t="s">
        <v>1427</v>
      </c>
      <c r="K166" s="86" t="s">
        <v>89</v>
      </c>
      <c r="L166" s="119">
        <v>42760</v>
      </c>
      <c r="M166" s="120">
        <v>42736</v>
      </c>
      <c r="N166" s="120">
        <v>44013</v>
      </c>
      <c r="O166" s="120">
        <v>43831</v>
      </c>
      <c r="P166" s="119">
        <v>43432</v>
      </c>
      <c r="Q166" s="85" t="str">
        <f t="shared" si="10"/>
        <v>1277</v>
      </c>
      <c r="R166" s="85" t="str">
        <f t="shared" si="11"/>
        <v>1095</v>
      </c>
      <c r="S166" s="86" t="s">
        <v>112</v>
      </c>
      <c r="T166" s="158">
        <v>12</v>
      </c>
      <c r="U166" s="85">
        <f>T166*7</f>
        <v>84</v>
      </c>
      <c r="V166" s="86">
        <f t="shared" si="13"/>
        <v>1011</v>
      </c>
      <c r="W166" s="133">
        <v>222</v>
      </c>
      <c r="X166" s="86">
        <v>2</v>
      </c>
      <c r="Y166" s="86">
        <f t="shared" si="12"/>
        <v>111</v>
      </c>
      <c r="Z166" s="86" t="s">
        <v>1428</v>
      </c>
      <c r="AA166" s="86">
        <v>2</v>
      </c>
      <c r="AB166" s="159" t="s">
        <v>64</v>
      </c>
      <c r="AC166" s="85">
        <v>3</v>
      </c>
      <c r="AD166" s="86" t="s">
        <v>1429</v>
      </c>
      <c r="AE166" s="85" t="s">
        <v>64</v>
      </c>
      <c r="AF166" s="86"/>
      <c r="AG166" s="85" t="s">
        <v>94</v>
      </c>
      <c r="AH166" s="86" t="s">
        <v>1430</v>
      </c>
      <c r="AI166" s="86"/>
    </row>
    <row r="167" spans="1:36" s="56" customFormat="1" ht="15" customHeight="1" x14ac:dyDescent="0.25">
      <c r="A167" s="42" t="s">
        <v>4</v>
      </c>
      <c r="B167" s="42" t="s">
        <v>69</v>
      </c>
      <c r="C167" s="42" t="s">
        <v>1431</v>
      </c>
      <c r="D167" s="52">
        <v>1</v>
      </c>
      <c r="E167" s="52" t="s">
        <v>195</v>
      </c>
      <c r="F167" s="42" t="s">
        <v>516</v>
      </c>
      <c r="G167" s="42" t="s">
        <v>1432</v>
      </c>
      <c r="H167" s="42" t="s">
        <v>1433</v>
      </c>
      <c r="I167" s="42" t="s">
        <v>1434</v>
      </c>
      <c r="J167" s="42" t="s">
        <v>1435</v>
      </c>
      <c r="K167" s="42" t="s">
        <v>89</v>
      </c>
      <c r="L167" s="66">
        <v>42992</v>
      </c>
      <c r="M167" s="67">
        <v>42963</v>
      </c>
      <c r="N167" s="67">
        <v>43877</v>
      </c>
      <c r="O167" s="67">
        <v>43724</v>
      </c>
      <c r="P167" s="67" t="s">
        <v>1436</v>
      </c>
      <c r="Q167" s="47" t="str">
        <f t="shared" si="10"/>
        <v>914</v>
      </c>
      <c r="R167" s="47" t="str">
        <f t="shared" si="11"/>
        <v>761</v>
      </c>
      <c r="S167" s="42" t="s">
        <v>450</v>
      </c>
      <c r="T167" s="96">
        <v>26</v>
      </c>
      <c r="U167" s="49">
        <v>182</v>
      </c>
      <c r="V167" s="47">
        <f t="shared" si="13"/>
        <v>579</v>
      </c>
      <c r="W167" s="52">
        <v>600</v>
      </c>
      <c r="X167" s="70">
        <v>3</v>
      </c>
      <c r="Y167" s="50">
        <f t="shared" si="12"/>
        <v>200</v>
      </c>
      <c r="Z167" s="42" t="s">
        <v>1437</v>
      </c>
      <c r="AA167" s="70">
        <v>2</v>
      </c>
      <c r="AB167" s="97" t="s">
        <v>1438</v>
      </c>
      <c r="AC167" s="52">
        <v>3</v>
      </c>
      <c r="AD167" s="42" t="s">
        <v>1439</v>
      </c>
      <c r="AE167" s="52" t="s">
        <v>64</v>
      </c>
      <c r="AF167" s="42"/>
      <c r="AG167" s="52" t="s">
        <v>94</v>
      </c>
      <c r="AH167" s="42" t="s">
        <v>1440</v>
      </c>
      <c r="AI167"/>
    </row>
    <row r="168" spans="1:36" s="56" customFormat="1" ht="15.75" customHeight="1" x14ac:dyDescent="0.25">
      <c r="A168" s="38" t="s">
        <v>4</v>
      </c>
      <c r="B168" s="39" t="s">
        <v>1441</v>
      </c>
      <c r="C168" s="76" t="s">
        <v>1442</v>
      </c>
      <c r="D168" s="40">
        <v>4</v>
      </c>
      <c r="E168" s="40" t="s">
        <v>71</v>
      </c>
      <c r="F168" s="41" t="s">
        <v>72</v>
      </c>
      <c r="G168" s="41" t="s">
        <v>1443</v>
      </c>
      <c r="H168" s="77" t="s">
        <v>1444</v>
      </c>
      <c r="I168" s="42" t="s">
        <v>1445</v>
      </c>
      <c r="J168" s="149" t="s">
        <v>1446</v>
      </c>
      <c r="K168" s="39" t="s">
        <v>1447</v>
      </c>
      <c r="L168" s="44">
        <v>41614</v>
      </c>
      <c r="M168" s="45">
        <v>41698</v>
      </c>
      <c r="N168" s="95">
        <v>44764</v>
      </c>
      <c r="O168" s="95">
        <v>44764</v>
      </c>
      <c r="P168" s="95">
        <v>43438</v>
      </c>
      <c r="Q168" s="47" t="str">
        <f t="shared" si="10"/>
        <v>3066</v>
      </c>
      <c r="R168" s="47" t="str">
        <f t="shared" si="11"/>
        <v>3066</v>
      </c>
      <c r="S168" s="38" t="s">
        <v>1448</v>
      </c>
      <c r="T168" s="154">
        <v>240</v>
      </c>
      <c r="U168" s="49">
        <v>1680</v>
      </c>
      <c r="V168" s="47">
        <f t="shared" si="13"/>
        <v>1386</v>
      </c>
      <c r="W168" s="40">
        <v>1150</v>
      </c>
      <c r="X168" s="49">
        <v>2</v>
      </c>
      <c r="Y168" s="50">
        <f t="shared" si="12"/>
        <v>575</v>
      </c>
      <c r="Z168" s="77" t="s">
        <v>1449</v>
      </c>
      <c r="AA168" s="49">
        <v>3</v>
      </c>
      <c r="AB168" s="51" t="s">
        <v>1450</v>
      </c>
      <c r="AC168" s="52">
        <v>1</v>
      </c>
      <c r="AD168" s="42"/>
      <c r="AE168" s="40" t="s">
        <v>214</v>
      </c>
      <c r="AF168" s="113" t="s">
        <v>1451</v>
      </c>
      <c r="AG168" s="40" t="s">
        <v>81</v>
      </c>
      <c r="AH168" s="42"/>
      <c r="AI168"/>
    </row>
    <row r="169" spans="1:36" s="56" customFormat="1" ht="15" customHeight="1" x14ac:dyDescent="0.25">
      <c r="A169" s="42" t="s">
        <v>4</v>
      </c>
      <c r="B169" s="42" t="s">
        <v>54</v>
      </c>
      <c r="C169" s="42" t="s">
        <v>1452</v>
      </c>
      <c r="D169" s="52">
        <v>2</v>
      </c>
      <c r="E169" s="52" t="s">
        <v>195</v>
      </c>
      <c r="F169" s="42" t="s">
        <v>1453</v>
      </c>
      <c r="G169" s="42" t="s">
        <v>1454</v>
      </c>
      <c r="H169" s="42" t="s">
        <v>1455</v>
      </c>
      <c r="I169" s="42" t="s">
        <v>1456</v>
      </c>
      <c r="J169" s="42" t="s">
        <v>1457</v>
      </c>
      <c r="K169" s="42" t="s">
        <v>89</v>
      </c>
      <c r="L169" s="66">
        <v>42803</v>
      </c>
      <c r="M169" s="67">
        <v>42644</v>
      </c>
      <c r="N169" s="67">
        <v>43435</v>
      </c>
      <c r="O169" s="67">
        <v>43374</v>
      </c>
      <c r="P169" s="67" t="s">
        <v>1458</v>
      </c>
      <c r="Q169" s="47" t="str">
        <f t="shared" si="10"/>
        <v>791</v>
      </c>
      <c r="R169" s="47" t="str">
        <f t="shared" si="11"/>
        <v>730</v>
      </c>
      <c r="S169" s="42" t="s">
        <v>292</v>
      </c>
      <c r="T169" s="96">
        <v>2</v>
      </c>
      <c r="U169" s="49">
        <v>14</v>
      </c>
      <c r="V169" s="47">
        <f t="shared" si="13"/>
        <v>716</v>
      </c>
      <c r="W169" s="52">
        <v>60</v>
      </c>
      <c r="X169" s="70">
        <v>2</v>
      </c>
      <c r="Y169" s="50">
        <f t="shared" si="12"/>
        <v>30</v>
      </c>
      <c r="Z169" s="42" t="s">
        <v>1459</v>
      </c>
      <c r="AA169" s="70">
        <v>2</v>
      </c>
      <c r="AB169" s="66" t="s">
        <v>1460</v>
      </c>
      <c r="AC169" s="52" t="s">
        <v>1309</v>
      </c>
      <c r="AD169" s="42" t="s">
        <v>1461</v>
      </c>
      <c r="AE169" s="52" t="s">
        <v>64</v>
      </c>
      <c r="AF169" s="42"/>
      <c r="AG169" s="52" t="s">
        <v>94</v>
      </c>
      <c r="AH169" s="42" t="s">
        <v>1462</v>
      </c>
      <c r="AI169"/>
    </row>
    <row r="170" spans="1:36" s="42" customFormat="1" x14ac:dyDescent="0.25">
      <c r="A170" s="42" t="s">
        <v>8</v>
      </c>
      <c r="B170" s="42" t="s">
        <v>69</v>
      </c>
      <c r="C170" s="42" t="s">
        <v>2807</v>
      </c>
      <c r="D170" s="52">
        <v>4</v>
      </c>
      <c r="E170" s="52" t="s">
        <v>127</v>
      </c>
      <c r="F170" s="112" t="s">
        <v>872</v>
      </c>
      <c r="G170" s="112" t="s">
        <v>128</v>
      </c>
      <c r="H170" s="42" t="s">
        <v>2808</v>
      </c>
      <c r="I170" s="42" t="s">
        <v>2809</v>
      </c>
      <c r="J170" s="42" t="s">
        <v>2810</v>
      </c>
      <c r="K170" s="106" t="s">
        <v>1632</v>
      </c>
      <c r="L170" s="66">
        <v>42486</v>
      </c>
      <c r="M170" s="68">
        <v>43215</v>
      </c>
      <c r="N170" s="68">
        <v>43291</v>
      </c>
      <c r="O170" s="68">
        <v>43291</v>
      </c>
      <c r="P170" s="69">
        <v>43304</v>
      </c>
      <c r="Q170" s="142" t="s">
        <v>3153</v>
      </c>
      <c r="R170" s="52" t="s">
        <v>3153</v>
      </c>
      <c r="S170" s="112" t="s">
        <v>2811</v>
      </c>
      <c r="T170" s="52">
        <v>0.14285714285714285</v>
      </c>
      <c r="U170" s="49">
        <v>1</v>
      </c>
      <c r="V170" s="143">
        <v>-289.00029999999998</v>
      </c>
      <c r="W170" s="52">
        <v>110</v>
      </c>
      <c r="X170" s="52">
        <v>2</v>
      </c>
      <c r="Y170" s="52">
        <v>55</v>
      </c>
      <c r="Z170" s="42" t="s">
        <v>268</v>
      </c>
      <c r="AA170" s="52">
        <v>1</v>
      </c>
      <c r="AB170" s="97" t="s">
        <v>64</v>
      </c>
      <c r="AC170" s="52" t="s">
        <v>2812</v>
      </c>
      <c r="AD170" s="112" t="s">
        <v>2813</v>
      </c>
      <c r="AE170" s="52" t="s">
        <v>64</v>
      </c>
      <c r="AF170" s="112" t="s">
        <v>64</v>
      </c>
      <c r="AG170" s="52" t="s">
        <v>81</v>
      </c>
      <c r="AH170" s="42" t="s">
        <v>1590</v>
      </c>
      <c r="AI170" s="42" t="s">
        <v>2814</v>
      </c>
    </row>
    <row r="171" spans="1:36" s="42" customFormat="1" x14ac:dyDescent="0.25">
      <c r="A171" s="42" t="s">
        <v>8</v>
      </c>
      <c r="B171" s="42" t="s">
        <v>69</v>
      </c>
      <c r="C171" s="42" t="s">
        <v>2816</v>
      </c>
      <c r="D171" s="52" t="s">
        <v>140</v>
      </c>
      <c r="E171" s="52" t="s">
        <v>140</v>
      </c>
      <c r="F171" s="42" t="s">
        <v>288</v>
      </c>
      <c r="G171" s="42" t="s">
        <v>140</v>
      </c>
      <c r="H171" s="42" t="s">
        <v>2817</v>
      </c>
      <c r="I171" s="42" t="s">
        <v>2818</v>
      </c>
      <c r="J171" s="42" t="s">
        <v>2819</v>
      </c>
      <c r="K171" s="106" t="s">
        <v>3110</v>
      </c>
      <c r="L171" s="66">
        <v>43028</v>
      </c>
      <c r="M171" s="67">
        <v>43067</v>
      </c>
      <c r="N171" s="67">
        <v>43255</v>
      </c>
      <c r="O171" s="67">
        <v>43255</v>
      </c>
      <c r="P171" s="69">
        <v>43406</v>
      </c>
      <c r="Q171" s="142" t="s">
        <v>3154</v>
      </c>
      <c r="R171" s="52" t="s">
        <v>3154</v>
      </c>
      <c r="S171" s="42" t="s">
        <v>811</v>
      </c>
      <c r="T171" s="52">
        <v>4</v>
      </c>
      <c r="U171" s="49">
        <v>28</v>
      </c>
      <c r="V171" s="143">
        <v>153</v>
      </c>
      <c r="W171" s="52">
        <v>56</v>
      </c>
      <c r="X171" s="70">
        <v>4</v>
      </c>
      <c r="Y171" s="52">
        <v>14</v>
      </c>
      <c r="Z171" s="42" t="s">
        <v>2820</v>
      </c>
      <c r="AA171" s="70">
        <v>1</v>
      </c>
      <c r="AB171" s="66" t="s">
        <v>64</v>
      </c>
      <c r="AC171" s="52">
        <v>3</v>
      </c>
      <c r="AE171" s="52">
        <v>3</v>
      </c>
      <c r="AF171" s="42" t="s">
        <v>396</v>
      </c>
      <c r="AG171" s="52" t="s">
        <v>94</v>
      </c>
      <c r="AH171" s="42" t="s">
        <v>1590</v>
      </c>
      <c r="AI171" s="42" t="s">
        <v>2821</v>
      </c>
    </row>
    <row r="172" spans="1:36" s="42" customFormat="1" ht="15.75" x14ac:dyDescent="0.25">
      <c r="A172" s="38" t="s">
        <v>8</v>
      </c>
      <c r="B172" s="39" t="s">
        <v>2822</v>
      </c>
      <c r="C172" s="76" t="s">
        <v>2823</v>
      </c>
      <c r="D172" s="40">
        <v>1</v>
      </c>
      <c r="E172" s="41" t="s">
        <v>106</v>
      </c>
      <c r="F172" s="41" t="s">
        <v>107</v>
      </c>
      <c r="G172" s="41" t="s">
        <v>2824</v>
      </c>
      <c r="H172" s="77" t="s">
        <v>2825</v>
      </c>
      <c r="J172" s="39" t="s">
        <v>2826</v>
      </c>
      <c r="K172" s="105" t="s">
        <v>1632</v>
      </c>
      <c r="L172" s="45">
        <v>41871</v>
      </c>
      <c r="M172" s="45">
        <v>41852</v>
      </c>
      <c r="N172" s="45">
        <v>43132</v>
      </c>
      <c r="O172" s="45">
        <v>43132</v>
      </c>
      <c r="P172" s="46">
        <v>43255</v>
      </c>
      <c r="Q172" s="142" t="s">
        <v>3155</v>
      </c>
      <c r="R172" s="52" t="s">
        <v>3155</v>
      </c>
      <c r="S172" s="39" t="s">
        <v>112</v>
      </c>
      <c r="T172" s="40">
        <v>12</v>
      </c>
      <c r="U172" s="49">
        <v>84</v>
      </c>
      <c r="V172" s="143">
        <v>1196</v>
      </c>
      <c r="W172" s="49">
        <v>24</v>
      </c>
      <c r="X172" s="49">
        <v>4</v>
      </c>
      <c r="Y172" s="52">
        <v>6</v>
      </c>
      <c r="Z172" s="77" t="s">
        <v>2827</v>
      </c>
      <c r="AA172" s="40">
        <v>1</v>
      </c>
      <c r="AB172" s="51" t="s">
        <v>114</v>
      </c>
      <c r="AC172" s="52">
        <v>2</v>
      </c>
      <c r="AE172" s="40" t="s">
        <v>64</v>
      </c>
      <c r="AF172" s="53" t="s">
        <v>2828</v>
      </c>
      <c r="AG172" s="40" t="s">
        <v>228</v>
      </c>
      <c r="AH172" s="39" t="s">
        <v>1590</v>
      </c>
    </row>
    <row r="173" spans="1:36" s="42" customFormat="1" x14ac:dyDescent="0.25">
      <c r="A173" s="42" t="s">
        <v>8</v>
      </c>
      <c r="B173" s="42" t="s">
        <v>69</v>
      </c>
      <c r="C173" s="42" t="s">
        <v>2835</v>
      </c>
      <c r="D173" s="52">
        <v>1</v>
      </c>
      <c r="E173" s="52" t="s">
        <v>195</v>
      </c>
      <c r="F173" s="42" t="s">
        <v>2836</v>
      </c>
      <c r="G173" s="42" t="s">
        <v>1078</v>
      </c>
      <c r="H173" s="42" t="s">
        <v>2837</v>
      </c>
      <c r="I173" s="42" t="s">
        <v>2838</v>
      </c>
      <c r="J173" s="42" t="s">
        <v>2839</v>
      </c>
      <c r="K173" s="106" t="s">
        <v>3111</v>
      </c>
      <c r="L173" s="66">
        <v>43020</v>
      </c>
      <c r="M173" s="67">
        <v>43000</v>
      </c>
      <c r="N173" s="68">
        <v>43150</v>
      </c>
      <c r="O173" s="68">
        <v>43150</v>
      </c>
      <c r="P173" s="69">
        <v>43194</v>
      </c>
      <c r="Q173" s="142" t="s">
        <v>3096</v>
      </c>
      <c r="R173" s="52" t="s">
        <v>3096</v>
      </c>
      <c r="S173" s="42" t="s">
        <v>292</v>
      </c>
      <c r="T173" s="52">
        <v>2</v>
      </c>
      <c r="U173" s="49">
        <v>14</v>
      </c>
      <c r="V173" s="143">
        <v>136</v>
      </c>
      <c r="W173" s="101">
        <v>3</v>
      </c>
      <c r="X173" s="70">
        <v>1</v>
      </c>
      <c r="Y173" s="52">
        <v>3</v>
      </c>
      <c r="Z173" s="42" t="s">
        <v>253</v>
      </c>
      <c r="AA173" s="70">
        <v>1</v>
      </c>
      <c r="AB173" s="66" t="s">
        <v>1066</v>
      </c>
      <c r="AC173" s="52">
        <v>3</v>
      </c>
      <c r="AE173" s="52" t="s">
        <v>64</v>
      </c>
      <c r="AG173" s="52" t="s">
        <v>81</v>
      </c>
      <c r="AH173" s="42" t="s">
        <v>1590</v>
      </c>
      <c r="AI173" s="42" t="s">
        <v>2840</v>
      </c>
    </row>
    <row r="174" spans="1:36" s="42" customFormat="1" x14ac:dyDescent="0.25">
      <c r="A174" s="42" t="s">
        <v>8</v>
      </c>
      <c r="B174" s="42" t="s">
        <v>69</v>
      </c>
      <c r="C174" s="42" t="s">
        <v>2841</v>
      </c>
      <c r="D174" s="52">
        <v>4</v>
      </c>
      <c r="E174" s="52" t="s">
        <v>71</v>
      </c>
      <c r="F174" s="42" t="s">
        <v>2842</v>
      </c>
      <c r="G174" s="42" t="s">
        <v>73</v>
      </c>
      <c r="H174" s="42" t="s">
        <v>2843</v>
      </c>
      <c r="I174" s="42" t="s">
        <v>2844</v>
      </c>
      <c r="J174" s="42" t="s">
        <v>2845</v>
      </c>
      <c r="K174" s="106" t="s">
        <v>1632</v>
      </c>
      <c r="L174" s="66">
        <v>42822</v>
      </c>
      <c r="M174" s="67">
        <v>42797</v>
      </c>
      <c r="N174" s="68">
        <v>43075</v>
      </c>
      <c r="O174" s="68">
        <v>43075</v>
      </c>
      <c r="P174" s="69">
        <v>43179</v>
      </c>
      <c r="Q174" s="142" t="s">
        <v>3156</v>
      </c>
      <c r="R174" s="52" t="s">
        <v>3156</v>
      </c>
      <c r="S174" s="42" t="s">
        <v>2846</v>
      </c>
      <c r="T174" s="52">
        <v>28.142857142857142</v>
      </c>
      <c r="U174" s="49">
        <v>197</v>
      </c>
      <c r="V174" s="143">
        <v>81</v>
      </c>
      <c r="W174" s="101">
        <v>21</v>
      </c>
      <c r="X174" s="70">
        <v>2</v>
      </c>
      <c r="Y174" s="52">
        <v>10.5</v>
      </c>
      <c r="Z174" s="42" t="s">
        <v>2847</v>
      </c>
      <c r="AA174" s="70">
        <v>2</v>
      </c>
      <c r="AB174" s="66" t="s">
        <v>2848</v>
      </c>
      <c r="AC174" s="52">
        <v>3</v>
      </c>
      <c r="AD174" s="42" t="s">
        <v>2849</v>
      </c>
      <c r="AE174" s="52" t="s">
        <v>64</v>
      </c>
      <c r="AG174" s="52" t="s">
        <v>94</v>
      </c>
      <c r="AH174" s="42" t="s">
        <v>1495</v>
      </c>
      <c r="AI174" s="42" t="s">
        <v>2850</v>
      </c>
    </row>
    <row r="175" spans="1:36" s="42" customFormat="1" x14ac:dyDescent="0.25">
      <c r="A175" s="42" t="s">
        <v>8</v>
      </c>
      <c r="B175" s="42" t="s">
        <v>2851</v>
      </c>
      <c r="C175" s="42" t="s">
        <v>2852</v>
      </c>
      <c r="D175" s="52">
        <v>4</v>
      </c>
      <c r="E175" s="52" t="s">
        <v>83</v>
      </c>
      <c r="F175" s="42" t="s">
        <v>2853</v>
      </c>
      <c r="G175" s="42" t="s">
        <v>2854</v>
      </c>
      <c r="H175" s="42" t="s">
        <v>2855</v>
      </c>
      <c r="I175" s="42" t="s">
        <v>2856</v>
      </c>
      <c r="J175" s="42" t="s">
        <v>2857</v>
      </c>
      <c r="K175" s="106" t="s">
        <v>3112</v>
      </c>
      <c r="L175" s="66">
        <v>42893</v>
      </c>
      <c r="M175" s="67">
        <v>42979</v>
      </c>
      <c r="N175" s="68">
        <v>43312</v>
      </c>
      <c r="O175" s="68">
        <v>43312</v>
      </c>
      <c r="P175" s="69">
        <v>43395</v>
      </c>
      <c r="Q175" s="142" t="s">
        <v>3157</v>
      </c>
      <c r="R175" s="52" t="s">
        <v>3157</v>
      </c>
      <c r="S175" s="42" t="s">
        <v>132</v>
      </c>
      <c r="T175" s="96">
        <v>0.14285714285714285</v>
      </c>
      <c r="U175" s="49">
        <v>1</v>
      </c>
      <c r="V175" s="143">
        <v>326</v>
      </c>
      <c r="W175" s="101">
        <v>4</v>
      </c>
      <c r="X175" s="70">
        <v>2</v>
      </c>
      <c r="Y175" s="52">
        <v>2</v>
      </c>
      <c r="Z175" s="42" t="s">
        <v>2859</v>
      </c>
      <c r="AA175" s="70">
        <v>1</v>
      </c>
      <c r="AB175" s="66" t="s">
        <v>2860</v>
      </c>
      <c r="AC175" s="52">
        <v>3</v>
      </c>
      <c r="AE175" s="52" t="s">
        <v>64</v>
      </c>
      <c r="AG175" s="52" t="s">
        <v>94</v>
      </c>
      <c r="AH175" s="42" t="s">
        <v>1495</v>
      </c>
      <c r="AI175" s="42" t="s">
        <v>2861</v>
      </c>
    </row>
    <row r="176" spans="1:36" s="42" customFormat="1" ht="15.75" x14ac:dyDescent="0.25">
      <c r="A176" s="38" t="s">
        <v>8</v>
      </c>
      <c r="B176" s="39" t="s">
        <v>54</v>
      </c>
      <c r="C176" s="76" t="s">
        <v>2862</v>
      </c>
      <c r="D176" s="40">
        <v>3</v>
      </c>
      <c r="E176" s="40" t="s">
        <v>217</v>
      </c>
      <c r="F176" s="41" t="s">
        <v>2863</v>
      </c>
      <c r="G176" s="41" t="s">
        <v>2864</v>
      </c>
      <c r="H176" s="77" t="s">
        <v>2865</v>
      </c>
      <c r="J176" s="39" t="s">
        <v>2866</v>
      </c>
      <c r="K176" s="105" t="s">
        <v>1632</v>
      </c>
      <c r="L176" s="44">
        <v>42285</v>
      </c>
      <c r="M176" s="44">
        <v>42278</v>
      </c>
      <c r="N176" s="45">
        <v>43344</v>
      </c>
      <c r="O176" s="45">
        <v>43344</v>
      </c>
      <c r="P176" s="46">
        <v>43385</v>
      </c>
      <c r="Q176" s="142" t="s">
        <v>3158</v>
      </c>
      <c r="R176" s="52" t="s">
        <v>3158</v>
      </c>
      <c r="S176" s="39" t="s">
        <v>822</v>
      </c>
      <c r="T176" s="40">
        <v>8</v>
      </c>
      <c r="U176" s="49">
        <v>56</v>
      </c>
      <c r="V176" s="143">
        <v>1010</v>
      </c>
      <c r="W176" s="49">
        <v>30</v>
      </c>
      <c r="X176" s="49">
        <v>2</v>
      </c>
      <c r="Y176" s="52">
        <v>15</v>
      </c>
      <c r="Z176" s="77" t="s">
        <v>2867</v>
      </c>
      <c r="AA176" s="40">
        <v>1</v>
      </c>
      <c r="AB176" s="51" t="s">
        <v>394</v>
      </c>
      <c r="AC176" s="52">
        <v>3</v>
      </c>
      <c r="AE176" s="40">
        <v>3</v>
      </c>
      <c r="AF176" s="53" t="s">
        <v>2868</v>
      </c>
      <c r="AG176" s="40" t="s">
        <v>228</v>
      </c>
      <c r="AH176" s="39" t="s">
        <v>1590</v>
      </c>
    </row>
    <row r="177" spans="1:38" s="42" customFormat="1" x14ac:dyDescent="0.25">
      <c r="A177" s="42" t="s">
        <v>8</v>
      </c>
      <c r="B177" s="42" t="s">
        <v>54</v>
      </c>
      <c r="C177" s="42" t="s">
        <v>2869</v>
      </c>
      <c r="D177" s="112" t="s">
        <v>140</v>
      </c>
      <c r="E177" s="112" t="s">
        <v>140</v>
      </c>
      <c r="F177" s="112" t="s">
        <v>288</v>
      </c>
      <c r="G177" s="112" t="s">
        <v>931</v>
      </c>
      <c r="H177" s="42" t="s">
        <v>2870</v>
      </c>
      <c r="I177" s="42" t="s">
        <v>2871</v>
      </c>
      <c r="J177" s="42" t="s">
        <v>2872</v>
      </c>
      <c r="K177" s="106" t="s">
        <v>2541</v>
      </c>
      <c r="L177" s="66">
        <v>42524</v>
      </c>
      <c r="M177" s="67">
        <v>42522</v>
      </c>
      <c r="N177" s="67">
        <v>42767</v>
      </c>
      <c r="O177" s="67">
        <v>42767</v>
      </c>
      <c r="P177" s="66">
        <v>42557</v>
      </c>
      <c r="Q177" s="142" t="s">
        <v>3159</v>
      </c>
      <c r="R177" s="52" t="s">
        <v>3159</v>
      </c>
      <c r="S177" s="112" t="s">
        <v>2858</v>
      </c>
      <c r="T177" s="52">
        <v>1</v>
      </c>
      <c r="U177" s="49">
        <v>7</v>
      </c>
      <c r="V177" s="143">
        <v>238</v>
      </c>
      <c r="W177" s="52">
        <v>80</v>
      </c>
      <c r="X177" s="52">
        <v>6</v>
      </c>
      <c r="Y177" s="52">
        <v>13.333333333333334</v>
      </c>
      <c r="Z177" s="42" t="s">
        <v>2873</v>
      </c>
      <c r="AA177" s="52">
        <v>2</v>
      </c>
      <c r="AB177" s="97" t="s">
        <v>64</v>
      </c>
      <c r="AC177" s="52">
        <v>5</v>
      </c>
      <c r="AD177" s="112"/>
      <c r="AE177" s="52" t="s">
        <v>64</v>
      </c>
      <c r="AF177" s="112" t="s">
        <v>64</v>
      </c>
      <c r="AG177" s="52" t="s">
        <v>228</v>
      </c>
      <c r="AH177" s="42" t="s">
        <v>2343</v>
      </c>
      <c r="AI177" s="42" t="s">
        <v>2874</v>
      </c>
    </row>
    <row r="178" spans="1:38" s="42" customFormat="1" x14ac:dyDescent="0.25">
      <c r="A178" s="42" t="s">
        <v>8</v>
      </c>
      <c r="B178" s="42" t="s">
        <v>69</v>
      </c>
      <c r="C178" s="42" t="s">
        <v>2875</v>
      </c>
      <c r="D178" s="52">
        <v>1</v>
      </c>
      <c r="E178" s="52" t="s">
        <v>195</v>
      </c>
      <c r="F178" s="112" t="s">
        <v>2876</v>
      </c>
      <c r="G178" s="112" t="s">
        <v>2877</v>
      </c>
      <c r="H178" s="42" t="s">
        <v>2878</v>
      </c>
      <c r="I178" s="42" t="s">
        <v>2879</v>
      </c>
      <c r="J178" s="42" t="s">
        <v>2880</v>
      </c>
      <c r="K178" s="106" t="s">
        <v>3113</v>
      </c>
      <c r="L178" s="66">
        <v>42500</v>
      </c>
      <c r="M178" s="67">
        <v>42495</v>
      </c>
      <c r="N178" s="68">
        <v>42894</v>
      </c>
      <c r="O178" s="68">
        <v>42894</v>
      </c>
      <c r="P178" s="69">
        <v>43188</v>
      </c>
      <c r="Q178" s="142" t="s">
        <v>3160</v>
      </c>
      <c r="R178" s="52" t="s">
        <v>3160</v>
      </c>
      <c r="S178" s="112" t="s">
        <v>2881</v>
      </c>
      <c r="T178" s="52">
        <v>4</v>
      </c>
      <c r="U178" s="49">
        <v>31</v>
      </c>
      <c r="V178" s="143">
        <v>368</v>
      </c>
      <c r="W178" s="101">
        <v>177</v>
      </c>
      <c r="X178" s="52">
        <v>16</v>
      </c>
      <c r="Y178" s="52">
        <v>11.0625</v>
      </c>
      <c r="Z178" s="42" t="s">
        <v>2882</v>
      </c>
      <c r="AA178" s="52">
        <v>1</v>
      </c>
      <c r="AB178" s="97" t="s">
        <v>79</v>
      </c>
      <c r="AC178" s="52" t="s">
        <v>2883</v>
      </c>
      <c r="AD178" s="112" t="s">
        <v>2884</v>
      </c>
      <c r="AE178" s="52" t="s">
        <v>64</v>
      </c>
      <c r="AF178" s="112" t="s">
        <v>64</v>
      </c>
      <c r="AG178" s="52" t="s">
        <v>228</v>
      </c>
      <c r="AH178" s="42" t="s">
        <v>2885</v>
      </c>
      <c r="AI178" s="42" t="s">
        <v>2886</v>
      </c>
    </row>
    <row r="179" spans="1:38" s="42" customFormat="1" x14ac:dyDescent="0.25">
      <c r="A179" s="38" t="s">
        <v>8</v>
      </c>
      <c r="B179" s="39" t="s">
        <v>2829</v>
      </c>
      <c r="C179" s="39" t="s">
        <v>2830</v>
      </c>
      <c r="D179" s="40">
        <v>1</v>
      </c>
      <c r="E179" s="40" t="s">
        <v>195</v>
      </c>
      <c r="F179" s="41" t="s">
        <v>2831</v>
      </c>
      <c r="G179" s="41" t="s">
        <v>2832</v>
      </c>
      <c r="H179" s="39" t="s">
        <v>2833</v>
      </c>
      <c r="J179" s="39" t="s">
        <v>2834</v>
      </c>
      <c r="K179" s="105" t="s">
        <v>1632</v>
      </c>
      <c r="L179" s="43">
        <v>41254</v>
      </c>
      <c r="M179" s="44">
        <v>41275</v>
      </c>
      <c r="N179" s="45">
        <v>43473</v>
      </c>
      <c r="O179" s="45">
        <v>43473</v>
      </c>
      <c r="P179" s="46">
        <v>43507</v>
      </c>
      <c r="Q179" s="47" t="s">
        <v>3161</v>
      </c>
      <c r="R179" s="47" t="s">
        <v>3161</v>
      </c>
      <c r="S179" s="38" t="s">
        <v>90</v>
      </c>
      <c r="T179" s="48">
        <v>0.14285714285714285</v>
      </c>
      <c r="U179" s="49">
        <v>1</v>
      </c>
      <c r="V179" s="49">
        <v>6</v>
      </c>
      <c r="W179" s="50">
        <v>33.333333333333336</v>
      </c>
      <c r="X179" s="376" t="s">
        <v>2829</v>
      </c>
      <c r="Y179" s="49">
        <v>1</v>
      </c>
      <c r="Z179" s="51" t="s">
        <v>2336</v>
      </c>
      <c r="AA179" s="52">
        <v>5</v>
      </c>
      <c r="AC179" s="40" t="s">
        <v>64</v>
      </c>
      <c r="AD179" s="53"/>
      <c r="AE179" s="40" t="s">
        <v>228</v>
      </c>
      <c r="AG179"/>
      <c r="AH179" s="30"/>
      <c r="AI179" s="30"/>
      <c r="AJ179" s="30"/>
      <c r="AL179" s="30"/>
    </row>
    <row r="180" spans="1:38" s="42" customFormat="1" x14ac:dyDescent="0.25">
      <c r="A180" s="50" t="s">
        <v>8</v>
      </c>
      <c r="B180" s="50" t="s">
        <v>69</v>
      </c>
      <c r="C180" s="50" t="s">
        <v>3114</v>
      </c>
      <c r="D180" s="47">
        <v>3</v>
      </c>
      <c r="E180" s="47" t="s">
        <v>3115</v>
      </c>
      <c r="F180" s="50" t="s">
        <v>3116</v>
      </c>
      <c r="G180" s="50" t="s">
        <v>3117</v>
      </c>
      <c r="H180" s="50" t="s">
        <v>3118</v>
      </c>
      <c r="I180" s="50" t="s">
        <v>3119</v>
      </c>
      <c r="J180" s="50" t="s">
        <v>3120</v>
      </c>
      <c r="K180" s="106" t="s">
        <v>1632</v>
      </c>
      <c r="L180" s="285">
        <v>43132</v>
      </c>
      <c r="M180" s="285">
        <v>43165</v>
      </c>
      <c r="N180" s="285">
        <v>43388</v>
      </c>
      <c r="O180" s="285">
        <v>43388</v>
      </c>
      <c r="P180" s="285">
        <v>43411</v>
      </c>
      <c r="Q180" s="47" t="s">
        <v>3162</v>
      </c>
      <c r="R180" s="47" t="s">
        <v>3162</v>
      </c>
      <c r="S180" s="50" t="s">
        <v>811</v>
      </c>
      <c r="T180" s="47"/>
      <c r="U180" s="47">
        <v>28</v>
      </c>
      <c r="V180" s="50">
        <v>2</v>
      </c>
      <c r="W180" s="50">
        <v>16.5</v>
      </c>
      <c r="X180" s="50" t="s">
        <v>1214</v>
      </c>
      <c r="Y180" s="47">
        <v>1</v>
      </c>
      <c r="Z180" s="287" t="s">
        <v>3121</v>
      </c>
      <c r="AA180" s="47" t="s">
        <v>92</v>
      </c>
      <c r="AB180" s="50" t="s">
        <v>3122</v>
      </c>
      <c r="AC180" s="47" t="s">
        <v>64</v>
      </c>
      <c r="AD180" s="50"/>
      <c r="AE180" s="47" t="s">
        <v>94</v>
      </c>
      <c r="AF180" s="50" t="s">
        <v>3123</v>
      </c>
      <c r="AG180" s="50"/>
      <c r="AH180" s="50"/>
      <c r="AI180" s="50"/>
      <c r="AJ180" s="50"/>
      <c r="AL180" s="50"/>
    </row>
    <row r="181" spans="1:38" s="42" customFormat="1" x14ac:dyDescent="0.25">
      <c r="A181" s="42" t="s">
        <v>369</v>
      </c>
      <c r="B181" s="42" t="s">
        <v>69</v>
      </c>
      <c r="C181" s="42" t="s">
        <v>379</v>
      </c>
      <c r="D181" s="52">
        <v>1</v>
      </c>
      <c r="E181" s="52" t="s">
        <v>217</v>
      </c>
      <c r="F181" s="112" t="s">
        <v>2887</v>
      </c>
      <c r="G181" s="112" t="s">
        <v>2888</v>
      </c>
      <c r="H181" s="42" t="s">
        <v>2889</v>
      </c>
      <c r="I181" s="42" t="s">
        <v>2890</v>
      </c>
      <c r="J181" s="42" t="s">
        <v>2891</v>
      </c>
      <c r="K181" s="106" t="s">
        <v>1632</v>
      </c>
      <c r="L181" s="67">
        <v>42618</v>
      </c>
      <c r="M181" s="67">
        <v>42614</v>
      </c>
      <c r="N181" s="68">
        <v>42979</v>
      </c>
      <c r="O181" s="68">
        <v>42971</v>
      </c>
      <c r="P181" s="68">
        <v>43306</v>
      </c>
      <c r="Q181" s="142" t="s">
        <v>3163</v>
      </c>
      <c r="R181" s="52" t="s">
        <v>3164</v>
      </c>
      <c r="S181" s="112" t="s">
        <v>811</v>
      </c>
      <c r="T181" s="52">
        <v>4</v>
      </c>
      <c r="U181" s="49">
        <v>28</v>
      </c>
      <c r="V181" s="143">
        <v>329</v>
      </c>
      <c r="W181" s="101">
        <v>19</v>
      </c>
      <c r="X181" s="52">
        <v>3</v>
      </c>
      <c r="Y181" s="52">
        <v>6.333333333333333</v>
      </c>
      <c r="Z181" s="42" t="s">
        <v>159</v>
      </c>
      <c r="AA181" s="52">
        <v>2</v>
      </c>
      <c r="AB181" s="97" t="s">
        <v>183</v>
      </c>
      <c r="AC181" s="52">
        <v>3</v>
      </c>
      <c r="AD181" s="112"/>
      <c r="AE181" s="52" t="s">
        <v>64</v>
      </c>
      <c r="AF181" s="112" t="s">
        <v>64</v>
      </c>
      <c r="AG181" s="52" t="s">
        <v>228</v>
      </c>
      <c r="AH181" s="42" t="s">
        <v>1590</v>
      </c>
      <c r="AI181" s="42" t="s">
        <v>2892</v>
      </c>
    </row>
    <row r="182" spans="1:38" s="42" customFormat="1" x14ac:dyDescent="0.25">
      <c r="A182" s="42" t="s">
        <v>369</v>
      </c>
      <c r="B182" s="42" t="s">
        <v>54</v>
      </c>
      <c r="C182" s="42" t="s">
        <v>2893</v>
      </c>
      <c r="D182" s="52">
        <v>1</v>
      </c>
      <c r="E182" s="52" t="s">
        <v>175</v>
      </c>
      <c r="F182" s="112" t="s">
        <v>2894</v>
      </c>
      <c r="G182" s="112" t="s">
        <v>2895</v>
      </c>
      <c r="H182" s="42" t="s">
        <v>2896</v>
      </c>
      <c r="I182" s="42" t="s">
        <v>2897</v>
      </c>
      <c r="J182" s="42" t="s">
        <v>2898</v>
      </c>
      <c r="K182" s="106" t="s">
        <v>1632</v>
      </c>
      <c r="L182" s="67">
        <v>42423</v>
      </c>
      <c r="M182" s="67">
        <v>42461</v>
      </c>
      <c r="N182" s="68">
        <v>42795</v>
      </c>
      <c r="O182" s="68">
        <v>42795</v>
      </c>
      <c r="P182" s="68">
        <v>43131</v>
      </c>
      <c r="Q182" s="142" t="s">
        <v>3099</v>
      </c>
      <c r="R182" s="52" t="s">
        <v>3099</v>
      </c>
      <c r="S182" s="112" t="s">
        <v>588</v>
      </c>
      <c r="T182" s="52">
        <v>52.142899999999997</v>
      </c>
      <c r="U182" s="49">
        <v>365.00029999999998</v>
      </c>
      <c r="V182" s="143">
        <v>-31</v>
      </c>
      <c r="W182" s="52">
        <v>23</v>
      </c>
      <c r="X182" s="52">
        <v>1</v>
      </c>
      <c r="Y182" s="52">
        <v>23</v>
      </c>
      <c r="Z182" s="42" t="s">
        <v>2899</v>
      </c>
      <c r="AA182" s="52">
        <v>2</v>
      </c>
      <c r="AB182" s="97" t="s">
        <v>64</v>
      </c>
      <c r="AC182" s="52">
        <v>1</v>
      </c>
      <c r="AD182" s="112"/>
      <c r="AE182" s="52" t="s">
        <v>64</v>
      </c>
      <c r="AF182" s="112" t="s">
        <v>2900</v>
      </c>
      <c r="AG182" s="52" t="s">
        <v>228</v>
      </c>
      <c r="AH182" s="42" t="s">
        <v>2901</v>
      </c>
      <c r="AI182" s="42" t="s">
        <v>2902</v>
      </c>
    </row>
    <row r="183" spans="1:38" s="114" customFormat="1" x14ac:dyDescent="0.25">
      <c r="A183" s="42" t="s">
        <v>369</v>
      </c>
      <c r="B183" s="42" t="s">
        <v>69</v>
      </c>
      <c r="C183" s="42" t="s">
        <v>2903</v>
      </c>
      <c r="D183" s="101">
        <v>6</v>
      </c>
      <c r="E183" s="101" t="s">
        <v>205</v>
      </c>
      <c r="F183" s="112" t="s">
        <v>206</v>
      </c>
      <c r="G183" s="112" t="s">
        <v>207</v>
      </c>
      <c r="H183" s="42" t="s">
        <v>2904</v>
      </c>
      <c r="I183" s="42" t="s">
        <v>2905</v>
      </c>
      <c r="J183" s="42" t="s">
        <v>2906</v>
      </c>
      <c r="K183" s="106" t="s">
        <v>2541</v>
      </c>
      <c r="L183" s="67">
        <v>42615</v>
      </c>
      <c r="M183" s="67">
        <v>42614</v>
      </c>
      <c r="N183" s="67">
        <v>43252</v>
      </c>
      <c r="O183" s="67">
        <v>43160</v>
      </c>
      <c r="P183" s="67">
        <v>42627</v>
      </c>
      <c r="Q183" s="142" t="s">
        <v>3165</v>
      </c>
      <c r="R183" s="52" t="s">
        <v>3166</v>
      </c>
      <c r="S183" s="112" t="s">
        <v>1128</v>
      </c>
      <c r="T183" s="52">
        <v>4</v>
      </c>
      <c r="U183" s="49">
        <v>28</v>
      </c>
      <c r="V183" s="143">
        <v>518</v>
      </c>
      <c r="W183" s="52">
        <v>24</v>
      </c>
      <c r="X183" s="52">
        <v>2</v>
      </c>
      <c r="Y183" s="52">
        <v>12</v>
      </c>
      <c r="Z183" s="42" t="s">
        <v>2907</v>
      </c>
      <c r="AA183" s="52">
        <v>2</v>
      </c>
      <c r="AB183" s="97" t="s">
        <v>679</v>
      </c>
      <c r="AC183" s="52">
        <v>3</v>
      </c>
      <c r="AD183" s="112" t="s">
        <v>2908</v>
      </c>
      <c r="AE183" s="52" t="s">
        <v>2909</v>
      </c>
      <c r="AF183" s="112" t="s">
        <v>2910</v>
      </c>
      <c r="AG183" s="52" t="s">
        <v>81</v>
      </c>
      <c r="AH183" s="42" t="s">
        <v>1590</v>
      </c>
      <c r="AI183" s="42" t="s">
        <v>2911</v>
      </c>
      <c r="AJ183" s="42"/>
      <c r="AL183" s="42"/>
    </row>
    <row r="184" spans="1:38" s="42" customFormat="1" x14ac:dyDescent="0.25">
      <c r="A184" s="38" t="s">
        <v>369</v>
      </c>
      <c r="B184" s="39" t="s">
        <v>54</v>
      </c>
      <c r="C184" s="39" t="s">
        <v>2912</v>
      </c>
      <c r="D184" s="99">
        <v>6</v>
      </c>
      <c r="E184" s="99" t="s">
        <v>205</v>
      </c>
      <c r="F184" s="111" t="s">
        <v>206</v>
      </c>
      <c r="G184" s="112" t="s">
        <v>207</v>
      </c>
      <c r="H184" s="39" t="s">
        <v>2913</v>
      </c>
      <c r="J184" s="39" t="s">
        <v>2914</v>
      </c>
      <c r="K184" s="105" t="s">
        <v>2541</v>
      </c>
      <c r="L184" s="141">
        <v>40973</v>
      </c>
      <c r="M184" s="44">
        <v>40969</v>
      </c>
      <c r="N184" s="44">
        <v>42705</v>
      </c>
      <c r="O184" s="44">
        <v>42705</v>
      </c>
      <c r="P184" s="78">
        <v>42422</v>
      </c>
      <c r="Q184" s="142" t="s">
        <v>3167</v>
      </c>
      <c r="R184" s="52" t="s">
        <v>3167</v>
      </c>
      <c r="S184" s="38" t="s">
        <v>2915</v>
      </c>
      <c r="T184" s="52">
        <v>10.863104166666666</v>
      </c>
      <c r="U184" s="49">
        <v>76.04172916666667</v>
      </c>
      <c r="V184" s="143">
        <v>1660</v>
      </c>
      <c r="W184" s="40">
        <v>30</v>
      </c>
      <c r="X184" s="49">
        <v>1</v>
      </c>
      <c r="Y184" s="52">
        <v>30</v>
      </c>
      <c r="Z184" s="39" t="s">
        <v>2916</v>
      </c>
      <c r="AA184" s="49">
        <v>2</v>
      </c>
      <c r="AB184" s="51" t="s">
        <v>2917</v>
      </c>
      <c r="AC184" s="52">
        <v>3</v>
      </c>
      <c r="AE184" s="40" t="s">
        <v>339</v>
      </c>
      <c r="AF184" s="113" t="s">
        <v>2918</v>
      </c>
      <c r="AG184" s="40" t="s">
        <v>228</v>
      </c>
      <c r="AH184" s="39" t="s">
        <v>2815</v>
      </c>
    </row>
    <row r="185" spans="1:38" s="42" customFormat="1" x14ac:dyDescent="0.25">
      <c r="A185" s="38" t="s">
        <v>6</v>
      </c>
      <c r="B185" s="39" t="s">
        <v>845</v>
      </c>
      <c r="C185" s="39" t="s">
        <v>2919</v>
      </c>
      <c r="D185" s="40">
        <v>1</v>
      </c>
      <c r="E185" s="40" t="s">
        <v>195</v>
      </c>
      <c r="F185" s="111" t="s">
        <v>2920</v>
      </c>
      <c r="G185" s="111" t="s">
        <v>2921</v>
      </c>
      <c r="H185" s="39" t="s">
        <v>2922</v>
      </c>
      <c r="J185" s="39" t="s">
        <v>2923</v>
      </c>
      <c r="K185" s="105" t="s">
        <v>1632</v>
      </c>
      <c r="L185" s="141">
        <v>40933</v>
      </c>
      <c r="M185" s="44">
        <v>40969</v>
      </c>
      <c r="N185" s="95">
        <v>43281</v>
      </c>
      <c r="O185" s="95">
        <v>43039</v>
      </c>
      <c r="P185" s="95">
        <v>43318</v>
      </c>
      <c r="Q185" s="142" t="s">
        <v>3168</v>
      </c>
      <c r="R185" s="52" t="s">
        <v>3169</v>
      </c>
      <c r="S185" s="38" t="s">
        <v>325</v>
      </c>
      <c r="T185" s="52">
        <v>52.142899999999997</v>
      </c>
      <c r="U185" s="49">
        <v>365.00029999999998</v>
      </c>
      <c r="V185" s="143">
        <v>1705</v>
      </c>
      <c r="W185" s="40">
        <v>39</v>
      </c>
      <c r="X185" s="49">
        <v>2</v>
      </c>
      <c r="Y185" s="52">
        <v>19.5</v>
      </c>
      <c r="Z185" s="39" t="s">
        <v>2924</v>
      </c>
      <c r="AA185" s="49">
        <v>1</v>
      </c>
      <c r="AB185" s="51" t="s">
        <v>512</v>
      </c>
      <c r="AC185" s="52">
        <v>2</v>
      </c>
      <c r="AE185" s="40" t="s">
        <v>64</v>
      </c>
      <c r="AF185" s="113" t="s">
        <v>2925</v>
      </c>
      <c r="AG185" s="40" t="s">
        <v>228</v>
      </c>
      <c r="AH185" s="39" t="s">
        <v>2926</v>
      </c>
    </row>
    <row r="186" spans="1:38" s="42" customFormat="1" ht="15.75" x14ac:dyDescent="0.25">
      <c r="A186" s="38" t="s">
        <v>6</v>
      </c>
      <c r="B186" s="42" t="s">
        <v>69</v>
      </c>
      <c r="C186" s="92" t="s">
        <v>2927</v>
      </c>
      <c r="D186" s="52">
        <v>1</v>
      </c>
      <c r="E186" s="40" t="s">
        <v>195</v>
      </c>
      <c r="F186" s="111" t="s">
        <v>2928</v>
      </c>
      <c r="G186" s="111" t="s">
        <v>1432</v>
      </c>
      <c r="H186" s="93" t="s">
        <v>2929</v>
      </c>
      <c r="J186" s="42" t="s">
        <v>2930</v>
      </c>
      <c r="K186" s="105" t="s">
        <v>1632</v>
      </c>
      <c r="L186" s="78">
        <v>42243</v>
      </c>
      <c r="M186" s="95">
        <v>42284</v>
      </c>
      <c r="N186" s="95">
        <v>43006</v>
      </c>
      <c r="O186" s="95">
        <v>43006</v>
      </c>
      <c r="P186" s="95">
        <v>43138</v>
      </c>
      <c r="Q186" s="142" t="s">
        <v>3170</v>
      </c>
      <c r="R186" s="52" t="s">
        <v>3170</v>
      </c>
      <c r="S186" s="42" t="s">
        <v>1167</v>
      </c>
      <c r="T186" s="52">
        <v>5</v>
      </c>
      <c r="U186" s="49">
        <v>35</v>
      </c>
      <c r="V186" s="143">
        <v>687</v>
      </c>
      <c r="W186" s="107">
        <v>28</v>
      </c>
      <c r="X186" s="49">
        <v>2</v>
      </c>
      <c r="Y186" s="101">
        <v>14</v>
      </c>
      <c r="Z186" s="93" t="s">
        <v>2820</v>
      </c>
      <c r="AA186" s="52">
        <v>1</v>
      </c>
      <c r="AB186" s="97" t="s">
        <v>2931</v>
      </c>
      <c r="AC186" s="52" t="s">
        <v>485</v>
      </c>
      <c r="AE186" s="52" t="s">
        <v>64</v>
      </c>
      <c r="AF186" s="42" t="s">
        <v>64</v>
      </c>
      <c r="AG186" s="52" t="s">
        <v>228</v>
      </c>
      <c r="AH186" s="42" t="s">
        <v>2932</v>
      </c>
    </row>
    <row r="187" spans="1:38" s="42" customFormat="1" ht="15.75" x14ac:dyDescent="0.25">
      <c r="A187" s="38" t="s">
        <v>6</v>
      </c>
      <c r="B187" s="39" t="s">
        <v>54</v>
      </c>
      <c r="C187" s="76" t="s">
        <v>2933</v>
      </c>
      <c r="D187" s="40">
        <v>1</v>
      </c>
      <c r="E187" s="40" t="s">
        <v>195</v>
      </c>
      <c r="F187" s="111" t="s">
        <v>2934</v>
      </c>
      <c r="G187" s="111" t="s">
        <v>2935</v>
      </c>
      <c r="H187" s="77" t="s">
        <v>2936</v>
      </c>
      <c r="J187" s="39" t="s">
        <v>2937</v>
      </c>
      <c r="K187" s="105" t="s">
        <v>1632</v>
      </c>
      <c r="L187" s="44">
        <v>41891</v>
      </c>
      <c r="M187" s="44">
        <v>40909</v>
      </c>
      <c r="N187" s="78">
        <v>43070</v>
      </c>
      <c r="O187" s="95">
        <v>43009</v>
      </c>
      <c r="P187" s="95">
        <v>43124</v>
      </c>
      <c r="Q187" s="142" t="s">
        <v>3171</v>
      </c>
      <c r="R187" s="52" t="s">
        <v>3172</v>
      </c>
      <c r="S187" s="39" t="s">
        <v>261</v>
      </c>
      <c r="T187" s="40">
        <v>24</v>
      </c>
      <c r="U187" s="49">
        <v>168</v>
      </c>
      <c r="V187" s="143">
        <v>1932</v>
      </c>
      <c r="W187" s="100">
        <v>24</v>
      </c>
      <c r="X187" s="49">
        <v>2</v>
      </c>
      <c r="Y187" s="101">
        <v>12</v>
      </c>
      <c r="Z187" s="77" t="s">
        <v>2938</v>
      </c>
      <c r="AA187" s="40">
        <v>2</v>
      </c>
      <c r="AB187" s="51" t="s">
        <v>2848</v>
      </c>
      <c r="AC187" s="52">
        <v>2</v>
      </c>
      <c r="AD187" s="42" t="s">
        <v>2314</v>
      </c>
      <c r="AE187" s="40" t="s">
        <v>64</v>
      </c>
      <c r="AF187" s="113"/>
      <c r="AG187" s="40" t="s">
        <v>228</v>
      </c>
      <c r="AH187" s="39" t="s">
        <v>2926</v>
      </c>
    </row>
    <row r="188" spans="1:38" s="42" customFormat="1" ht="15.75" x14ac:dyDescent="0.25">
      <c r="A188" s="38" t="s">
        <v>6</v>
      </c>
      <c r="B188" s="39" t="s">
        <v>69</v>
      </c>
      <c r="C188" s="39" t="s">
        <v>2946</v>
      </c>
      <c r="D188" s="40">
        <v>1</v>
      </c>
      <c r="E188" s="40" t="s">
        <v>195</v>
      </c>
      <c r="F188" s="111" t="s">
        <v>2947</v>
      </c>
      <c r="G188" s="111" t="s">
        <v>2948</v>
      </c>
      <c r="H188" s="77" t="s">
        <v>2949</v>
      </c>
      <c r="J188" s="76" t="s">
        <v>2950</v>
      </c>
      <c r="K188" s="105" t="s">
        <v>1632</v>
      </c>
      <c r="L188" s="44">
        <v>42312</v>
      </c>
      <c r="M188" s="44">
        <v>42036</v>
      </c>
      <c r="N188" s="95">
        <v>42979</v>
      </c>
      <c r="O188" s="95">
        <v>42979</v>
      </c>
      <c r="P188" s="95">
        <v>43327</v>
      </c>
      <c r="Q188" s="142" t="s">
        <v>3092</v>
      </c>
      <c r="R188" s="52" t="s">
        <v>3092</v>
      </c>
      <c r="S188" s="39" t="s">
        <v>261</v>
      </c>
      <c r="T188" s="40">
        <v>24</v>
      </c>
      <c r="U188" s="49">
        <v>168</v>
      </c>
      <c r="V188" s="143">
        <v>775</v>
      </c>
      <c r="W188" s="49">
        <v>500</v>
      </c>
      <c r="X188" s="49">
        <v>4</v>
      </c>
      <c r="Y188" s="52">
        <v>125</v>
      </c>
      <c r="Z188" s="77" t="s">
        <v>2951</v>
      </c>
      <c r="AA188" s="40">
        <v>2</v>
      </c>
      <c r="AB188" s="51" t="s">
        <v>2952</v>
      </c>
      <c r="AC188" s="52">
        <v>3</v>
      </c>
      <c r="AE188" s="40" t="s">
        <v>64</v>
      </c>
      <c r="AF188" s="53"/>
      <c r="AG188" s="40" t="s">
        <v>228</v>
      </c>
      <c r="AH188" s="39" t="s">
        <v>1590</v>
      </c>
    </row>
    <row r="189" spans="1:38" s="42" customFormat="1" x14ac:dyDescent="0.25">
      <c r="A189" s="38" t="s">
        <v>6</v>
      </c>
      <c r="B189" s="42" t="s">
        <v>69</v>
      </c>
      <c r="C189" s="42" t="s">
        <v>3124</v>
      </c>
      <c r="D189" s="52">
        <v>1</v>
      </c>
      <c r="E189" s="52" t="s">
        <v>56</v>
      </c>
      <c r="F189" s="42" t="s">
        <v>2953</v>
      </c>
      <c r="G189" s="42" t="s">
        <v>2954</v>
      </c>
      <c r="H189" s="42" t="s">
        <v>2955</v>
      </c>
      <c r="J189" s="42" t="s">
        <v>2956</v>
      </c>
      <c r="K189" s="106" t="s">
        <v>2541</v>
      </c>
      <c r="L189" s="67">
        <v>40515</v>
      </c>
      <c r="M189" s="67">
        <v>42339</v>
      </c>
      <c r="N189" s="78">
        <v>43435</v>
      </c>
      <c r="O189" s="78">
        <v>43435</v>
      </c>
      <c r="P189" s="95">
        <v>41871</v>
      </c>
      <c r="Q189" s="142" t="s">
        <v>3173</v>
      </c>
      <c r="R189" s="52" t="s">
        <v>3173</v>
      </c>
      <c r="S189" s="377" t="s">
        <v>267</v>
      </c>
      <c r="T189" s="378">
        <v>72</v>
      </c>
      <c r="U189" s="49">
        <v>504</v>
      </c>
      <c r="V189" s="143">
        <v>592</v>
      </c>
      <c r="W189" s="52">
        <v>136</v>
      </c>
      <c r="X189" s="378">
        <v>2</v>
      </c>
      <c r="Y189" s="52">
        <v>68</v>
      </c>
      <c r="Z189" s="42" t="s">
        <v>2957</v>
      </c>
      <c r="AA189" s="70">
        <v>2</v>
      </c>
      <c r="AB189" s="97" t="s">
        <v>679</v>
      </c>
      <c r="AC189" s="52">
        <v>3</v>
      </c>
      <c r="AD189" s="42" t="s">
        <v>2958</v>
      </c>
      <c r="AE189" s="52" t="s">
        <v>64</v>
      </c>
      <c r="AF189" s="42" t="s">
        <v>64</v>
      </c>
      <c r="AG189" s="52" t="s">
        <v>228</v>
      </c>
      <c r="AH189" s="42" t="s">
        <v>2815</v>
      </c>
    </row>
    <row r="190" spans="1:38" s="42" customFormat="1" x14ac:dyDescent="0.25">
      <c r="A190" s="42" t="s">
        <v>6</v>
      </c>
      <c r="B190" s="42" t="s">
        <v>69</v>
      </c>
      <c r="C190" s="42" t="s">
        <v>1002</v>
      </c>
      <c r="D190" s="52">
        <v>2</v>
      </c>
      <c r="E190" s="52" t="s">
        <v>195</v>
      </c>
      <c r="F190" s="112" t="s">
        <v>1003</v>
      </c>
      <c r="G190" s="112" t="s">
        <v>713</v>
      </c>
      <c r="H190" s="42" t="s">
        <v>2959</v>
      </c>
      <c r="I190" s="42" t="s">
        <v>2960</v>
      </c>
      <c r="J190" s="42" t="s">
        <v>2961</v>
      </c>
      <c r="K190" s="106" t="s">
        <v>1632</v>
      </c>
      <c r="L190" s="67">
        <v>42716</v>
      </c>
      <c r="M190" s="67">
        <v>42675</v>
      </c>
      <c r="N190" s="68">
        <v>43147</v>
      </c>
      <c r="O190" s="68">
        <v>43125</v>
      </c>
      <c r="P190" s="68">
        <v>43178</v>
      </c>
      <c r="Q190" s="142" t="s">
        <v>3174</v>
      </c>
      <c r="R190" s="52" t="s">
        <v>3175</v>
      </c>
      <c r="S190" s="112" t="s">
        <v>112</v>
      </c>
      <c r="T190" s="52">
        <v>12</v>
      </c>
      <c r="U190" s="49">
        <v>84</v>
      </c>
      <c r="V190" s="143">
        <v>366</v>
      </c>
      <c r="W190" s="101">
        <v>111</v>
      </c>
      <c r="X190" s="52">
        <v>3</v>
      </c>
      <c r="Y190" s="101">
        <v>37</v>
      </c>
      <c r="Z190" s="42" t="s">
        <v>1008</v>
      </c>
      <c r="AA190" s="52">
        <v>1</v>
      </c>
      <c r="AB190" s="97" t="s">
        <v>64</v>
      </c>
      <c r="AC190" s="52">
        <v>3</v>
      </c>
      <c r="AD190" s="112" t="s">
        <v>2962</v>
      </c>
      <c r="AE190" s="52" t="s">
        <v>64</v>
      </c>
      <c r="AF190" s="112" t="s">
        <v>64</v>
      </c>
      <c r="AG190" s="52" t="s">
        <v>228</v>
      </c>
      <c r="AH190" s="42" t="s">
        <v>2963</v>
      </c>
      <c r="AI190" s="42" t="s">
        <v>1170</v>
      </c>
    </row>
    <row r="191" spans="1:38" s="42" customFormat="1" ht="15.75" x14ac:dyDescent="0.25">
      <c r="A191" s="38" t="s">
        <v>6</v>
      </c>
      <c r="B191" s="39" t="s">
        <v>69</v>
      </c>
      <c r="C191" s="76" t="s">
        <v>2964</v>
      </c>
      <c r="D191" s="40">
        <v>2</v>
      </c>
      <c r="E191" s="40" t="s">
        <v>195</v>
      </c>
      <c r="F191" s="111" t="s">
        <v>2965</v>
      </c>
      <c r="G191" s="111" t="s">
        <v>713</v>
      </c>
      <c r="H191" s="77" t="s">
        <v>2966</v>
      </c>
      <c r="J191" s="39" t="s">
        <v>2967</v>
      </c>
      <c r="K191" s="105" t="s">
        <v>1632</v>
      </c>
      <c r="L191" s="44">
        <v>42163</v>
      </c>
      <c r="M191" s="44">
        <v>42230</v>
      </c>
      <c r="N191" s="95">
        <v>43073</v>
      </c>
      <c r="O191" s="95">
        <v>43017</v>
      </c>
      <c r="P191" s="95">
        <v>43146</v>
      </c>
      <c r="Q191" s="142" t="s">
        <v>3176</v>
      </c>
      <c r="R191" s="52" t="s">
        <v>3177</v>
      </c>
      <c r="S191" s="39" t="s">
        <v>112</v>
      </c>
      <c r="T191" s="40">
        <v>12</v>
      </c>
      <c r="U191" s="49">
        <v>84</v>
      </c>
      <c r="V191" s="143">
        <v>703</v>
      </c>
      <c r="W191" s="49">
        <v>308</v>
      </c>
      <c r="X191" s="49">
        <v>3</v>
      </c>
      <c r="Y191" s="52">
        <v>102.66666666666667</v>
      </c>
      <c r="Z191" s="77" t="s">
        <v>2968</v>
      </c>
      <c r="AA191" s="40">
        <v>2</v>
      </c>
      <c r="AB191" s="51" t="s">
        <v>576</v>
      </c>
      <c r="AC191" s="52">
        <v>3</v>
      </c>
      <c r="AD191" s="42" t="s">
        <v>1010</v>
      </c>
      <c r="AE191" s="40" t="s">
        <v>64</v>
      </c>
      <c r="AF191" s="113" t="s">
        <v>64</v>
      </c>
      <c r="AG191" s="40" t="s">
        <v>228</v>
      </c>
      <c r="AH191" s="39" t="s">
        <v>1590</v>
      </c>
    </row>
    <row r="192" spans="1:38" s="42" customFormat="1" ht="15.75" x14ac:dyDescent="0.25">
      <c r="A192" s="38" t="s">
        <v>6</v>
      </c>
      <c r="B192" s="39" t="s">
        <v>69</v>
      </c>
      <c r="C192" s="76" t="s">
        <v>546</v>
      </c>
      <c r="D192" s="40">
        <v>3</v>
      </c>
      <c r="E192" s="52" t="s">
        <v>2969</v>
      </c>
      <c r="F192" s="112" t="s">
        <v>2970</v>
      </c>
      <c r="G192" s="112" t="s">
        <v>2971</v>
      </c>
      <c r="H192" s="77" t="s">
        <v>2972</v>
      </c>
      <c r="J192" s="39" t="s">
        <v>2973</v>
      </c>
      <c r="K192" s="105" t="s">
        <v>1632</v>
      </c>
      <c r="L192" s="44">
        <v>41882</v>
      </c>
      <c r="M192" s="44">
        <v>41974</v>
      </c>
      <c r="N192" s="95">
        <v>42675</v>
      </c>
      <c r="O192" s="95">
        <v>42309</v>
      </c>
      <c r="P192" s="95">
        <v>43432</v>
      </c>
      <c r="Q192" s="142" t="s">
        <v>3098</v>
      </c>
      <c r="R192" s="52" t="s">
        <v>3090</v>
      </c>
      <c r="S192" s="105" t="s">
        <v>77</v>
      </c>
      <c r="T192" s="40">
        <v>52</v>
      </c>
      <c r="U192" s="49">
        <v>364</v>
      </c>
      <c r="V192" s="143">
        <v>299</v>
      </c>
      <c r="W192" s="49">
        <v>32</v>
      </c>
      <c r="X192" s="49">
        <v>2</v>
      </c>
      <c r="Y192" s="52">
        <v>16</v>
      </c>
      <c r="Z192" s="77" t="s">
        <v>554</v>
      </c>
      <c r="AA192" s="40">
        <v>2</v>
      </c>
      <c r="AB192" s="51" t="s">
        <v>2974</v>
      </c>
      <c r="AC192" s="52">
        <v>3</v>
      </c>
      <c r="AE192" s="40" t="s">
        <v>64</v>
      </c>
      <c r="AF192" s="113"/>
      <c r="AG192" s="40" t="s">
        <v>228</v>
      </c>
      <c r="AH192" s="39" t="s">
        <v>1590</v>
      </c>
    </row>
    <row r="193" spans="1:38" s="42" customFormat="1" ht="15.75" x14ac:dyDescent="0.25">
      <c r="A193" s="38" t="s">
        <v>6</v>
      </c>
      <c r="B193" s="39" t="s">
        <v>2975</v>
      </c>
      <c r="C193" s="76" t="s">
        <v>2976</v>
      </c>
      <c r="D193" s="40">
        <v>3</v>
      </c>
      <c r="E193" s="40" t="s">
        <v>2969</v>
      </c>
      <c r="F193" s="111" t="s">
        <v>2977</v>
      </c>
      <c r="G193" s="111" t="s">
        <v>2978</v>
      </c>
      <c r="H193" s="77" t="s">
        <v>2979</v>
      </c>
      <c r="J193" s="39" t="s">
        <v>2980</v>
      </c>
      <c r="K193" s="105" t="s">
        <v>1632</v>
      </c>
      <c r="L193" s="44">
        <v>41802</v>
      </c>
      <c r="M193" s="44">
        <v>41974</v>
      </c>
      <c r="N193" s="95">
        <v>43158</v>
      </c>
      <c r="O193" s="95">
        <v>43158</v>
      </c>
      <c r="P193" s="95">
        <v>43278</v>
      </c>
      <c r="Q193" s="142" t="s">
        <v>3178</v>
      </c>
      <c r="R193" s="52" t="s">
        <v>3178</v>
      </c>
      <c r="S193" s="39" t="s">
        <v>325</v>
      </c>
      <c r="T193" s="52">
        <v>52.142899999999997</v>
      </c>
      <c r="U193" s="49">
        <v>365.00029999999998</v>
      </c>
      <c r="V193" s="143">
        <v>819</v>
      </c>
      <c r="W193" s="49">
        <v>159</v>
      </c>
      <c r="X193" s="49">
        <v>2</v>
      </c>
      <c r="Y193" s="52">
        <v>79.5</v>
      </c>
      <c r="Z193" s="39" t="s">
        <v>2981</v>
      </c>
      <c r="AA193" s="40">
        <v>1</v>
      </c>
      <c r="AB193" s="51" t="s">
        <v>183</v>
      </c>
      <c r="AC193" s="52">
        <v>3</v>
      </c>
      <c r="AE193" s="79" t="s">
        <v>65</v>
      </c>
      <c r="AF193" s="113" t="s">
        <v>2982</v>
      </c>
      <c r="AG193" s="40" t="s">
        <v>81</v>
      </c>
      <c r="AH193" s="39" t="s">
        <v>1590</v>
      </c>
    </row>
    <row r="194" spans="1:38" s="42" customFormat="1" ht="15.75" x14ac:dyDescent="0.25">
      <c r="A194" s="38" t="s">
        <v>6</v>
      </c>
      <c r="B194" s="39" t="s">
        <v>69</v>
      </c>
      <c r="C194" s="76" t="s">
        <v>2983</v>
      </c>
      <c r="D194" s="40">
        <v>3</v>
      </c>
      <c r="E194" s="40" t="s">
        <v>770</v>
      </c>
      <c r="F194" s="111" t="s">
        <v>2984</v>
      </c>
      <c r="G194" s="111" t="s">
        <v>2985</v>
      </c>
      <c r="H194" s="77" t="s">
        <v>2986</v>
      </c>
      <c r="J194" s="39" t="s">
        <v>2987</v>
      </c>
      <c r="K194" s="105" t="s">
        <v>1632</v>
      </c>
      <c r="L194" s="44">
        <v>42116</v>
      </c>
      <c r="M194" s="44">
        <v>42309</v>
      </c>
      <c r="N194" s="95">
        <v>42767</v>
      </c>
      <c r="O194" s="95">
        <v>42767</v>
      </c>
      <c r="P194" s="95">
        <v>43287</v>
      </c>
      <c r="Q194" s="142" t="s">
        <v>3179</v>
      </c>
      <c r="R194" s="52" t="s">
        <v>3179</v>
      </c>
      <c r="S194" s="39" t="s">
        <v>112</v>
      </c>
      <c r="T194" s="40">
        <v>12</v>
      </c>
      <c r="U194" s="49">
        <v>84</v>
      </c>
      <c r="V194" s="143">
        <v>290</v>
      </c>
      <c r="W194" s="100">
        <v>147</v>
      </c>
      <c r="X194" s="100">
        <v>3</v>
      </c>
      <c r="Y194" s="101">
        <v>49</v>
      </c>
      <c r="Z194" s="77" t="s">
        <v>2988</v>
      </c>
      <c r="AA194" s="40">
        <v>1</v>
      </c>
      <c r="AB194" s="51" t="s">
        <v>621</v>
      </c>
      <c r="AC194" s="52" t="s">
        <v>3125</v>
      </c>
      <c r="AE194" s="40" t="s">
        <v>64</v>
      </c>
      <c r="AF194" s="53"/>
      <c r="AG194" s="40" t="s">
        <v>228</v>
      </c>
      <c r="AH194" s="39" t="s">
        <v>1590</v>
      </c>
    </row>
    <row r="195" spans="1:38" s="42" customFormat="1" x14ac:dyDescent="0.25">
      <c r="A195" s="38" t="s">
        <v>6</v>
      </c>
      <c r="B195" s="39" t="s">
        <v>104</v>
      </c>
      <c r="C195" s="39" t="s">
        <v>3126</v>
      </c>
      <c r="D195" s="40">
        <v>3</v>
      </c>
      <c r="E195" s="40" t="s">
        <v>217</v>
      </c>
      <c r="F195" s="111" t="s">
        <v>218</v>
      </c>
      <c r="G195" s="111" t="s">
        <v>799</v>
      </c>
      <c r="H195" s="39" t="s">
        <v>2989</v>
      </c>
      <c r="I195" s="105"/>
      <c r="J195" s="39" t="s">
        <v>2990</v>
      </c>
      <c r="K195" s="105" t="s">
        <v>1632</v>
      </c>
      <c r="L195" s="141">
        <v>41037</v>
      </c>
      <c r="M195" s="44">
        <v>40848</v>
      </c>
      <c r="N195" s="95">
        <v>42075</v>
      </c>
      <c r="O195" s="95">
        <v>42075</v>
      </c>
      <c r="P195" s="95">
        <v>43242</v>
      </c>
      <c r="Q195" s="142" t="s">
        <v>3180</v>
      </c>
      <c r="R195" s="52" t="s">
        <v>3180</v>
      </c>
      <c r="S195" s="38" t="s">
        <v>428</v>
      </c>
      <c r="T195" s="48">
        <v>16</v>
      </c>
      <c r="U195" s="49">
        <v>112</v>
      </c>
      <c r="V195" s="143">
        <v>1115</v>
      </c>
      <c r="W195" s="99">
        <v>37</v>
      </c>
      <c r="X195" s="49">
        <v>3</v>
      </c>
      <c r="Y195" s="101">
        <v>12.333333333333334</v>
      </c>
      <c r="Z195" s="39" t="s">
        <v>2991</v>
      </c>
      <c r="AA195" s="49">
        <v>1</v>
      </c>
      <c r="AB195" s="51" t="s">
        <v>223</v>
      </c>
      <c r="AC195" s="52" t="s">
        <v>224</v>
      </c>
      <c r="AD195" s="42" t="s">
        <v>2992</v>
      </c>
      <c r="AE195" s="40" t="s">
        <v>226</v>
      </c>
      <c r="AF195" s="113" t="s">
        <v>2993</v>
      </c>
      <c r="AG195" s="40" t="s">
        <v>228</v>
      </c>
      <c r="AH195" s="39" t="s">
        <v>2994</v>
      </c>
    </row>
    <row r="196" spans="1:38" s="42" customFormat="1" ht="15.75" x14ac:dyDescent="0.25">
      <c r="A196" s="38" t="s">
        <v>6</v>
      </c>
      <c r="B196" s="39" t="s">
        <v>69</v>
      </c>
      <c r="C196" s="76" t="s">
        <v>3025</v>
      </c>
      <c r="D196" s="40">
        <v>3</v>
      </c>
      <c r="E196" s="40" t="s">
        <v>71</v>
      </c>
      <c r="F196" s="111" t="s">
        <v>722</v>
      </c>
      <c r="G196" s="111" t="s">
        <v>458</v>
      </c>
      <c r="H196" s="77" t="s">
        <v>2995</v>
      </c>
      <c r="J196" s="39" t="s">
        <v>2996</v>
      </c>
      <c r="K196" s="105" t="s">
        <v>3127</v>
      </c>
      <c r="L196" s="44">
        <v>42090</v>
      </c>
      <c r="M196" s="44">
        <v>42187</v>
      </c>
      <c r="N196" s="95">
        <v>43279</v>
      </c>
      <c r="O196" s="95">
        <v>43279</v>
      </c>
      <c r="P196" s="95">
        <v>43418</v>
      </c>
      <c r="Q196" s="142" t="s">
        <v>3181</v>
      </c>
      <c r="R196" s="52" t="s">
        <v>3181</v>
      </c>
      <c r="S196" s="39" t="s">
        <v>2997</v>
      </c>
      <c r="T196" s="40">
        <v>96</v>
      </c>
      <c r="U196" s="49">
        <v>672</v>
      </c>
      <c r="V196" s="143">
        <v>420</v>
      </c>
      <c r="W196" s="49">
        <v>90</v>
      </c>
      <c r="X196" s="49">
        <v>5</v>
      </c>
      <c r="Y196" s="52">
        <v>18</v>
      </c>
      <c r="Z196" s="77" t="s">
        <v>243</v>
      </c>
      <c r="AA196" s="40">
        <v>2</v>
      </c>
      <c r="AB196" s="51" t="s">
        <v>223</v>
      </c>
      <c r="AC196" s="52">
        <v>3</v>
      </c>
      <c r="AE196" s="40" t="s">
        <v>2589</v>
      </c>
      <c r="AF196" s="113" t="s">
        <v>2998</v>
      </c>
      <c r="AG196" s="40" t="s">
        <v>228</v>
      </c>
      <c r="AH196" s="39" t="s">
        <v>1590</v>
      </c>
    </row>
    <row r="197" spans="1:38" s="42" customFormat="1" x14ac:dyDescent="0.25">
      <c r="A197" s="42" t="s">
        <v>6</v>
      </c>
      <c r="B197" s="42" t="s">
        <v>69</v>
      </c>
      <c r="C197" s="42" t="s">
        <v>2999</v>
      </c>
      <c r="D197" s="52">
        <v>3</v>
      </c>
      <c r="E197" s="52" t="s">
        <v>71</v>
      </c>
      <c r="F197" s="112" t="s">
        <v>1349</v>
      </c>
      <c r="G197" s="112" t="s">
        <v>458</v>
      </c>
      <c r="H197" s="42" t="s">
        <v>3000</v>
      </c>
      <c r="I197" s="42" t="s">
        <v>3128</v>
      </c>
      <c r="J197" s="42" t="s">
        <v>3001</v>
      </c>
      <c r="K197" s="106" t="s">
        <v>3129</v>
      </c>
      <c r="L197" s="67">
        <v>42522</v>
      </c>
      <c r="M197" s="67">
        <v>42522</v>
      </c>
      <c r="N197" s="68">
        <v>43283</v>
      </c>
      <c r="O197" s="68">
        <v>43283</v>
      </c>
      <c r="P197" s="68">
        <v>43335</v>
      </c>
      <c r="Q197" s="142" t="s">
        <v>3182</v>
      </c>
      <c r="R197" s="52" t="s">
        <v>3182</v>
      </c>
      <c r="S197" s="144" t="s">
        <v>77</v>
      </c>
      <c r="T197" s="379">
        <v>52</v>
      </c>
      <c r="U197" s="49">
        <v>364</v>
      </c>
      <c r="V197" s="143">
        <v>397</v>
      </c>
      <c r="W197" s="101">
        <v>316</v>
      </c>
      <c r="X197" s="70">
        <v>3</v>
      </c>
      <c r="Y197" s="101">
        <v>105.33333333333333</v>
      </c>
      <c r="Z197" s="42" t="s">
        <v>268</v>
      </c>
      <c r="AA197" s="52">
        <v>3</v>
      </c>
      <c r="AB197" s="97" t="s">
        <v>134</v>
      </c>
      <c r="AC197" s="101">
        <v>2</v>
      </c>
      <c r="AD197" s="112"/>
      <c r="AE197" s="52" t="s">
        <v>3002</v>
      </c>
      <c r="AF197" s="112" t="s">
        <v>3003</v>
      </c>
      <c r="AG197" s="52" t="s">
        <v>81</v>
      </c>
      <c r="AH197" s="42" t="s">
        <v>1590</v>
      </c>
      <c r="AI197" s="42" t="s">
        <v>3004</v>
      </c>
    </row>
    <row r="198" spans="1:38" s="42" customFormat="1" x14ac:dyDescent="0.25">
      <c r="A198" s="38" t="s">
        <v>6</v>
      </c>
      <c r="B198" s="39" t="s">
        <v>54</v>
      </c>
      <c r="C198" s="39" t="s">
        <v>3005</v>
      </c>
      <c r="D198" s="40">
        <v>3</v>
      </c>
      <c r="E198" s="40" t="s">
        <v>3006</v>
      </c>
      <c r="F198" s="111" t="s">
        <v>3007</v>
      </c>
      <c r="G198" s="111" t="s">
        <v>3008</v>
      </c>
      <c r="H198" s="39" t="s">
        <v>3009</v>
      </c>
      <c r="J198" s="39" t="s">
        <v>3010</v>
      </c>
      <c r="K198" s="105" t="s">
        <v>1632</v>
      </c>
      <c r="L198" s="141">
        <v>40802</v>
      </c>
      <c r="M198" s="44">
        <v>40848</v>
      </c>
      <c r="N198" s="45">
        <v>43040</v>
      </c>
      <c r="O198" s="45">
        <v>43040</v>
      </c>
      <c r="P198" s="95">
        <v>43165</v>
      </c>
      <c r="Q198" s="142" t="s">
        <v>3103</v>
      </c>
      <c r="R198" s="52" t="s">
        <v>3103</v>
      </c>
      <c r="S198" s="38" t="s">
        <v>122</v>
      </c>
      <c r="T198" s="52">
        <v>17.380966666666666</v>
      </c>
      <c r="U198" s="49">
        <v>121.66676666666666</v>
      </c>
      <c r="V198" s="143">
        <v>2070</v>
      </c>
      <c r="W198" s="40">
        <v>10</v>
      </c>
      <c r="X198" s="49">
        <v>1</v>
      </c>
      <c r="Y198" s="52">
        <v>10</v>
      </c>
      <c r="Z198" s="39" t="s">
        <v>3011</v>
      </c>
      <c r="AA198" s="49">
        <v>1</v>
      </c>
      <c r="AB198" s="51" t="s">
        <v>522</v>
      </c>
      <c r="AC198" s="52">
        <v>3</v>
      </c>
      <c r="AE198" s="40" t="s">
        <v>64</v>
      </c>
      <c r="AF198" s="53" t="s">
        <v>1090</v>
      </c>
      <c r="AG198" s="40" t="s">
        <v>228</v>
      </c>
      <c r="AH198" s="39" t="s">
        <v>2815</v>
      </c>
    </row>
    <row r="199" spans="1:38" s="42" customFormat="1" x14ac:dyDescent="0.25">
      <c r="A199" s="38" t="s">
        <v>6</v>
      </c>
      <c r="B199" s="39" t="s">
        <v>69</v>
      </c>
      <c r="C199" s="39" t="s">
        <v>2220</v>
      </c>
      <c r="D199" s="40">
        <v>4</v>
      </c>
      <c r="E199" s="40" t="s">
        <v>71</v>
      </c>
      <c r="F199" s="111" t="s">
        <v>72</v>
      </c>
      <c r="G199" s="111" t="s">
        <v>73</v>
      </c>
      <c r="H199" s="39" t="s">
        <v>3012</v>
      </c>
      <c r="J199" s="39" t="s">
        <v>3013</v>
      </c>
      <c r="K199" s="105" t="s">
        <v>1632</v>
      </c>
      <c r="L199" s="141">
        <v>41282</v>
      </c>
      <c r="M199" s="45">
        <v>41263</v>
      </c>
      <c r="N199" s="95">
        <v>43300</v>
      </c>
      <c r="O199" s="95">
        <v>43300</v>
      </c>
      <c r="P199" s="95">
        <v>43348</v>
      </c>
      <c r="Q199" s="142" t="s">
        <v>3183</v>
      </c>
      <c r="R199" s="52" t="s">
        <v>3183</v>
      </c>
      <c r="S199" s="38" t="s">
        <v>325</v>
      </c>
      <c r="T199" s="52">
        <v>52.142899999999997</v>
      </c>
      <c r="U199" s="49">
        <v>365.00029999999998</v>
      </c>
      <c r="V199" s="143">
        <v>1671.9997000000001</v>
      </c>
      <c r="W199" s="99">
        <v>800</v>
      </c>
      <c r="X199" s="49">
        <v>5</v>
      </c>
      <c r="Y199" s="101">
        <v>160</v>
      </c>
      <c r="Z199" s="39" t="s">
        <v>3014</v>
      </c>
      <c r="AA199" s="49">
        <v>3</v>
      </c>
      <c r="AB199" s="51" t="s">
        <v>3015</v>
      </c>
      <c r="AC199" s="52">
        <v>2</v>
      </c>
      <c r="AD199" s="42" t="s">
        <v>1130</v>
      </c>
      <c r="AE199" s="99" t="s">
        <v>1107</v>
      </c>
      <c r="AF199" s="122" t="s">
        <v>3130</v>
      </c>
      <c r="AG199" s="40" t="s">
        <v>172</v>
      </c>
      <c r="AH199" s="39" t="s">
        <v>2815</v>
      </c>
    </row>
    <row r="200" spans="1:38" s="42" customFormat="1" x14ac:dyDescent="0.25">
      <c r="A200" s="42" t="s">
        <v>6</v>
      </c>
      <c r="B200" s="42" t="s">
        <v>681</v>
      </c>
      <c r="C200" s="42" t="s">
        <v>3131</v>
      </c>
      <c r="D200" s="52">
        <v>1</v>
      </c>
      <c r="E200" s="52" t="s">
        <v>195</v>
      </c>
      <c r="F200" s="42" t="s">
        <v>2939</v>
      </c>
      <c r="G200" s="42" t="s">
        <v>2940</v>
      </c>
      <c r="H200" s="42" t="s">
        <v>2941</v>
      </c>
      <c r="I200" s="42" t="s">
        <v>2942</v>
      </c>
      <c r="J200" s="42" t="s">
        <v>2943</v>
      </c>
      <c r="K200" s="106" t="s">
        <v>1632</v>
      </c>
      <c r="L200" s="67">
        <v>42963</v>
      </c>
      <c r="M200" s="67">
        <v>42522</v>
      </c>
      <c r="N200" s="68">
        <v>43405</v>
      </c>
      <c r="O200" s="68">
        <v>43405</v>
      </c>
      <c r="P200" s="68">
        <v>43451</v>
      </c>
      <c r="Q200" s="47" t="s">
        <v>3184</v>
      </c>
      <c r="R200" s="47" t="s">
        <v>3184</v>
      </c>
      <c r="S200" s="42" t="s">
        <v>261</v>
      </c>
      <c r="T200" s="52">
        <v>24</v>
      </c>
      <c r="U200" s="49">
        <v>168</v>
      </c>
      <c r="V200" s="70">
        <v>2</v>
      </c>
      <c r="W200" s="50">
        <v>47</v>
      </c>
      <c r="X200" s="42" t="s">
        <v>2944</v>
      </c>
      <c r="Y200" s="70">
        <v>2</v>
      </c>
      <c r="Z200" s="66" t="s">
        <v>134</v>
      </c>
      <c r="AA200" s="101">
        <v>2</v>
      </c>
      <c r="AB200" s="42" t="s">
        <v>1378</v>
      </c>
      <c r="AC200" s="52" t="s">
        <v>64</v>
      </c>
      <c r="AE200" s="52" t="s">
        <v>94</v>
      </c>
      <c r="AF200" s="42" t="s">
        <v>2945</v>
      </c>
      <c r="AG200"/>
      <c r="AH200"/>
      <c r="AI200"/>
      <c r="AJ200"/>
      <c r="AL200"/>
    </row>
    <row r="201" spans="1:38" s="42" customFormat="1" ht="15.75" x14ac:dyDescent="0.25">
      <c r="A201" s="38" t="s">
        <v>6</v>
      </c>
      <c r="B201" s="39" t="s">
        <v>69</v>
      </c>
      <c r="C201" s="76" t="s">
        <v>1102</v>
      </c>
      <c r="D201" s="40">
        <v>4</v>
      </c>
      <c r="E201" s="40" t="s">
        <v>71</v>
      </c>
      <c r="F201" s="111" t="s">
        <v>257</v>
      </c>
      <c r="G201" s="111" t="s">
        <v>3016</v>
      </c>
      <c r="H201" s="77" t="s">
        <v>3017</v>
      </c>
      <c r="J201" s="76" t="s">
        <v>3018</v>
      </c>
      <c r="K201" s="105" t="s">
        <v>1632</v>
      </c>
      <c r="L201" s="44">
        <v>42257</v>
      </c>
      <c r="M201" s="44">
        <v>42278</v>
      </c>
      <c r="N201" s="95">
        <v>43313</v>
      </c>
      <c r="O201" s="95">
        <v>43313</v>
      </c>
      <c r="P201" s="95">
        <v>43488</v>
      </c>
      <c r="Q201" s="47" t="s">
        <v>3093</v>
      </c>
      <c r="R201" s="47" t="s">
        <v>3093</v>
      </c>
      <c r="S201" s="39" t="s">
        <v>1117</v>
      </c>
      <c r="T201" s="40">
        <v>78</v>
      </c>
      <c r="U201" s="49">
        <v>546</v>
      </c>
      <c r="V201" s="49">
        <v>3</v>
      </c>
      <c r="W201" s="50">
        <v>14.333333333333334</v>
      </c>
      <c r="X201" s="77" t="s">
        <v>1106</v>
      </c>
      <c r="Y201" s="40">
        <v>2</v>
      </c>
      <c r="Z201" s="51" t="s">
        <v>134</v>
      </c>
      <c r="AA201" s="101">
        <v>2</v>
      </c>
      <c r="AC201" s="380">
        <v>7</v>
      </c>
      <c r="AD201" s="122" t="s">
        <v>317</v>
      </c>
      <c r="AE201" s="40" t="s">
        <v>228</v>
      </c>
      <c r="AG201"/>
      <c r="AH201"/>
      <c r="AI201"/>
      <c r="AJ201"/>
      <c r="AL201"/>
    </row>
    <row r="202" spans="1:38" s="42" customFormat="1" ht="15.75" x14ac:dyDescent="0.25">
      <c r="A202" s="38" t="s">
        <v>1144</v>
      </c>
      <c r="B202" s="39" t="s">
        <v>69</v>
      </c>
      <c r="C202" s="76" t="s">
        <v>3029</v>
      </c>
      <c r="D202" s="40">
        <v>3</v>
      </c>
      <c r="E202" s="40" t="s">
        <v>71</v>
      </c>
      <c r="F202" s="41" t="s">
        <v>722</v>
      </c>
      <c r="G202" s="41" t="s">
        <v>458</v>
      </c>
      <c r="H202" s="77" t="s">
        <v>3030</v>
      </c>
      <c r="I202" s="106" t="s">
        <v>3132</v>
      </c>
      <c r="J202" s="76" t="s">
        <v>3031</v>
      </c>
      <c r="K202" s="105" t="s">
        <v>3133</v>
      </c>
      <c r="L202" s="160">
        <v>41900</v>
      </c>
      <c r="M202" s="45">
        <v>41912</v>
      </c>
      <c r="N202" s="95">
        <v>43377</v>
      </c>
      <c r="O202" s="95">
        <v>43377</v>
      </c>
      <c r="P202" s="164">
        <v>43399</v>
      </c>
      <c r="Q202" s="142" t="s">
        <v>3185</v>
      </c>
      <c r="R202" s="52" t="s">
        <v>3185</v>
      </c>
      <c r="S202" s="39" t="s">
        <v>1377</v>
      </c>
      <c r="T202" s="40">
        <v>104</v>
      </c>
      <c r="U202" s="49">
        <v>728</v>
      </c>
      <c r="V202" s="143">
        <v>737</v>
      </c>
      <c r="W202" s="100">
        <v>7255</v>
      </c>
      <c r="X202" s="49">
        <v>3</v>
      </c>
      <c r="Y202" s="101">
        <v>2418.3333333333335</v>
      </c>
      <c r="Z202" s="77" t="s">
        <v>3032</v>
      </c>
      <c r="AA202" s="40">
        <v>1</v>
      </c>
      <c r="AB202" s="51" t="s">
        <v>3033</v>
      </c>
      <c r="AC202" s="52">
        <v>2</v>
      </c>
      <c r="AD202" s="42" t="s">
        <v>1130</v>
      </c>
      <c r="AE202" s="40" t="s">
        <v>3034</v>
      </c>
      <c r="AF202" s="124" t="s">
        <v>3035</v>
      </c>
      <c r="AG202" s="40" t="s">
        <v>81</v>
      </c>
      <c r="AH202" s="39" t="s">
        <v>1590</v>
      </c>
    </row>
    <row r="203" spans="1:38" s="42" customFormat="1" ht="15.75" x14ac:dyDescent="0.25">
      <c r="A203" s="38" t="s">
        <v>1144</v>
      </c>
      <c r="B203" s="39" t="s">
        <v>967</v>
      </c>
      <c r="C203" s="39" t="s">
        <v>3019</v>
      </c>
      <c r="D203" s="40">
        <v>3</v>
      </c>
      <c r="E203" s="40" t="s">
        <v>217</v>
      </c>
      <c r="F203" s="41" t="s">
        <v>3134</v>
      </c>
      <c r="G203" s="41" t="s">
        <v>3020</v>
      </c>
      <c r="H203" s="39" t="s">
        <v>3021</v>
      </c>
      <c r="I203" s="106" t="s">
        <v>3135</v>
      </c>
      <c r="J203" s="39" t="s">
        <v>3022</v>
      </c>
      <c r="K203" s="105" t="s">
        <v>1632</v>
      </c>
      <c r="L203" s="141">
        <v>41284</v>
      </c>
      <c r="M203" s="141">
        <v>41647</v>
      </c>
      <c r="N203" s="43">
        <v>43465</v>
      </c>
      <c r="O203" s="43">
        <v>43465</v>
      </c>
      <c r="P203" s="95">
        <v>43483</v>
      </c>
      <c r="Q203" s="47" t="s">
        <v>3186</v>
      </c>
      <c r="R203" s="47" t="s">
        <v>3186</v>
      </c>
      <c r="S203" s="38" t="s">
        <v>876</v>
      </c>
      <c r="T203" s="52">
        <v>78.214349999999996</v>
      </c>
      <c r="U203" s="49">
        <v>547.50045</v>
      </c>
      <c r="V203" s="49">
        <v>2</v>
      </c>
      <c r="W203" s="50">
        <v>120</v>
      </c>
      <c r="X203" s="39" t="s">
        <v>3023</v>
      </c>
      <c r="Y203" s="49">
        <v>1</v>
      </c>
      <c r="Z203" s="51" t="s">
        <v>3024</v>
      </c>
      <c r="AA203" s="52">
        <v>2</v>
      </c>
      <c r="AC203" s="40" t="s">
        <v>339</v>
      </c>
      <c r="AD203" s="124" t="s">
        <v>3136</v>
      </c>
      <c r="AE203" s="40" t="s">
        <v>228</v>
      </c>
      <c r="AG203"/>
      <c r="AH203"/>
      <c r="AI203"/>
      <c r="AJ203"/>
      <c r="AL203"/>
    </row>
    <row r="204" spans="1:38" s="42" customFormat="1" ht="15.75" x14ac:dyDescent="0.25">
      <c r="A204" s="38" t="s">
        <v>1144</v>
      </c>
      <c r="B204" s="39" t="s">
        <v>69</v>
      </c>
      <c r="C204" s="76" t="s">
        <v>3137</v>
      </c>
      <c r="D204" s="40">
        <v>3</v>
      </c>
      <c r="E204" s="40" t="s">
        <v>71</v>
      </c>
      <c r="F204" s="41" t="s">
        <v>722</v>
      </c>
      <c r="G204" s="41" t="s">
        <v>458</v>
      </c>
      <c r="H204" s="77" t="s">
        <v>3026</v>
      </c>
      <c r="I204" s="106" t="s">
        <v>3138</v>
      </c>
      <c r="J204" s="76" t="s">
        <v>3027</v>
      </c>
      <c r="K204" s="105" t="s">
        <v>1632</v>
      </c>
      <c r="L204" s="160">
        <v>42282</v>
      </c>
      <c r="M204" s="44">
        <v>42331</v>
      </c>
      <c r="N204" s="78">
        <v>45392</v>
      </c>
      <c r="O204" s="78">
        <v>45392</v>
      </c>
      <c r="P204" s="95">
        <v>43486</v>
      </c>
      <c r="Q204" s="142" t="s">
        <v>3187</v>
      </c>
      <c r="R204" s="52" t="s">
        <v>3187</v>
      </c>
      <c r="S204" s="39" t="s">
        <v>3028</v>
      </c>
      <c r="T204" s="52">
        <v>234.64304999999999</v>
      </c>
      <c r="U204" s="49">
        <v>1642.50135</v>
      </c>
      <c r="V204" s="143">
        <v>3</v>
      </c>
      <c r="W204" s="49">
        <v>550</v>
      </c>
      <c r="X204" s="49" t="s">
        <v>3139</v>
      </c>
      <c r="Y204" s="52">
        <v>3</v>
      </c>
      <c r="Z204" s="77" t="s">
        <v>64</v>
      </c>
      <c r="AA204" s="40">
        <v>1</v>
      </c>
      <c r="AB204" s="51"/>
      <c r="AC204" s="52">
        <v>7</v>
      </c>
      <c r="AE204" s="40" t="s">
        <v>172</v>
      </c>
      <c r="AF204" s="124"/>
      <c r="AG204" s="40"/>
      <c r="AH204"/>
      <c r="AI204"/>
      <c r="AJ204"/>
      <c r="AL204"/>
    </row>
    <row r="205" spans="1:38" s="42" customFormat="1" x14ac:dyDescent="0.25">
      <c r="A205" s="42" t="s">
        <v>4</v>
      </c>
      <c r="B205" s="42" t="s">
        <v>69</v>
      </c>
      <c r="C205" s="42" t="s">
        <v>3058</v>
      </c>
      <c r="D205" s="52">
        <v>3</v>
      </c>
      <c r="E205" s="52" t="s">
        <v>71</v>
      </c>
      <c r="F205" s="112" t="s">
        <v>1349</v>
      </c>
      <c r="G205" s="112" t="s">
        <v>458</v>
      </c>
      <c r="H205" s="42" t="s">
        <v>3042</v>
      </c>
      <c r="I205" s="106" t="s">
        <v>3140</v>
      </c>
      <c r="J205" s="42" t="s">
        <v>3043</v>
      </c>
      <c r="K205" s="105" t="s">
        <v>3133</v>
      </c>
      <c r="L205" s="66">
        <v>42514</v>
      </c>
      <c r="M205" s="67">
        <v>42552</v>
      </c>
      <c r="N205" s="68">
        <v>43371</v>
      </c>
      <c r="O205" s="68">
        <v>43371</v>
      </c>
      <c r="P205" s="68">
        <v>43399</v>
      </c>
      <c r="Q205" s="142" t="s">
        <v>3188</v>
      </c>
      <c r="R205" s="52" t="s">
        <v>3188</v>
      </c>
      <c r="S205" s="112" t="s">
        <v>3044</v>
      </c>
      <c r="T205" s="52">
        <v>156</v>
      </c>
      <c r="U205" s="49">
        <v>1092</v>
      </c>
      <c r="V205" s="143">
        <v>-273</v>
      </c>
      <c r="W205" s="101">
        <v>5697</v>
      </c>
      <c r="X205" s="52">
        <v>4</v>
      </c>
      <c r="Y205" s="101">
        <v>1424.25</v>
      </c>
      <c r="Z205" s="42" t="s">
        <v>3045</v>
      </c>
      <c r="AA205" s="52">
        <v>3</v>
      </c>
      <c r="AB205" s="97" t="s">
        <v>134</v>
      </c>
      <c r="AC205" s="52">
        <v>3</v>
      </c>
      <c r="AD205" s="112"/>
      <c r="AE205" s="52" t="s">
        <v>1131</v>
      </c>
      <c r="AF205" s="112" t="s">
        <v>1132</v>
      </c>
      <c r="AG205" s="52" t="s">
        <v>81</v>
      </c>
      <c r="AH205" s="42" t="s">
        <v>1590</v>
      </c>
      <c r="AI205" s="42" t="s">
        <v>3046</v>
      </c>
    </row>
    <row r="206" spans="1:38" s="42" customFormat="1" x14ac:dyDescent="0.25">
      <c r="A206" s="42" t="s">
        <v>4</v>
      </c>
      <c r="B206" s="42" t="s">
        <v>69</v>
      </c>
      <c r="C206" s="42" t="s">
        <v>3047</v>
      </c>
      <c r="D206" s="52">
        <v>3</v>
      </c>
      <c r="E206" s="52" t="s">
        <v>1282</v>
      </c>
      <c r="F206" s="112" t="s">
        <v>3048</v>
      </c>
      <c r="G206" s="112" t="s">
        <v>3049</v>
      </c>
      <c r="H206" s="42" t="s">
        <v>3050</v>
      </c>
      <c r="I206" s="42" t="s">
        <v>3141</v>
      </c>
      <c r="J206" s="42" t="s">
        <v>3051</v>
      </c>
      <c r="K206" s="106" t="s">
        <v>3142</v>
      </c>
      <c r="L206" s="97" t="s">
        <v>3143</v>
      </c>
      <c r="M206" s="67">
        <v>42705</v>
      </c>
      <c r="N206" s="68">
        <v>43252</v>
      </c>
      <c r="O206" s="68">
        <v>43252</v>
      </c>
      <c r="P206" s="68">
        <v>43259</v>
      </c>
      <c r="Q206" s="142" t="s">
        <v>3101</v>
      </c>
      <c r="R206" s="52" t="s">
        <v>3101</v>
      </c>
      <c r="S206" s="112" t="s">
        <v>3052</v>
      </c>
      <c r="T206" s="52">
        <v>104.28579999999999</v>
      </c>
      <c r="U206" s="49">
        <v>730.00059999999996</v>
      </c>
      <c r="V206" s="143">
        <v>-183.00059999999996</v>
      </c>
      <c r="W206" s="101">
        <v>298</v>
      </c>
      <c r="X206" s="52">
        <v>1</v>
      </c>
      <c r="Y206" s="52">
        <v>298</v>
      </c>
      <c r="Z206" s="42" t="s">
        <v>1517</v>
      </c>
      <c r="AA206" s="52">
        <v>3</v>
      </c>
      <c r="AB206" s="97" t="s">
        <v>64</v>
      </c>
      <c r="AC206" s="52">
        <v>2</v>
      </c>
      <c r="AD206" s="112"/>
      <c r="AE206" s="52" t="s">
        <v>64</v>
      </c>
      <c r="AF206" s="112" t="s">
        <v>64</v>
      </c>
      <c r="AG206" s="52" t="s">
        <v>228</v>
      </c>
      <c r="AH206" s="42" t="s">
        <v>1590</v>
      </c>
      <c r="AI206" s="42" t="s">
        <v>3053</v>
      </c>
    </row>
    <row r="207" spans="1:38" s="42" customFormat="1" ht="15.75" x14ac:dyDescent="0.25">
      <c r="A207" s="38" t="s">
        <v>4</v>
      </c>
      <c r="B207" s="39" t="s">
        <v>69</v>
      </c>
      <c r="C207" s="76" t="s">
        <v>3047</v>
      </c>
      <c r="D207" s="40">
        <v>3</v>
      </c>
      <c r="E207" s="40" t="s">
        <v>1282</v>
      </c>
      <c r="F207" s="41" t="s">
        <v>3048</v>
      </c>
      <c r="G207" s="112" t="s">
        <v>3049</v>
      </c>
      <c r="H207" s="77" t="s">
        <v>3054</v>
      </c>
      <c r="I207" s="42" t="s">
        <v>3144</v>
      </c>
      <c r="J207" s="39" t="s">
        <v>3055</v>
      </c>
      <c r="K207" s="106" t="s">
        <v>3142</v>
      </c>
      <c r="L207" s="381" t="s">
        <v>3145</v>
      </c>
      <c r="M207" s="44">
        <v>42095</v>
      </c>
      <c r="N207" s="95">
        <v>43252</v>
      </c>
      <c r="O207" s="95">
        <v>43252</v>
      </c>
      <c r="P207" s="68">
        <v>43259</v>
      </c>
      <c r="Q207" s="142" t="s">
        <v>3189</v>
      </c>
      <c r="R207" s="52" t="s">
        <v>3189</v>
      </c>
      <c r="S207" s="39" t="s">
        <v>876</v>
      </c>
      <c r="T207" s="52">
        <v>78.214349999999996</v>
      </c>
      <c r="U207" s="49">
        <v>547.50045</v>
      </c>
      <c r="V207" s="143">
        <v>609</v>
      </c>
      <c r="W207" s="100">
        <v>880</v>
      </c>
      <c r="X207" s="49">
        <v>2</v>
      </c>
      <c r="Y207" s="52">
        <v>440</v>
      </c>
      <c r="Z207" s="77" t="s">
        <v>3056</v>
      </c>
      <c r="AA207" s="40">
        <v>0</v>
      </c>
      <c r="AB207" s="51" t="s">
        <v>1018</v>
      </c>
      <c r="AC207" s="52">
        <v>3</v>
      </c>
      <c r="AE207" s="79" t="s">
        <v>485</v>
      </c>
      <c r="AF207" s="124" t="s">
        <v>3057</v>
      </c>
      <c r="AG207" s="40" t="s">
        <v>228</v>
      </c>
      <c r="AH207" s="39" t="s">
        <v>1590</v>
      </c>
    </row>
    <row r="208" spans="1:38" s="42" customFormat="1" x14ac:dyDescent="0.25">
      <c r="A208" s="42" t="s">
        <v>4</v>
      </c>
      <c r="B208" s="42" t="s">
        <v>69</v>
      </c>
      <c r="C208" s="42" t="s">
        <v>3058</v>
      </c>
      <c r="D208" s="52">
        <v>3</v>
      </c>
      <c r="E208" s="52" t="s">
        <v>71</v>
      </c>
      <c r="F208" s="112" t="s">
        <v>1349</v>
      </c>
      <c r="G208" s="112" t="s">
        <v>458</v>
      </c>
      <c r="H208" s="42" t="s">
        <v>3059</v>
      </c>
      <c r="I208" s="106" t="s">
        <v>3146</v>
      </c>
      <c r="J208" s="42" t="s">
        <v>3060</v>
      </c>
      <c r="K208" s="105" t="s">
        <v>3133</v>
      </c>
      <c r="L208" s="66">
        <v>42695</v>
      </c>
      <c r="M208" s="67">
        <v>42809</v>
      </c>
      <c r="N208" s="68">
        <v>43375</v>
      </c>
      <c r="O208" s="68">
        <v>43375</v>
      </c>
      <c r="P208" s="68">
        <v>43399</v>
      </c>
      <c r="Q208" s="142" t="s">
        <v>3190</v>
      </c>
      <c r="R208" s="52" t="s">
        <v>3190</v>
      </c>
      <c r="S208" s="112" t="s">
        <v>450</v>
      </c>
      <c r="T208" s="52">
        <v>26</v>
      </c>
      <c r="U208" s="49">
        <v>182</v>
      </c>
      <c r="V208" s="143">
        <v>384</v>
      </c>
      <c r="W208" s="101">
        <v>422</v>
      </c>
      <c r="X208" s="52">
        <v>4</v>
      </c>
      <c r="Y208" s="101">
        <v>105.5</v>
      </c>
      <c r="Z208" s="42" t="s">
        <v>3045</v>
      </c>
      <c r="AA208" s="52">
        <v>3</v>
      </c>
      <c r="AB208" s="42" t="s">
        <v>64</v>
      </c>
      <c r="AC208" s="52">
        <v>2</v>
      </c>
      <c r="AD208" s="112" t="s">
        <v>3061</v>
      </c>
      <c r="AE208" s="52" t="s">
        <v>64</v>
      </c>
      <c r="AF208" s="112" t="s">
        <v>64</v>
      </c>
      <c r="AG208" s="52" t="s">
        <v>64</v>
      </c>
      <c r="AH208" s="42" t="s">
        <v>1590</v>
      </c>
      <c r="AI208" s="42" t="s">
        <v>3062</v>
      </c>
    </row>
    <row r="209" spans="1:38" ht="15.75" x14ac:dyDescent="0.25">
      <c r="A209" s="38" t="s">
        <v>4</v>
      </c>
      <c r="B209" s="39" t="s">
        <v>69</v>
      </c>
      <c r="C209" s="76" t="s">
        <v>3063</v>
      </c>
      <c r="D209" s="40">
        <v>3</v>
      </c>
      <c r="E209" s="40" t="s">
        <v>71</v>
      </c>
      <c r="F209" s="41" t="s">
        <v>722</v>
      </c>
      <c r="G209" s="41" t="s">
        <v>458</v>
      </c>
      <c r="H209" s="77" t="s">
        <v>3064</v>
      </c>
      <c r="I209" s="42" t="s">
        <v>3147</v>
      </c>
      <c r="J209" s="39" t="s">
        <v>3065</v>
      </c>
      <c r="K209" s="105" t="s">
        <v>3094</v>
      </c>
      <c r="L209" s="44">
        <v>41542</v>
      </c>
      <c r="M209" s="44">
        <v>41583</v>
      </c>
      <c r="N209" s="95">
        <v>43207</v>
      </c>
      <c r="O209" s="95">
        <v>43207</v>
      </c>
      <c r="P209" s="95">
        <v>43214</v>
      </c>
      <c r="Q209" s="142" t="s">
        <v>3191</v>
      </c>
      <c r="R209" s="52" t="s">
        <v>3191</v>
      </c>
      <c r="S209" s="38" t="s">
        <v>1377</v>
      </c>
      <c r="T209" s="48">
        <v>104</v>
      </c>
      <c r="U209" s="49">
        <v>728</v>
      </c>
      <c r="V209" s="143">
        <v>896</v>
      </c>
      <c r="W209" s="99">
        <v>1454</v>
      </c>
      <c r="X209" s="49">
        <v>3</v>
      </c>
      <c r="Y209" s="101">
        <v>484.66666666666669</v>
      </c>
      <c r="Z209" s="77" t="s">
        <v>293</v>
      </c>
      <c r="AA209" s="49">
        <v>1</v>
      </c>
      <c r="AB209" s="51" t="s">
        <v>223</v>
      </c>
      <c r="AC209" s="52">
        <v>2</v>
      </c>
      <c r="AD209" s="42"/>
      <c r="AE209" s="40" t="s">
        <v>3066</v>
      </c>
      <c r="AF209" s="113" t="s">
        <v>3067</v>
      </c>
      <c r="AG209" s="40" t="s">
        <v>172</v>
      </c>
      <c r="AH209" s="76" t="s">
        <v>3068</v>
      </c>
      <c r="AI209" s="42"/>
      <c r="AJ209" s="42"/>
      <c r="AL209" s="42"/>
    </row>
    <row r="210" spans="1:38" s="30" customFormat="1" ht="15.75" x14ac:dyDescent="0.25">
      <c r="A210" s="38" t="s">
        <v>4</v>
      </c>
      <c r="B210" s="39" t="s">
        <v>69</v>
      </c>
      <c r="C210" s="76" t="s">
        <v>3148</v>
      </c>
      <c r="D210" s="40">
        <v>3</v>
      </c>
      <c r="E210" s="40" t="s">
        <v>71</v>
      </c>
      <c r="F210" s="41" t="s">
        <v>3069</v>
      </c>
      <c r="G210" s="41" t="s">
        <v>3070</v>
      </c>
      <c r="H210" s="77" t="s">
        <v>3071</v>
      </c>
      <c r="I210" s="42"/>
      <c r="J210" s="39" t="s">
        <v>3072</v>
      </c>
      <c r="K210" s="105" t="s">
        <v>1632</v>
      </c>
      <c r="L210" s="160">
        <v>41956</v>
      </c>
      <c r="M210" s="44">
        <v>41730</v>
      </c>
      <c r="N210" s="95">
        <v>43371</v>
      </c>
      <c r="O210" s="78">
        <v>43280</v>
      </c>
      <c r="P210" s="95">
        <v>43383</v>
      </c>
      <c r="Q210" s="142" t="s">
        <v>3192</v>
      </c>
      <c r="R210" s="52" t="s">
        <v>3193</v>
      </c>
      <c r="S210" s="105" t="s">
        <v>3073</v>
      </c>
      <c r="T210" s="99">
        <v>36</v>
      </c>
      <c r="U210" s="49">
        <v>252</v>
      </c>
      <c r="V210" s="143">
        <v>1298</v>
      </c>
      <c r="W210" s="100">
        <v>818</v>
      </c>
      <c r="X210" s="49">
        <v>2</v>
      </c>
      <c r="Y210" s="101">
        <v>409</v>
      </c>
      <c r="Z210" s="77" t="s">
        <v>3074</v>
      </c>
      <c r="AA210" s="40">
        <v>2</v>
      </c>
      <c r="AB210" s="51" t="s">
        <v>1438</v>
      </c>
      <c r="AC210" s="52">
        <v>3</v>
      </c>
      <c r="AD210" s="42"/>
      <c r="AE210" s="40">
        <v>3</v>
      </c>
      <c r="AF210" s="113" t="s">
        <v>396</v>
      </c>
      <c r="AG210" s="40" t="s">
        <v>3075</v>
      </c>
      <c r="AH210" s="39" t="s">
        <v>1590</v>
      </c>
      <c r="AI210" s="42"/>
      <c r="AJ210" s="42"/>
      <c r="AL210" s="42"/>
    </row>
    <row r="211" spans="1:38" x14ac:dyDescent="0.25">
      <c r="A211" s="42" t="s">
        <v>4</v>
      </c>
      <c r="B211" s="42" t="s">
        <v>69</v>
      </c>
      <c r="C211" s="42" t="s">
        <v>3076</v>
      </c>
      <c r="D211" s="52">
        <v>2</v>
      </c>
      <c r="E211" s="52" t="s">
        <v>195</v>
      </c>
      <c r="F211" s="112" t="s">
        <v>3077</v>
      </c>
      <c r="G211" s="112" t="s">
        <v>1454</v>
      </c>
      <c r="H211" s="42" t="s">
        <v>3078</v>
      </c>
      <c r="I211" s="42" t="s">
        <v>3079</v>
      </c>
      <c r="J211" s="42" t="s">
        <v>3080</v>
      </c>
      <c r="K211" s="106" t="s">
        <v>1632</v>
      </c>
      <c r="L211" s="66">
        <v>42481</v>
      </c>
      <c r="M211" s="67">
        <v>42513</v>
      </c>
      <c r="N211" s="68">
        <v>43373</v>
      </c>
      <c r="O211" s="68">
        <v>43373</v>
      </c>
      <c r="P211" s="68">
        <v>43383</v>
      </c>
      <c r="Q211" s="142" t="s">
        <v>3194</v>
      </c>
      <c r="R211" s="52" t="s">
        <v>3194</v>
      </c>
      <c r="S211" s="144" t="s">
        <v>1128</v>
      </c>
      <c r="T211" s="379">
        <v>4</v>
      </c>
      <c r="U211" s="49">
        <v>28</v>
      </c>
      <c r="V211" s="143">
        <v>832</v>
      </c>
      <c r="W211" s="101">
        <v>285</v>
      </c>
      <c r="X211" s="70">
        <v>2</v>
      </c>
      <c r="Y211" s="101">
        <v>142.5</v>
      </c>
      <c r="Z211" s="42" t="s">
        <v>293</v>
      </c>
      <c r="AA211" s="52">
        <v>1</v>
      </c>
      <c r="AB211" s="97" t="s">
        <v>64</v>
      </c>
      <c r="AC211" s="52">
        <v>3</v>
      </c>
      <c r="AD211" s="112" t="s">
        <v>3081</v>
      </c>
      <c r="AE211" s="52" t="s">
        <v>64</v>
      </c>
      <c r="AF211" s="112" t="s">
        <v>64</v>
      </c>
      <c r="AG211" s="52" t="s">
        <v>228</v>
      </c>
      <c r="AH211" s="42" t="s">
        <v>3082</v>
      </c>
      <c r="AI211" s="42" t="s">
        <v>3083</v>
      </c>
      <c r="AJ211" s="42"/>
      <c r="AL211" s="42"/>
    </row>
    <row r="212" spans="1:38" ht="15.75" x14ac:dyDescent="0.25">
      <c r="A212" s="38" t="s">
        <v>4</v>
      </c>
      <c r="B212" s="39" t="s">
        <v>69</v>
      </c>
      <c r="C212" s="76" t="s">
        <v>3149</v>
      </c>
      <c r="D212" s="40">
        <v>3</v>
      </c>
      <c r="E212" s="40" t="s">
        <v>127</v>
      </c>
      <c r="F212" s="41" t="s">
        <v>892</v>
      </c>
      <c r="G212" s="41" t="s">
        <v>1259</v>
      </c>
      <c r="H212" s="77" t="s">
        <v>3084</v>
      </c>
      <c r="I212" s="42"/>
      <c r="J212" s="162" t="s">
        <v>3085</v>
      </c>
      <c r="K212" s="105" t="s">
        <v>3094</v>
      </c>
      <c r="L212" s="160">
        <v>41878</v>
      </c>
      <c r="M212" s="44">
        <v>41852</v>
      </c>
      <c r="N212" s="95">
        <v>42856</v>
      </c>
      <c r="O212" s="95">
        <v>42856</v>
      </c>
      <c r="P212" s="95">
        <v>43238</v>
      </c>
      <c r="Q212" s="142" t="s">
        <v>3106</v>
      </c>
      <c r="R212" s="52" t="s">
        <v>3106</v>
      </c>
      <c r="S212" s="39" t="s">
        <v>3086</v>
      </c>
      <c r="T212" s="52">
        <v>126.01200833333333</v>
      </c>
      <c r="U212" s="49">
        <v>882.08405833333325</v>
      </c>
      <c r="V212" s="143">
        <v>-121.41759166666657</v>
      </c>
      <c r="W212" s="100">
        <v>913</v>
      </c>
      <c r="X212" s="49">
        <v>1</v>
      </c>
      <c r="Y212" s="52">
        <v>913</v>
      </c>
      <c r="Z212" s="77" t="s">
        <v>3087</v>
      </c>
      <c r="AA212" s="40">
        <v>3</v>
      </c>
      <c r="AB212" s="51" t="s">
        <v>223</v>
      </c>
      <c r="AC212" s="52">
        <v>3</v>
      </c>
      <c r="AD212" s="42" t="s">
        <v>3088</v>
      </c>
      <c r="AE212" s="40" t="s">
        <v>64</v>
      </c>
      <c r="AF212" s="113"/>
      <c r="AG212" s="40" t="s">
        <v>228</v>
      </c>
      <c r="AH212" s="39" t="s">
        <v>1590</v>
      </c>
      <c r="AI212" s="42"/>
      <c r="AJ212" s="42"/>
      <c r="AL212" s="42"/>
    </row>
    <row r="213" spans="1:38" s="50" customFormat="1" x14ac:dyDescent="0.25">
      <c r="A213" s="42" t="s">
        <v>4</v>
      </c>
      <c r="B213" s="42" t="s">
        <v>69</v>
      </c>
      <c r="C213" s="42" t="s">
        <v>3107</v>
      </c>
      <c r="D213" s="52">
        <v>2</v>
      </c>
      <c r="E213" s="52" t="s">
        <v>195</v>
      </c>
      <c r="F213" s="112" t="s">
        <v>3036</v>
      </c>
      <c r="G213" s="112" t="s">
        <v>1163</v>
      </c>
      <c r="H213" s="42" t="s">
        <v>3037</v>
      </c>
      <c r="I213" s="42" t="s">
        <v>3038</v>
      </c>
      <c r="J213" s="42" t="s">
        <v>3039</v>
      </c>
      <c r="K213" s="106" t="s">
        <v>3150</v>
      </c>
      <c r="L213" s="66">
        <v>42548</v>
      </c>
      <c r="M213" s="67">
        <v>42522</v>
      </c>
      <c r="N213" s="68">
        <v>43435</v>
      </c>
      <c r="O213" s="68">
        <v>43435</v>
      </c>
      <c r="P213" s="68">
        <v>43454</v>
      </c>
      <c r="Q213" s="47" t="s">
        <v>3105</v>
      </c>
      <c r="R213" s="47" t="s">
        <v>3105</v>
      </c>
      <c r="S213" s="112" t="s">
        <v>1128</v>
      </c>
      <c r="T213" s="52">
        <v>4</v>
      </c>
      <c r="U213" s="49">
        <v>28</v>
      </c>
      <c r="V213" s="52">
        <v>2</v>
      </c>
      <c r="W213" s="106">
        <v>88.5</v>
      </c>
      <c r="X213" s="42" t="s">
        <v>3040</v>
      </c>
      <c r="Y213" s="52">
        <v>1</v>
      </c>
      <c r="Z213" s="42" t="s">
        <v>64</v>
      </c>
      <c r="AA213" s="52">
        <v>3</v>
      </c>
      <c r="AB213" s="112" t="s">
        <v>3151</v>
      </c>
      <c r="AC213" s="52" t="s">
        <v>64</v>
      </c>
      <c r="AD213" s="112"/>
      <c r="AE213" s="52" t="s">
        <v>228</v>
      </c>
      <c r="AF213" s="42" t="s">
        <v>3041</v>
      </c>
      <c r="AG213"/>
      <c r="AH213"/>
      <c r="AI213"/>
      <c r="AJ213"/>
      <c r="AL213"/>
    </row>
  </sheetData>
  <autoFilter ref="A6:AI169">
    <sortState ref="A7:AI169">
      <sortCondition ref="A6:A169"/>
    </sortState>
  </autoFilter>
  <mergeCells count="8">
    <mergeCell ref="AD1:AF3"/>
    <mergeCell ref="A2:J2"/>
    <mergeCell ref="A3:J3"/>
    <mergeCell ref="A4:J4"/>
    <mergeCell ref="A1:J1"/>
    <mergeCell ref="L1:Q1"/>
    <mergeCell ref="S1:V1"/>
    <mergeCell ref="Z1:AC3"/>
  </mergeCells>
  <hyperlinks>
    <hyperlink ref="X179" r:id="rId1" display="http://clinicaltrials.gov/ct2/bye/1QoPWw4lZX-i-iSxuQ7Ju6c9cXcxeBDq."/>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49"/>
  <sheetViews>
    <sheetView workbookViewId="0">
      <selection activeCell="E18" sqref="E18"/>
    </sheetView>
  </sheetViews>
  <sheetFormatPr defaultColWidth="8.85546875" defaultRowHeight="15" x14ac:dyDescent="0.25"/>
  <cols>
    <col min="1" max="1" width="13.42578125" customWidth="1"/>
    <col min="2" max="2" width="25.140625" customWidth="1"/>
    <col min="3" max="3" width="27.85546875" customWidth="1"/>
    <col min="4" max="4" width="9.42578125" style="198" customWidth="1"/>
    <col min="6" max="6" width="9.85546875" customWidth="1"/>
  </cols>
  <sheetData>
    <row r="1" spans="1:1024 1026:2048 2050:3072 3074:4096 4098:5120 5122:6144 6146:7168 7170:8192 8194:9216 9218:10240 10242:11264 11266:12288 12290:13312 13314:14336 14338:15360 15362:16384" ht="16.5" thickBot="1" x14ac:dyDescent="0.3">
      <c r="A1" s="522" t="s">
        <v>2477</v>
      </c>
      <c r="B1" s="523"/>
      <c r="C1" s="523"/>
      <c r="D1" s="523"/>
      <c r="E1" s="524"/>
    </row>
    <row r="2" spans="1:1024 1026:2048 2050:3072 3074:4096 4098:5120 5122:6144 6146:7168 7170:8192 8194:9216 9218:10240 10242:11264 11266:12288 12290:13312 13314:14336 14338:15360 15362:16384" ht="15.75" thickBot="1" x14ac:dyDescent="0.3">
      <c r="D2" s="331" t="s">
        <v>2424</v>
      </c>
      <c r="E2" s="166" t="s">
        <v>2425</v>
      </c>
    </row>
    <row r="3" spans="1:1024 1026:2048 2050:3072 3074:4096 4098:5120 5122:6144 6146:7168 7170:8192 8194:9216 9218:10240 10242:11264 11266:12288 12290:13312 13314:14336 14338:15360 15362:16384" ht="15.75" thickBot="1" x14ac:dyDescent="0.3">
      <c r="A3" s="304" t="s">
        <v>2396</v>
      </c>
      <c r="B3" s="305"/>
      <c r="C3" s="306"/>
      <c r="D3" s="307">
        <f>SUM(D4,D13,D17,D18)</f>
        <v>53</v>
      </c>
      <c r="E3" s="332">
        <f>D3/74</f>
        <v>0.71621621621621623</v>
      </c>
      <c r="F3" s="309"/>
      <c r="H3" s="309"/>
      <c r="J3" s="309"/>
      <c r="L3" s="309"/>
      <c r="N3" s="309"/>
      <c r="P3" s="309"/>
      <c r="R3" s="309"/>
      <c r="T3" s="309"/>
      <c r="V3" s="309"/>
      <c r="X3" s="309"/>
      <c r="Z3" s="309"/>
      <c r="AB3" s="309"/>
      <c r="AD3" s="309"/>
      <c r="AF3" s="309"/>
      <c r="AH3" s="309"/>
      <c r="AJ3" s="309"/>
      <c r="AL3" s="309"/>
      <c r="AN3" s="309"/>
      <c r="AP3" s="309"/>
      <c r="AR3" s="309"/>
      <c r="AT3" s="309"/>
      <c r="AV3" s="309"/>
      <c r="AX3" s="309"/>
      <c r="AZ3" s="309"/>
      <c r="BB3" s="309"/>
      <c r="BD3" s="309"/>
      <c r="BF3" s="309"/>
      <c r="BH3" s="309"/>
      <c r="BJ3" s="309"/>
      <c r="BL3" s="309"/>
      <c r="BN3" s="309"/>
      <c r="BP3" s="309"/>
      <c r="BR3" s="309"/>
      <c r="BT3" s="309"/>
      <c r="BV3" s="309"/>
      <c r="BX3" s="309"/>
      <c r="BZ3" s="309"/>
      <c r="CB3" s="309"/>
      <c r="CD3" s="309"/>
      <c r="CF3" s="309"/>
      <c r="CH3" s="309"/>
      <c r="CJ3" s="309"/>
      <c r="CL3" s="309"/>
      <c r="CN3" s="309"/>
      <c r="CP3" s="309"/>
      <c r="CR3" s="309"/>
      <c r="CT3" s="309"/>
      <c r="CV3" s="309"/>
      <c r="CX3" s="309"/>
      <c r="CZ3" s="309"/>
      <c r="DB3" s="309"/>
      <c r="DD3" s="309"/>
      <c r="DF3" s="309"/>
      <c r="DH3" s="309"/>
      <c r="DJ3" s="309"/>
      <c r="DL3" s="309"/>
      <c r="DN3" s="309"/>
      <c r="DP3" s="309"/>
      <c r="DR3" s="309"/>
      <c r="DT3" s="309"/>
      <c r="DV3" s="309"/>
      <c r="DX3" s="309"/>
      <c r="DZ3" s="309"/>
      <c r="EB3" s="309"/>
      <c r="ED3" s="309"/>
      <c r="EF3" s="309"/>
      <c r="EH3" s="309"/>
      <c r="EJ3" s="309"/>
      <c r="EL3" s="309"/>
      <c r="EN3" s="309"/>
      <c r="EP3" s="309"/>
      <c r="ER3" s="309"/>
      <c r="ET3" s="309"/>
      <c r="EV3" s="309"/>
      <c r="EX3" s="309"/>
      <c r="EZ3" s="309"/>
      <c r="FB3" s="309"/>
      <c r="FD3" s="309"/>
      <c r="FF3" s="309"/>
      <c r="FH3" s="309"/>
      <c r="FJ3" s="309"/>
      <c r="FL3" s="309"/>
      <c r="FN3" s="309"/>
      <c r="FP3" s="309"/>
      <c r="FR3" s="309"/>
      <c r="FT3" s="309"/>
      <c r="FV3" s="309"/>
      <c r="FX3" s="309"/>
      <c r="FZ3" s="309"/>
      <c r="GB3" s="309"/>
      <c r="GD3" s="309"/>
      <c r="GF3" s="309"/>
      <c r="GH3" s="309"/>
      <c r="GJ3" s="309"/>
      <c r="GL3" s="309"/>
      <c r="GN3" s="309"/>
      <c r="GP3" s="309"/>
      <c r="GR3" s="309"/>
      <c r="GT3" s="309"/>
      <c r="GV3" s="309"/>
      <c r="GX3" s="309"/>
      <c r="GZ3" s="309"/>
      <c r="HB3" s="309"/>
      <c r="HD3" s="309"/>
      <c r="HF3" s="309"/>
      <c r="HH3" s="309"/>
      <c r="HJ3" s="309"/>
      <c r="HL3" s="309"/>
      <c r="HN3" s="309"/>
      <c r="HP3" s="309"/>
      <c r="HR3" s="309"/>
      <c r="HT3" s="309"/>
      <c r="HV3" s="309"/>
      <c r="HX3" s="309"/>
      <c r="HZ3" s="309"/>
      <c r="IB3" s="309"/>
      <c r="ID3" s="309"/>
      <c r="IF3" s="309"/>
      <c r="IH3" s="309"/>
      <c r="IJ3" s="309"/>
      <c r="IL3" s="309"/>
      <c r="IN3" s="309"/>
      <c r="IP3" s="309"/>
      <c r="IR3" s="309"/>
      <c r="IT3" s="309"/>
      <c r="IV3" s="309"/>
      <c r="IX3" s="309"/>
      <c r="IZ3" s="309"/>
      <c r="JB3" s="309"/>
      <c r="JD3" s="309"/>
      <c r="JF3" s="309"/>
      <c r="JH3" s="309"/>
      <c r="JJ3" s="309"/>
      <c r="JL3" s="309"/>
      <c r="JN3" s="309"/>
      <c r="JP3" s="309"/>
      <c r="JR3" s="309"/>
      <c r="JT3" s="309"/>
      <c r="JV3" s="309"/>
      <c r="JX3" s="309"/>
      <c r="JZ3" s="309"/>
      <c r="KB3" s="309"/>
      <c r="KD3" s="309"/>
      <c r="KF3" s="309"/>
      <c r="KH3" s="309"/>
      <c r="KJ3" s="309"/>
      <c r="KL3" s="309"/>
      <c r="KN3" s="309"/>
      <c r="KP3" s="309"/>
      <c r="KR3" s="309"/>
      <c r="KT3" s="309"/>
      <c r="KV3" s="309"/>
      <c r="KX3" s="309"/>
      <c r="KZ3" s="309"/>
      <c r="LB3" s="309"/>
      <c r="LD3" s="309"/>
      <c r="LF3" s="309"/>
      <c r="LH3" s="309"/>
      <c r="LJ3" s="309"/>
      <c r="LL3" s="309"/>
      <c r="LN3" s="309"/>
      <c r="LP3" s="309"/>
      <c r="LR3" s="309"/>
      <c r="LT3" s="309"/>
      <c r="LV3" s="309"/>
      <c r="LX3" s="309"/>
      <c r="LZ3" s="309"/>
      <c r="MB3" s="309"/>
      <c r="MD3" s="309"/>
      <c r="MF3" s="309"/>
      <c r="MH3" s="309"/>
      <c r="MJ3" s="309"/>
      <c r="ML3" s="309"/>
      <c r="MN3" s="309"/>
      <c r="MP3" s="309"/>
      <c r="MR3" s="309"/>
      <c r="MT3" s="309"/>
      <c r="MV3" s="309"/>
      <c r="MX3" s="309"/>
      <c r="MZ3" s="309"/>
      <c r="NB3" s="309"/>
      <c r="ND3" s="309"/>
      <c r="NF3" s="309"/>
      <c r="NH3" s="309"/>
      <c r="NJ3" s="309"/>
      <c r="NL3" s="309"/>
      <c r="NN3" s="309"/>
      <c r="NP3" s="309"/>
      <c r="NR3" s="309"/>
      <c r="NT3" s="309"/>
      <c r="NV3" s="309"/>
      <c r="NX3" s="309"/>
      <c r="NZ3" s="309"/>
      <c r="OB3" s="309"/>
      <c r="OD3" s="309"/>
      <c r="OF3" s="309"/>
      <c r="OH3" s="309"/>
      <c r="OJ3" s="309"/>
      <c r="OL3" s="309"/>
      <c r="ON3" s="309"/>
      <c r="OP3" s="309"/>
      <c r="OR3" s="309"/>
      <c r="OT3" s="309"/>
      <c r="OV3" s="309"/>
      <c r="OX3" s="309"/>
      <c r="OZ3" s="309"/>
      <c r="PB3" s="309"/>
      <c r="PD3" s="309"/>
      <c r="PF3" s="309"/>
      <c r="PH3" s="309"/>
      <c r="PJ3" s="309"/>
      <c r="PL3" s="309"/>
      <c r="PN3" s="309"/>
      <c r="PP3" s="309"/>
      <c r="PR3" s="309"/>
      <c r="PT3" s="309"/>
      <c r="PV3" s="309"/>
      <c r="PX3" s="309"/>
      <c r="PZ3" s="309"/>
      <c r="QB3" s="309"/>
      <c r="QD3" s="309"/>
      <c r="QF3" s="309"/>
      <c r="QH3" s="309"/>
      <c r="QJ3" s="309"/>
      <c r="QL3" s="309"/>
      <c r="QN3" s="309"/>
      <c r="QP3" s="309"/>
      <c r="QR3" s="309"/>
      <c r="QT3" s="309"/>
      <c r="QV3" s="309"/>
      <c r="QX3" s="309"/>
      <c r="QZ3" s="309"/>
      <c r="RB3" s="309"/>
      <c r="RD3" s="309"/>
      <c r="RF3" s="309"/>
      <c r="RH3" s="309"/>
      <c r="RJ3" s="309"/>
      <c r="RL3" s="309"/>
      <c r="RN3" s="309"/>
      <c r="RP3" s="309"/>
      <c r="RR3" s="309"/>
      <c r="RT3" s="309"/>
      <c r="RV3" s="309"/>
      <c r="RX3" s="309"/>
      <c r="RZ3" s="309"/>
      <c r="SB3" s="309"/>
      <c r="SD3" s="309"/>
      <c r="SF3" s="309"/>
      <c r="SH3" s="309"/>
      <c r="SJ3" s="309"/>
      <c r="SL3" s="309"/>
      <c r="SN3" s="309"/>
      <c r="SP3" s="309"/>
      <c r="SR3" s="309"/>
      <c r="ST3" s="309"/>
      <c r="SV3" s="309"/>
      <c r="SX3" s="309"/>
      <c r="SZ3" s="309"/>
      <c r="TB3" s="309"/>
      <c r="TD3" s="309"/>
      <c r="TF3" s="309"/>
      <c r="TH3" s="309"/>
      <c r="TJ3" s="309"/>
      <c r="TL3" s="309"/>
      <c r="TN3" s="309"/>
      <c r="TP3" s="309"/>
      <c r="TR3" s="309"/>
      <c r="TT3" s="309"/>
      <c r="TV3" s="309"/>
      <c r="TX3" s="309"/>
      <c r="TZ3" s="309"/>
      <c r="UB3" s="309"/>
      <c r="UD3" s="309"/>
      <c r="UF3" s="309"/>
      <c r="UH3" s="309"/>
      <c r="UJ3" s="309"/>
      <c r="UL3" s="309"/>
      <c r="UN3" s="309"/>
      <c r="UP3" s="309"/>
      <c r="UR3" s="309"/>
      <c r="UT3" s="309"/>
      <c r="UV3" s="309"/>
      <c r="UX3" s="309"/>
      <c r="UZ3" s="309"/>
      <c r="VB3" s="309"/>
      <c r="VD3" s="309"/>
      <c r="VF3" s="309"/>
      <c r="VH3" s="309"/>
      <c r="VJ3" s="309"/>
      <c r="VL3" s="309"/>
      <c r="VN3" s="309"/>
      <c r="VP3" s="309"/>
      <c r="VR3" s="309"/>
      <c r="VT3" s="309"/>
      <c r="VV3" s="309"/>
      <c r="VX3" s="309"/>
      <c r="VZ3" s="309"/>
      <c r="WB3" s="309"/>
      <c r="WD3" s="309"/>
      <c r="WF3" s="309"/>
      <c r="WH3" s="309"/>
      <c r="WJ3" s="309"/>
      <c r="WL3" s="309"/>
      <c r="WN3" s="309"/>
      <c r="WP3" s="309"/>
      <c r="WR3" s="309"/>
      <c r="WT3" s="309"/>
      <c r="WV3" s="309"/>
      <c r="WX3" s="309"/>
      <c r="WZ3" s="309"/>
      <c r="XB3" s="309"/>
      <c r="XD3" s="309"/>
      <c r="XF3" s="309"/>
      <c r="XH3" s="309"/>
      <c r="XJ3" s="309"/>
      <c r="XL3" s="309"/>
      <c r="XN3" s="309"/>
      <c r="XP3" s="309"/>
      <c r="XR3" s="309"/>
      <c r="XT3" s="309"/>
      <c r="XV3" s="309"/>
      <c r="XX3" s="309"/>
      <c r="XZ3" s="309"/>
      <c r="YB3" s="309"/>
      <c r="YD3" s="309"/>
      <c r="YF3" s="309"/>
      <c r="YH3" s="309"/>
      <c r="YJ3" s="309"/>
      <c r="YL3" s="309"/>
      <c r="YN3" s="309"/>
      <c r="YP3" s="309"/>
      <c r="YR3" s="309"/>
      <c r="YT3" s="309"/>
      <c r="YV3" s="309"/>
      <c r="YX3" s="309"/>
      <c r="YZ3" s="309"/>
      <c r="ZB3" s="309"/>
      <c r="ZD3" s="309"/>
      <c r="ZF3" s="309"/>
      <c r="ZH3" s="309"/>
      <c r="ZJ3" s="309"/>
      <c r="ZL3" s="309"/>
      <c r="ZN3" s="309"/>
      <c r="ZP3" s="309"/>
      <c r="ZR3" s="309"/>
      <c r="ZT3" s="309"/>
      <c r="ZV3" s="309"/>
      <c r="ZX3" s="309"/>
      <c r="ZZ3" s="309"/>
      <c r="AAB3" s="309"/>
      <c r="AAD3" s="309"/>
      <c r="AAF3" s="309"/>
      <c r="AAH3" s="309"/>
      <c r="AAJ3" s="309"/>
      <c r="AAL3" s="309"/>
      <c r="AAN3" s="309"/>
      <c r="AAP3" s="309"/>
      <c r="AAR3" s="309"/>
      <c r="AAT3" s="309"/>
      <c r="AAV3" s="309"/>
      <c r="AAX3" s="309"/>
      <c r="AAZ3" s="309"/>
      <c r="ABB3" s="309"/>
      <c r="ABD3" s="309"/>
      <c r="ABF3" s="309"/>
      <c r="ABH3" s="309"/>
      <c r="ABJ3" s="309"/>
      <c r="ABL3" s="309"/>
      <c r="ABN3" s="309"/>
      <c r="ABP3" s="309"/>
      <c r="ABR3" s="309"/>
      <c r="ABT3" s="309"/>
      <c r="ABV3" s="309"/>
      <c r="ABX3" s="309"/>
      <c r="ABZ3" s="309"/>
      <c r="ACB3" s="309"/>
      <c r="ACD3" s="309"/>
      <c r="ACF3" s="309"/>
      <c r="ACH3" s="309"/>
      <c r="ACJ3" s="309"/>
      <c r="ACL3" s="309"/>
      <c r="ACN3" s="309"/>
      <c r="ACP3" s="309"/>
      <c r="ACR3" s="309"/>
      <c r="ACT3" s="309"/>
      <c r="ACV3" s="309"/>
      <c r="ACX3" s="309"/>
      <c r="ACZ3" s="309"/>
      <c r="ADB3" s="309"/>
      <c r="ADD3" s="309"/>
      <c r="ADF3" s="309"/>
      <c r="ADH3" s="309"/>
      <c r="ADJ3" s="309"/>
      <c r="ADL3" s="309"/>
      <c r="ADN3" s="309"/>
      <c r="ADP3" s="309"/>
      <c r="ADR3" s="309"/>
      <c r="ADT3" s="309"/>
      <c r="ADV3" s="309"/>
      <c r="ADX3" s="309"/>
      <c r="ADZ3" s="309"/>
      <c r="AEB3" s="309"/>
      <c r="AED3" s="309"/>
      <c r="AEF3" s="309"/>
      <c r="AEH3" s="309"/>
      <c r="AEJ3" s="309"/>
      <c r="AEL3" s="309"/>
      <c r="AEN3" s="309"/>
      <c r="AEP3" s="309"/>
      <c r="AER3" s="309"/>
      <c r="AET3" s="309"/>
      <c r="AEV3" s="309"/>
      <c r="AEX3" s="309"/>
      <c r="AEZ3" s="309"/>
      <c r="AFB3" s="309"/>
      <c r="AFD3" s="309"/>
      <c r="AFF3" s="309"/>
      <c r="AFH3" s="309"/>
      <c r="AFJ3" s="309"/>
      <c r="AFL3" s="309"/>
      <c r="AFN3" s="309"/>
      <c r="AFP3" s="309"/>
      <c r="AFR3" s="309"/>
      <c r="AFT3" s="309"/>
      <c r="AFV3" s="309"/>
      <c r="AFX3" s="309"/>
      <c r="AFZ3" s="309"/>
      <c r="AGB3" s="309"/>
      <c r="AGD3" s="309"/>
      <c r="AGF3" s="309"/>
      <c r="AGH3" s="309"/>
      <c r="AGJ3" s="309"/>
      <c r="AGL3" s="309"/>
      <c r="AGN3" s="309"/>
      <c r="AGP3" s="309"/>
      <c r="AGR3" s="309"/>
      <c r="AGT3" s="309"/>
      <c r="AGV3" s="309"/>
      <c r="AGX3" s="309"/>
      <c r="AGZ3" s="309"/>
      <c r="AHB3" s="309"/>
      <c r="AHD3" s="309"/>
      <c r="AHF3" s="309"/>
      <c r="AHH3" s="309"/>
      <c r="AHJ3" s="309"/>
      <c r="AHL3" s="309"/>
      <c r="AHN3" s="309"/>
      <c r="AHP3" s="309"/>
      <c r="AHR3" s="309"/>
      <c r="AHT3" s="309"/>
      <c r="AHV3" s="309"/>
      <c r="AHX3" s="309"/>
      <c r="AHZ3" s="309"/>
      <c r="AIB3" s="309"/>
      <c r="AID3" s="309"/>
      <c r="AIF3" s="309"/>
      <c r="AIH3" s="309"/>
      <c r="AIJ3" s="309"/>
      <c r="AIL3" s="309"/>
      <c r="AIN3" s="309"/>
      <c r="AIP3" s="309"/>
      <c r="AIR3" s="309"/>
      <c r="AIT3" s="309"/>
      <c r="AIV3" s="309"/>
      <c r="AIX3" s="309"/>
      <c r="AIZ3" s="309"/>
      <c r="AJB3" s="309"/>
      <c r="AJD3" s="309"/>
      <c r="AJF3" s="309"/>
      <c r="AJH3" s="309"/>
      <c r="AJJ3" s="309"/>
      <c r="AJL3" s="309"/>
      <c r="AJN3" s="309"/>
      <c r="AJP3" s="309"/>
      <c r="AJR3" s="309"/>
      <c r="AJT3" s="309"/>
      <c r="AJV3" s="309"/>
      <c r="AJX3" s="309"/>
      <c r="AJZ3" s="309"/>
      <c r="AKB3" s="309"/>
      <c r="AKD3" s="309"/>
      <c r="AKF3" s="309"/>
      <c r="AKH3" s="309"/>
      <c r="AKJ3" s="309"/>
      <c r="AKL3" s="309"/>
      <c r="AKN3" s="309"/>
      <c r="AKP3" s="309"/>
      <c r="AKR3" s="309"/>
      <c r="AKT3" s="309"/>
      <c r="AKV3" s="309"/>
      <c r="AKX3" s="309"/>
      <c r="AKZ3" s="309"/>
      <c r="ALB3" s="309"/>
      <c r="ALD3" s="309"/>
      <c r="ALF3" s="309"/>
      <c r="ALH3" s="309"/>
      <c r="ALJ3" s="309"/>
      <c r="ALL3" s="309"/>
      <c r="ALN3" s="309"/>
      <c r="ALP3" s="309"/>
      <c r="ALR3" s="309"/>
      <c r="ALT3" s="309"/>
      <c r="ALV3" s="309"/>
      <c r="ALX3" s="309"/>
      <c r="ALZ3" s="309"/>
      <c r="AMB3" s="309"/>
      <c r="AMD3" s="309"/>
      <c r="AMF3" s="309"/>
      <c r="AMH3" s="309"/>
      <c r="AMJ3" s="309"/>
      <c r="AML3" s="309"/>
      <c r="AMN3" s="309"/>
      <c r="AMP3" s="309"/>
      <c r="AMR3" s="309"/>
      <c r="AMT3" s="309"/>
      <c r="AMV3" s="309"/>
      <c r="AMX3" s="309"/>
      <c r="AMZ3" s="309"/>
      <c r="ANB3" s="309"/>
      <c r="AND3" s="309"/>
      <c r="ANF3" s="309"/>
      <c r="ANH3" s="309"/>
      <c r="ANJ3" s="309"/>
      <c r="ANL3" s="309"/>
      <c r="ANN3" s="309"/>
      <c r="ANP3" s="309"/>
      <c r="ANR3" s="309"/>
      <c r="ANT3" s="309"/>
      <c r="ANV3" s="309"/>
      <c r="ANX3" s="309"/>
      <c r="ANZ3" s="309"/>
      <c r="AOB3" s="309"/>
      <c r="AOD3" s="309"/>
      <c r="AOF3" s="309"/>
      <c r="AOH3" s="309"/>
      <c r="AOJ3" s="309"/>
      <c r="AOL3" s="309"/>
      <c r="AON3" s="309"/>
      <c r="AOP3" s="309"/>
      <c r="AOR3" s="309"/>
      <c r="AOT3" s="309"/>
      <c r="AOV3" s="309"/>
      <c r="AOX3" s="309"/>
      <c r="AOZ3" s="309"/>
      <c r="APB3" s="309"/>
      <c r="APD3" s="309"/>
      <c r="APF3" s="309"/>
      <c r="APH3" s="309"/>
      <c r="APJ3" s="309"/>
      <c r="APL3" s="309"/>
      <c r="APN3" s="309"/>
      <c r="APP3" s="309"/>
      <c r="APR3" s="309"/>
      <c r="APT3" s="309"/>
      <c r="APV3" s="309"/>
      <c r="APX3" s="309"/>
      <c r="APZ3" s="309"/>
      <c r="AQB3" s="309"/>
      <c r="AQD3" s="309"/>
      <c r="AQF3" s="309"/>
      <c r="AQH3" s="309"/>
      <c r="AQJ3" s="309"/>
      <c r="AQL3" s="309"/>
      <c r="AQN3" s="309"/>
      <c r="AQP3" s="309"/>
      <c r="AQR3" s="309"/>
      <c r="AQT3" s="309"/>
      <c r="AQV3" s="309"/>
      <c r="AQX3" s="309"/>
      <c r="AQZ3" s="309"/>
      <c r="ARB3" s="309"/>
      <c r="ARD3" s="309"/>
      <c r="ARF3" s="309"/>
      <c r="ARH3" s="309"/>
      <c r="ARJ3" s="309"/>
      <c r="ARL3" s="309"/>
      <c r="ARN3" s="309"/>
      <c r="ARP3" s="309"/>
      <c r="ARR3" s="309"/>
      <c r="ART3" s="309"/>
      <c r="ARV3" s="309"/>
      <c r="ARX3" s="309"/>
      <c r="ARZ3" s="309"/>
      <c r="ASB3" s="309"/>
      <c r="ASD3" s="309"/>
      <c r="ASF3" s="309"/>
      <c r="ASH3" s="309"/>
      <c r="ASJ3" s="309"/>
      <c r="ASL3" s="309"/>
      <c r="ASN3" s="309"/>
      <c r="ASP3" s="309"/>
      <c r="ASR3" s="309"/>
      <c r="AST3" s="309"/>
      <c r="ASV3" s="309"/>
      <c r="ASX3" s="309"/>
      <c r="ASZ3" s="309"/>
      <c r="ATB3" s="309"/>
      <c r="ATD3" s="309"/>
      <c r="ATF3" s="309"/>
      <c r="ATH3" s="309"/>
      <c r="ATJ3" s="309"/>
      <c r="ATL3" s="309"/>
      <c r="ATN3" s="309"/>
      <c r="ATP3" s="309"/>
      <c r="ATR3" s="309"/>
      <c r="ATT3" s="309"/>
      <c r="ATV3" s="309"/>
      <c r="ATX3" s="309"/>
      <c r="ATZ3" s="309"/>
      <c r="AUB3" s="309"/>
      <c r="AUD3" s="309"/>
      <c r="AUF3" s="309"/>
      <c r="AUH3" s="309"/>
      <c r="AUJ3" s="309"/>
      <c r="AUL3" s="309"/>
      <c r="AUN3" s="309"/>
      <c r="AUP3" s="309"/>
      <c r="AUR3" s="309"/>
      <c r="AUT3" s="309"/>
      <c r="AUV3" s="309"/>
      <c r="AUX3" s="309"/>
      <c r="AUZ3" s="309"/>
      <c r="AVB3" s="309"/>
      <c r="AVD3" s="309"/>
      <c r="AVF3" s="309"/>
      <c r="AVH3" s="309"/>
      <c r="AVJ3" s="309"/>
      <c r="AVL3" s="309"/>
      <c r="AVN3" s="309"/>
      <c r="AVP3" s="309"/>
      <c r="AVR3" s="309"/>
      <c r="AVT3" s="309"/>
      <c r="AVV3" s="309"/>
      <c r="AVX3" s="309"/>
      <c r="AVZ3" s="309"/>
      <c r="AWB3" s="309"/>
      <c r="AWD3" s="309"/>
      <c r="AWF3" s="309"/>
      <c r="AWH3" s="309"/>
      <c r="AWJ3" s="309"/>
      <c r="AWL3" s="309"/>
      <c r="AWN3" s="309"/>
      <c r="AWP3" s="309"/>
      <c r="AWR3" s="309"/>
      <c r="AWT3" s="309"/>
      <c r="AWV3" s="309"/>
      <c r="AWX3" s="309"/>
      <c r="AWZ3" s="309"/>
      <c r="AXB3" s="309"/>
      <c r="AXD3" s="309"/>
      <c r="AXF3" s="309"/>
      <c r="AXH3" s="309"/>
      <c r="AXJ3" s="309"/>
      <c r="AXL3" s="309"/>
      <c r="AXN3" s="309"/>
      <c r="AXP3" s="309"/>
      <c r="AXR3" s="309"/>
      <c r="AXT3" s="309"/>
      <c r="AXV3" s="309"/>
      <c r="AXX3" s="309"/>
      <c r="AXZ3" s="309"/>
      <c r="AYB3" s="309"/>
      <c r="AYD3" s="309"/>
      <c r="AYF3" s="309"/>
      <c r="AYH3" s="309"/>
      <c r="AYJ3" s="309"/>
      <c r="AYL3" s="309"/>
      <c r="AYN3" s="309"/>
      <c r="AYP3" s="309"/>
      <c r="AYR3" s="309"/>
      <c r="AYT3" s="309"/>
      <c r="AYV3" s="309"/>
      <c r="AYX3" s="309"/>
      <c r="AYZ3" s="309"/>
      <c r="AZB3" s="309"/>
      <c r="AZD3" s="309"/>
      <c r="AZF3" s="309"/>
      <c r="AZH3" s="309"/>
      <c r="AZJ3" s="309"/>
      <c r="AZL3" s="309"/>
      <c r="AZN3" s="309"/>
      <c r="AZP3" s="309"/>
      <c r="AZR3" s="309"/>
      <c r="AZT3" s="309"/>
      <c r="AZV3" s="309"/>
      <c r="AZX3" s="309"/>
      <c r="AZZ3" s="309"/>
      <c r="BAB3" s="309"/>
      <c r="BAD3" s="309"/>
      <c r="BAF3" s="309"/>
      <c r="BAH3" s="309"/>
      <c r="BAJ3" s="309"/>
      <c r="BAL3" s="309"/>
      <c r="BAN3" s="309"/>
      <c r="BAP3" s="309"/>
      <c r="BAR3" s="309"/>
      <c r="BAT3" s="309"/>
      <c r="BAV3" s="309"/>
      <c r="BAX3" s="309"/>
      <c r="BAZ3" s="309"/>
      <c r="BBB3" s="309"/>
      <c r="BBD3" s="309"/>
      <c r="BBF3" s="309"/>
      <c r="BBH3" s="309"/>
      <c r="BBJ3" s="309"/>
      <c r="BBL3" s="309"/>
      <c r="BBN3" s="309"/>
      <c r="BBP3" s="309"/>
      <c r="BBR3" s="309"/>
      <c r="BBT3" s="309"/>
      <c r="BBV3" s="309"/>
      <c r="BBX3" s="309"/>
      <c r="BBZ3" s="309"/>
      <c r="BCB3" s="309"/>
      <c r="BCD3" s="309"/>
      <c r="BCF3" s="309"/>
      <c r="BCH3" s="309"/>
      <c r="BCJ3" s="309"/>
      <c r="BCL3" s="309"/>
      <c r="BCN3" s="309"/>
      <c r="BCP3" s="309"/>
      <c r="BCR3" s="309"/>
      <c r="BCT3" s="309"/>
      <c r="BCV3" s="309"/>
      <c r="BCX3" s="309"/>
      <c r="BCZ3" s="309"/>
      <c r="BDB3" s="309"/>
      <c r="BDD3" s="309"/>
      <c r="BDF3" s="309"/>
      <c r="BDH3" s="309"/>
      <c r="BDJ3" s="309"/>
      <c r="BDL3" s="309"/>
      <c r="BDN3" s="309"/>
      <c r="BDP3" s="309"/>
      <c r="BDR3" s="309"/>
      <c r="BDT3" s="309"/>
      <c r="BDV3" s="309"/>
      <c r="BDX3" s="309"/>
      <c r="BDZ3" s="309"/>
      <c r="BEB3" s="309"/>
      <c r="BED3" s="309"/>
      <c r="BEF3" s="309"/>
      <c r="BEH3" s="309"/>
      <c r="BEJ3" s="309"/>
      <c r="BEL3" s="309"/>
      <c r="BEN3" s="309"/>
      <c r="BEP3" s="309"/>
      <c r="BER3" s="309"/>
      <c r="BET3" s="309"/>
      <c r="BEV3" s="309"/>
      <c r="BEX3" s="309"/>
      <c r="BEZ3" s="309"/>
      <c r="BFB3" s="309"/>
      <c r="BFD3" s="309"/>
      <c r="BFF3" s="309"/>
      <c r="BFH3" s="309"/>
      <c r="BFJ3" s="309"/>
      <c r="BFL3" s="309"/>
      <c r="BFN3" s="309"/>
      <c r="BFP3" s="309"/>
      <c r="BFR3" s="309"/>
      <c r="BFT3" s="309"/>
      <c r="BFV3" s="309"/>
      <c r="BFX3" s="309"/>
      <c r="BFZ3" s="309"/>
      <c r="BGB3" s="309"/>
      <c r="BGD3" s="309"/>
      <c r="BGF3" s="309"/>
      <c r="BGH3" s="309"/>
      <c r="BGJ3" s="309"/>
      <c r="BGL3" s="309"/>
      <c r="BGN3" s="309"/>
      <c r="BGP3" s="309"/>
      <c r="BGR3" s="309"/>
      <c r="BGT3" s="309"/>
      <c r="BGV3" s="309"/>
      <c r="BGX3" s="309"/>
      <c r="BGZ3" s="309"/>
      <c r="BHB3" s="309"/>
      <c r="BHD3" s="309"/>
      <c r="BHF3" s="309"/>
      <c r="BHH3" s="309"/>
      <c r="BHJ3" s="309"/>
      <c r="BHL3" s="309"/>
      <c r="BHN3" s="309"/>
      <c r="BHP3" s="309"/>
      <c r="BHR3" s="309"/>
      <c r="BHT3" s="309"/>
      <c r="BHV3" s="309"/>
      <c r="BHX3" s="309"/>
      <c r="BHZ3" s="309"/>
      <c r="BIB3" s="309"/>
      <c r="BID3" s="309"/>
      <c r="BIF3" s="309"/>
      <c r="BIH3" s="309"/>
      <c r="BIJ3" s="309"/>
      <c r="BIL3" s="309"/>
      <c r="BIN3" s="309"/>
      <c r="BIP3" s="309"/>
      <c r="BIR3" s="309"/>
      <c r="BIT3" s="309"/>
      <c r="BIV3" s="309"/>
      <c r="BIX3" s="309"/>
      <c r="BIZ3" s="309"/>
      <c r="BJB3" s="309"/>
      <c r="BJD3" s="309"/>
      <c r="BJF3" s="309"/>
      <c r="BJH3" s="309"/>
      <c r="BJJ3" s="309"/>
      <c r="BJL3" s="309"/>
      <c r="BJN3" s="309"/>
      <c r="BJP3" s="309"/>
      <c r="BJR3" s="309"/>
      <c r="BJT3" s="309"/>
      <c r="BJV3" s="309"/>
      <c r="BJX3" s="309"/>
      <c r="BJZ3" s="309"/>
      <c r="BKB3" s="309"/>
      <c r="BKD3" s="309"/>
      <c r="BKF3" s="309"/>
      <c r="BKH3" s="309"/>
      <c r="BKJ3" s="309"/>
      <c r="BKL3" s="309"/>
      <c r="BKN3" s="309"/>
      <c r="BKP3" s="309"/>
      <c r="BKR3" s="309"/>
      <c r="BKT3" s="309"/>
      <c r="BKV3" s="309"/>
      <c r="BKX3" s="309"/>
      <c r="BKZ3" s="309"/>
      <c r="BLB3" s="309"/>
      <c r="BLD3" s="309"/>
      <c r="BLF3" s="309"/>
      <c r="BLH3" s="309"/>
      <c r="BLJ3" s="309"/>
      <c r="BLL3" s="309"/>
      <c r="BLN3" s="309"/>
      <c r="BLP3" s="309"/>
      <c r="BLR3" s="309"/>
      <c r="BLT3" s="309"/>
      <c r="BLV3" s="309"/>
      <c r="BLX3" s="309"/>
      <c r="BLZ3" s="309"/>
      <c r="BMB3" s="309"/>
      <c r="BMD3" s="309"/>
      <c r="BMF3" s="309"/>
      <c r="BMH3" s="309"/>
      <c r="BMJ3" s="309"/>
      <c r="BML3" s="309"/>
      <c r="BMN3" s="309"/>
      <c r="BMP3" s="309"/>
      <c r="BMR3" s="309"/>
      <c r="BMT3" s="309"/>
      <c r="BMV3" s="309"/>
      <c r="BMX3" s="309"/>
      <c r="BMZ3" s="309"/>
      <c r="BNB3" s="309"/>
      <c r="BND3" s="309"/>
      <c r="BNF3" s="309"/>
      <c r="BNH3" s="309"/>
      <c r="BNJ3" s="309"/>
      <c r="BNL3" s="309"/>
      <c r="BNN3" s="309"/>
      <c r="BNP3" s="309"/>
      <c r="BNR3" s="309"/>
      <c r="BNT3" s="309"/>
      <c r="BNV3" s="309"/>
      <c r="BNX3" s="309"/>
      <c r="BNZ3" s="309"/>
      <c r="BOB3" s="309"/>
      <c r="BOD3" s="309"/>
      <c r="BOF3" s="309"/>
      <c r="BOH3" s="309"/>
      <c r="BOJ3" s="309"/>
      <c r="BOL3" s="309"/>
      <c r="BON3" s="309"/>
      <c r="BOP3" s="309"/>
      <c r="BOR3" s="309"/>
      <c r="BOT3" s="309"/>
      <c r="BOV3" s="309"/>
      <c r="BOX3" s="309"/>
      <c r="BOZ3" s="309"/>
      <c r="BPB3" s="309"/>
      <c r="BPD3" s="309"/>
      <c r="BPF3" s="309"/>
      <c r="BPH3" s="309"/>
      <c r="BPJ3" s="309"/>
      <c r="BPL3" s="309"/>
      <c r="BPN3" s="309"/>
      <c r="BPP3" s="309"/>
      <c r="BPR3" s="309"/>
      <c r="BPT3" s="309"/>
      <c r="BPV3" s="309"/>
      <c r="BPX3" s="309"/>
      <c r="BPZ3" s="309"/>
      <c r="BQB3" s="309"/>
      <c r="BQD3" s="309"/>
      <c r="BQF3" s="309"/>
      <c r="BQH3" s="309"/>
      <c r="BQJ3" s="309"/>
      <c r="BQL3" s="309"/>
      <c r="BQN3" s="309"/>
      <c r="BQP3" s="309"/>
      <c r="BQR3" s="309"/>
      <c r="BQT3" s="309"/>
      <c r="BQV3" s="309"/>
      <c r="BQX3" s="309"/>
      <c r="BQZ3" s="309"/>
      <c r="BRB3" s="309"/>
      <c r="BRD3" s="309"/>
      <c r="BRF3" s="309"/>
      <c r="BRH3" s="309"/>
      <c r="BRJ3" s="309"/>
      <c r="BRL3" s="309"/>
      <c r="BRN3" s="309"/>
      <c r="BRP3" s="309"/>
      <c r="BRR3" s="309"/>
      <c r="BRT3" s="309"/>
      <c r="BRV3" s="309"/>
      <c r="BRX3" s="309"/>
      <c r="BRZ3" s="309"/>
      <c r="BSB3" s="309"/>
      <c r="BSD3" s="309"/>
      <c r="BSF3" s="309"/>
      <c r="BSH3" s="309"/>
      <c r="BSJ3" s="309"/>
      <c r="BSL3" s="309"/>
      <c r="BSN3" s="309"/>
      <c r="BSP3" s="309"/>
      <c r="BSR3" s="309"/>
      <c r="BST3" s="309"/>
      <c r="BSV3" s="309"/>
      <c r="BSX3" s="309"/>
      <c r="BSZ3" s="309"/>
      <c r="BTB3" s="309"/>
      <c r="BTD3" s="309"/>
      <c r="BTF3" s="309"/>
      <c r="BTH3" s="309"/>
      <c r="BTJ3" s="309"/>
      <c r="BTL3" s="309"/>
      <c r="BTN3" s="309"/>
      <c r="BTP3" s="309"/>
      <c r="BTR3" s="309"/>
      <c r="BTT3" s="309"/>
      <c r="BTV3" s="309"/>
      <c r="BTX3" s="309"/>
      <c r="BTZ3" s="309"/>
      <c r="BUB3" s="309"/>
      <c r="BUD3" s="309"/>
      <c r="BUF3" s="309"/>
      <c r="BUH3" s="309"/>
      <c r="BUJ3" s="309"/>
      <c r="BUL3" s="309"/>
      <c r="BUN3" s="309"/>
      <c r="BUP3" s="309"/>
      <c r="BUR3" s="309"/>
      <c r="BUT3" s="309"/>
      <c r="BUV3" s="309"/>
      <c r="BUX3" s="309"/>
      <c r="BUZ3" s="309"/>
      <c r="BVB3" s="309"/>
      <c r="BVD3" s="309"/>
      <c r="BVF3" s="309"/>
      <c r="BVH3" s="309"/>
      <c r="BVJ3" s="309"/>
      <c r="BVL3" s="309"/>
      <c r="BVN3" s="309"/>
      <c r="BVP3" s="309"/>
      <c r="BVR3" s="309"/>
      <c r="BVT3" s="309"/>
      <c r="BVV3" s="309"/>
      <c r="BVX3" s="309"/>
      <c r="BVZ3" s="309"/>
      <c r="BWB3" s="309"/>
      <c r="BWD3" s="309"/>
      <c r="BWF3" s="309"/>
      <c r="BWH3" s="309"/>
      <c r="BWJ3" s="309"/>
      <c r="BWL3" s="309"/>
      <c r="BWN3" s="309"/>
      <c r="BWP3" s="309"/>
      <c r="BWR3" s="309"/>
      <c r="BWT3" s="309"/>
      <c r="BWV3" s="309"/>
      <c r="BWX3" s="309"/>
      <c r="BWZ3" s="309"/>
      <c r="BXB3" s="309"/>
      <c r="BXD3" s="309"/>
      <c r="BXF3" s="309"/>
      <c r="BXH3" s="309"/>
      <c r="BXJ3" s="309"/>
      <c r="BXL3" s="309"/>
      <c r="BXN3" s="309"/>
      <c r="BXP3" s="309"/>
      <c r="BXR3" s="309"/>
      <c r="BXT3" s="309"/>
      <c r="BXV3" s="309"/>
      <c r="BXX3" s="309"/>
      <c r="BXZ3" s="309"/>
      <c r="BYB3" s="309"/>
      <c r="BYD3" s="309"/>
      <c r="BYF3" s="309"/>
      <c r="BYH3" s="309"/>
      <c r="BYJ3" s="309"/>
      <c r="BYL3" s="309"/>
      <c r="BYN3" s="309"/>
      <c r="BYP3" s="309"/>
      <c r="BYR3" s="309"/>
      <c r="BYT3" s="309"/>
      <c r="BYV3" s="309"/>
      <c r="BYX3" s="309"/>
      <c r="BYZ3" s="309"/>
      <c r="BZB3" s="309"/>
      <c r="BZD3" s="309"/>
      <c r="BZF3" s="309"/>
      <c r="BZH3" s="309"/>
      <c r="BZJ3" s="309"/>
      <c r="BZL3" s="309"/>
      <c r="BZN3" s="309"/>
      <c r="BZP3" s="309"/>
      <c r="BZR3" s="309"/>
      <c r="BZT3" s="309"/>
      <c r="BZV3" s="309"/>
      <c r="BZX3" s="309"/>
      <c r="BZZ3" s="309"/>
      <c r="CAB3" s="309"/>
      <c r="CAD3" s="309"/>
      <c r="CAF3" s="309"/>
      <c r="CAH3" s="309"/>
      <c r="CAJ3" s="309"/>
      <c r="CAL3" s="309"/>
      <c r="CAN3" s="309"/>
      <c r="CAP3" s="309"/>
      <c r="CAR3" s="309"/>
      <c r="CAT3" s="309"/>
      <c r="CAV3" s="309"/>
      <c r="CAX3" s="309"/>
      <c r="CAZ3" s="309"/>
      <c r="CBB3" s="309"/>
      <c r="CBD3" s="309"/>
      <c r="CBF3" s="309"/>
      <c r="CBH3" s="309"/>
      <c r="CBJ3" s="309"/>
      <c r="CBL3" s="309"/>
      <c r="CBN3" s="309"/>
      <c r="CBP3" s="309"/>
      <c r="CBR3" s="309"/>
      <c r="CBT3" s="309"/>
      <c r="CBV3" s="309"/>
      <c r="CBX3" s="309"/>
      <c r="CBZ3" s="309"/>
      <c r="CCB3" s="309"/>
      <c r="CCD3" s="309"/>
      <c r="CCF3" s="309"/>
      <c r="CCH3" s="309"/>
      <c r="CCJ3" s="309"/>
      <c r="CCL3" s="309"/>
      <c r="CCN3" s="309"/>
      <c r="CCP3" s="309"/>
      <c r="CCR3" s="309"/>
      <c r="CCT3" s="309"/>
      <c r="CCV3" s="309"/>
      <c r="CCX3" s="309"/>
      <c r="CCZ3" s="309"/>
      <c r="CDB3" s="309"/>
      <c r="CDD3" s="309"/>
      <c r="CDF3" s="309"/>
      <c r="CDH3" s="309"/>
      <c r="CDJ3" s="309"/>
      <c r="CDL3" s="309"/>
      <c r="CDN3" s="309"/>
      <c r="CDP3" s="309"/>
      <c r="CDR3" s="309"/>
      <c r="CDT3" s="309"/>
      <c r="CDV3" s="309"/>
      <c r="CDX3" s="309"/>
      <c r="CDZ3" s="309"/>
      <c r="CEB3" s="309"/>
      <c r="CED3" s="309"/>
      <c r="CEF3" s="309"/>
      <c r="CEH3" s="309"/>
      <c r="CEJ3" s="309"/>
      <c r="CEL3" s="309"/>
      <c r="CEN3" s="309"/>
      <c r="CEP3" s="309"/>
      <c r="CER3" s="309"/>
      <c r="CET3" s="309"/>
      <c r="CEV3" s="309"/>
      <c r="CEX3" s="309"/>
      <c r="CEZ3" s="309"/>
      <c r="CFB3" s="309"/>
      <c r="CFD3" s="309"/>
      <c r="CFF3" s="309"/>
      <c r="CFH3" s="309"/>
      <c r="CFJ3" s="309"/>
      <c r="CFL3" s="309"/>
      <c r="CFN3" s="309"/>
      <c r="CFP3" s="309"/>
      <c r="CFR3" s="309"/>
      <c r="CFT3" s="309"/>
      <c r="CFV3" s="309"/>
      <c r="CFX3" s="309"/>
      <c r="CFZ3" s="309"/>
      <c r="CGB3" s="309"/>
      <c r="CGD3" s="309"/>
      <c r="CGF3" s="309"/>
      <c r="CGH3" s="309"/>
      <c r="CGJ3" s="309"/>
      <c r="CGL3" s="309"/>
      <c r="CGN3" s="309"/>
      <c r="CGP3" s="309"/>
      <c r="CGR3" s="309"/>
      <c r="CGT3" s="309"/>
      <c r="CGV3" s="309"/>
      <c r="CGX3" s="309"/>
      <c r="CGZ3" s="309"/>
      <c r="CHB3" s="309"/>
      <c r="CHD3" s="309"/>
      <c r="CHF3" s="309"/>
      <c r="CHH3" s="309"/>
      <c r="CHJ3" s="309"/>
      <c r="CHL3" s="309"/>
      <c r="CHN3" s="309"/>
      <c r="CHP3" s="309"/>
      <c r="CHR3" s="309"/>
      <c r="CHT3" s="309"/>
      <c r="CHV3" s="309"/>
      <c r="CHX3" s="309"/>
      <c r="CHZ3" s="309"/>
      <c r="CIB3" s="309"/>
      <c r="CID3" s="309"/>
      <c r="CIF3" s="309"/>
      <c r="CIH3" s="309"/>
      <c r="CIJ3" s="309"/>
      <c r="CIL3" s="309"/>
      <c r="CIN3" s="309"/>
      <c r="CIP3" s="309"/>
      <c r="CIR3" s="309"/>
      <c r="CIT3" s="309"/>
      <c r="CIV3" s="309"/>
      <c r="CIX3" s="309"/>
      <c r="CIZ3" s="309"/>
      <c r="CJB3" s="309"/>
      <c r="CJD3" s="309"/>
      <c r="CJF3" s="309"/>
      <c r="CJH3" s="309"/>
      <c r="CJJ3" s="309"/>
      <c r="CJL3" s="309"/>
      <c r="CJN3" s="309"/>
      <c r="CJP3" s="309"/>
      <c r="CJR3" s="309"/>
      <c r="CJT3" s="309"/>
      <c r="CJV3" s="309"/>
      <c r="CJX3" s="309"/>
      <c r="CJZ3" s="309"/>
      <c r="CKB3" s="309"/>
      <c r="CKD3" s="309"/>
      <c r="CKF3" s="309"/>
      <c r="CKH3" s="309"/>
      <c r="CKJ3" s="309"/>
      <c r="CKL3" s="309"/>
      <c r="CKN3" s="309"/>
      <c r="CKP3" s="309"/>
      <c r="CKR3" s="309"/>
      <c r="CKT3" s="309"/>
      <c r="CKV3" s="309"/>
      <c r="CKX3" s="309"/>
      <c r="CKZ3" s="309"/>
      <c r="CLB3" s="309"/>
      <c r="CLD3" s="309"/>
      <c r="CLF3" s="309"/>
      <c r="CLH3" s="309"/>
      <c r="CLJ3" s="309"/>
      <c r="CLL3" s="309"/>
      <c r="CLN3" s="309"/>
      <c r="CLP3" s="309"/>
      <c r="CLR3" s="309"/>
      <c r="CLT3" s="309"/>
      <c r="CLV3" s="309"/>
      <c r="CLX3" s="309"/>
      <c r="CLZ3" s="309"/>
      <c r="CMB3" s="309"/>
      <c r="CMD3" s="309"/>
      <c r="CMF3" s="309"/>
      <c r="CMH3" s="309"/>
      <c r="CMJ3" s="309"/>
      <c r="CML3" s="309"/>
      <c r="CMN3" s="309"/>
      <c r="CMP3" s="309"/>
      <c r="CMR3" s="309"/>
      <c r="CMT3" s="309"/>
      <c r="CMV3" s="309"/>
      <c r="CMX3" s="309"/>
      <c r="CMZ3" s="309"/>
      <c r="CNB3" s="309"/>
      <c r="CND3" s="309"/>
      <c r="CNF3" s="309"/>
      <c r="CNH3" s="309"/>
      <c r="CNJ3" s="309"/>
      <c r="CNL3" s="309"/>
      <c r="CNN3" s="309"/>
      <c r="CNP3" s="309"/>
      <c r="CNR3" s="309"/>
      <c r="CNT3" s="309"/>
      <c r="CNV3" s="309"/>
      <c r="CNX3" s="309"/>
      <c r="CNZ3" s="309"/>
      <c r="COB3" s="309"/>
      <c r="COD3" s="309"/>
      <c r="COF3" s="309"/>
      <c r="COH3" s="309"/>
      <c r="COJ3" s="309"/>
      <c r="COL3" s="309"/>
      <c r="CON3" s="309"/>
      <c r="COP3" s="309"/>
      <c r="COR3" s="309"/>
      <c r="COT3" s="309"/>
      <c r="COV3" s="309"/>
      <c r="COX3" s="309"/>
      <c r="COZ3" s="309"/>
      <c r="CPB3" s="309"/>
      <c r="CPD3" s="309"/>
      <c r="CPF3" s="309"/>
      <c r="CPH3" s="309"/>
      <c r="CPJ3" s="309"/>
      <c r="CPL3" s="309"/>
      <c r="CPN3" s="309"/>
      <c r="CPP3" s="309"/>
      <c r="CPR3" s="309"/>
      <c r="CPT3" s="309"/>
      <c r="CPV3" s="309"/>
      <c r="CPX3" s="309"/>
      <c r="CPZ3" s="309"/>
      <c r="CQB3" s="309"/>
      <c r="CQD3" s="309"/>
      <c r="CQF3" s="309"/>
      <c r="CQH3" s="309"/>
      <c r="CQJ3" s="309"/>
      <c r="CQL3" s="309"/>
      <c r="CQN3" s="309"/>
      <c r="CQP3" s="309"/>
      <c r="CQR3" s="309"/>
      <c r="CQT3" s="309"/>
      <c r="CQV3" s="309"/>
      <c r="CQX3" s="309"/>
      <c r="CQZ3" s="309"/>
      <c r="CRB3" s="309"/>
      <c r="CRD3" s="309"/>
      <c r="CRF3" s="309"/>
      <c r="CRH3" s="309"/>
      <c r="CRJ3" s="309"/>
      <c r="CRL3" s="309"/>
      <c r="CRN3" s="309"/>
      <c r="CRP3" s="309"/>
      <c r="CRR3" s="309"/>
      <c r="CRT3" s="309"/>
      <c r="CRV3" s="309"/>
      <c r="CRX3" s="309"/>
      <c r="CRZ3" s="309"/>
      <c r="CSB3" s="309"/>
      <c r="CSD3" s="309"/>
      <c r="CSF3" s="309"/>
      <c r="CSH3" s="309"/>
      <c r="CSJ3" s="309"/>
      <c r="CSL3" s="309"/>
      <c r="CSN3" s="309"/>
      <c r="CSP3" s="309"/>
      <c r="CSR3" s="309"/>
      <c r="CST3" s="309"/>
      <c r="CSV3" s="309"/>
      <c r="CSX3" s="309"/>
      <c r="CSZ3" s="309"/>
      <c r="CTB3" s="309"/>
      <c r="CTD3" s="309"/>
      <c r="CTF3" s="309"/>
      <c r="CTH3" s="309"/>
      <c r="CTJ3" s="309"/>
      <c r="CTL3" s="309"/>
      <c r="CTN3" s="309"/>
      <c r="CTP3" s="309"/>
      <c r="CTR3" s="309"/>
      <c r="CTT3" s="309"/>
      <c r="CTV3" s="309"/>
      <c r="CTX3" s="309"/>
      <c r="CTZ3" s="309"/>
      <c r="CUB3" s="309"/>
      <c r="CUD3" s="309"/>
      <c r="CUF3" s="309"/>
      <c r="CUH3" s="309"/>
      <c r="CUJ3" s="309"/>
      <c r="CUL3" s="309"/>
      <c r="CUN3" s="309"/>
      <c r="CUP3" s="309"/>
      <c r="CUR3" s="309"/>
      <c r="CUT3" s="309"/>
      <c r="CUV3" s="309"/>
      <c r="CUX3" s="309"/>
      <c r="CUZ3" s="309"/>
      <c r="CVB3" s="309"/>
      <c r="CVD3" s="309"/>
      <c r="CVF3" s="309"/>
      <c r="CVH3" s="309"/>
      <c r="CVJ3" s="309"/>
      <c r="CVL3" s="309"/>
      <c r="CVN3" s="309"/>
      <c r="CVP3" s="309"/>
      <c r="CVR3" s="309"/>
      <c r="CVT3" s="309"/>
      <c r="CVV3" s="309"/>
      <c r="CVX3" s="309"/>
      <c r="CVZ3" s="309"/>
      <c r="CWB3" s="309"/>
      <c r="CWD3" s="309"/>
      <c r="CWF3" s="309"/>
      <c r="CWH3" s="309"/>
      <c r="CWJ3" s="309"/>
      <c r="CWL3" s="309"/>
      <c r="CWN3" s="309"/>
      <c r="CWP3" s="309"/>
      <c r="CWR3" s="309"/>
      <c r="CWT3" s="309"/>
      <c r="CWV3" s="309"/>
      <c r="CWX3" s="309"/>
      <c r="CWZ3" s="309"/>
      <c r="CXB3" s="309"/>
      <c r="CXD3" s="309"/>
      <c r="CXF3" s="309"/>
      <c r="CXH3" s="309"/>
      <c r="CXJ3" s="309"/>
      <c r="CXL3" s="309"/>
      <c r="CXN3" s="309"/>
      <c r="CXP3" s="309"/>
      <c r="CXR3" s="309"/>
      <c r="CXT3" s="309"/>
      <c r="CXV3" s="309"/>
      <c r="CXX3" s="309"/>
      <c r="CXZ3" s="309"/>
      <c r="CYB3" s="309"/>
      <c r="CYD3" s="309"/>
      <c r="CYF3" s="309"/>
      <c r="CYH3" s="309"/>
      <c r="CYJ3" s="309"/>
      <c r="CYL3" s="309"/>
      <c r="CYN3" s="309"/>
      <c r="CYP3" s="309"/>
      <c r="CYR3" s="309"/>
      <c r="CYT3" s="309"/>
      <c r="CYV3" s="309"/>
      <c r="CYX3" s="309"/>
      <c r="CYZ3" s="309"/>
      <c r="CZB3" s="309"/>
      <c r="CZD3" s="309"/>
      <c r="CZF3" s="309"/>
      <c r="CZH3" s="309"/>
      <c r="CZJ3" s="309"/>
      <c r="CZL3" s="309"/>
      <c r="CZN3" s="309"/>
      <c r="CZP3" s="309"/>
      <c r="CZR3" s="309"/>
      <c r="CZT3" s="309"/>
      <c r="CZV3" s="309"/>
      <c r="CZX3" s="309"/>
      <c r="CZZ3" s="309"/>
      <c r="DAB3" s="309"/>
      <c r="DAD3" s="309"/>
      <c r="DAF3" s="309"/>
      <c r="DAH3" s="309"/>
      <c r="DAJ3" s="309"/>
      <c r="DAL3" s="309"/>
      <c r="DAN3" s="309"/>
      <c r="DAP3" s="309"/>
      <c r="DAR3" s="309"/>
      <c r="DAT3" s="309"/>
      <c r="DAV3" s="309"/>
      <c r="DAX3" s="309"/>
      <c r="DAZ3" s="309"/>
      <c r="DBB3" s="309"/>
      <c r="DBD3" s="309"/>
      <c r="DBF3" s="309"/>
      <c r="DBH3" s="309"/>
      <c r="DBJ3" s="309"/>
      <c r="DBL3" s="309"/>
      <c r="DBN3" s="309"/>
      <c r="DBP3" s="309"/>
      <c r="DBR3" s="309"/>
      <c r="DBT3" s="309"/>
      <c r="DBV3" s="309"/>
      <c r="DBX3" s="309"/>
      <c r="DBZ3" s="309"/>
      <c r="DCB3" s="309"/>
      <c r="DCD3" s="309"/>
      <c r="DCF3" s="309"/>
      <c r="DCH3" s="309"/>
      <c r="DCJ3" s="309"/>
      <c r="DCL3" s="309"/>
      <c r="DCN3" s="309"/>
      <c r="DCP3" s="309"/>
      <c r="DCR3" s="309"/>
      <c r="DCT3" s="309"/>
      <c r="DCV3" s="309"/>
      <c r="DCX3" s="309"/>
      <c r="DCZ3" s="309"/>
      <c r="DDB3" s="309"/>
      <c r="DDD3" s="309"/>
      <c r="DDF3" s="309"/>
      <c r="DDH3" s="309"/>
      <c r="DDJ3" s="309"/>
      <c r="DDL3" s="309"/>
      <c r="DDN3" s="309"/>
      <c r="DDP3" s="309"/>
      <c r="DDR3" s="309"/>
      <c r="DDT3" s="309"/>
      <c r="DDV3" s="309"/>
      <c r="DDX3" s="309"/>
      <c r="DDZ3" s="309"/>
      <c r="DEB3" s="309"/>
      <c r="DED3" s="309"/>
      <c r="DEF3" s="309"/>
      <c r="DEH3" s="309"/>
      <c r="DEJ3" s="309"/>
      <c r="DEL3" s="309"/>
      <c r="DEN3" s="309"/>
      <c r="DEP3" s="309"/>
      <c r="DER3" s="309"/>
      <c r="DET3" s="309"/>
      <c r="DEV3" s="309"/>
      <c r="DEX3" s="309"/>
      <c r="DEZ3" s="309"/>
      <c r="DFB3" s="309"/>
      <c r="DFD3" s="309"/>
      <c r="DFF3" s="309"/>
      <c r="DFH3" s="309"/>
      <c r="DFJ3" s="309"/>
      <c r="DFL3" s="309"/>
      <c r="DFN3" s="309"/>
      <c r="DFP3" s="309"/>
      <c r="DFR3" s="309"/>
      <c r="DFT3" s="309"/>
      <c r="DFV3" s="309"/>
      <c r="DFX3" s="309"/>
      <c r="DFZ3" s="309"/>
      <c r="DGB3" s="309"/>
      <c r="DGD3" s="309"/>
      <c r="DGF3" s="309"/>
      <c r="DGH3" s="309"/>
      <c r="DGJ3" s="309"/>
      <c r="DGL3" s="309"/>
      <c r="DGN3" s="309"/>
      <c r="DGP3" s="309"/>
      <c r="DGR3" s="309"/>
      <c r="DGT3" s="309"/>
      <c r="DGV3" s="309"/>
      <c r="DGX3" s="309"/>
      <c r="DGZ3" s="309"/>
      <c r="DHB3" s="309"/>
      <c r="DHD3" s="309"/>
      <c r="DHF3" s="309"/>
      <c r="DHH3" s="309"/>
      <c r="DHJ3" s="309"/>
      <c r="DHL3" s="309"/>
      <c r="DHN3" s="309"/>
      <c r="DHP3" s="309"/>
      <c r="DHR3" s="309"/>
      <c r="DHT3" s="309"/>
      <c r="DHV3" s="309"/>
      <c r="DHX3" s="309"/>
      <c r="DHZ3" s="309"/>
      <c r="DIB3" s="309"/>
      <c r="DID3" s="309"/>
      <c r="DIF3" s="309"/>
      <c r="DIH3" s="309"/>
      <c r="DIJ3" s="309"/>
      <c r="DIL3" s="309"/>
      <c r="DIN3" s="309"/>
      <c r="DIP3" s="309"/>
      <c r="DIR3" s="309"/>
      <c r="DIT3" s="309"/>
      <c r="DIV3" s="309"/>
      <c r="DIX3" s="309"/>
      <c r="DIZ3" s="309"/>
      <c r="DJB3" s="309"/>
      <c r="DJD3" s="309"/>
      <c r="DJF3" s="309"/>
      <c r="DJH3" s="309"/>
      <c r="DJJ3" s="309"/>
      <c r="DJL3" s="309"/>
      <c r="DJN3" s="309"/>
      <c r="DJP3" s="309"/>
      <c r="DJR3" s="309"/>
      <c r="DJT3" s="309"/>
      <c r="DJV3" s="309"/>
      <c r="DJX3" s="309"/>
      <c r="DJZ3" s="309"/>
      <c r="DKB3" s="309"/>
      <c r="DKD3" s="309"/>
      <c r="DKF3" s="309"/>
      <c r="DKH3" s="309"/>
      <c r="DKJ3" s="309"/>
      <c r="DKL3" s="309"/>
      <c r="DKN3" s="309"/>
      <c r="DKP3" s="309"/>
      <c r="DKR3" s="309"/>
      <c r="DKT3" s="309"/>
      <c r="DKV3" s="309"/>
      <c r="DKX3" s="309"/>
      <c r="DKZ3" s="309"/>
      <c r="DLB3" s="309"/>
      <c r="DLD3" s="309"/>
      <c r="DLF3" s="309"/>
      <c r="DLH3" s="309"/>
      <c r="DLJ3" s="309"/>
      <c r="DLL3" s="309"/>
      <c r="DLN3" s="309"/>
      <c r="DLP3" s="309"/>
      <c r="DLR3" s="309"/>
      <c r="DLT3" s="309"/>
      <c r="DLV3" s="309"/>
      <c r="DLX3" s="309"/>
      <c r="DLZ3" s="309"/>
      <c r="DMB3" s="309"/>
      <c r="DMD3" s="309"/>
      <c r="DMF3" s="309"/>
      <c r="DMH3" s="309"/>
      <c r="DMJ3" s="309"/>
      <c r="DML3" s="309"/>
      <c r="DMN3" s="309"/>
      <c r="DMP3" s="309"/>
      <c r="DMR3" s="309"/>
      <c r="DMT3" s="309"/>
      <c r="DMV3" s="309"/>
      <c r="DMX3" s="309"/>
      <c r="DMZ3" s="309"/>
      <c r="DNB3" s="309"/>
      <c r="DND3" s="309"/>
      <c r="DNF3" s="309"/>
      <c r="DNH3" s="309"/>
      <c r="DNJ3" s="309"/>
      <c r="DNL3" s="309"/>
      <c r="DNN3" s="309"/>
      <c r="DNP3" s="309"/>
      <c r="DNR3" s="309"/>
      <c r="DNT3" s="309"/>
      <c r="DNV3" s="309"/>
      <c r="DNX3" s="309"/>
      <c r="DNZ3" s="309"/>
      <c r="DOB3" s="309"/>
      <c r="DOD3" s="309"/>
      <c r="DOF3" s="309"/>
      <c r="DOH3" s="309"/>
      <c r="DOJ3" s="309"/>
      <c r="DOL3" s="309"/>
      <c r="DON3" s="309"/>
      <c r="DOP3" s="309"/>
      <c r="DOR3" s="309"/>
      <c r="DOT3" s="309"/>
      <c r="DOV3" s="309"/>
      <c r="DOX3" s="309"/>
      <c r="DOZ3" s="309"/>
      <c r="DPB3" s="309"/>
      <c r="DPD3" s="309"/>
      <c r="DPF3" s="309"/>
      <c r="DPH3" s="309"/>
      <c r="DPJ3" s="309"/>
      <c r="DPL3" s="309"/>
      <c r="DPN3" s="309"/>
      <c r="DPP3" s="309"/>
      <c r="DPR3" s="309"/>
      <c r="DPT3" s="309"/>
      <c r="DPV3" s="309"/>
      <c r="DPX3" s="309"/>
      <c r="DPZ3" s="309"/>
      <c r="DQB3" s="309"/>
      <c r="DQD3" s="309"/>
      <c r="DQF3" s="309"/>
      <c r="DQH3" s="309"/>
      <c r="DQJ3" s="309"/>
      <c r="DQL3" s="309"/>
      <c r="DQN3" s="309"/>
      <c r="DQP3" s="309"/>
      <c r="DQR3" s="309"/>
      <c r="DQT3" s="309"/>
      <c r="DQV3" s="309"/>
      <c r="DQX3" s="309"/>
      <c r="DQZ3" s="309"/>
      <c r="DRB3" s="309"/>
      <c r="DRD3" s="309"/>
      <c r="DRF3" s="309"/>
      <c r="DRH3" s="309"/>
      <c r="DRJ3" s="309"/>
      <c r="DRL3" s="309"/>
      <c r="DRN3" s="309"/>
      <c r="DRP3" s="309"/>
      <c r="DRR3" s="309"/>
      <c r="DRT3" s="309"/>
      <c r="DRV3" s="309"/>
      <c r="DRX3" s="309"/>
      <c r="DRZ3" s="309"/>
      <c r="DSB3" s="309"/>
      <c r="DSD3" s="309"/>
      <c r="DSF3" s="309"/>
      <c r="DSH3" s="309"/>
      <c r="DSJ3" s="309"/>
      <c r="DSL3" s="309"/>
      <c r="DSN3" s="309"/>
      <c r="DSP3" s="309"/>
      <c r="DSR3" s="309"/>
      <c r="DST3" s="309"/>
      <c r="DSV3" s="309"/>
      <c r="DSX3" s="309"/>
      <c r="DSZ3" s="309"/>
      <c r="DTB3" s="309"/>
      <c r="DTD3" s="309"/>
      <c r="DTF3" s="309"/>
      <c r="DTH3" s="309"/>
      <c r="DTJ3" s="309"/>
      <c r="DTL3" s="309"/>
      <c r="DTN3" s="309"/>
      <c r="DTP3" s="309"/>
      <c r="DTR3" s="309"/>
      <c r="DTT3" s="309"/>
      <c r="DTV3" s="309"/>
      <c r="DTX3" s="309"/>
      <c r="DTZ3" s="309"/>
      <c r="DUB3" s="309"/>
      <c r="DUD3" s="309"/>
      <c r="DUF3" s="309"/>
      <c r="DUH3" s="309"/>
      <c r="DUJ3" s="309"/>
      <c r="DUL3" s="309"/>
      <c r="DUN3" s="309"/>
      <c r="DUP3" s="309"/>
      <c r="DUR3" s="309"/>
      <c r="DUT3" s="309"/>
      <c r="DUV3" s="309"/>
      <c r="DUX3" s="309"/>
      <c r="DUZ3" s="309"/>
      <c r="DVB3" s="309"/>
      <c r="DVD3" s="309"/>
      <c r="DVF3" s="309"/>
      <c r="DVH3" s="309"/>
      <c r="DVJ3" s="309"/>
      <c r="DVL3" s="309"/>
      <c r="DVN3" s="309"/>
      <c r="DVP3" s="309"/>
      <c r="DVR3" s="309"/>
      <c r="DVT3" s="309"/>
      <c r="DVV3" s="309"/>
      <c r="DVX3" s="309"/>
      <c r="DVZ3" s="309"/>
      <c r="DWB3" s="309"/>
      <c r="DWD3" s="309"/>
      <c r="DWF3" s="309"/>
      <c r="DWH3" s="309"/>
      <c r="DWJ3" s="309"/>
      <c r="DWL3" s="309"/>
      <c r="DWN3" s="309"/>
      <c r="DWP3" s="309"/>
      <c r="DWR3" s="309"/>
      <c r="DWT3" s="309"/>
      <c r="DWV3" s="309"/>
      <c r="DWX3" s="309"/>
      <c r="DWZ3" s="309"/>
      <c r="DXB3" s="309"/>
      <c r="DXD3" s="309"/>
      <c r="DXF3" s="309"/>
      <c r="DXH3" s="309"/>
      <c r="DXJ3" s="309"/>
      <c r="DXL3" s="309"/>
      <c r="DXN3" s="309"/>
      <c r="DXP3" s="309"/>
      <c r="DXR3" s="309"/>
      <c r="DXT3" s="309"/>
      <c r="DXV3" s="309"/>
      <c r="DXX3" s="309"/>
      <c r="DXZ3" s="309"/>
      <c r="DYB3" s="309"/>
      <c r="DYD3" s="309"/>
      <c r="DYF3" s="309"/>
      <c r="DYH3" s="309"/>
      <c r="DYJ3" s="309"/>
      <c r="DYL3" s="309"/>
      <c r="DYN3" s="309"/>
      <c r="DYP3" s="309"/>
      <c r="DYR3" s="309"/>
      <c r="DYT3" s="309"/>
      <c r="DYV3" s="309"/>
      <c r="DYX3" s="309"/>
      <c r="DYZ3" s="309"/>
      <c r="DZB3" s="309"/>
      <c r="DZD3" s="309"/>
      <c r="DZF3" s="309"/>
      <c r="DZH3" s="309"/>
      <c r="DZJ3" s="309"/>
      <c r="DZL3" s="309"/>
      <c r="DZN3" s="309"/>
      <c r="DZP3" s="309"/>
      <c r="DZR3" s="309"/>
      <c r="DZT3" s="309"/>
      <c r="DZV3" s="309"/>
      <c r="DZX3" s="309"/>
      <c r="DZZ3" s="309"/>
      <c r="EAB3" s="309"/>
      <c r="EAD3" s="309"/>
      <c r="EAF3" s="309"/>
      <c r="EAH3" s="309"/>
      <c r="EAJ3" s="309"/>
      <c r="EAL3" s="309"/>
      <c r="EAN3" s="309"/>
      <c r="EAP3" s="309"/>
      <c r="EAR3" s="309"/>
      <c r="EAT3" s="309"/>
      <c r="EAV3" s="309"/>
      <c r="EAX3" s="309"/>
      <c r="EAZ3" s="309"/>
      <c r="EBB3" s="309"/>
      <c r="EBD3" s="309"/>
      <c r="EBF3" s="309"/>
      <c r="EBH3" s="309"/>
      <c r="EBJ3" s="309"/>
      <c r="EBL3" s="309"/>
      <c r="EBN3" s="309"/>
      <c r="EBP3" s="309"/>
      <c r="EBR3" s="309"/>
      <c r="EBT3" s="309"/>
      <c r="EBV3" s="309"/>
      <c r="EBX3" s="309"/>
      <c r="EBZ3" s="309"/>
      <c r="ECB3" s="309"/>
      <c r="ECD3" s="309"/>
      <c r="ECF3" s="309"/>
      <c r="ECH3" s="309"/>
      <c r="ECJ3" s="309"/>
      <c r="ECL3" s="309"/>
      <c r="ECN3" s="309"/>
      <c r="ECP3" s="309"/>
      <c r="ECR3" s="309"/>
      <c r="ECT3" s="309"/>
      <c r="ECV3" s="309"/>
      <c r="ECX3" s="309"/>
      <c r="ECZ3" s="309"/>
      <c r="EDB3" s="309"/>
      <c r="EDD3" s="309"/>
      <c r="EDF3" s="309"/>
      <c r="EDH3" s="309"/>
      <c r="EDJ3" s="309"/>
      <c r="EDL3" s="309"/>
      <c r="EDN3" s="309"/>
      <c r="EDP3" s="309"/>
      <c r="EDR3" s="309"/>
      <c r="EDT3" s="309"/>
      <c r="EDV3" s="309"/>
      <c r="EDX3" s="309"/>
      <c r="EDZ3" s="309"/>
      <c r="EEB3" s="309"/>
      <c r="EED3" s="309"/>
      <c r="EEF3" s="309"/>
      <c r="EEH3" s="309"/>
      <c r="EEJ3" s="309"/>
      <c r="EEL3" s="309"/>
      <c r="EEN3" s="309"/>
      <c r="EEP3" s="309"/>
      <c r="EER3" s="309"/>
      <c r="EET3" s="309"/>
      <c r="EEV3" s="309"/>
      <c r="EEX3" s="309"/>
      <c r="EEZ3" s="309"/>
      <c r="EFB3" s="309"/>
      <c r="EFD3" s="309"/>
      <c r="EFF3" s="309"/>
      <c r="EFH3" s="309"/>
      <c r="EFJ3" s="309"/>
      <c r="EFL3" s="309"/>
      <c r="EFN3" s="309"/>
      <c r="EFP3" s="309"/>
      <c r="EFR3" s="309"/>
      <c r="EFT3" s="309"/>
      <c r="EFV3" s="309"/>
      <c r="EFX3" s="309"/>
      <c r="EFZ3" s="309"/>
      <c r="EGB3" s="309"/>
      <c r="EGD3" s="309"/>
      <c r="EGF3" s="309"/>
      <c r="EGH3" s="309"/>
      <c r="EGJ3" s="309"/>
      <c r="EGL3" s="309"/>
      <c r="EGN3" s="309"/>
      <c r="EGP3" s="309"/>
      <c r="EGR3" s="309"/>
      <c r="EGT3" s="309"/>
      <c r="EGV3" s="309"/>
      <c r="EGX3" s="309"/>
      <c r="EGZ3" s="309"/>
      <c r="EHB3" s="309"/>
      <c r="EHD3" s="309"/>
      <c r="EHF3" s="309"/>
      <c r="EHH3" s="309"/>
      <c r="EHJ3" s="309"/>
      <c r="EHL3" s="309"/>
      <c r="EHN3" s="309"/>
      <c r="EHP3" s="309"/>
      <c r="EHR3" s="309"/>
      <c r="EHT3" s="309"/>
      <c r="EHV3" s="309"/>
      <c r="EHX3" s="309"/>
      <c r="EHZ3" s="309"/>
      <c r="EIB3" s="309"/>
      <c r="EID3" s="309"/>
      <c r="EIF3" s="309"/>
      <c r="EIH3" s="309"/>
      <c r="EIJ3" s="309"/>
      <c r="EIL3" s="309"/>
      <c r="EIN3" s="309"/>
      <c r="EIP3" s="309"/>
      <c r="EIR3" s="309"/>
      <c r="EIT3" s="309"/>
      <c r="EIV3" s="309"/>
      <c r="EIX3" s="309"/>
      <c r="EIZ3" s="309"/>
      <c r="EJB3" s="309"/>
      <c r="EJD3" s="309"/>
      <c r="EJF3" s="309"/>
      <c r="EJH3" s="309"/>
      <c r="EJJ3" s="309"/>
      <c r="EJL3" s="309"/>
      <c r="EJN3" s="309"/>
      <c r="EJP3" s="309"/>
      <c r="EJR3" s="309"/>
      <c r="EJT3" s="309"/>
      <c r="EJV3" s="309"/>
      <c r="EJX3" s="309"/>
      <c r="EJZ3" s="309"/>
      <c r="EKB3" s="309"/>
      <c r="EKD3" s="309"/>
      <c r="EKF3" s="309"/>
      <c r="EKH3" s="309"/>
      <c r="EKJ3" s="309"/>
      <c r="EKL3" s="309"/>
      <c r="EKN3" s="309"/>
      <c r="EKP3" s="309"/>
      <c r="EKR3" s="309"/>
      <c r="EKT3" s="309"/>
      <c r="EKV3" s="309"/>
      <c r="EKX3" s="309"/>
      <c r="EKZ3" s="309"/>
      <c r="ELB3" s="309"/>
      <c r="ELD3" s="309"/>
      <c r="ELF3" s="309"/>
      <c r="ELH3" s="309"/>
      <c r="ELJ3" s="309"/>
      <c r="ELL3" s="309"/>
      <c r="ELN3" s="309"/>
      <c r="ELP3" s="309"/>
      <c r="ELR3" s="309"/>
      <c r="ELT3" s="309"/>
      <c r="ELV3" s="309"/>
      <c r="ELX3" s="309"/>
      <c r="ELZ3" s="309"/>
      <c r="EMB3" s="309"/>
      <c r="EMD3" s="309"/>
      <c r="EMF3" s="309"/>
      <c r="EMH3" s="309"/>
      <c r="EMJ3" s="309"/>
      <c r="EML3" s="309"/>
      <c r="EMN3" s="309"/>
      <c r="EMP3" s="309"/>
      <c r="EMR3" s="309"/>
      <c r="EMT3" s="309"/>
      <c r="EMV3" s="309"/>
      <c r="EMX3" s="309"/>
      <c r="EMZ3" s="309"/>
      <c r="ENB3" s="309"/>
      <c r="END3" s="309"/>
      <c r="ENF3" s="309"/>
      <c r="ENH3" s="309"/>
      <c r="ENJ3" s="309"/>
      <c r="ENL3" s="309"/>
      <c r="ENN3" s="309"/>
      <c r="ENP3" s="309"/>
      <c r="ENR3" s="309"/>
      <c r="ENT3" s="309"/>
      <c r="ENV3" s="309"/>
      <c r="ENX3" s="309"/>
      <c r="ENZ3" s="309"/>
      <c r="EOB3" s="309"/>
      <c r="EOD3" s="309"/>
      <c r="EOF3" s="309"/>
      <c r="EOH3" s="309"/>
      <c r="EOJ3" s="309"/>
      <c r="EOL3" s="309"/>
      <c r="EON3" s="309"/>
      <c r="EOP3" s="309"/>
      <c r="EOR3" s="309"/>
      <c r="EOT3" s="309"/>
      <c r="EOV3" s="309"/>
      <c r="EOX3" s="309"/>
      <c r="EOZ3" s="309"/>
      <c r="EPB3" s="309"/>
      <c r="EPD3" s="309"/>
      <c r="EPF3" s="309"/>
      <c r="EPH3" s="309"/>
      <c r="EPJ3" s="309"/>
      <c r="EPL3" s="309"/>
      <c r="EPN3" s="309"/>
      <c r="EPP3" s="309"/>
      <c r="EPR3" s="309"/>
      <c r="EPT3" s="309"/>
      <c r="EPV3" s="309"/>
      <c r="EPX3" s="309"/>
      <c r="EPZ3" s="309"/>
      <c r="EQB3" s="309"/>
      <c r="EQD3" s="309"/>
      <c r="EQF3" s="309"/>
      <c r="EQH3" s="309"/>
      <c r="EQJ3" s="309"/>
      <c r="EQL3" s="309"/>
      <c r="EQN3" s="309"/>
      <c r="EQP3" s="309"/>
      <c r="EQR3" s="309"/>
      <c r="EQT3" s="309"/>
      <c r="EQV3" s="309"/>
      <c r="EQX3" s="309"/>
      <c r="EQZ3" s="309"/>
      <c r="ERB3" s="309"/>
      <c r="ERD3" s="309"/>
      <c r="ERF3" s="309"/>
      <c r="ERH3" s="309"/>
      <c r="ERJ3" s="309"/>
      <c r="ERL3" s="309"/>
      <c r="ERN3" s="309"/>
      <c r="ERP3" s="309"/>
      <c r="ERR3" s="309"/>
      <c r="ERT3" s="309"/>
      <c r="ERV3" s="309"/>
      <c r="ERX3" s="309"/>
      <c r="ERZ3" s="309"/>
      <c r="ESB3" s="309"/>
      <c r="ESD3" s="309"/>
      <c r="ESF3" s="309"/>
      <c r="ESH3" s="309"/>
      <c r="ESJ3" s="309"/>
      <c r="ESL3" s="309"/>
      <c r="ESN3" s="309"/>
      <c r="ESP3" s="309"/>
      <c r="ESR3" s="309"/>
      <c r="EST3" s="309"/>
      <c r="ESV3" s="309"/>
      <c r="ESX3" s="309"/>
      <c r="ESZ3" s="309"/>
      <c r="ETB3" s="309"/>
      <c r="ETD3" s="309"/>
      <c r="ETF3" s="309"/>
      <c r="ETH3" s="309"/>
      <c r="ETJ3" s="309"/>
      <c r="ETL3" s="309"/>
      <c r="ETN3" s="309"/>
      <c r="ETP3" s="309"/>
      <c r="ETR3" s="309"/>
      <c r="ETT3" s="309"/>
      <c r="ETV3" s="309"/>
      <c r="ETX3" s="309"/>
      <c r="ETZ3" s="309"/>
      <c r="EUB3" s="309"/>
      <c r="EUD3" s="309"/>
      <c r="EUF3" s="309"/>
      <c r="EUH3" s="309"/>
      <c r="EUJ3" s="309"/>
      <c r="EUL3" s="309"/>
      <c r="EUN3" s="309"/>
      <c r="EUP3" s="309"/>
      <c r="EUR3" s="309"/>
      <c r="EUT3" s="309"/>
      <c r="EUV3" s="309"/>
      <c r="EUX3" s="309"/>
      <c r="EUZ3" s="309"/>
      <c r="EVB3" s="309"/>
      <c r="EVD3" s="309"/>
      <c r="EVF3" s="309"/>
      <c r="EVH3" s="309"/>
      <c r="EVJ3" s="309"/>
      <c r="EVL3" s="309"/>
      <c r="EVN3" s="309"/>
      <c r="EVP3" s="309"/>
      <c r="EVR3" s="309"/>
      <c r="EVT3" s="309"/>
      <c r="EVV3" s="309"/>
      <c r="EVX3" s="309"/>
      <c r="EVZ3" s="309"/>
      <c r="EWB3" s="309"/>
      <c r="EWD3" s="309"/>
      <c r="EWF3" s="309"/>
      <c r="EWH3" s="309"/>
      <c r="EWJ3" s="309"/>
      <c r="EWL3" s="309"/>
      <c r="EWN3" s="309"/>
      <c r="EWP3" s="309"/>
      <c r="EWR3" s="309"/>
      <c r="EWT3" s="309"/>
      <c r="EWV3" s="309"/>
      <c r="EWX3" s="309"/>
      <c r="EWZ3" s="309"/>
      <c r="EXB3" s="309"/>
      <c r="EXD3" s="309"/>
      <c r="EXF3" s="309"/>
      <c r="EXH3" s="309"/>
      <c r="EXJ3" s="309"/>
      <c r="EXL3" s="309"/>
      <c r="EXN3" s="309"/>
      <c r="EXP3" s="309"/>
      <c r="EXR3" s="309"/>
      <c r="EXT3" s="309"/>
      <c r="EXV3" s="309"/>
      <c r="EXX3" s="309"/>
      <c r="EXZ3" s="309"/>
      <c r="EYB3" s="309"/>
      <c r="EYD3" s="309"/>
      <c r="EYF3" s="309"/>
      <c r="EYH3" s="309"/>
      <c r="EYJ3" s="309"/>
      <c r="EYL3" s="309"/>
      <c r="EYN3" s="309"/>
      <c r="EYP3" s="309"/>
      <c r="EYR3" s="309"/>
      <c r="EYT3" s="309"/>
      <c r="EYV3" s="309"/>
      <c r="EYX3" s="309"/>
      <c r="EYZ3" s="309"/>
      <c r="EZB3" s="309"/>
      <c r="EZD3" s="309"/>
      <c r="EZF3" s="309"/>
      <c r="EZH3" s="309"/>
      <c r="EZJ3" s="309"/>
      <c r="EZL3" s="309"/>
      <c r="EZN3" s="309"/>
      <c r="EZP3" s="309"/>
      <c r="EZR3" s="309"/>
      <c r="EZT3" s="309"/>
      <c r="EZV3" s="309"/>
      <c r="EZX3" s="309"/>
      <c r="EZZ3" s="309"/>
      <c r="FAB3" s="309"/>
      <c r="FAD3" s="309"/>
      <c r="FAF3" s="309"/>
      <c r="FAH3" s="309"/>
      <c r="FAJ3" s="309"/>
      <c r="FAL3" s="309"/>
      <c r="FAN3" s="309"/>
      <c r="FAP3" s="309"/>
      <c r="FAR3" s="309"/>
      <c r="FAT3" s="309"/>
      <c r="FAV3" s="309"/>
      <c r="FAX3" s="309"/>
      <c r="FAZ3" s="309"/>
      <c r="FBB3" s="309"/>
      <c r="FBD3" s="309"/>
      <c r="FBF3" s="309"/>
      <c r="FBH3" s="309"/>
      <c r="FBJ3" s="309"/>
      <c r="FBL3" s="309"/>
      <c r="FBN3" s="309"/>
      <c r="FBP3" s="309"/>
      <c r="FBR3" s="309"/>
      <c r="FBT3" s="309"/>
      <c r="FBV3" s="309"/>
      <c r="FBX3" s="309"/>
      <c r="FBZ3" s="309"/>
      <c r="FCB3" s="309"/>
      <c r="FCD3" s="309"/>
      <c r="FCF3" s="309"/>
      <c r="FCH3" s="309"/>
      <c r="FCJ3" s="309"/>
      <c r="FCL3" s="309"/>
      <c r="FCN3" s="309"/>
      <c r="FCP3" s="309"/>
      <c r="FCR3" s="309"/>
      <c r="FCT3" s="309"/>
      <c r="FCV3" s="309"/>
      <c r="FCX3" s="309"/>
      <c r="FCZ3" s="309"/>
      <c r="FDB3" s="309"/>
      <c r="FDD3" s="309"/>
      <c r="FDF3" s="309"/>
      <c r="FDH3" s="309"/>
      <c r="FDJ3" s="309"/>
      <c r="FDL3" s="309"/>
      <c r="FDN3" s="309"/>
      <c r="FDP3" s="309"/>
      <c r="FDR3" s="309"/>
      <c r="FDT3" s="309"/>
      <c r="FDV3" s="309"/>
      <c r="FDX3" s="309"/>
      <c r="FDZ3" s="309"/>
      <c r="FEB3" s="309"/>
      <c r="FED3" s="309"/>
      <c r="FEF3" s="309"/>
      <c r="FEH3" s="309"/>
      <c r="FEJ3" s="309"/>
      <c r="FEL3" s="309"/>
      <c r="FEN3" s="309"/>
      <c r="FEP3" s="309"/>
      <c r="FER3" s="309"/>
      <c r="FET3" s="309"/>
      <c r="FEV3" s="309"/>
      <c r="FEX3" s="309"/>
      <c r="FEZ3" s="309"/>
      <c r="FFB3" s="309"/>
      <c r="FFD3" s="309"/>
      <c r="FFF3" s="309"/>
      <c r="FFH3" s="309"/>
      <c r="FFJ3" s="309"/>
      <c r="FFL3" s="309"/>
      <c r="FFN3" s="309"/>
      <c r="FFP3" s="309"/>
      <c r="FFR3" s="309"/>
      <c r="FFT3" s="309"/>
      <c r="FFV3" s="309"/>
      <c r="FFX3" s="309"/>
      <c r="FFZ3" s="309"/>
      <c r="FGB3" s="309"/>
      <c r="FGD3" s="309"/>
      <c r="FGF3" s="309"/>
      <c r="FGH3" s="309"/>
      <c r="FGJ3" s="309"/>
      <c r="FGL3" s="309"/>
      <c r="FGN3" s="309"/>
      <c r="FGP3" s="309"/>
      <c r="FGR3" s="309"/>
      <c r="FGT3" s="309"/>
      <c r="FGV3" s="309"/>
      <c r="FGX3" s="309"/>
      <c r="FGZ3" s="309"/>
      <c r="FHB3" s="309"/>
      <c r="FHD3" s="309"/>
      <c r="FHF3" s="309"/>
      <c r="FHH3" s="309"/>
      <c r="FHJ3" s="309"/>
      <c r="FHL3" s="309"/>
      <c r="FHN3" s="309"/>
      <c r="FHP3" s="309"/>
      <c r="FHR3" s="309"/>
      <c r="FHT3" s="309"/>
      <c r="FHV3" s="309"/>
      <c r="FHX3" s="309"/>
      <c r="FHZ3" s="309"/>
      <c r="FIB3" s="309"/>
      <c r="FID3" s="309"/>
      <c r="FIF3" s="309"/>
      <c r="FIH3" s="309"/>
      <c r="FIJ3" s="309"/>
      <c r="FIL3" s="309"/>
      <c r="FIN3" s="309"/>
      <c r="FIP3" s="309"/>
      <c r="FIR3" s="309"/>
      <c r="FIT3" s="309"/>
      <c r="FIV3" s="309"/>
      <c r="FIX3" s="309"/>
      <c r="FIZ3" s="309"/>
      <c r="FJB3" s="309"/>
      <c r="FJD3" s="309"/>
      <c r="FJF3" s="309"/>
      <c r="FJH3" s="309"/>
      <c r="FJJ3" s="309"/>
      <c r="FJL3" s="309"/>
      <c r="FJN3" s="309"/>
      <c r="FJP3" s="309"/>
      <c r="FJR3" s="309"/>
      <c r="FJT3" s="309"/>
      <c r="FJV3" s="309"/>
      <c r="FJX3" s="309"/>
      <c r="FJZ3" s="309"/>
      <c r="FKB3" s="309"/>
      <c r="FKD3" s="309"/>
      <c r="FKF3" s="309"/>
      <c r="FKH3" s="309"/>
      <c r="FKJ3" s="309"/>
      <c r="FKL3" s="309"/>
      <c r="FKN3" s="309"/>
      <c r="FKP3" s="309"/>
      <c r="FKR3" s="309"/>
      <c r="FKT3" s="309"/>
      <c r="FKV3" s="309"/>
      <c r="FKX3" s="309"/>
      <c r="FKZ3" s="309"/>
      <c r="FLB3" s="309"/>
      <c r="FLD3" s="309"/>
      <c r="FLF3" s="309"/>
      <c r="FLH3" s="309"/>
      <c r="FLJ3" s="309"/>
      <c r="FLL3" s="309"/>
      <c r="FLN3" s="309"/>
      <c r="FLP3" s="309"/>
      <c r="FLR3" s="309"/>
      <c r="FLT3" s="309"/>
      <c r="FLV3" s="309"/>
      <c r="FLX3" s="309"/>
      <c r="FLZ3" s="309"/>
      <c r="FMB3" s="309"/>
      <c r="FMD3" s="309"/>
      <c r="FMF3" s="309"/>
      <c r="FMH3" s="309"/>
      <c r="FMJ3" s="309"/>
      <c r="FML3" s="309"/>
      <c r="FMN3" s="309"/>
      <c r="FMP3" s="309"/>
      <c r="FMR3" s="309"/>
      <c r="FMT3" s="309"/>
      <c r="FMV3" s="309"/>
      <c r="FMX3" s="309"/>
      <c r="FMZ3" s="309"/>
      <c r="FNB3" s="309"/>
      <c r="FND3" s="309"/>
      <c r="FNF3" s="309"/>
      <c r="FNH3" s="309"/>
      <c r="FNJ3" s="309"/>
      <c r="FNL3" s="309"/>
      <c r="FNN3" s="309"/>
      <c r="FNP3" s="309"/>
      <c r="FNR3" s="309"/>
      <c r="FNT3" s="309"/>
      <c r="FNV3" s="309"/>
      <c r="FNX3" s="309"/>
      <c r="FNZ3" s="309"/>
      <c r="FOB3" s="309"/>
      <c r="FOD3" s="309"/>
      <c r="FOF3" s="309"/>
      <c r="FOH3" s="309"/>
      <c r="FOJ3" s="309"/>
      <c r="FOL3" s="309"/>
      <c r="FON3" s="309"/>
      <c r="FOP3" s="309"/>
      <c r="FOR3" s="309"/>
      <c r="FOT3" s="309"/>
      <c r="FOV3" s="309"/>
      <c r="FOX3" s="309"/>
      <c r="FOZ3" s="309"/>
      <c r="FPB3" s="309"/>
      <c r="FPD3" s="309"/>
      <c r="FPF3" s="309"/>
      <c r="FPH3" s="309"/>
      <c r="FPJ3" s="309"/>
      <c r="FPL3" s="309"/>
      <c r="FPN3" s="309"/>
      <c r="FPP3" s="309"/>
      <c r="FPR3" s="309"/>
      <c r="FPT3" s="309"/>
      <c r="FPV3" s="309"/>
      <c r="FPX3" s="309"/>
      <c r="FPZ3" s="309"/>
      <c r="FQB3" s="309"/>
      <c r="FQD3" s="309"/>
      <c r="FQF3" s="309"/>
      <c r="FQH3" s="309"/>
      <c r="FQJ3" s="309"/>
      <c r="FQL3" s="309"/>
      <c r="FQN3" s="309"/>
      <c r="FQP3" s="309"/>
      <c r="FQR3" s="309"/>
      <c r="FQT3" s="309"/>
      <c r="FQV3" s="309"/>
      <c r="FQX3" s="309"/>
      <c r="FQZ3" s="309"/>
      <c r="FRB3" s="309"/>
      <c r="FRD3" s="309"/>
      <c r="FRF3" s="309"/>
      <c r="FRH3" s="309"/>
      <c r="FRJ3" s="309"/>
      <c r="FRL3" s="309"/>
      <c r="FRN3" s="309"/>
      <c r="FRP3" s="309"/>
      <c r="FRR3" s="309"/>
      <c r="FRT3" s="309"/>
      <c r="FRV3" s="309"/>
      <c r="FRX3" s="309"/>
      <c r="FRZ3" s="309"/>
      <c r="FSB3" s="309"/>
      <c r="FSD3" s="309"/>
      <c r="FSF3" s="309"/>
      <c r="FSH3" s="309"/>
      <c r="FSJ3" s="309"/>
      <c r="FSL3" s="309"/>
      <c r="FSN3" s="309"/>
      <c r="FSP3" s="309"/>
      <c r="FSR3" s="309"/>
      <c r="FST3" s="309"/>
      <c r="FSV3" s="309"/>
      <c r="FSX3" s="309"/>
      <c r="FSZ3" s="309"/>
      <c r="FTB3" s="309"/>
      <c r="FTD3" s="309"/>
      <c r="FTF3" s="309"/>
      <c r="FTH3" s="309"/>
      <c r="FTJ3" s="309"/>
      <c r="FTL3" s="309"/>
      <c r="FTN3" s="309"/>
      <c r="FTP3" s="309"/>
      <c r="FTR3" s="309"/>
      <c r="FTT3" s="309"/>
      <c r="FTV3" s="309"/>
      <c r="FTX3" s="309"/>
      <c r="FTZ3" s="309"/>
      <c r="FUB3" s="309"/>
      <c r="FUD3" s="309"/>
      <c r="FUF3" s="309"/>
      <c r="FUH3" s="309"/>
      <c r="FUJ3" s="309"/>
      <c r="FUL3" s="309"/>
      <c r="FUN3" s="309"/>
      <c r="FUP3" s="309"/>
      <c r="FUR3" s="309"/>
      <c r="FUT3" s="309"/>
      <c r="FUV3" s="309"/>
      <c r="FUX3" s="309"/>
      <c r="FUZ3" s="309"/>
      <c r="FVB3" s="309"/>
      <c r="FVD3" s="309"/>
      <c r="FVF3" s="309"/>
      <c r="FVH3" s="309"/>
      <c r="FVJ3" s="309"/>
      <c r="FVL3" s="309"/>
      <c r="FVN3" s="309"/>
      <c r="FVP3" s="309"/>
      <c r="FVR3" s="309"/>
      <c r="FVT3" s="309"/>
      <c r="FVV3" s="309"/>
      <c r="FVX3" s="309"/>
      <c r="FVZ3" s="309"/>
      <c r="FWB3" s="309"/>
      <c r="FWD3" s="309"/>
      <c r="FWF3" s="309"/>
      <c r="FWH3" s="309"/>
      <c r="FWJ3" s="309"/>
      <c r="FWL3" s="309"/>
      <c r="FWN3" s="309"/>
      <c r="FWP3" s="309"/>
      <c r="FWR3" s="309"/>
      <c r="FWT3" s="309"/>
      <c r="FWV3" s="309"/>
      <c r="FWX3" s="309"/>
      <c r="FWZ3" s="309"/>
      <c r="FXB3" s="309"/>
      <c r="FXD3" s="309"/>
      <c r="FXF3" s="309"/>
      <c r="FXH3" s="309"/>
      <c r="FXJ3" s="309"/>
      <c r="FXL3" s="309"/>
      <c r="FXN3" s="309"/>
      <c r="FXP3" s="309"/>
      <c r="FXR3" s="309"/>
      <c r="FXT3" s="309"/>
      <c r="FXV3" s="309"/>
      <c r="FXX3" s="309"/>
      <c r="FXZ3" s="309"/>
      <c r="FYB3" s="309"/>
      <c r="FYD3" s="309"/>
      <c r="FYF3" s="309"/>
      <c r="FYH3" s="309"/>
      <c r="FYJ3" s="309"/>
      <c r="FYL3" s="309"/>
      <c r="FYN3" s="309"/>
      <c r="FYP3" s="309"/>
      <c r="FYR3" s="309"/>
      <c r="FYT3" s="309"/>
      <c r="FYV3" s="309"/>
      <c r="FYX3" s="309"/>
      <c r="FYZ3" s="309"/>
      <c r="FZB3" s="309"/>
      <c r="FZD3" s="309"/>
      <c r="FZF3" s="309"/>
      <c r="FZH3" s="309"/>
      <c r="FZJ3" s="309"/>
      <c r="FZL3" s="309"/>
      <c r="FZN3" s="309"/>
      <c r="FZP3" s="309"/>
      <c r="FZR3" s="309"/>
      <c r="FZT3" s="309"/>
      <c r="FZV3" s="309"/>
      <c r="FZX3" s="309"/>
      <c r="FZZ3" s="309"/>
      <c r="GAB3" s="309"/>
      <c r="GAD3" s="309"/>
      <c r="GAF3" s="309"/>
      <c r="GAH3" s="309"/>
      <c r="GAJ3" s="309"/>
      <c r="GAL3" s="309"/>
      <c r="GAN3" s="309"/>
      <c r="GAP3" s="309"/>
      <c r="GAR3" s="309"/>
      <c r="GAT3" s="309"/>
      <c r="GAV3" s="309"/>
      <c r="GAX3" s="309"/>
      <c r="GAZ3" s="309"/>
      <c r="GBB3" s="309"/>
      <c r="GBD3" s="309"/>
      <c r="GBF3" s="309"/>
      <c r="GBH3" s="309"/>
      <c r="GBJ3" s="309"/>
      <c r="GBL3" s="309"/>
      <c r="GBN3" s="309"/>
      <c r="GBP3" s="309"/>
      <c r="GBR3" s="309"/>
      <c r="GBT3" s="309"/>
      <c r="GBV3" s="309"/>
      <c r="GBX3" s="309"/>
      <c r="GBZ3" s="309"/>
      <c r="GCB3" s="309"/>
      <c r="GCD3" s="309"/>
      <c r="GCF3" s="309"/>
      <c r="GCH3" s="309"/>
      <c r="GCJ3" s="309"/>
      <c r="GCL3" s="309"/>
      <c r="GCN3" s="309"/>
      <c r="GCP3" s="309"/>
      <c r="GCR3" s="309"/>
      <c r="GCT3" s="309"/>
      <c r="GCV3" s="309"/>
      <c r="GCX3" s="309"/>
      <c r="GCZ3" s="309"/>
      <c r="GDB3" s="309"/>
      <c r="GDD3" s="309"/>
      <c r="GDF3" s="309"/>
      <c r="GDH3" s="309"/>
      <c r="GDJ3" s="309"/>
      <c r="GDL3" s="309"/>
      <c r="GDN3" s="309"/>
      <c r="GDP3" s="309"/>
      <c r="GDR3" s="309"/>
      <c r="GDT3" s="309"/>
      <c r="GDV3" s="309"/>
      <c r="GDX3" s="309"/>
      <c r="GDZ3" s="309"/>
      <c r="GEB3" s="309"/>
      <c r="GED3" s="309"/>
      <c r="GEF3" s="309"/>
      <c r="GEH3" s="309"/>
      <c r="GEJ3" s="309"/>
      <c r="GEL3" s="309"/>
      <c r="GEN3" s="309"/>
      <c r="GEP3" s="309"/>
      <c r="GER3" s="309"/>
      <c r="GET3" s="309"/>
      <c r="GEV3" s="309"/>
      <c r="GEX3" s="309"/>
      <c r="GEZ3" s="309"/>
      <c r="GFB3" s="309"/>
      <c r="GFD3" s="309"/>
      <c r="GFF3" s="309"/>
      <c r="GFH3" s="309"/>
      <c r="GFJ3" s="309"/>
      <c r="GFL3" s="309"/>
      <c r="GFN3" s="309"/>
      <c r="GFP3" s="309"/>
      <c r="GFR3" s="309"/>
      <c r="GFT3" s="309"/>
      <c r="GFV3" s="309"/>
      <c r="GFX3" s="309"/>
      <c r="GFZ3" s="309"/>
      <c r="GGB3" s="309"/>
      <c r="GGD3" s="309"/>
      <c r="GGF3" s="309"/>
      <c r="GGH3" s="309"/>
      <c r="GGJ3" s="309"/>
      <c r="GGL3" s="309"/>
      <c r="GGN3" s="309"/>
      <c r="GGP3" s="309"/>
      <c r="GGR3" s="309"/>
      <c r="GGT3" s="309"/>
      <c r="GGV3" s="309"/>
      <c r="GGX3" s="309"/>
      <c r="GGZ3" s="309"/>
      <c r="GHB3" s="309"/>
      <c r="GHD3" s="309"/>
      <c r="GHF3" s="309"/>
      <c r="GHH3" s="309"/>
      <c r="GHJ3" s="309"/>
      <c r="GHL3" s="309"/>
      <c r="GHN3" s="309"/>
      <c r="GHP3" s="309"/>
      <c r="GHR3" s="309"/>
      <c r="GHT3" s="309"/>
      <c r="GHV3" s="309"/>
      <c r="GHX3" s="309"/>
      <c r="GHZ3" s="309"/>
      <c r="GIB3" s="309"/>
      <c r="GID3" s="309"/>
      <c r="GIF3" s="309"/>
      <c r="GIH3" s="309"/>
      <c r="GIJ3" s="309"/>
      <c r="GIL3" s="309"/>
      <c r="GIN3" s="309"/>
      <c r="GIP3" s="309"/>
      <c r="GIR3" s="309"/>
      <c r="GIT3" s="309"/>
      <c r="GIV3" s="309"/>
      <c r="GIX3" s="309"/>
      <c r="GIZ3" s="309"/>
      <c r="GJB3" s="309"/>
      <c r="GJD3" s="309"/>
      <c r="GJF3" s="309"/>
      <c r="GJH3" s="309"/>
      <c r="GJJ3" s="309"/>
      <c r="GJL3" s="309"/>
      <c r="GJN3" s="309"/>
      <c r="GJP3" s="309"/>
      <c r="GJR3" s="309"/>
      <c r="GJT3" s="309"/>
      <c r="GJV3" s="309"/>
      <c r="GJX3" s="309"/>
      <c r="GJZ3" s="309"/>
      <c r="GKB3" s="309"/>
      <c r="GKD3" s="309"/>
      <c r="GKF3" s="309"/>
      <c r="GKH3" s="309"/>
      <c r="GKJ3" s="309"/>
      <c r="GKL3" s="309"/>
      <c r="GKN3" s="309"/>
      <c r="GKP3" s="309"/>
      <c r="GKR3" s="309"/>
      <c r="GKT3" s="309"/>
      <c r="GKV3" s="309"/>
      <c r="GKX3" s="309"/>
      <c r="GKZ3" s="309"/>
      <c r="GLB3" s="309"/>
      <c r="GLD3" s="309"/>
      <c r="GLF3" s="309"/>
      <c r="GLH3" s="309"/>
      <c r="GLJ3" s="309"/>
      <c r="GLL3" s="309"/>
      <c r="GLN3" s="309"/>
      <c r="GLP3" s="309"/>
      <c r="GLR3" s="309"/>
      <c r="GLT3" s="309"/>
      <c r="GLV3" s="309"/>
      <c r="GLX3" s="309"/>
      <c r="GLZ3" s="309"/>
      <c r="GMB3" s="309"/>
      <c r="GMD3" s="309"/>
      <c r="GMF3" s="309"/>
      <c r="GMH3" s="309"/>
      <c r="GMJ3" s="309"/>
      <c r="GML3" s="309"/>
      <c r="GMN3" s="309"/>
      <c r="GMP3" s="309"/>
      <c r="GMR3" s="309"/>
      <c r="GMT3" s="309"/>
      <c r="GMV3" s="309"/>
      <c r="GMX3" s="309"/>
      <c r="GMZ3" s="309"/>
      <c r="GNB3" s="309"/>
      <c r="GND3" s="309"/>
      <c r="GNF3" s="309"/>
      <c r="GNH3" s="309"/>
      <c r="GNJ3" s="309"/>
      <c r="GNL3" s="309"/>
      <c r="GNN3" s="309"/>
      <c r="GNP3" s="309"/>
      <c r="GNR3" s="309"/>
      <c r="GNT3" s="309"/>
      <c r="GNV3" s="309"/>
      <c r="GNX3" s="309"/>
      <c r="GNZ3" s="309"/>
      <c r="GOB3" s="309"/>
      <c r="GOD3" s="309"/>
      <c r="GOF3" s="309"/>
      <c r="GOH3" s="309"/>
      <c r="GOJ3" s="309"/>
      <c r="GOL3" s="309"/>
      <c r="GON3" s="309"/>
      <c r="GOP3" s="309"/>
      <c r="GOR3" s="309"/>
      <c r="GOT3" s="309"/>
      <c r="GOV3" s="309"/>
      <c r="GOX3" s="309"/>
      <c r="GOZ3" s="309"/>
      <c r="GPB3" s="309"/>
      <c r="GPD3" s="309"/>
      <c r="GPF3" s="309"/>
      <c r="GPH3" s="309"/>
      <c r="GPJ3" s="309"/>
      <c r="GPL3" s="309"/>
      <c r="GPN3" s="309"/>
      <c r="GPP3" s="309"/>
      <c r="GPR3" s="309"/>
      <c r="GPT3" s="309"/>
      <c r="GPV3" s="309"/>
      <c r="GPX3" s="309"/>
      <c r="GPZ3" s="309"/>
      <c r="GQB3" s="309"/>
      <c r="GQD3" s="309"/>
      <c r="GQF3" s="309"/>
      <c r="GQH3" s="309"/>
      <c r="GQJ3" s="309"/>
      <c r="GQL3" s="309"/>
      <c r="GQN3" s="309"/>
      <c r="GQP3" s="309"/>
      <c r="GQR3" s="309"/>
      <c r="GQT3" s="309"/>
      <c r="GQV3" s="309"/>
      <c r="GQX3" s="309"/>
      <c r="GQZ3" s="309"/>
      <c r="GRB3" s="309"/>
      <c r="GRD3" s="309"/>
      <c r="GRF3" s="309"/>
      <c r="GRH3" s="309"/>
      <c r="GRJ3" s="309"/>
      <c r="GRL3" s="309"/>
      <c r="GRN3" s="309"/>
      <c r="GRP3" s="309"/>
      <c r="GRR3" s="309"/>
      <c r="GRT3" s="309"/>
      <c r="GRV3" s="309"/>
      <c r="GRX3" s="309"/>
      <c r="GRZ3" s="309"/>
      <c r="GSB3" s="309"/>
      <c r="GSD3" s="309"/>
      <c r="GSF3" s="309"/>
      <c r="GSH3" s="309"/>
      <c r="GSJ3" s="309"/>
      <c r="GSL3" s="309"/>
      <c r="GSN3" s="309"/>
      <c r="GSP3" s="309"/>
      <c r="GSR3" s="309"/>
      <c r="GST3" s="309"/>
      <c r="GSV3" s="309"/>
      <c r="GSX3" s="309"/>
      <c r="GSZ3" s="309"/>
      <c r="GTB3" s="309"/>
      <c r="GTD3" s="309"/>
      <c r="GTF3" s="309"/>
      <c r="GTH3" s="309"/>
      <c r="GTJ3" s="309"/>
      <c r="GTL3" s="309"/>
      <c r="GTN3" s="309"/>
      <c r="GTP3" s="309"/>
      <c r="GTR3" s="309"/>
      <c r="GTT3" s="309"/>
      <c r="GTV3" s="309"/>
      <c r="GTX3" s="309"/>
      <c r="GTZ3" s="309"/>
      <c r="GUB3" s="309"/>
      <c r="GUD3" s="309"/>
      <c r="GUF3" s="309"/>
      <c r="GUH3" s="309"/>
      <c r="GUJ3" s="309"/>
      <c r="GUL3" s="309"/>
      <c r="GUN3" s="309"/>
      <c r="GUP3" s="309"/>
      <c r="GUR3" s="309"/>
      <c r="GUT3" s="309"/>
      <c r="GUV3" s="309"/>
      <c r="GUX3" s="309"/>
      <c r="GUZ3" s="309"/>
      <c r="GVB3" s="309"/>
      <c r="GVD3" s="309"/>
      <c r="GVF3" s="309"/>
      <c r="GVH3" s="309"/>
      <c r="GVJ3" s="309"/>
      <c r="GVL3" s="309"/>
      <c r="GVN3" s="309"/>
      <c r="GVP3" s="309"/>
      <c r="GVR3" s="309"/>
      <c r="GVT3" s="309"/>
      <c r="GVV3" s="309"/>
      <c r="GVX3" s="309"/>
      <c r="GVZ3" s="309"/>
      <c r="GWB3" s="309"/>
      <c r="GWD3" s="309"/>
      <c r="GWF3" s="309"/>
      <c r="GWH3" s="309"/>
      <c r="GWJ3" s="309"/>
      <c r="GWL3" s="309"/>
      <c r="GWN3" s="309"/>
      <c r="GWP3" s="309"/>
      <c r="GWR3" s="309"/>
      <c r="GWT3" s="309"/>
      <c r="GWV3" s="309"/>
      <c r="GWX3" s="309"/>
      <c r="GWZ3" s="309"/>
      <c r="GXB3" s="309"/>
      <c r="GXD3" s="309"/>
      <c r="GXF3" s="309"/>
      <c r="GXH3" s="309"/>
      <c r="GXJ3" s="309"/>
      <c r="GXL3" s="309"/>
      <c r="GXN3" s="309"/>
      <c r="GXP3" s="309"/>
      <c r="GXR3" s="309"/>
      <c r="GXT3" s="309"/>
      <c r="GXV3" s="309"/>
      <c r="GXX3" s="309"/>
      <c r="GXZ3" s="309"/>
      <c r="GYB3" s="309"/>
      <c r="GYD3" s="309"/>
      <c r="GYF3" s="309"/>
      <c r="GYH3" s="309"/>
      <c r="GYJ3" s="309"/>
      <c r="GYL3" s="309"/>
      <c r="GYN3" s="309"/>
      <c r="GYP3" s="309"/>
      <c r="GYR3" s="309"/>
      <c r="GYT3" s="309"/>
      <c r="GYV3" s="309"/>
      <c r="GYX3" s="309"/>
      <c r="GYZ3" s="309"/>
      <c r="GZB3" s="309"/>
      <c r="GZD3" s="309"/>
      <c r="GZF3" s="309"/>
      <c r="GZH3" s="309"/>
      <c r="GZJ3" s="309"/>
      <c r="GZL3" s="309"/>
      <c r="GZN3" s="309"/>
      <c r="GZP3" s="309"/>
      <c r="GZR3" s="309"/>
      <c r="GZT3" s="309"/>
      <c r="GZV3" s="309"/>
      <c r="GZX3" s="309"/>
      <c r="GZZ3" s="309"/>
      <c r="HAB3" s="309"/>
      <c r="HAD3" s="309"/>
      <c r="HAF3" s="309"/>
      <c r="HAH3" s="309"/>
      <c r="HAJ3" s="309"/>
      <c r="HAL3" s="309"/>
      <c r="HAN3" s="309"/>
      <c r="HAP3" s="309"/>
      <c r="HAR3" s="309"/>
      <c r="HAT3" s="309"/>
      <c r="HAV3" s="309"/>
      <c r="HAX3" s="309"/>
      <c r="HAZ3" s="309"/>
      <c r="HBB3" s="309"/>
      <c r="HBD3" s="309"/>
      <c r="HBF3" s="309"/>
      <c r="HBH3" s="309"/>
      <c r="HBJ3" s="309"/>
      <c r="HBL3" s="309"/>
      <c r="HBN3" s="309"/>
      <c r="HBP3" s="309"/>
      <c r="HBR3" s="309"/>
      <c r="HBT3" s="309"/>
      <c r="HBV3" s="309"/>
      <c r="HBX3" s="309"/>
      <c r="HBZ3" s="309"/>
      <c r="HCB3" s="309"/>
      <c r="HCD3" s="309"/>
      <c r="HCF3" s="309"/>
      <c r="HCH3" s="309"/>
      <c r="HCJ3" s="309"/>
      <c r="HCL3" s="309"/>
      <c r="HCN3" s="309"/>
      <c r="HCP3" s="309"/>
      <c r="HCR3" s="309"/>
      <c r="HCT3" s="309"/>
      <c r="HCV3" s="309"/>
      <c r="HCX3" s="309"/>
      <c r="HCZ3" s="309"/>
      <c r="HDB3" s="309"/>
      <c r="HDD3" s="309"/>
      <c r="HDF3" s="309"/>
      <c r="HDH3" s="309"/>
      <c r="HDJ3" s="309"/>
      <c r="HDL3" s="309"/>
      <c r="HDN3" s="309"/>
      <c r="HDP3" s="309"/>
      <c r="HDR3" s="309"/>
      <c r="HDT3" s="309"/>
      <c r="HDV3" s="309"/>
      <c r="HDX3" s="309"/>
      <c r="HDZ3" s="309"/>
      <c r="HEB3" s="309"/>
      <c r="HED3" s="309"/>
      <c r="HEF3" s="309"/>
      <c r="HEH3" s="309"/>
      <c r="HEJ3" s="309"/>
      <c r="HEL3" s="309"/>
      <c r="HEN3" s="309"/>
      <c r="HEP3" s="309"/>
      <c r="HER3" s="309"/>
      <c r="HET3" s="309"/>
      <c r="HEV3" s="309"/>
      <c r="HEX3" s="309"/>
      <c r="HEZ3" s="309"/>
      <c r="HFB3" s="309"/>
      <c r="HFD3" s="309"/>
      <c r="HFF3" s="309"/>
      <c r="HFH3" s="309"/>
      <c r="HFJ3" s="309"/>
      <c r="HFL3" s="309"/>
      <c r="HFN3" s="309"/>
      <c r="HFP3" s="309"/>
      <c r="HFR3" s="309"/>
      <c r="HFT3" s="309"/>
      <c r="HFV3" s="309"/>
      <c r="HFX3" s="309"/>
      <c r="HFZ3" s="309"/>
      <c r="HGB3" s="309"/>
      <c r="HGD3" s="309"/>
      <c r="HGF3" s="309"/>
      <c r="HGH3" s="309"/>
      <c r="HGJ3" s="309"/>
      <c r="HGL3" s="309"/>
      <c r="HGN3" s="309"/>
      <c r="HGP3" s="309"/>
      <c r="HGR3" s="309"/>
      <c r="HGT3" s="309"/>
      <c r="HGV3" s="309"/>
      <c r="HGX3" s="309"/>
      <c r="HGZ3" s="309"/>
      <c r="HHB3" s="309"/>
      <c r="HHD3" s="309"/>
      <c r="HHF3" s="309"/>
      <c r="HHH3" s="309"/>
      <c r="HHJ3" s="309"/>
      <c r="HHL3" s="309"/>
      <c r="HHN3" s="309"/>
      <c r="HHP3" s="309"/>
      <c r="HHR3" s="309"/>
      <c r="HHT3" s="309"/>
      <c r="HHV3" s="309"/>
      <c r="HHX3" s="309"/>
      <c r="HHZ3" s="309"/>
      <c r="HIB3" s="309"/>
      <c r="HID3" s="309"/>
      <c r="HIF3" s="309"/>
      <c r="HIH3" s="309"/>
      <c r="HIJ3" s="309"/>
      <c r="HIL3" s="309"/>
      <c r="HIN3" s="309"/>
      <c r="HIP3" s="309"/>
      <c r="HIR3" s="309"/>
      <c r="HIT3" s="309"/>
      <c r="HIV3" s="309"/>
      <c r="HIX3" s="309"/>
      <c r="HIZ3" s="309"/>
      <c r="HJB3" s="309"/>
      <c r="HJD3" s="309"/>
      <c r="HJF3" s="309"/>
      <c r="HJH3" s="309"/>
      <c r="HJJ3" s="309"/>
      <c r="HJL3" s="309"/>
      <c r="HJN3" s="309"/>
      <c r="HJP3" s="309"/>
      <c r="HJR3" s="309"/>
      <c r="HJT3" s="309"/>
      <c r="HJV3" s="309"/>
      <c r="HJX3" s="309"/>
      <c r="HJZ3" s="309"/>
      <c r="HKB3" s="309"/>
      <c r="HKD3" s="309"/>
      <c r="HKF3" s="309"/>
      <c r="HKH3" s="309"/>
      <c r="HKJ3" s="309"/>
      <c r="HKL3" s="309"/>
      <c r="HKN3" s="309"/>
      <c r="HKP3" s="309"/>
      <c r="HKR3" s="309"/>
      <c r="HKT3" s="309"/>
      <c r="HKV3" s="309"/>
      <c r="HKX3" s="309"/>
      <c r="HKZ3" s="309"/>
      <c r="HLB3" s="309"/>
      <c r="HLD3" s="309"/>
      <c r="HLF3" s="309"/>
      <c r="HLH3" s="309"/>
      <c r="HLJ3" s="309"/>
      <c r="HLL3" s="309"/>
      <c r="HLN3" s="309"/>
      <c r="HLP3" s="309"/>
      <c r="HLR3" s="309"/>
      <c r="HLT3" s="309"/>
      <c r="HLV3" s="309"/>
      <c r="HLX3" s="309"/>
      <c r="HLZ3" s="309"/>
      <c r="HMB3" s="309"/>
      <c r="HMD3" s="309"/>
      <c r="HMF3" s="309"/>
      <c r="HMH3" s="309"/>
      <c r="HMJ3" s="309"/>
      <c r="HML3" s="309"/>
      <c r="HMN3" s="309"/>
      <c r="HMP3" s="309"/>
      <c r="HMR3" s="309"/>
      <c r="HMT3" s="309"/>
      <c r="HMV3" s="309"/>
      <c r="HMX3" s="309"/>
      <c r="HMZ3" s="309"/>
      <c r="HNB3" s="309"/>
      <c r="HND3" s="309"/>
      <c r="HNF3" s="309"/>
      <c r="HNH3" s="309"/>
      <c r="HNJ3" s="309"/>
      <c r="HNL3" s="309"/>
      <c r="HNN3" s="309"/>
      <c r="HNP3" s="309"/>
      <c r="HNR3" s="309"/>
      <c r="HNT3" s="309"/>
      <c r="HNV3" s="309"/>
      <c r="HNX3" s="309"/>
      <c r="HNZ3" s="309"/>
      <c r="HOB3" s="309"/>
      <c r="HOD3" s="309"/>
      <c r="HOF3" s="309"/>
      <c r="HOH3" s="309"/>
      <c r="HOJ3" s="309"/>
      <c r="HOL3" s="309"/>
      <c r="HON3" s="309"/>
      <c r="HOP3" s="309"/>
      <c r="HOR3" s="309"/>
      <c r="HOT3" s="309"/>
      <c r="HOV3" s="309"/>
      <c r="HOX3" s="309"/>
      <c r="HOZ3" s="309"/>
      <c r="HPB3" s="309"/>
      <c r="HPD3" s="309"/>
      <c r="HPF3" s="309"/>
      <c r="HPH3" s="309"/>
      <c r="HPJ3" s="309"/>
      <c r="HPL3" s="309"/>
      <c r="HPN3" s="309"/>
      <c r="HPP3" s="309"/>
      <c r="HPR3" s="309"/>
      <c r="HPT3" s="309"/>
      <c r="HPV3" s="309"/>
      <c r="HPX3" s="309"/>
      <c r="HPZ3" s="309"/>
      <c r="HQB3" s="309"/>
      <c r="HQD3" s="309"/>
      <c r="HQF3" s="309"/>
      <c r="HQH3" s="309"/>
      <c r="HQJ3" s="309"/>
      <c r="HQL3" s="309"/>
      <c r="HQN3" s="309"/>
      <c r="HQP3" s="309"/>
      <c r="HQR3" s="309"/>
      <c r="HQT3" s="309"/>
      <c r="HQV3" s="309"/>
      <c r="HQX3" s="309"/>
      <c r="HQZ3" s="309"/>
      <c r="HRB3" s="309"/>
      <c r="HRD3" s="309"/>
      <c r="HRF3" s="309"/>
      <c r="HRH3" s="309"/>
      <c r="HRJ3" s="309"/>
      <c r="HRL3" s="309"/>
      <c r="HRN3" s="309"/>
      <c r="HRP3" s="309"/>
      <c r="HRR3" s="309"/>
      <c r="HRT3" s="309"/>
      <c r="HRV3" s="309"/>
      <c r="HRX3" s="309"/>
      <c r="HRZ3" s="309"/>
      <c r="HSB3" s="309"/>
      <c r="HSD3" s="309"/>
      <c r="HSF3" s="309"/>
      <c r="HSH3" s="309"/>
      <c r="HSJ3" s="309"/>
      <c r="HSL3" s="309"/>
      <c r="HSN3" s="309"/>
      <c r="HSP3" s="309"/>
      <c r="HSR3" s="309"/>
      <c r="HST3" s="309"/>
      <c r="HSV3" s="309"/>
      <c r="HSX3" s="309"/>
      <c r="HSZ3" s="309"/>
      <c r="HTB3" s="309"/>
      <c r="HTD3" s="309"/>
      <c r="HTF3" s="309"/>
      <c r="HTH3" s="309"/>
      <c r="HTJ3" s="309"/>
      <c r="HTL3" s="309"/>
      <c r="HTN3" s="309"/>
      <c r="HTP3" s="309"/>
      <c r="HTR3" s="309"/>
      <c r="HTT3" s="309"/>
      <c r="HTV3" s="309"/>
      <c r="HTX3" s="309"/>
      <c r="HTZ3" s="309"/>
      <c r="HUB3" s="309"/>
      <c r="HUD3" s="309"/>
      <c r="HUF3" s="309"/>
      <c r="HUH3" s="309"/>
      <c r="HUJ3" s="309"/>
      <c r="HUL3" s="309"/>
      <c r="HUN3" s="309"/>
      <c r="HUP3" s="309"/>
      <c r="HUR3" s="309"/>
      <c r="HUT3" s="309"/>
      <c r="HUV3" s="309"/>
      <c r="HUX3" s="309"/>
      <c r="HUZ3" s="309"/>
      <c r="HVB3" s="309"/>
      <c r="HVD3" s="309"/>
      <c r="HVF3" s="309"/>
      <c r="HVH3" s="309"/>
      <c r="HVJ3" s="309"/>
      <c r="HVL3" s="309"/>
      <c r="HVN3" s="309"/>
      <c r="HVP3" s="309"/>
      <c r="HVR3" s="309"/>
      <c r="HVT3" s="309"/>
      <c r="HVV3" s="309"/>
      <c r="HVX3" s="309"/>
      <c r="HVZ3" s="309"/>
      <c r="HWB3" s="309"/>
      <c r="HWD3" s="309"/>
      <c r="HWF3" s="309"/>
      <c r="HWH3" s="309"/>
      <c r="HWJ3" s="309"/>
      <c r="HWL3" s="309"/>
      <c r="HWN3" s="309"/>
      <c r="HWP3" s="309"/>
      <c r="HWR3" s="309"/>
      <c r="HWT3" s="309"/>
      <c r="HWV3" s="309"/>
      <c r="HWX3" s="309"/>
      <c r="HWZ3" s="309"/>
      <c r="HXB3" s="309"/>
      <c r="HXD3" s="309"/>
      <c r="HXF3" s="309"/>
      <c r="HXH3" s="309"/>
      <c r="HXJ3" s="309"/>
      <c r="HXL3" s="309"/>
      <c r="HXN3" s="309"/>
      <c r="HXP3" s="309"/>
      <c r="HXR3" s="309"/>
      <c r="HXT3" s="309"/>
      <c r="HXV3" s="309"/>
      <c r="HXX3" s="309"/>
      <c r="HXZ3" s="309"/>
      <c r="HYB3" s="309"/>
      <c r="HYD3" s="309"/>
      <c r="HYF3" s="309"/>
      <c r="HYH3" s="309"/>
      <c r="HYJ3" s="309"/>
      <c r="HYL3" s="309"/>
      <c r="HYN3" s="309"/>
      <c r="HYP3" s="309"/>
      <c r="HYR3" s="309"/>
      <c r="HYT3" s="309"/>
      <c r="HYV3" s="309"/>
      <c r="HYX3" s="309"/>
      <c r="HYZ3" s="309"/>
      <c r="HZB3" s="309"/>
      <c r="HZD3" s="309"/>
      <c r="HZF3" s="309"/>
      <c r="HZH3" s="309"/>
      <c r="HZJ3" s="309"/>
      <c r="HZL3" s="309"/>
      <c r="HZN3" s="309"/>
      <c r="HZP3" s="309"/>
      <c r="HZR3" s="309"/>
      <c r="HZT3" s="309"/>
      <c r="HZV3" s="309"/>
      <c r="HZX3" s="309"/>
      <c r="HZZ3" s="309"/>
      <c r="IAB3" s="309"/>
      <c r="IAD3" s="309"/>
      <c r="IAF3" s="309"/>
      <c r="IAH3" s="309"/>
      <c r="IAJ3" s="309"/>
      <c r="IAL3" s="309"/>
      <c r="IAN3" s="309"/>
      <c r="IAP3" s="309"/>
      <c r="IAR3" s="309"/>
      <c r="IAT3" s="309"/>
      <c r="IAV3" s="309"/>
      <c r="IAX3" s="309"/>
      <c r="IAZ3" s="309"/>
      <c r="IBB3" s="309"/>
      <c r="IBD3" s="309"/>
      <c r="IBF3" s="309"/>
      <c r="IBH3" s="309"/>
      <c r="IBJ3" s="309"/>
      <c r="IBL3" s="309"/>
      <c r="IBN3" s="309"/>
      <c r="IBP3" s="309"/>
      <c r="IBR3" s="309"/>
      <c r="IBT3" s="309"/>
      <c r="IBV3" s="309"/>
      <c r="IBX3" s="309"/>
      <c r="IBZ3" s="309"/>
      <c r="ICB3" s="309"/>
      <c r="ICD3" s="309"/>
      <c r="ICF3" s="309"/>
      <c r="ICH3" s="309"/>
      <c r="ICJ3" s="309"/>
      <c r="ICL3" s="309"/>
      <c r="ICN3" s="309"/>
      <c r="ICP3" s="309"/>
      <c r="ICR3" s="309"/>
      <c r="ICT3" s="309"/>
      <c r="ICV3" s="309"/>
      <c r="ICX3" s="309"/>
      <c r="ICZ3" s="309"/>
      <c r="IDB3" s="309"/>
      <c r="IDD3" s="309"/>
      <c r="IDF3" s="309"/>
      <c r="IDH3" s="309"/>
      <c r="IDJ3" s="309"/>
      <c r="IDL3" s="309"/>
      <c r="IDN3" s="309"/>
      <c r="IDP3" s="309"/>
      <c r="IDR3" s="309"/>
      <c r="IDT3" s="309"/>
      <c r="IDV3" s="309"/>
      <c r="IDX3" s="309"/>
      <c r="IDZ3" s="309"/>
      <c r="IEB3" s="309"/>
      <c r="IED3" s="309"/>
      <c r="IEF3" s="309"/>
      <c r="IEH3" s="309"/>
      <c r="IEJ3" s="309"/>
      <c r="IEL3" s="309"/>
      <c r="IEN3" s="309"/>
      <c r="IEP3" s="309"/>
      <c r="IER3" s="309"/>
      <c r="IET3" s="309"/>
      <c r="IEV3" s="309"/>
      <c r="IEX3" s="309"/>
      <c r="IEZ3" s="309"/>
      <c r="IFB3" s="309"/>
      <c r="IFD3" s="309"/>
      <c r="IFF3" s="309"/>
      <c r="IFH3" s="309"/>
      <c r="IFJ3" s="309"/>
      <c r="IFL3" s="309"/>
      <c r="IFN3" s="309"/>
      <c r="IFP3" s="309"/>
      <c r="IFR3" s="309"/>
      <c r="IFT3" s="309"/>
      <c r="IFV3" s="309"/>
      <c r="IFX3" s="309"/>
      <c r="IFZ3" s="309"/>
      <c r="IGB3" s="309"/>
      <c r="IGD3" s="309"/>
      <c r="IGF3" s="309"/>
      <c r="IGH3" s="309"/>
      <c r="IGJ3" s="309"/>
      <c r="IGL3" s="309"/>
      <c r="IGN3" s="309"/>
      <c r="IGP3" s="309"/>
      <c r="IGR3" s="309"/>
      <c r="IGT3" s="309"/>
      <c r="IGV3" s="309"/>
      <c r="IGX3" s="309"/>
      <c r="IGZ3" s="309"/>
      <c r="IHB3" s="309"/>
      <c r="IHD3" s="309"/>
      <c r="IHF3" s="309"/>
      <c r="IHH3" s="309"/>
      <c r="IHJ3" s="309"/>
      <c r="IHL3" s="309"/>
      <c r="IHN3" s="309"/>
      <c r="IHP3" s="309"/>
      <c r="IHR3" s="309"/>
      <c r="IHT3" s="309"/>
      <c r="IHV3" s="309"/>
      <c r="IHX3" s="309"/>
      <c r="IHZ3" s="309"/>
      <c r="IIB3" s="309"/>
      <c r="IID3" s="309"/>
      <c r="IIF3" s="309"/>
      <c r="IIH3" s="309"/>
      <c r="IIJ3" s="309"/>
      <c r="IIL3" s="309"/>
      <c r="IIN3" s="309"/>
      <c r="IIP3" s="309"/>
      <c r="IIR3" s="309"/>
      <c r="IIT3" s="309"/>
      <c r="IIV3" s="309"/>
      <c r="IIX3" s="309"/>
      <c r="IIZ3" s="309"/>
      <c r="IJB3" s="309"/>
      <c r="IJD3" s="309"/>
      <c r="IJF3" s="309"/>
      <c r="IJH3" s="309"/>
      <c r="IJJ3" s="309"/>
      <c r="IJL3" s="309"/>
      <c r="IJN3" s="309"/>
      <c r="IJP3" s="309"/>
      <c r="IJR3" s="309"/>
      <c r="IJT3" s="309"/>
      <c r="IJV3" s="309"/>
      <c r="IJX3" s="309"/>
      <c r="IJZ3" s="309"/>
      <c r="IKB3" s="309"/>
      <c r="IKD3" s="309"/>
      <c r="IKF3" s="309"/>
      <c r="IKH3" s="309"/>
      <c r="IKJ3" s="309"/>
      <c r="IKL3" s="309"/>
      <c r="IKN3" s="309"/>
      <c r="IKP3" s="309"/>
      <c r="IKR3" s="309"/>
      <c r="IKT3" s="309"/>
      <c r="IKV3" s="309"/>
      <c r="IKX3" s="309"/>
      <c r="IKZ3" s="309"/>
      <c r="ILB3" s="309"/>
      <c r="ILD3" s="309"/>
      <c r="ILF3" s="309"/>
      <c r="ILH3" s="309"/>
      <c r="ILJ3" s="309"/>
      <c r="ILL3" s="309"/>
      <c r="ILN3" s="309"/>
      <c r="ILP3" s="309"/>
      <c r="ILR3" s="309"/>
      <c r="ILT3" s="309"/>
      <c r="ILV3" s="309"/>
      <c r="ILX3" s="309"/>
      <c r="ILZ3" s="309"/>
      <c r="IMB3" s="309"/>
      <c r="IMD3" s="309"/>
      <c r="IMF3" s="309"/>
      <c r="IMH3" s="309"/>
      <c r="IMJ3" s="309"/>
      <c r="IML3" s="309"/>
      <c r="IMN3" s="309"/>
      <c r="IMP3" s="309"/>
      <c r="IMR3" s="309"/>
      <c r="IMT3" s="309"/>
      <c r="IMV3" s="309"/>
      <c r="IMX3" s="309"/>
      <c r="IMZ3" s="309"/>
      <c r="INB3" s="309"/>
      <c r="IND3" s="309"/>
      <c r="INF3" s="309"/>
      <c r="INH3" s="309"/>
      <c r="INJ3" s="309"/>
      <c r="INL3" s="309"/>
      <c r="INN3" s="309"/>
      <c r="INP3" s="309"/>
      <c r="INR3" s="309"/>
      <c r="INT3" s="309"/>
      <c r="INV3" s="309"/>
      <c r="INX3" s="309"/>
      <c r="INZ3" s="309"/>
      <c r="IOB3" s="309"/>
      <c r="IOD3" s="309"/>
      <c r="IOF3" s="309"/>
      <c r="IOH3" s="309"/>
      <c r="IOJ3" s="309"/>
      <c r="IOL3" s="309"/>
      <c r="ION3" s="309"/>
      <c r="IOP3" s="309"/>
      <c r="IOR3" s="309"/>
      <c r="IOT3" s="309"/>
      <c r="IOV3" s="309"/>
      <c r="IOX3" s="309"/>
      <c r="IOZ3" s="309"/>
      <c r="IPB3" s="309"/>
      <c r="IPD3" s="309"/>
      <c r="IPF3" s="309"/>
      <c r="IPH3" s="309"/>
      <c r="IPJ3" s="309"/>
      <c r="IPL3" s="309"/>
      <c r="IPN3" s="309"/>
      <c r="IPP3" s="309"/>
      <c r="IPR3" s="309"/>
      <c r="IPT3" s="309"/>
      <c r="IPV3" s="309"/>
      <c r="IPX3" s="309"/>
      <c r="IPZ3" s="309"/>
      <c r="IQB3" s="309"/>
      <c r="IQD3" s="309"/>
      <c r="IQF3" s="309"/>
      <c r="IQH3" s="309"/>
      <c r="IQJ3" s="309"/>
      <c r="IQL3" s="309"/>
      <c r="IQN3" s="309"/>
      <c r="IQP3" s="309"/>
      <c r="IQR3" s="309"/>
      <c r="IQT3" s="309"/>
      <c r="IQV3" s="309"/>
      <c r="IQX3" s="309"/>
      <c r="IQZ3" s="309"/>
      <c r="IRB3" s="309"/>
      <c r="IRD3" s="309"/>
      <c r="IRF3" s="309"/>
      <c r="IRH3" s="309"/>
      <c r="IRJ3" s="309"/>
      <c r="IRL3" s="309"/>
      <c r="IRN3" s="309"/>
      <c r="IRP3" s="309"/>
      <c r="IRR3" s="309"/>
      <c r="IRT3" s="309"/>
      <c r="IRV3" s="309"/>
      <c r="IRX3" s="309"/>
      <c r="IRZ3" s="309"/>
      <c r="ISB3" s="309"/>
      <c r="ISD3" s="309"/>
      <c r="ISF3" s="309"/>
      <c r="ISH3" s="309"/>
      <c r="ISJ3" s="309"/>
      <c r="ISL3" s="309"/>
      <c r="ISN3" s="309"/>
      <c r="ISP3" s="309"/>
      <c r="ISR3" s="309"/>
      <c r="IST3" s="309"/>
      <c r="ISV3" s="309"/>
      <c r="ISX3" s="309"/>
      <c r="ISZ3" s="309"/>
      <c r="ITB3" s="309"/>
      <c r="ITD3" s="309"/>
      <c r="ITF3" s="309"/>
      <c r="ITH3" s="309"/>
      <c r="ITJ3" s="309"/>
      <c r="ITL3" s="309"/>
      <c r="ITN3" s="309"/>
      <c r="ITP3" s="309"/>
      <c r="ITR3" s="309"/>
      <c r="ITT3" s="309"/>
      <c r="ITV3" s="309"/>
      <c r="ITX3" s="309"/>
      <c r="ITZ3" s="309"/>
      <c r="IUB3" s="309"/>
      <c r="IUD3" s="309"/>
      <c r="IUF3" s="309"/>
      <c r="IUH3" s="309"/>
      <c r="IUJ3" s="309"/>
      <c r="IUL3" s="309"/>
      <c r="IUN3" s="309"/>
      <c r="IUP3" s="309"/>
      <c r="IUR3" s="309"/>
      <c r="IUT3" s="309"/>
      <c r="IUV3" s="309"/>
      <c r="IUX3" s="309"/>
      <c r="IUZ3" s="309"/>
      <c r="IVB3" s="309"/>
      <c r="IVD3" s="309"/>
      <c r="IVF3" s="309"/>
      <c r="IVH3" s="309"/>
      <c r="IVJ3" s="309"/>
      <c r="IVL3" s="309"/>
      <c r="IVN3" s="309"/>
      <c r="IVP3" s="309"/>
      <c r="IVR3" s="309"/>
      <c r="IVT3" s="309"/>
      <c r="IVV3" s="309"/>
      <c r="IVX3" s="309"/>
      <c r="IVZ3" s="309"/>
      <c r="IWB3" s="309"/>
      <c r="IWD3" s="309"/>
      <c r="IWF3" s="309"/>
      <c r="IWH3" s="309"/>
      <c r="IWJ3" s="309"/>
      <c r="IWL3" s="309"/>
      <c r="IWN3" s="309"/>
      <c r="IWP3" s="309"/>
      <c r="IWR3" s="309"/>
      <c r="IWT3" s="309"/>
      <c r="IWV3" s="309"/>
      <c r="IWX3" s="309"/>
      <c r="IWZ3" s="309"/>
      <c r="IXB3" s="309"/>
      <c r="IXD3" s="309"/>
      <c r="IXF3" s="309"/>
      <c r="IXH3" s="309"/>
      <c r="IXJ3" s="309"/>
      <c r="IXL3" s="309"/>
      <c r="IXN3" s="309"/>
      <c r="IXP3" s="309"/>
      <c r="IXR3" s="309"/>
      <c r="IXT3" s="309"/>
      <c r="IXV3" s="309"/>
      <c r="IXX3" s="309"/>
      <c r="IXZ3" s="309"/>
      <c r="IYB3" s="309"/>
      <c r="IYD3" s="309"/>
      <c r="IYF3" s="309"/>
      <c r="IYH3" s="309"/>
      <c r="IYJ3" s="309"/>
      <c r="IYL3" s="309"/>
      <c r="IYN3" s="309"/>
      <c r="IYP3" s="309"/>
      <c r="IYR3" s="309"/>
      <c r="IYT3" s="309"/>
      <c r="IYV3" s="309"/>
      <c r="IYX3" s="309"/>
      <c r="IYZ3" s="309"/>
      <c r="IZB3" s="309"/>
      <c r="IZD3" s="309"/>
      <c r="IZF3" s="309"/>
      <c r="IZH3" s="309"/>
      <c r="IZJ3" s="309"/>
      <c r="IZL3" s="309"/>
      <c r="IZN3" s="309"/>
      <c r="IZP3" s="309"/>
      <c r="IZR3" s="309"/>
      <c r="IZT3" s="309"/>
      <c r="IZV3" s="309"/>
      <c r="IZX3" s="309"/>
      <c r="IZZ3" s="309"/>
      <c r="JAB3" s="309"/>
      <c r="JAD3" s="309"/>
      <c r="JAF3" s="309"/>
      <c r="JAH3" s="309"/>
      <c r="JAJ3" s="309"/>
      <c r="JAL3" s="309"/>
      <c r="JAN3" s="309"/>
      <c r="JAP3" s="309"/>
      <c r="JAR3" s="309"/>
      <c r="JAT3" s="309"/>
      <c r="JAV3" s="309"/>
      <c r="JAX3" s="309"/>
      <c r="JAZ3" s="309"/>
      <c r="JBB3" s="309"/>
      <c r="JBD3" s="309"/>
      <c r="JBF3" s="309"/>
      <c r="JBH3" s="309"/>
      <c r="JBJ3" s="309"/>
      <c r="JBL3" s="309"/>
      <c r="JBN3" s="309"/>
      <c r="JBP3" s="309"/>
      <c r="JBR3" s="309"/>
      <c r="JBT3" s="309"/>
      <c r="JBV3" s="309"/>
      <c r="JBX3" s="309"/>
      <c r="JBZ3" s="309"/>
      <c r="JCB3" s="309"/>
      <c r="JCD3" s="309"/>
      <c r="JCF3" s="309"/>
      <c r="JCH3" s="309"/>
      <c r="JCJ3" s="309"/>
      <c r="JCL3" s="309"/>
      <c r="JCN3" s="309"/>
      <c r="JCP3" s="309"/>
      <c r="JCR3" s="309"/>
      <c r="JCT3" s="309"/>
      <c r="JCV3" s="309"/>
      <c r="JCX3" s="309"/>
      <c r="JCZ3" s="309"/>
      <c r="JDB3" s="309"/>
      <c r="JDD3" s="309"/>
      <c r="JDF3" s="309"/>
      <c r="JDH3" s="309"/>
      <c r="JDJ3" s="309"/>
      <c r="JDL3" s="309"/>
      <c r="JDN3" s="309"/>
      <c r="JDP3" s="309"/>
      <c r="JDR3" s="309"/>
      <c r="JDT3" s="309"/>
      <c r="JDV3" s="309"/>
      <c r="JDX3" s="309"/>
      <c r="JDZ3" s="309"/>
      <c r="JEB3" s="309"/>
      <c r="JED3" s="309"/>
      <c r="JEF3" s="309"/>
      <c r="JEH3" s="309"/>
      <c r="JEJ3" s="309"/>
      <c r="JEL3" s="309"/>
      <c r="JEN3" s="309"/>
      <c r="JEP3" s="309"/>
      <c r="JER3" s="309"/>
      <c r="JET3" s="309"/>
      <c r="JEV3" s="309"/>
      <c r="JEX3" s="309"/>
      <c r="JEZ3" s="309"/>
      <c r="JFB3" s="309"/>
      <c r="JFD3" s="309"/>
      <c r="JFF3" s="309"/>
      <c r="JFH3" s="309"/>
      <c r="JFJ3" s="309"/>
      <c r="JFL3" s="309"/>
      <c r="JFN3" s="309"/>
      <c r="JFP3" s="309"/>
      <c r="JFR3" s="309"/>
      <c r="JFT3" s="309"/>
      <c r="JFV3" s="309"/>
      <c r="JFX3" s="309"/>
      <c r="JFZ3" s="309"/>
      <c r="JGB3" s="309"/>
      <c r="JGD3" s="309"/>
      <c r="JGF3" s="309"/>
      <c r="JGH3" s="309"/>
      <c r="JGJ3" s="309"/>
      <c r="JGL3" s="309"/>
      <c r="JGN3" s="309"/>
      <c r="JGP3" s="309"/>
      <c r="JGR3" s="309"/>
      <c r="JGT3" s="309"/>
      <c r="JGV3" s="309"/>
      <c r="JGX3" s="309"/>
      <c r="JGZ3" s="309"/>
      <c r="JHB3" s="309"/>
      <c r="JHD3" s="309"/>
      <c r="JHF3" s="309"/>
      <c r="JHH3" s="309"/>
      <c r="JHJ3" s="309"/>
      <c r="JHL3" s="309"/>
      <c r="JHN3" s="309"/>
      <c r="JHP3" s="309"/>
      <c r="JHR3" s="309"/>
      <c r="JHT3" s="309"/>
      <c r="JHV3" s="309"/>
      <c r="JHX3" s="309"/>
      <c r="JHZ3" s="309"/>
      <c r="JIB3" s="309"/>
      <c r="JID3" s="309"/>
      <c r="JIF3" s="309"/>
      <c r="JIH3" s="309"/>
      <c r="JIJ3" s="309"/>
      <c r="JIL3" s="309"/>
      <c r="JIN3" s="309"/>
      <c r="JIP3" s="309"/>
      <c r="JIR3" s="309"/>
      <c r="JIT3" s="309"/>
      <c r="JIV3" s="309"/>
      <c r="JIX3" s="309"/>
      <c r="JIZ3" s="309"/>
      <c r="JJB3" s="309"/>
      <c r="JJD3" s="309"/>
      <c r="JJF3" s="309"/>
      <c r="JJH3" s="309"/>
      <c r="JJJ3" s="309"/>
      <c r="JJL3" s="309"/>
      <c r="JJN3" s="309"/>
      <c r="JJP3" s="309"/>
      <c r="JJR3" s="309"/>
      <c r="JJT3" s="309"/>
      <c r="JJV3" s="309"/>
      <c r="JJX3" s="309"/>
      <c r="JJZ3" s="309"/>
      <c r="JKB3" s="309"/>
      <c r="JKD3" s="309"/>
      <c r="JKF3" s="309"/>
      <c r="JKH3" s="309"/>
      <c r="JKJ3" s="309"/>
      <c r="JKL3" s="309"/>
      <c r="JKN3" s="309"/>
      <c r="JKP3" s="309"/>
      <c r="JKR3" s="309"/>
      <c r="JKT3" s="309"/>
      <c r="JKV3" s="309"/>
      <c r="JKX3" s="309"/>
      <c r="JKZ3" s="309"/>
      <c r="JLB3" s="309"/>
      <c r="JLD3" s="309"/>
      <c r="JLF3" s="309"/>
      <c r="JLH3" s="309"/>
      <c r="JLJ3" s="309"/>
      <c r="JLL3" s="309"/>
      <c r="JLN3" s="309"/>
      <c r="JLP3" s="309"/>
      <c r="JLR3" s="309"/>
      <c r="JLT3" s="309"/>
      <c r="JLV3" s="309"/>
      <c r="JLX3" s="309"/>
      <c r="JLZ3" s="309"/>
      <c r="JMB3" s="309"/>
      <c r="JMD3" s="309"/>
      <c r="JMF3" s="309"/>
      <c r="JMH3" s="309"/>
      <c r="JMJ3" s="309"/>
      <c r="JML3" s="309"/>
      <c r="JMN3" s="309"/>
      <c r="JMP3" s="309"/>
      <c r="JMR3" s="309"/>
      <c r="JMT3" s="309"/>
      <c r="JMV3" s="309"/>
      <c r="JMX3" s="309"/>
      <c r="JMZ3" s="309"/>
      <c r="JNB3" s="309"/>
      <c r="JND3" s="309"/>
      <c r="JNF3" s="309"/>
      <c r="JNH3" s="309"/>
      <c r="JNJ3" s="309"/>
      <c r="JNL3" s="309"/>
      <c r="JNN3" s="309"/>
      <c r="JNP3" s="309"/>
      <c r="JNR3" s="309"/>
      <c r="JNT3" s="309"/>
      <c r="JNV3" s="309"/>
      <c r="JNX3" s="309"/>
      <c r="JNZ3" s="309"/>
      <c r="JOB3" s="309"/>
      <c r="JOD3" s="309"/>
      <c r="JOF3" s="309"/>
      <c r="JOH3" s="309"/>
      <c r="JOJ3" s="309"/>
      <c r="JOL3" s="309"/>
      <c r="JON3" s="309"/>
      <c r="JOP3" s="309"/>
      <c r="JOR3" s="309"/>
      <c r="JOT3" s="309"/>
      <c r="JOV3" s="309"/>
      <c r="JOX3" s="309"/>
      <c r="JOZ3" s="309"/>
      <c r="JPB3" s="309"/>
      <c r="JPD3" s="309"/>
      <c r="JPF3" s="309"/>
      <c r="JPH3" s="309"/>
      <c r="JPJ3" s="309"/>
      <c r="JPL3" s="309"/>
      <c r="JPN3" s="309"/>
      <c r="JPP3" s="309"/>
      <c r="JPR3" s="309"/>
      <c r="JPT3" s="309"/>
      <c r="JPV3" s="309"/>
      <c r="JPX3" s="309"/>
      <c r="JPZ3" s="309"/>
      <c r="JQB3" s="309"/>
      <c r="JQD3" s="309"/>
      <c r="JQF3" s="309"/>
      <c r="JQH3" s="309"/>
      <c r="JQJ3" s="309"/>
      <c r="JQL3" s="309"/>
      <c r="JQN3" s="309"/>
      <c r="JQP3" s="309"/>
      <c r="JQR3" s="309"/>
      <c r="JQT3" s="309"/>
      <c r="JQV3" s="309"/>
      <c r="JQX3" s="309"/>
      <c r="JQZ3" s="309"/>
      <c r="JRB3" s="309"/>
      <c r="JRD3" s="309"/>
      <c r="JRF3" s="309"/>
      <c r="JRH3" s="309"/>
      <c r="JRJ3" s="309"/>
      <c r="JRL3" s="309"/>
      <c r="JRN3" s="309"/>
      <c r="JRP3" s="309"/>
      <c r="JRR3" s="309"/>
      <c r="JRT3" s="309"/>
      <c r="JRV3" s="309"/>
      <c r="JRX3" s="309"/>
      <c r="JRZ3" s="309"/>
      <c r="JSB3" s="309"/>
      <c r="JSD3" s="309"/>
      <c r="JSF3" s="309"/>
      <c r="JSH3" s="309"/>
      <c r="JSJ3" s="309"/>
      <c r="JSL3" s="309"/>
      <c r="JSN3" s="309"/>
      <c r="JSP3" s="309"/>
      <c r="JSR3" s="309"/>
      <c r="JST3" s="309"/>
      <c r="JSV3" s="309"/>
      <c r="JSX3" s="309"/>
      <c r="JSZ3" s="309"/>
      <c r="JTB3" s="309"/>
      <c r="JTD3" s="309"/>
      <c r="JTF3" s="309"/>
      <c r="JTH3" s="309"/>
      <c r="JTJ3" s="309"/>
      <c r="JTL3" s="309"/>
      <c r="JTN3" s="309"/>
      <c r="JTP3" s="309"/>
      <c r="JTR3" s="309"/>
      <c r="JTT3" s="309"/>
      <c r="JTV3" s="309"/>
      <c r="JTX3" s="309"/>
      <c r="JTZ3" s="309"/>
      <c r="JUB3" s="309"/>
      <c r="JUD3" s="309"/>
      <c r="JUF3" s="309"/>
      <c r="JUH3" s="309"/>
      <c r="JUJ3" s="309"/>
      <c r="JUL3" s="309"/>
      <c r="JUN3" s="309"/>
      <c r="JUP3" s="309"/>
      <c r="JUR3" s="309"/>
      <c r="JUT3" s="309"/>
      <c r="JUV3" s="309"/>
      <c r="JUX3" s="309"/>
      <c r="JUZ3" s="309"/>
      <c r="JVB3" s="309"/>
      <c r="JVD3" s="309"/>
      <c r="JVF3" s="309"/>
      <c r="JVH3" s="309"/>
      <c r="JVJ3" s="309"/>
      <c r="JVL3" s="309"/>
      <c r="JVN3" s="309"/>
      <c r="JVP3" s="309"/>
      <c r="JVR3" s="309"/>
      <c r="JVT3" s="309"/>
      <c r="JVV3" s="309"/>
      <c r="JVX3" s="309"/>
      <c r="JVZ3" s="309"/>
      <c r="JWB3" s="309"/>
      <c r="JWD3" s="309"/>
      <c r="JWF3" s="309"/>
      <c r="JWH3" s="309"/>
      <c r="JWJ3" s="309"/>
      <c r="JWL3" s="309"/>
      <c r="JWN3" s="309"/>
      <c r="JWP3" s="309"/>
      <c r="JWR3" s="309"/>
      <c r="JWT3" s="309"/>
      <c r="JWV3" s="309"/>
      <c r="JWX3" s="309"/>
      <c r="JWZ3" s="309"/>
      <c r="JXB3" s="309"/>
      <c r="JXD3" s="309"/>
      <c r="JXF3" s="309"/>
      <c r="JXH3" s="309"/>
      <c r="JXJ3" s="309"/>
      <c r="JXL3" s="309"/>
      <c r="JXN3" s="309"/>
      <c r="JXP3" s="309"/>
      <c r="JXR3" s="309"/>
      <c r="JXT3" s="309"/>
      <c r="JXV3" s="309"/>
      <c r="JXX3" s="309"/>
      <c r="JXZ3" s="309"/>
      <c r="JYB3" s="309"/>
      <c r="JYD3" s="309"/>
      <c r="JYF3" s="309"/>
      <c r="JYH3" s="309"/>
      <c r="JYJ3" s="309"/>
      <c r="JYL3" s="309"/>
      <c r="JYN3" s="309"/>
      <c r="JYP3" s="309"/>
      <c r="JYR3" s="309"/>
      <c r="JYT3" s="309"/>
      <c r="JYV3" s="309"/>
      <c r="JYX3" s="309"/>
      <c r="JYZ3" s="309"/>
      <c r="JZB3" s="309"/>
      <c r="JZD3" s="309"/>
      <c r="JZF3" s="309"/>
      <c r="JZH3" s="309"/>
      <c r="JZJ3" s="309"/>
      <c r="JZL3" s="309"/>
      <c r="JZN3" s="309"/>
      <c r="JZP3" s="309"/>
      <c r="JZR3" s="309"/>
      <c r="JZT3" s="309"/>
      <c r="JZV3" s="309"/>
      <c r="JZX3" s="309"/>
      <c r="JZZ3" s="309"/>
      <c r="KAB3" s="309"/>
      <c r="KAD3" s="309"/>
      <c r="KAF3" s="309"/>
      <c r="KAH3" s="309"/>
      <c r="KAJ3" s="309"/>
      <c r="KAL3" s="309"/>
      <c r="KAN3" s="309"/>
      <c r="KAP3" s="309"/>
      <c r="KAR3" s="309"/>
      <c r="KAT3" s="309"/>
      <c r="KAV3" s="309"/>
      <c r="KAX3" s="309"/>
      <c r="KAZ3" s="309"/>
      <c r="KBB3" s="309"/>
      <c r="KBD3" s="309"/>
      <c r="KBF3" s="309"/>
      <c r="KBH3" s="309"/>
      <c r="KBJ3" s="309"/>
      <c r="KBL3" s="309"/>
      <c r="KBN3" s="309"/>
      <c r="KBP3" s="309"/>
      <c r="KBR3" s="309"/>
      <c r="KBT3" s="309"/>
      <c r="KBV3" s="309"/>
      <c r="KBX3" s="309"/>
      <c r="KBZ3" s="309"/>
      <c r="KCB3" s="309"/>
      <c r="KCD3" s="309"/>
      <c r="KCF3" s="309"/>
      <c r="KCH3" s="309"/>
      <c r="KCJ3" s="309"/>
      <c r="KCL3" s="309"/>
      <c r="KCN3" s="309"/>
      <c r="KCP3" s="309"/>
      <c r="KCR3" s="309"/>
      <c r="KCT3" s="309"/>
      <c r="KCV3" s="309"/>
      <c r="KCX3" s="309"/>
      <c r="KCZ3" s="309"/>
      <c r="KDB3" s="309"/>
      <c r="KDD3" s="309"/>
      <c r="KDF3" s="309"/>
      <c r="KDH3" s="309"/>
      <c r="KDJ3" s="309"/>
      <c r="KDL3" s="309"/>
      <c r="KDN3" s="309"/>
      <c r="KDP3" s="309"/>
      <c r="KDR3" s="309"/>
      <c r="KDT3" s="309"/>
      <c r="KDV3" s="309"/>
      <c r="KDX3" s="309"/>
      <c r="KDZ3" s="309"/>
      <c r="KEB3" s="309"/>
      <c r="KED3" s="309"/>
      <c r="KEF3" s="309"/>
      <c r="KEH3" s="309"/>
      <c r="KEJ3" s="309"/>
      <c r="KEL3" s="309"/>
      <c r="KEN3" s="309"/>
      <c r="KEP3" s="309"/>
      <c r="KER3" s="309"/>
      <c r="KET3" s="309"/>
      <c r="KEV3" s="309"/>
      <c r="KEX3" s="309"/>
      <c r="KEZ3" s="309"/>
      <c r="KFB3" s="309"/>
      <c r="KFD3" s="309"/>
      <c r="KFF3" s="309"/>
      <c r="KFH3" s="309"/>
      <c r="KFJ3" s="309"/>
      <c r="KFL3" s="309"/>
      <c r="KFN3" s="309"/>
      <c r="KFP3" s="309"/>
      <c r="KFR3" s="309"/>
      <c r="KFT3" s="309"/>
      <c r="KFV3" s="309"/>
      <c r="KFX3" s="309"/>
      <c r="KFZ3" s="309"/>
      <c r="KGB3" s="309"/>
      <c r="KGD3" s="309"/>
      <c r="KGF3" s="309"/>
      <c r="KGH3" s="309"/>
      <c r="KGJ3" s="309"/>
      <c r="KGL3" s="309"/>
      <c r="KGN3" s="309"/>
      <c r="KGP3" s="309"/>
      <c r="KGR3" s="309"/>
      <c r="KGT3" s="309"/>
      <c r="KGV3" s="309"/>
      <c r="KGX3" s="309"/>
      <c r="KGZ3" s="309"/>
      <c r="KHB3" s="309"/>
      <c r="KHD3" s="309"/>
      <c r="KHF3" s="309"/>
      <c r="KHH3" s="309"/>
      <c r="KHJ3" s="309"/>
      <c r="KHL3" s="309"/>
      <c r="KHN3" s="309"/>
      <c r="KHP3" s="309"/>
      <c r="KHR3" s="309"/>
      <c r="KHT3" s="309"/>
      <c r="KHV3" s="309"/>
      <c r="KHX3" s="309"/>
      <c r="KHZ3" s="309"/>
      <c r="KIB3" s="309"/>
      <c r="KID3" s="309"/>
      <c r="KIF3" s="309"/>
      <c r="KIH3" s="309"/>
      <c r="KIJ3" s="309"/>
      <c r="KIL3" s="309"/>
      <c r="KIN3" s="309"/>
      <c r="KIP3" s="309"/>
      <c r="KIR3" s="309"/>
      <c r="KIT3" s="309"/>
      <c r="KIV3" s="309"/>
      <c r="KIX3" s="309"/>
      <c r="KIZ3" s="309"/>
      <c r="KJB3" s="309"/>
      <c r="KJD3" s="309"/>
      <c r="KJF3" s="309"/>
      <c r="KJH3" s="309"/>
      <c r="KJJ3" s="309"/>
      <c r="KJL3" s="309"/>
      <c r="KJN3" s="309"/>
      <c r="KJP3" s="309"/>
      <c r="KJR3" s="309"/>
      <c r="KJT3" s="309"/>
      <c r="KJV3" s="309"/>
      <c r="KJX3" s="309"/>
      <c r="KJZ3" s="309"/>
      <c r="KKB3" s="309"/>
      <c r="KKD3" s="309"/>
      <c r="KKF3" s="309"/>
      <c r="KKH3" s="309"/>
      <c r="KKJ3" s="309"/>
      <c r="KKL3" s="309"/>
      <c r="KKN3" s="309"/>
      <c r="KKP3" s="309"/>
      <c r="KKR3" s="309"/>
      <c r="KKT3" s="309"/>
      <c r="KKV3" s="309"/>
      <c r="KKX3" s="309"/>
      <c r="KKZ3" s="309"/>
      <c r="KLB3" s="309"/>
      <c r="KLD3" s="309"/>
      <c r="KLF3" s="309"/>
      <c r="KLH3" s="309"/>
      <c r="KLJ3" s="309"/>
      <c r="KLL3" s="309"/>
      <c r="KLN3" s="309"/>
      <c r="KLP3" s="309"/>
      <c r="KLR3" s="309"/>
      <c r="KLT3" s="309"/>
      <c r="KLV3" s="309"/>
      <c r="KLX3" s="309"/>
      <c r="KLZ3" s="309"/>
      <c r="KMB3" s="309"/>
      <c r="KMD3" s="309"/>
      <c r="KMF3" s="309"/>
      <c r="KMH3" s="309"/>
      <c r="KMJ3" s="309"/>
      <c r="KML3" s="309"/>
      <c r="KMN3" s="309"/>
      <c r="KMP3" s="309"/>
      <c r="KMR3" s="309"/>
      <c r="KMT3" s="309"/>
      <c r="KMV3" s="309"/>
      <c r="KMX3" s="309"/>
      <c r="KMZ3" s="309"/>
      <c r="KNB3" s="309"/>
      <c r="KND3" s="309"/>
      <c r="KNF3" s="309"/>
      <c r="KNH3" s="309"/>
      <c r="KNJ3" s="309"/>
      <c r="KNL3" s="309"/>
      <c r="KNN3" s="309"/>
      <c r="KNP3" s="309"/>
      <c r="KNR3" s="309"/>
      <c r="KNT3" s="309"/>
      <c r="KNV3" s="309"/>
      <c r="KNX3" s="309"/>
      <c r="KNZ3" s="309"/>
      <c r="KOB3" s="309"/>
      <c r="KOD3" s="309"/>
      <c r="KOF3" s="309"/>
      <c r="KOH3" s="309"/>
      <c r="KOJ3" s="309"/>
      <c r="KOL3" s="309"/>
      <c r="KON3" s="309"/>
      <c r="KOP3" s="309"/>
      <c r="KOR3" s="309"/>
      <c r="KOT3" s="309"/>
      <c r="KOV3" s="309"/>
      <c r="KOX3" s="309"/>
      <c r="KOZ3" s="309"/>
      <c r="KPB3" s="309"/>
      <c r="KPD3" s="309"/>
      <c r="KPF3" s="309"/>
      <c r="KPH3" s="309"/>
      <c r="KPJ3" s="309"/>
      <c r="KPL3" s="309"/>
      <c r="KPN3" s="309"/>
      <c r="KPP3" s="309"/>
      <c r="KPR3" s="309"/>
      <c r="KPT3" s="309"/>
      <c r="KPV3" s="309"/>
      <c r="KPX3" s="309"/>
      <c r="KPZ3" s="309"/>
      <c r="KQB3" s="309"/>
      <c r="KQD3" s="309"/>
      <c r="KQF3" s="309"/>
      <c r="KQH3" s="309"/>
      <c r="KQJ3" s="309"/>
      <c r="KQL3" s="309"/>
      <c r="KQN3" s="309"/>
      <c r="KQP3" s="309"/>
      <c r="KQR3" s="309"/>
      <c r="KQT3" s="309"/>
      <c r="KQV3" s="309"/>
      <c r="KQX3" s="309"/>
      <c r="KQZ3" s="309"/>
      <c r="KRB3" s="309"/>
      <c r="KRD3" s="309"/>
      <c r="KRF3" s="309"/>
      <c r="KRH3" s="309"/>
      <c r="KRJ3" s="309"/>
      <c r="KRL3" s="309"/>
      <c r="KRN3" s="309"/>
      <c r="KRP3" s="309"/>
      <c r="KRR3" s="309"/>
      <c r="KRT3" s="309"/>
      <c r="KRV3" s="309"/>
      <c r="KRX3" s="309"/>
      <c r="KRZ3" s="309"/>
      <c r="KSB3" s="309"/>
      <c r="KSD3" s="309"/>
      <c r="KSF3" s="309"/>
      <c r="KSH3" s="309"/>
      <c r="KSJ3" s="309"/>
      <c r="KSL3" s="309"/>
      <c r="KSN3" s="309"/>
      <c r="KSP3" s="309"/>
      <c r="KSR3" s="309"/>
      <c r="KST3" s="309"/>
      <c r="KSV3" s="309"/>
      <c r="KSX3" s="309"/>
      <c r="KSZ3" s="309"/>
      <c r="KTB3" s="309"/>
      <c r="KTD3" s="309"/>
      <c r="KTF3" s="309"/>
      <c r="KTH3" s="309"/>
      <c r="KTJ3" s="309"/>
      <c r="KTL3" s="309"/>
      <c r="KTN3" s="309"/>
      <c r="KTP3" s="309"/>
      <c r="KTR3" s="309"/>
      <c r="KTT3" s="309"/>
      <c r="KTV3" s="309"/>
      <c r="KTX3" s="309"/>
      <c r="KTZ3" s="309"/>
      <c r="KUB3" s="309"/>
      <c r="KUD3" s="309"/>
      <c r="KUF3" s="309"/>
      <c r="KUH3" s="309"/>
      <c r="KUJ3" s="309"/>
      <c r="KUL3" s="309"/>
      <c r="KUN3" s="309"/>
      <c r="KUP3" s="309"/>
      <c r="KUR3" s="309"/>
      <c r="KUT3" s="309"/>
      <c r="KUV3" s="309"/>
      <c r="KUX3" s="309"/>
      <c r="KUZ3" s="309"/>
      <c r="KVB3" s="309"/>
      <c r="KVD3" s="309"/>
      <c r="KVF3" s="309"/>
      <c r="KVH3" s="309"/>
      <c r="KVJ3" s="309"/>
      <c r="KVL3" s="309"/>
      <c r="KVN3" s="309"/>
      <c r="KVP3" s="309"/>
      <c r="KVR3" s="309"/>
      <c r="KVT3" s="309"/>
      <c r="KVV3" s="309"/>
      <c r="KVX3" s="309"/>
      <c r="KVZ3" s="309"/>
      <c r="KWB3" s="309"/>
      <c r="KWD3" s="309"/>
      <c r="KWF3" s="309"/>
      <c r="KWH3" s="309"/>
      <c r="KWJ3" s="309"/>
      <c r="KWL3" s="309"/>
      <c r="KWN3" s="309"/>
      <c r="KWP3" s="309"/>
      <c r="KWR3" s="309"/>
      <c r="KWT3" s="309"/>
      <c r="KWV3" s="309"/>
      <c r="KWX3" s="309"/>
      <c r="KWZ3" s="309"/>
      <c r="KXB3" s="309"/>
      <c r="KXD3" s="309"/>
      <c r="KXF3" s="309"/>
      <c r="KXH3" s="309"/>
      <c r="KXJ3" s="309"/>
      <c r="KXL3" s="309"/>
      <c r="KXN3" s="309"/>
      <c r="KXP3" s="309"/>
      <c r="KXR3" s="309"/>
      <c r="KXT3" s="309"/>
      <c r="KXV3" s="309"/>
      <c r="KXX3" s="309"/>
      <c r="KXZ3" s="309"/>
      <c r="KYB3" s="309"/>
      <c r="KYD3" s="309"/>
      <c r="KYF3" s="309"/>
      <c r="KYH3" s="309"/>
      <c r="KYJ3" s="309"/>
      <c r="KYL3" s="309"/>
      <c r="KYN3" s="309"/>
      <c r="KYP3" s="309"/>
      <c r="KYR3" s="309"/>
      <c r="KYT3" s="309"/>
      <c r="KYV3" s="309"/>
      <c r="KYX3" s="309"/>
      <c r="KYZ3" s="309"/>
      <c r="KZB3" s="309"/>
      <c r="KZD3" s="309"/>
      <c r="KZF3" s="309"/>
      <c r="KZH3" s="309"/>
      <c r="KZJ3" s="309"/>
      <c r="KZL3" s="309"/>
      <c r="KZN3" s="309"/>
      <c r="KZP3" s="309"/>
      <c r="KZR3" s="309"/>
      <c r="KZT3" s="309"/>
      <c r="KZV3" s="309"/>
      <c r="KZX3" s="309"/>
      <c r="KZZ3" s="309"/>
      <c r="LAB3" s="309"/>
      <c r="LAD3" s="309"/>
      <c r="LAF3" s="309"/>
      <c r="LAH3" s="309"/>
      <c r="LAJ3" s="309"/>
      <c r="LAL3" s="309"/>
      <c r="LAN3" s="309"/>
      <c r="LAP3" s="309"/>
      <c r="LAR3" s="309"/>
      <c r="LAT3" s="309"/>
      <c r="LAV3" s="309"/>
      <c r="LAX3" s="309"/>
      <c r="LAZ3" s="309"/>
      <c r="LBB3" s="309"/>
      <c r="LBD3" s="309"/>
      <c r="LBF3" s="309"/>
      <c r="LBH3" s="309"/>
      <c r="LBJ3" s="309"/>
      <c r="LBL3" s="309"/>
      <c r="LBN3" s="309"/>
      <c r="LBP3" s="309"/>
      <c r="LBR3" s="309"/>
      <c r="LBT3" s="309"/>
      <c r="LBV3" s="309"/>
      <c r="LBX3" s="309"/>
      <c r="LBZ3" s="309"/>
      <c r="LCB3" s="309"/>
      <c r="LCD3" s="309"/>
      <c r="LCF3" s="309"/>
      <c r="LCH3" s="309"/>
      <c r="LCJ3" s="309"/>
      <c r="LCL3" s="309"/>
      <c r="LCN3" s="309"/>
      <c r="LCP3" s="309"/>
      <c r="LCR3" s="309"/>
      <c r="LCT3" s="309"/>
      <c r="LCV3" s="309"/>
      <c r="LCX3" s="309"/>
      <c r="LCZ3" s="309"/>
      <c r="LDB3" s="309"/>
      <c r="LDD3" s="309"/>
      <c r="LDF3" s="309"/>
      <c r="LDH3" s="309"/>
      <c r="LDJ3" s="309"/>
      <c r="LDL3" s="309"/>
      <c r="LDN3" s="309"/>
      <c r="LDP3" s="309"/>
      <c r="LDR3" s="309"/>
      <c r="LDT3" s="309"/>
      <c r="LDV3" s="309"/>
      <c r="LDX3" s="309"/>
      <c r="LDZ3" s="309"/>
      <c r="LEB3" s="309"/>
      <c r="LED3" s="309"/>
      <c r="LEF3" s="309"/>
      <c r="LEH3" s="309"/>
      <c r="LEJ3" s="309"/>
      <c r="LEL3" s="309"/>
      <c r="LEN3" s="309"/>
      <c r="LEP3" s="309"/>
      <c r="LER3" s="309"/>
      <c r="LET3" s="309"/>
      <c r="LEV3" s="309"/>
      <c r="LEX3" s="309"/>
      <c r="LEZ3" s="309"/>
      <c r="LFB3" s="309"/>
      <c r="LFD3" s="309"/>
      <c r="LFF3" s="309"/>
      <c r="LFH3" s="309"/>
      <c r="LFJ3" s="309"/>
      <c r="LFL3" s="309"/>
      <c r="LFN3" s="309"/>
      <c r="LFP3" s="309"/>
      <c r="LFR3" s="309"/>
      <c r="LFT3" s="309"/>
      <c r="LFV3" s="309"/>
      <c r="LFX3" s="309"/>
      <c r="LFZ3" s="309"/>
      <c r="LGB3" s="309"/>
      <c r="LGD3" s="309"/>
      <c r="LGF3" s="309"/>
      <c r="LGH3" s="309"/>
      <c r="LGJ3" s="309"/>
      <c r="LGL3" s="309"/>
      <c r="LGN3" s="309"/>
      <c r="LGP3" s="309"/>
      <c r="LGR3" s="309"/>
      <c r="LGT3" s="309"/>
      <c r="LGV3" s="309"/>
      <c r="LGX3" s="309"/>
      <c r="LGZ3" s="309"/>
      <c r="LHB3" s="309"/>
      <c r="LHD3" s="309"/>
      <c r="LHF3" s="309"/>
      <c r="LHH3" s="309"/>
      <c r="LHJ3" s="309"/>
      <c r="LHL3" s="309"/>
      <c r="LHN3" s="309"/>
      <c r="LHP3" s="309"/>
      <c r="LHR3" s="309"/>
      <c r="LHT3" s="309"/>
      <c r="LHV3" s="309"/>
      <c r="LHX3" s="309"/>
      <c r="LHZ3" s="309"/>
      <c r="LIB3" s="309"/>
      <c r="LID3" s="309"/>
      <c r="LIF3" s="309"/>
      <c r="LIH3" s="309"/>
      <c r="LIJ3" s="309"/>
      <c r="LIL3" s="309"/>
      <c r="LIN3" s="309"/>
      <c r="LIP3" s="309"/>
      <c r="LIR3" s="309"/>
      <c r="LIT3" s="309"/>
      <c r="LIV3" s="309"/>
      <c r="LIX3" s="309"/>
      <c r="LIZ3" s="309"/>
      <c r="LJB3" s="309"/>
      <c r="LJD3" s="309"/>
      <c r="LJF3" s="309"/>
      <c r="LJH3" s="309"/>
      <c r="LJJ3" s="309"/>
      <c r="LJL3" s="309"/>
      <c r="LJN3" s="309"/>
      <c r="LJP3" s="309"/>
      <c r="LJR3" s="309"/>
      <c r="LJT3" s="309"/>
      <c r="LJV3" s="309"/>
      <c r="LJX3" s="309"/>
      <c r="LJZ3" s="309"/>
      <c r="LKB3" s="309"/>
      <c r="LKD3" s="309"/>
      <c r="LKF3" s="309"/>
      <c r="LKH3" s="309"/>
      <c r="LKJ3" s="309"/>
      <c r="LKL3" s="309"/>
      <c r="LKN3" s="309"/>
      <c r="LKP3" s="309"/>
      <c r="LKR3" s="309"/>
      <c r="LKT3" s="309"/>
      <c r="LKV3" s="309"/>
      <c r="LKX3" s="309"/>
      <c r="LKZ3" s="309"/>
      <c r="LLB3" s="309"/>
      <c r="LLD3" s="309"/>
      <c r="LLF3" s="309"/>
      <c r="LLH3" s="309"/>
      <c r="LLJ3" s="309"/>
      <c r="LLL3" s="309"/>
      <c r="LLN3" s="309"/>
      <c r="LLP3" s="309"/>
      <c r="LLR3" s="309"/>
      <c r="LLT3" s="309"/>
      <c r="LLV3" s="309"/>
      <c r="LLX3" s="309"/>
      <c r="LLZ3" s="309"/>
      <c r="LMB3" s="309"/>
      <c r="LMD3" s="309"/>
      <c r="LMF3" s="309"/>
      <c r="LMH3" s="309"/>
      <c r="LMJ3" s="309"/>
      <c r="LML3" s="309"/>
      <c r="LMN3" s="309"/>
      <c r="LMP3" s="309"/>
      <c r="LMR3" s="309"/>
      <c r="LMT3" s="309"/>
      <c r="LMV3" s="309"/>
      <c r="LMX3" s="309"/>
      <c r="LMZ3" s="309"/>
      <c r="LNB3" s="309"/>
      <c r="LND3" s="309"/>
      <c r="LNF3" s="309"/>
      <c r="LNH3" s="309"/>
      <c r="LNJ3" s="309"/>
      <c r="LNL3" s="309"/>
      <c r="LNN3" s="309"/>
      <c r="LNP3" s="309"/>
      <c r="LNR3" s="309"/>
      <c r="LNT3" s="309"/>
      <c r="LNV3" s="309"/>
      <c r="LNX3" s="309"/>
      <c r="LNZ3" s="309"/>
      <c r="LOB3" s="309"/>
      <c r="LOD3" s="309"/>
      <c r="LOF3" s="309"/>
      <c r="LOH3" s="309"/>
      <c r="LOJ3" s="309"/>
      <c r="LOL3" s="309"/>
      <c r="LON3" s="309"/>
      <c r="LOP3" s="309"/>
      <c r="LOR3" s="309"/>
      <c r="LOT3" s="309"/>
      <c r="LOV3" s="309"/>
      <c r="LOX3" s="309"/>
      <c r="LOZ3" s="309"/>
      <c r="LPB3" s="309"/>
      <c r="LPD3" s="309"/>
      <c r="LPF3" s="309"/>
      <c r="LPH3" s="309"/>
      <c r="LPJ3" s="309"/>
      <c r="LPL3" s="309"/>
      <c r="LPN3" s="309"/>
      <c r="LPP3" s="309"/>
      <c r="LPR3" s="309"/>
      <c r="LPT3" s="309"/>
      <c r="LPV3" s="309"/>
      <c r="LPX3" s="309"/>
      <c r="LPZ3" s="309"/>
      <c r="LQB3" s="309"/>
      <c r="LQD3" s="309"/>
      <c r="LQF3" s="309"/>
      <c r="LQH3" s="309"/>
      <c r="LQJ3" s="309"/>
      <c r="LQL3" s="309"/>
      <c r="LQN3" s="309"/>
      <c r="LQP3" s="309"/>
      <c r="LQR3" s="309"/>
      <c r="LQT3" s="309"/>
      <c r="LQV3" s="309"/>
      <c r="LQX3" s="309"/>
      <c r="LQZ3" s="309"/>
      <c r="LRB3" s="309"/>
      <c r="LRD3" s="309"/>
      <c r="LRF3" s="309"/>
      <c r="LRH3" s="309"/>
      <c r="LRJ3" s="309"/>
      <c r="LRL3" s="309"/>
      <c r="LRN3" s="309"/>
      <c r="LRP3" s="309"/>
      <c r="LRR3" s="309"/>
      <c r="LRT3" s="309"/>
      <c r="LRV3" s="309"/>
      <c r="LRX3" s="309"/>
      <c r="LRZ3" s="309"/>
      <c r="LSB3" s="309"/>
      <c r="LSD3" s="309"/>
      <c r="LSF3" s="309"/>
      <c r="LSH3" s="309"/>
      <c r="LSJ3" s="309"/>
      <c r="LSL3" s="309"/>
      <c r="LSN3" s="309"/>
      <c r="LSP3" s="309"/>
      <c r="LSR3" s="309"/>
      <c r="LST3" s="309"/>
      <c r="LSV3" s="309"/>
      <c r="LSX3" s="309"/>
      <c r="LSZ3" s="309"/>
      <c r="LTB3" s="309"/>
      <c r="LTD3" s="309"/>
      <c r="LTF3" s="309"/>
      <c r="LTH3" s="309"/>
      <c r="LTJ3" s="309"/>
      <c r="LTL3" s="309"/>
      <c r="LTN3" s="309"/>
      <c r="LTP3" s="309"/>
      <c r="LTR3" s="309"/>
      <c r="LTT3" s="309"/>
      <c r="LTV3" s="309"/>
      <c r="LTX3" s="309"/>
      <c r="LTZ3" s="309"/>
      <c r="LUB3" s="309"/>
      <c r="LUD3" s="309"/>
      <c r="LUF3" s="309"/>
      <c r="LUH3" s="309"/>
      <c r="LUJ3" s="309"/>
      <c r="LUL3" s="309"/>
      <c r="LUN3" s="309"/>
      <c r="LUP3" s="309"/>
      <c r="LUR3" s="309"/>
      <c r="LUT3" s="309"/>
      <c r="LUV3" s="309"/>
      <c r="LUX3" s="309"/>
      <c r="LUZ3" s="309"/>
      <c r="LVB3" s="309"/>
      <c r="LVD3" s="309"/>
      <c r="LVF3" s="309"/>
      <c r="LVH3" s="309"/>
      <c r="LVJ3" s="309"/>
      <c r="LVL3" s="309"/>
      <c r="LVN3" s="309"/>
      <c r="LVP3" s="309"/>
      <c r="LVR3" s="309"/>
      <c r="LVT3" s="309"/>
      <c r="LVV3" s="309"/>
      <c r="LVX3" s="309"/>
      <c r="LVZ3" s="309"/>
      <c r="LWB3" s="309"/>
      <c r="LWD3" s="309"/>
      <c r="LWF3" s="309"/>
      <c r="LWH3" s="309"/>
      <c r="LWJ3" s="309"/>
      <c r="LWL3" s="309"/>
      <c r="LWN3" s="309"/>
      <c r="LWP3" s="309"/>
      <c r="LWR3" s="309"/>
      <c r="LWT3" s="309"/>
      <c r="LWV3" s="309"/>
      <c r="LWX3" s="309"/>
      <c r="LWZ3" s="309"/>
      <c r="LXB3" s="309"/>
      <c r="LXD3" s="309"/>
      <c r="LXF3" s="309"/>
      <c r="LXH3" s="309"/>
      <c r="LXJ3" s="309"/>
      <c r="LXL3" s="309"/>
      <c r="LXN3" s="309"/>
      <c r="LXP3" s="309"/>
      <c r="LXR3" s="309"/>
      <c r="LXT3" s="309"/>
      <c r="LXV3" s="309"/>
      <c r="LXX3" s="309"/>
      <c r="LXZ3" s="309"/>
      <c r="LYB3" s="309"/>
      <c r="LYD3" s="309"/>
      <c r="LYF3" s="309"/>
      <c r="LYH3" s="309"/>
      <c r="LYJ3" s="309"/>
      <c r="LYL3" s="309"/>
      <c r="LYN3" s="309"/>
      <c r="LYP3" s="309"/>
      <c r="LYR3" s="309"/>
      <c r="LYT3" s="309"/>
      <c r="LYV3" s="309"/>
      <c r="LYX3" s="309"/>
      <c r="LYZ3" s="309"/>
      <c r="LZB3" s="309"/>
      <c r="LZD3" s="309"/>
      <c r="LZF3" s="309"/>
      <c r="LZH3" s="309"/>
      <c r="LZJ3" s="309"/>
      <c r="LZL3" s="309"/>
      <c r="LZN3" s="309"/>
      <c r="LZP3" s="309"/>
      <c r="LZR3" s="309"/>
      <c r="LZT3" s="309"/>
      <c r="LZV3" s="309"/>
      <c r="LZX3" s="309"/>
      <c r="LZZ3" s="309"/>
      <c r="MAB3" s="309"/>
      <c r="MAD3" s="309"/>
      <c r="MAF3" s="309"/>
      <c r="MAH3" s="309"/>
      <c r="MAJ3" s="309"/>
      <c r="MAL3" s="309"/>
      <c r="MAN3" s="309"/>
      <c r="MAP3" s="309"/>
      <c r="MAR3" s="309"/>
      <c r="MAT3" s="309"/>
      <c r="MAV3" s="309"/>
      <c r="MAX3" s="309"/>
      <c r="MAZ3" s="309"/>
      <c r="MBB3" s="309"/>
      <c r="MBD3" s="309"/>
      <c r="MBF3" s="309"/>
      <c r="MBH3" s="309"/>
      <c r="MBJ3" s="309"/>
      <c r="MBL3" s="309"/>
      <c r="MBN3" s="309"/>
      <c r="MBP3" s="309"/>
      <c r="MBR3" s="309"/>
      <c r="MBT3" s="309"/>
      <c r="MBV3" s="309"/>
      <c r="MBX3" s="309"/>
      <c r="MBZ3" s="309"/>
      <c r="MCB3" s="309"/>
      <c r="MCD3" s="309"/>
      <c r="MCF3" s="309"/>
      <c r="MCH3" s="309"/>
      <c r="MCJ3" s="309"/>
      <c r="MCL3" s="309"/>
      <c r="MCN3" s="309"/>
      <c r="MCP3" s="309"/>
      <c r="MCR3" s="309"/>
      <c r="MCT3" s="309"/>
      <c r="MCV3" s="309"/>
      <c r="MCX3" s="309"/>
      <c r="MCZ3" s="309"/>
      <c r="MDB3" s="309"/>
      <c r="MDD3" s="309"/>
      <c r="MDF3" s="309"/>
      <c r="MDH3" s="309"/>
      <c r="MDJ3" s="309"/>
      <c r="MDL3" s="309"/>
      <c r="MDN3" s="309"/>
      <c r="MDP3" s="309"/>
      <c r="MDR3" s="309"/>
      <c r="MDT3" s="309"/>
      <c r="MDV3" s="309"/>
      <c r="MDX3" s="309"/>
      <c r="MDZ3" s="309"/>
      <c r="MEB3" s="309"/>
      <c r="MED3" s="309"/>
      <c r="MEF3" s="309"/>
      <c r="MEH3" s="309"/>
      <c r="MEJ3" s="309"/>
      <c r="MEL3" s="309"/>
      <c r="MEN3" s="309"/>
      <c r="MEP3" s="309"/>
      <c r="MER3" s="309"/>
      <c r="MET3" s="309"/>
      <c r="MEV3" s="309"/>
      <c r="MEX3" s="309"/>
      <c r="MEZ3" s="309"/>
      <c r="MFB3" s="309"/>
      <c r="MFD3" s="309"/>
      <c r="MFF3" s="309"/>
      <c r="MFH3" s="309"/>
      <c r="MFJ3" s="309"/>
      <c r="MFL3" s="309"/>
      <c r="MFN3" s="309"/>
      <c r="MFP3" s="309"/>
      <c r="MFR3" s="309"/>
      <c r="MFT3" s="309"/>
      <c r="MFV3" s="309"/>
      <c r="MFX3" s="309"/>
      <c r="MFZ3" s="309"/>
      <c r="MGB3" s="309"/>
      <c r="MGD3" s="309"/>
      <c r="MGF3" s="309"/>
      <c r="MGH3" s="309"/>
      <c r="MGJ3" s="309"/>
      <c r="MGL3" s="309"/>
      <c r="MGN3" s="309"/>
      <c r="MGP3" s="309"/>
      <c r="MGR3" s="309"/>
      <c r="MGT3" s="309"/>
      <c r="MGV3" s="309"/>
      <c r="MGX3" s="309"/>
      <c r="MGZ3" s="309"/>
      <c r="MHB3" s="309"/>
      <c r="MHD3" s="309"/>
      <c r="MHF3" s="309"/>
      <c r="MHH3" s="309"/>
      <c r="MHJ3" s="309"/>
      <c r="MHL3" s="309"/>
      <c r="MHN3" s="309"/>
      <c r="MHP3" s="309"/>
      <c r="MHR3" s="309"/>
      <c r="MHT3" s="309"/>
      <c r="MHV3" s="309"/>
      <c r="MHX3" s="309"/>
      <c r="MHZ3" s="309"/>
      <c r="MIB3" s="309"/>
      <c r="MID3" s="309"/>
      <c r="MIF3" s="309"/>
      <c r="MIH3" s="309"/>
      <c r="MIJ3" s="309"/>
      <c r="MIL3" s="309"/>
      <c r="MIN3" s="309"/>
      <c r="MIP3" s="309"/>
      <c r="MIR3" s="309"/>
      <c r="MIT3" s="309"/>
      <c r="MIV3" s="309"/>
      <c r="MIX3" s="309"/>
      <c r="MIZ3" s="309"/>
      <c r="MJB3" s="309"/>
      <c r="MJD3" s="309"/>
      <c r="MJF3" s="309"/>
      <c r="MJH3" s="309"/>
      <c r="MJJ3" s="309"/>
      <c r="MJL3" s="309"/>
      <c r="MJN3" s="309"/>
      <c r="MJP3" s="309"/>
      <c r="MJR3" s="309"/>
      <c r="MJT3" s="309"/>
      <c r="MJV3" s="309"/>
      <c r="MJX3" s="309"/>
      <c r="MJZ3" s="309"/>
      <c r="MKB3" s="309"/>
      <c r="MKD3" s="309"/>
      <c r="MKF3" s="309"/>
      <c r="MKH3" s="309"/>
      <c r="MKJ3" s="309"/>
      <c r="MKL3" s="309"/>
      <c r="MKN3" s="309"/>
      <c r="MKP3" s="309"/>
      <c r="MKR3" s="309"/>
      <c r="MKT3" s="309"/>
      <c r="MKV3" s="309"/>
      <c r="MKX3" s="309"/>
      <c r="MKZ3" s="309"/>
      <c r="MLB3" s="309"/>
      <c r="MLD3" s="309"/>
      <c r="MLF3" s="309"/>
      <c r="MLH3" s="309"/>
      <c r="MLJ3" s="309"/>
      <c r="MLL3" s="309"/>
      <c r="MLN3" s="309"/>
      <c r="MLP3" s="309"/>
      <c r="MLR3" s="309"/>
      <c r="MLT3" s="309"/>
      <c r="MLV3" s="309"/>
      <c r="MLX3" s="309"/>
      <c r="MLZ3" s="309"/>
      <c r="MMB3" s="309"/>
      <c r="MMD3" s="309"/>
      <c r="MMF3" s="309"/>
      <c r="MMH3" s="309"/>
      <c r="MMJ3" s="309"/>
      <c r="MML3" s="309"/>
      <c r="MMN3" s="309"/>
      <c r="MMP3" s="309"/>
      <c r="MMR3" s="309"/>
      <c r="MMT3" s="309"/>
      <c r="MMV3" s="309"/>
      <c r="MMX3" s="309"/>
      <c r="MMZ3" s="309"/>
      <c r="MNB3" s="309"/>
      <c r="MND3" s="309"/>
      <c r="MNF3" s="309"/>
      <c r="MNH3" s="309"/>
      <c r="MNJ3" s="309"/>
      <c r="MNL3" s="309"/>
      <c r="MNN3" s="309"/>
      <c r="MNP3" s="309"/>
      <c r="MNR3" s="309"/>
      <c r="MNT3" s="309"/>
      <c r="MNV3" s="309"/>
      <c r="MNX3" s="309"/>
      <c r="MNZ3" s="309"/>
      <c r="MOB3" s="309"/>
      <c r="MOD3" s="309"/>
      <c r="MOF3" s="309"/>
      <c r="MOH3" s="309"/>
      <c r="MOJ3" s="309"/>
      <c r="MOL3" s="309"/>
      <c r="MON3" s="309"/>
      <c r="MOP3" s="309"/>
      <c r="MOR3" s="309"/>
      <c r="MOT3" s="309"/>
      <c r="MOV3" s="309"/>
      <c r="MOX3" s="309"/>
      <c r="MOZ3" s="309"/>
      <c r="MPB3" s="309"/>
      <c r="MPD3" s="309"/>
      <c r="MPF3" s="309"/>
      <c r="MPH3" s="309"/>
      <c r="MPJ3" s="309"/>
      <c r="MPL3" s="309"/>
      <c r="MPN3" s="309"/>
      <c r="MPP3" s="309"/>
      <c r="MPR3" s="309"/>
      <c r="MPT3" s="309"/>
      <c r="MPV3" s="309"/>
      <c r="MPX3" s="309"/>
      <c r="MPZ3" s="309"/>
      <c r="MQB3" s="309"/>
      <c r="MQD3" s="309"/>
      <c r="MQF3" s="309"/>
      <c r="MQH3" s="309"/>
      <c r="MQJ3" s="309"/>
      <c r="MQL3" s="309"/>
      <c r="MQN3" s="309"/>
      <c r="MQP3" s="309"/>
      <c r="MQR3" s="309"/>
      <c r="MQT3" s="309"/>
      <c r="MQV3" s="309"/>
      <c r="MQX3" s="309"/>
      <c r="MQZ3" s="309"/>
      <c r="MRB3" s="309"/>
      <c r="MRD3" s="309"/>
      <c r="MRF3" s="309"/>
      <c r="MRH3" s="309"/>
      <c r="MRJ3" s="309"/>
      <c r="MRL3" s="309"/>
      <c r="MRN3" s="309"/>
      <c r="MRP3" s="309"/>
      <c r="MRR3" s="309"/>
      <c r="MRT3" s="309"/>
      <c r="MRV3" s="309"/>
      <c r="MRX3" s="309"/>
      <c r="MRZ3" s="309"/>
      <c r="MSB3" s="309"/>
      <c r="MSD3" s="309"/>
      <c r="MSF3" s="309"/>
      <c r="MSH3" s="309"/>
      <c r="MSJ3" s="309"/>
      <c r="MSL3" s="309"/>
      <c r="MSN3" s="309"/>
      <c r="MSP3" s="309"/>
      <c r="MSR3" s="309"/>
      <c r="MST3" s="309"/>
      <c r="MSV3" s="309"/>
      <c r="MSX3" s="309"/>
      <c r="MSZ3" s="309"/>
      <c r="MTB3" s="309"/>
      <c r="MTD3" s="309"/>
      <c r="MTF3" s="309"/>
      <c r="MTH3" s="309"/>
      <c r="MTJ3" s="309"/>
      <c r="MTL3" s="309"/>
      <c r="MTN3" s="309"/>
      <c r="MTP3" s="309"/>
      <c r="MTR3" s="309"/>
      <c r="MTT3" s="309"/>
      <c r="MTV3" s="309"/>
      <c r="MTX3" s="309"/>
      <c r="MTZ3" s="309"/>
      <c r="MUB3" s="309"/>
      <c r="MUD3" s="309"/>
      <c r="MUF3" s="309"/>
      <c r="MUH3" s="309"/>
      <c r="MUJ3" s="309"/>
      <c r="MUL3" s="309"/>
      <c r="MUN3" s="309"/>
      <c r="MUP3" s="309"/>
      <c r="MUR3" s="309"/>
      <c r="MUT3" s="309"/>
      <c r="MUV3" s="309"/>
      <c r="MUX3" s="309"/>
      <c r="MUZ3" s="309"/>
      <c r="MVB3" s="309"/>
      <c r="MVD3" s="309"/>
      <c r="MVF3" s="309"/>
      <c r="MVH3" s="309"/>
      <c r="MVJ3" s="309"/>
      <c r="MVL3" s="309"/>
      <c r="MVN3" s="309"/>
      <c r="MVP3" s="309"/>
      <c r="MVR3" s="309"/>
      <c r="MVT3" s="309"/>
      <c r="MVV3" s="309"/>
      <c r="MVX3" s="309"/>
      <c r="MVZ3" s="309"/>
      <c r="MWB3" s="309"/>
      <c r="MWD3" s="309"/>
      <c r="MWF3" s="309"/>
      <c r="MWH3" s="309"/>
      <c r="MWJ3" s="309"/>
      <c r="MWL3" s="309"/>
      <c r="MWN3" s="309"/>
      <c r="MWP3" s="309"/>
      <c r="MWR3" s="309"/>
      <c r="MWT3" s="309"/>
      <c r="MWV3" s="309"/>
      <c r="MWX3" s="309"/>
      <c r="MWZ3" s="309"/>
      <c r="MXB3" s="309"/>
      <c r="MXD3" s="309"/>
      <c r="MXF3" s="309"/>
      <c r="MXH3" s="309"/>
      <c r="MXJ3" s="309"/>
      <c r="MXL3" s="309"/>
      <c r="MXN3" s="309"/>
      <c r="MXP3" s="309"/>
      <c r="MXR3" s="309"/>
      <c r="MXT3" s="309"/>
      <c r="MXV3" s="309"/>
      <c r="MXX3" s="309"/>
      <c r="MXZ3" s="309"/>
      <c r="MYB3" s="309"/>
      <c r="MYD3" s="309"/>
      <c r="MYF3" s="309"/>
      <c r="MYH3" s="309"/>
      <c r="MYJ3" s="309"/>
      <c r="MYL3" s="309"/>
      <c r="MYN3" s="309"/>
      <c r="MYP3" s="309"/>
      <c r="MYR3" s="309"/>
      <c r="MYT3" s="309"/>
      <c r="MYV3" s="309"/>
      <c r="MYX3" s="309"/>
      <c r="MYZ3" s="309"/>
      <c r="MZB3" s="309"/>
      <c r="MZD3" s="309"/>
      <c r="MZF3" s="309"/>
      <c r="MZH3" s="309"/>
      <c r="MZJ3" s="309"/>
      <c r="MZL3" s="309"/>
      <c r="MZN3" s="309"/>
      <c r="MZP3" s="309"/>
      <c r="MZR3" s="309"/>
      <c r="MZT3" s="309"/>
      <c r="MZV3" s="309"/>
      <c r="MZX3" s="309"/>
      <c r="MZZ3" s="309"/>
      <c r="NAB3" s="309"/>
      <c r="NAD3" s="309"/>
      <c r="NAF3" s="309"/>
      <c r="NAH3" s="309"/>
      <c r="NAJ3" s="309"/>
      <c r="NAL3" s="309"/>
      <c r="NAN3" s="309"/>
      <c r="NAP3" s="309"/>
      <c r="NAR3" s="309"/>
      <c r="NAT3" s="309"/>
      <c r="NAV3" s="309"/>
      <c r="NAX3" s="309"/>
      <c r="NAZ3" s="309"/>
      <c r="NBB3" s="309"/>
      <c r="NBD3" s="309"/>
      <c r="NBF3" s="309"/>
      <c r="NBH3" s="309"/>
      <c r="NBJ3" s="309"/>
      <c r="NBL3" s="309"/>
      <c r="NBN3" s="309"/>
      <c r="NBP3" s="309"/>
      <c r="NBR3" s="309"/>
      <c r="NBT3" s="309"/>
      <c r="NBV3" s="309"/>
      <c r="NBX3" s="309"/>
      <c r="NBZ3" s="309"/>
      <c r="NCB3" s="309"/>
      <c r="NCD3" s="309"/>
      <c r="NCF3" s="309"/>
      <c r="NCH3" s="309"/>
      <c r="NCJ3" s="309"/>
      <c r="NCL3" s="309"/>
      <c r="NCN3" s="309"/>
      <c r="NCP3" s="309"/>
      <c r="NCR3" s="309"/>
      <c r="NCT3" s="309"/>
      <c r="NCV3" s="309"/>
      <c r="NCX3" s="309"/>
      <c r="NCZ3" s="309"/>
      <c r="NDB3" s="309"/>
      <c r="NDD3" s="309"/>
      <c r="NDF3" s="309"/>
      <c r="NDH3" s="309"/>
      <c r="NDJ3" s="309"/>
      <c r="NDL3" s="309"/>
      <c r="NDN3" s="309"/>
      <c r="NDP3" s="309"/>
      <c r="NDR3" s="309"/>
      <c r="NDT3" s="309"/>
      <c r="NDV3" s="309"/>
      <c r="NDX3" s="309"/>
      <c r="NDZ3" s="309"/>
      <c r="NEB3" s="309"/>
      <c r="NED3" s="309"/>
      <c r="NEF3" s="309"/>
      <c r="NEH3" s="309"/>
      <c r="NEJ3" s="309"/>
      <c r="NEL3" s="309"/>
      <c r="NEN3" s="309"/>
      <c r="NEP3" s="309"/>
      <c r="NER3" s="309"/>
      <c r="NET3" s="309"/>
      <c r="NEV3" s="309"/>
      <c r="NEX3" s="309"/>
      <c r="NEZ3" s="309"/>
      <c r="NFB3" s="309"/>
      <c r="NFD3" s="309"/>
      <c r="NFF3" s="309"/>
      <c r="NFH3" s="309"/>
      <c r="NFJ3" s="309"/>
      <c r="NFL3" s="309"/>
      <c r="NFN3" s="309"/>
      <c r="NFP3" s="309"/>
      <c r="NFR3" s="309"/>
      <c r="NFT3" s="309"/>
      <c r="NFV3" s="309"/>
      <c r="NFX3" s="309"/>
      <c r="NFZ3" s="309"/>
      <c r="NGB3" s="309"/>
      <c r="NGD3" s="309"/>
      <c r="NGF3" s="309"/>
      <c r="NGH3" s="309"/>
      <c r="NGJ3" s="309"/>
      <c r="NGL3" s="309"/>
      <c r="NGN3" s="309"/>
      <c r="NGP3" s="309"/>
      <c r="NGR3" s="309"/>
      <c r="NGT3" s="309"/>
      <c r="NGV3" s="309"/>
      <c r="NGX3" s="309"/>
      <c r="NGZ3" s="309"/>
      <c r="NHB3" s="309"/>
      <c r="NHD3" s="309"/>
      <c r="NHF3" s="309"/>
      <c r="NHH3" s="309"/>
      <c r="NHJ3" s="309"/>
      <c r="NHL3" s="309"/>
      <c r="NHN3" s="309"/>
      <c r="NHP3" s="309"/>
      <c r="NHR3" s="309"/>
      <c r="NHT3" s="309"/>
      <c r="NHV3" s="309"/>
      <c r="NHX3" s="309"/>
      <c r="NHZ3" s="309"/>
      <c r="NIB3" s="309"/>
      <c r="NID3" s="309"/>
      <c r="NIF3" s="309"/>
      <c r="NIH3" s="309"/>
      <c r="NIJ3" s="309"/>
      <c r="NIL3" s="309"/>
      <c r="NIN3" s="309"/>
      <c r="NIP3" s="309"/>
      <c r="NIR3" s="309"/>
      <c r="NIT3" s="309"/>
      <c r="NIV3" s="309"/>
      <c r="NIX3" s="309"/>
      <c r="NIZ3" s="309"/>
      <c r="NJB3" s="309"/>
      <c r="NJD3" s="309"/>
      <c r="NJF3" s="309"/>
      <c r="NJH3" s="309"/>
      <c r="NJJ3" s="309"/>
      <c r="NJL3" s="309"/>
      <c r="NJN3" s="309"/>
      <c r="NJP3" s="309"/>
      <c r="NJR3" s="309"/>
      <c r="NJT3" s="309"/>
      <c r="NJV3" s="309"/>
      <c r="NJX3" s="309"/>
      <c r="NJZ3" s="309"/>
      <c r="NKB3" s="309"/>
      <c r="NKD3" s="309"/>
      <c r="NKF3" s="309"/>
      <c r="NKH3" s="309"/>
      <c r="NKJ3" s="309"/>
      <c r="NKL3" s="309"/>
      <c r="NKN3" s="309"/>
      <c r="NKP3" s="309"/>
      <c r="NKR3" s="309"/>
      <c r="NKT3" s="309"/>
      <c r="NKV3" s="309"/>
      <c r="NKX3" s="309"/>
      <c r="NKZ3" s="309"/>
      <c r="NLB3" s="309"/>
      <c r="NLD3" s="309"/>
      <c r="NLF3" s="309"/>
      <c r="NLH3" s="309"/>
      <c r="NLJ3" s="309"/>
      <c r="NLL3" s="309"/>
      <c r="NLN3" s="309"/>
      <c r="NLP3" s="309"/>
      <c r="NLR3" s="309"/>
      <c r="NLT3" s="309"/>
      <c r="NLV3" s="309"/>
      <c r="NLX3" s="309"/>
      <c r="NLZ3" s="309"/>
      <c r="NMB3" s="309"/>
      <c r="NMD3" s="309"/>
      <c r="NMF3" s="309"/>
      <c r="NMH3" s="309"/>
      <c r="NMJ3" s="309"/>
      <c r="NML3" s="309"/>
      <c r="NMN3" s="309"/>
      <c r="NMP3" s="309"/>
      <c r="NMR3" s="309"/>
      <c r="NMT3" s="309"/>
      <c r="NMV3" s="309"/>
      <c r="NMX3" s="309"/>
      <c r="NMZ3" s="309"/>
      <c r="NNB3" s="309"/>
      <c r="NND3" s="309"/>
      <c r="NNF3" s="309"/>
      <c r="NNH3" s="309"/>
      <c r="NNJ3" s="309"/>
      <c r="NNL3" s="309"/>
      <c r="NNN3" s="309"/>
      <c r="NNP3" s="309"/>
      <c r="NNR3" s="309"/>
      <c r="NNT3" s="309"/>
      <c r="NNV3" s="309"/>
      <c r="NNX3" s="309"/>
      <c r="NNZ3" s="309"/>
      <c r="NOB3" s="309"/>
      <c r="NOD3" s="309"/>
      <c r="NOF3" s="309"/>
      <c r="NOH3" s="309"/>
      <c r="NOJ3" s="309"/>
      <c r="NOL3" s="309"/>
      <c r="NON3" s="309"/>
      <c r="NOP3" s="309"/>
      <c r="NOR3" s="309"/>
      <c r="NOT3" s="309"/>
      <c r="NOV3" s="309"/>
      <c r="NOX3" s="309"/>
      <c r="NOZ3" s="309"/>
      <c r="NPB3" s="309"/>
      <c r="NPD3" s="309"/>
      <c r="NPF3" s="309"/>
      <c r="NPH3" s="309"/>
      <c r="NPJ3" s="309"/>
      <c r="NPL3" s="309"/>
      <c r="NPN3" s="309"/>
      <c r="NPP3" s="309"/>
      <c r="NPR3" s="309"/>
      <c r="NPT3" s="309"/>
      <c r="NPV3" s="309"/>
      <c r="NPX3" s="309"/>
      <c r="NPZ3" s="309"/>
      <c r="NQB3" s="309"/>
      <c r="NQD3" s="309"/>
      <c r="NQF3" s="309"/>
      <c r="NQH3" s="309"/>
      <c r="NQJ3" s="309"/>
      <c r="NQL3" s="309"/>
      <c r="NQN3" s="309"/>
      <c r="NQP3" s="309"/>
      <c r="NQR3" s="309"/>
      <c r="NQT3" s="309"/>
      <c r="NQV3" s="309"/>
      <c r="NQX3" s="309"/>
      <c r="NQZ3" s="309"/>
      <c r="NRB3" s="309"/>
      <c r="NRD3" s="309"/>
      <c r="NRF3" s="309"/>
      <c r="NRH3" s="309"/>
      <c r="NRJ3" s="309"/>
      <c r="NRL3" s="309"/>
      <c r="NRN3" s="309"/>
      <c r="NRP3" s="309"/>
      <c r="NRR3" s="309"/>
      <c r="NRT3" s="309"/>
      <c r="NRV3" s="309"/>
      <c r="NRX3" s="309"/>
      <c r="NRZ3" s="309"/>
      <c r="NSB3" s="309"/>
      <c r="NSD3" s="309"/>
      <c r="NSF3" s="309"/>
      <c r="NSH3" s="309"/>
      <c r="NSJ3" s="309"/>
      <c r="NSL3" s="309"/>
      <c r="NSN3" s="309"/>
      <c r="NSP3" s="309"/>
      <c r="NSR3" s="309"/>
      <c r="NST3" s="309"/>
      <c r="NSV3" s="309"/>
      <c r="NSX3" s="309"/>
      <c r="NSZ3" s="309"/>
      <c r="NTB3" s="309"/>
      <c r="NTD3" s="309"/>
      <c r="NTF3" s="309"/>
      <c r="NTH3" s="309"/>
      <c r="NTJ3" s="309"/>
      <c r="NTL3" s="309"/>
      <c r="NTN3" s="309"/>
      <c r="NTP3" s="309"/>
      <c r="NTR3" s="309"/>
      <c r="NTT3" s="309"/>
      <c r="NTV3" s="309"/>
      <c r="NTX3" s="309"/>
      <c r="NTZ3" s="309"/>
      <c r="NUB3" s="309"/>
      <c r="NUD3" s="309"/>
      <c r="NUF3" s="309"/>
      <c r="NUH3" s="309"/>
      <c r="NUJ3" s="309"/>
      <c r="NUL3" s="309"/>
      <c r="NUN3" s="309"/>
      <c r="NUP3" s="309"/>
      <c r="NUR3" s="309"/>
      <c r="NUT3" s="309"/>
      <c r="NUV3" s="309"/>
      <c r="NUX3" s="309"/>
      <c r="NUZ3" s="309"/>
      <c r="NVB3" s="309"/>
      <c r="NVD3" s="309"/>
      <c r="NVF3" s="309"/>
      <c r="NVH3" s="309"/>
      <c r="NVJ3" s="309"/>
      <c r="NVL3" s="309"/>
      <c r="NVN3" s="309"/>
      <c r="NVP3" s="309"/>
      <c r="NVR3" s="309"/>
      <c r="NVT3" s="309"/>
      <c r="NVV3" s="309"/>
      <c r="NVX3" s="309"/>
      <c r="NVZ3" s="309"/>
      <c r="NWB3" s="309"/>
      <c r="NWD3" s="309"/>
      <c r="NWF3" s="309"/>
      <c r="NWH3" s="309"/>
      <c r="NWJ3" s="309"/>
      <c r="NWL3" s="309"/>
      <c r="NWN3" s="309"/>
      <c r="NWP3" s="309"/>
      <c r="NWR3" s="309"/>
      <c r="NWT3" s="309"/>
      <c r="NWV3" s="309"/>
      <c r="NWX3" s="309"/>
      <c r="NWZ3" s="309"/>
      <c r="NXB3" s="309"/>
      <c r="NXD3" s="309"/>
      <c r="NXF3" s="309"/>
      <c r="NXH3" s="309"/>
      <c r="NXJ3" s="309"/>
      <c r="NXL3" s="309"/>
      <c r="NXN3" s="309"/>
      <c r="NXP3" s="309"/>
      <c r="NXR3" s="309"/>
      <c r="NXT3" s="309"/>
      <c r="NXV3" s="309"/>
      <c r="NXX3" s="309"/>
      <c r="NXZ3" s="309"/>
      <c r="NYB3" s="309"/>
      <c r="NYD3" s="309"/>
      <c r="NYF3" s="309"/>
      <c r="NYH3" s="309"/>
      <c r="NYJ3" s="309"/>
      <c r="NYL3" s="309"/>
      <c r="NYN3" s="309"/>
      <c r="NYP3" s="309"/>
      <c r="NYR3" s="309"/>
      <c r="NYT3" s="309"/>
      <c r="NYV3" s="309"/>
      <c r="NYX3" s="309"/>
      <c r="NYZ3" s="309"/>
      <c r="NZB3" s="309"/>
      <c r="NZD3" s="309"/>
      <c r="NZF3" s="309"/>
      <c r="NZH3" s="309"/>
      <c r="NZJ3" s="309"/>
      <c r="NZL3" s="309"/>
      <c r="NZN3" s="309"/>
      <c r="NZP3" s="309"/>
      <c r="NZR3" s="309"/>
      <c r="NZT3" s="309"/>
      <c r="NZV3" s="309"/>
      <c r="NZX3" s="309"/>
      <c r="NZZ3" s="309"/>
      <c r="OAB3" s="309"/>
      <c r="OAD3" s="309"/>
      <c r="OAF3" s="309"/>
      <c r="OAH3" s="309"/>
      <c r="OAJ3" s="309"/>
      <c r="OAL3" s="309"/>
      <c r="OAN3" s="309"/>
      <c r="OAP3" s="309"/>
      <c r="OAR3" s="309"/>
      <c r="OAT3" s="309"/>
      <c r="OAV3" s="309"/>
      <c r="OAX3" s="309"/>
      <c r="OAZ3" s="309"/>
      <c r="OBB3" s="309"/>
      <c r="OBD3" s="309"/>
      <c r="OBF3" s="309"/>
      <c r="OBH3" s="309"/>
      <c r="OBJ3" s="309"/>
      <c r="OBL3" s="309"/>
      <c r="OBN3" s="309"/>
      <c r="OBP3" s="309"/>
      <c r="OBR3" s="309"/>
      <c r="OBT3" s="309"/>
      <c r="OBV3" s="309"/>
      <c r="OBX3" s="309"/>
      <c r="OBZ3" s="309"/>
      <c r="OCB3" s="309"/>
      <c r="OCD3" s="309"/>
      <c r="OCF3" s="309"/>
      <c r="OCH3" s="309"/>
      <c r="OCJ3" s="309"/>
      <c r="OCL3" s="309"/>
      <c r="OCN3" s="309"/>
      <c r="OCP3" s="309"/>
      <c r="OCR3" s="309"/>
      <c r="OCT3" s="309"/>
      <c r="OCV3" s="309"/>
      <c r="OCX3" s="309"/>
      <c r="OCZ3" s="309"/>
      <c r="ODB3" s="309"/>
      <c r="ODD3" s="309"/>
      <c r="ODF3" s="309"/>
      <c r="ODH3" s="309"/>
      <c r="ODJ3" s="309"/>
      <c r="ODL3" s="309"/>
      <c r="ODN3" s="309"/>
      <c r="ODP3" s="309"/>
      <c r="ODR3" s="309"/>
      <c r="ODT3" s="309"/>
      <c r="ODV3" s="309"/>
      <c r="ODX3" s="309"/>
      <c r="ODZ3" s="309"/>
      <c r="OEB3" s="309"/>
      <c r="OED3" s="309"/>
      <c r="OEF3" s="309"/>
      <c r="OEH3" s="309"/>
      <c r="OEJ3" s="309"/>
      <c r="OEL3" s="309"/>
      <c r="OEN3" s="309"/>
      <c r="OEP3" s="309"/>
      <c r="OER3" s="309"/>
      <c r="OET3" s="309"/>
      <c r="OEV3" s="309"/>
      <c r="OEX3" s="309"/>
      <c r="OEZ3" s="309"/>
      <c r="OFB3" s="309"/>
      <c r="OFD3" s="309"/>
      <c r="OFF3" s="309"/>
      <c r="OFH3" s="309"/>
      <c r="OFJ3" s="309"/>
      <c r="OFL3" s="309"/>
      <c r="OFN3" s="309"/>
      <c r="OFP3" s="309"/>
      <c r="OFR3" s="309"/>
      <c r="OFT3" s="309"/>
      <c r="OFV3" s="309"/>
      <c r="OFX3" s="309"/>
      <c r="OFZ3" s="309"/>
      <c r="OGB3" s="309"/>
      <c r="OGD3" s="309"/>
      <c r="OGF3" s="309"/>
      <c r="OGH3" s="309"/>
      <c r="OGJ3" s="309"/>
      <c r="OGL3" s="309"/>
      <c r="OGN3" s="309"/>
      <c r="OGP3" s="309"/>
      <c r="OGR3" s="309"/>
      <c r="OGT3" s="309"/>
      <c r="OGV3" s="309"/>
      <c r="OGX3" s="309"/>
      <c r="OGZ3" s="309"/>
      <c r="OHB3" s="309"/>
      <c r="OHD3" s="309"/>
      <c r="OHF3" s="309"/>
      <c r="OHH3" s="309"/>
      <c r="OHJ3" s="309"/>
      <c r="OHL3" s="309"/>
      <c r="OHN3" s="309"/>
      <c r="OHP3" s="309"/>
      <c r="OHR3" s="309"/>
      <c r="OHT3" s="309"/>
      <c r="OHV3" s="309"/>
      <c r="OHX3" s="309"/>
      <c r="OHZ3" s="309"/>
      <c r="OIB3" s="309"/>
      <c r="OID3" s="309"/>
      <c r="OIF3" s="309"/>
      <c r="OIH3" s="309"/>
      <c r="OIJ3" s="309"/>
      <c r="OIL3" s="309"/>
      <c r="OIN3" s="309"/>
      <c r="OIP3" s="309"/>
      <c r="OIR3" s="309"/>
      <c r="OIT3" s="309"/>
      <c r="OIV3" s="309"/>
      <c r="OIX3" s="309"/>
      <c r="OIZ3" s="309"/>
      <c r="OJB3" s="309"/>
      <c r="OJD3" s="309"/>
      <c r="OJF3" s="309"/>
      <c r="OJH3" s="309"/>
      <c r="OJJ3" s="309"/>
      <c r="OJL3" s="309"/>
      <c r="OJN3" s="309"/>
      <c r="OJP3" s="309"/>
      <c r="OJR3" s="309"/>
      <c r="OJT3" s="309"/>
      <c r="OJV3" s="309"/>
      <c r="OJX3" s="309"/>
      <c r="OJZ3" s="309"/>
      <c r="OKB3" s="309"/>
      <c r="OKD3" s="309"/>
      <c r="OKF3" s="309"/>
      <c r="OKH3" s="309"/>
      <c r="OKJ3" s="309"/>
      <c r="OKL3" s="309"/>
      <c r="OKN3" s="309"/>
      <c r="OKP3" s="309"/>
      <c r="OKR3" s="309"/>
      <c r="OKT3" s="309"/>
      <c r="OKV3" s="309"/>
      <c r="OKX3" s="309"/>
      <c r="OKZ3" s="309"/>
      <c r="OLB3" s="309"/>
      <c r="OLD3" s="309"/>
      <c r="OLF3" s="309"/>
      <c r="OLH3" s="309"/>
      <c r="OLJ3" s="309"/>
      <c r="OLL3" s="309"/>
      <c r="OLN3" s="309"/>
      <c r="OLP3" s="309"/>
      <c r="OLR3" s="309"/>
      <c r="OLT3" s="309"/>
      <c r="OLV3" s="309"/>
      <c r="OLX3" s="309"/>
      <c r="OLZ3" s="309"/>
      <c r="OMB3" s="309"/>
      <c r="OMD3" s="309"/>
      <c r="OMF3" s="309"/>
      <c r="OMH3" s="309"/>
      <c r="OMJ3" s="309"/>
      <c r="OML3" s="309"/>
      <c r="OMN3" s="309"/>
      <c r="OMP3" s="309"/>
      <c r="OMR3" s="309"/>
      <c r="OMT3" s="309"/>
      <c r="OMV3" s="309"/>
      <c r="OMX3" s="309"/>
      <c r="OMZ3" s="309"/>
      <c r="ONB3" s="309"/>
      <c r="OND3" s="309"/>
      <c r="ONF3" s="309"/>
      <c r="ONH3" s="309"/>
      <c r="ONJ3" s="309"/>
      <c r="ONL3" s="309"/>
      <c r="ONN3" s="309"/>
      <c r="ONP3" s="309"/>
      <c r="ONR3" s="309"/>
      <c r="ONT3" s="309"/>
      <c r="ONV3" s="309"/>
      <c r="ONX3" s="309"/>
      <c r="ONZ3" s="309"/>
      <c r="OOB3" s="309"/>
      <c r="OOD3" s="309"/>
      <c r="OOF3" s="309"/>
      <c r="OOH3" s="309"/>
      <c r="OOJ3" s="309"/>
      <c r="OOL3" s="309"/>
      <c r="OON3" s="309"/>
      <c r="OOP3" s="309"/>
      <c r="OOR3" s="309"/>
      <c r="OOT3" s="309"/>
      <c r="OOV3" s="309"/>
      <c r="OOX3" s="309"/>
      <c r="OOZ3" s="309"/>
      <c r="OPB3" s="309"/>
      <c r="OPD3" s="309"/>
      <c r="OPF3" s="309"/>
      <c r="OPH3" s="309"/>
      <c r="OPJ3" s="309"/>
      <c r="OPL3" s="309"/>
      <c r="OPN3" s="309"/>
      <c r="OPP3" s="309"/>
      <c r="OPR3" s="309"/>
      <c r="OPT3" s="309"/>
      <c r="OPV3" s="309"/>
      <c r="OPX3" s="309"/>
      <c r="OPZ3" s="309"/>
      <c r="OQB3" s="309"/>
      <c r="OQD3" s="309"/>
      <c r="OQF3" s="309"/>
      <c r="OQH3" s="309"/>
      <c r="OQJ3" s="309"/>
      <c r="OQL3" s="309"/>
      <c r="OQN3" s="309"/>
      <c r="OQP3" s="309"/>
      <c r="OQR3" s="309"/>
      <c r="OQT3" s="309"/>
      <c r="OQV3" s="309"/>
      <c r="OQX3" s="309"/>
      <c r="OQZ3" s="309"/>
      <c r="ORB3" s="309"/>
      <c r="ORD3" s="309"/>
      <c r="ORF3" s="309"/>
      <c r="ORH3" s="309"/>
      <c r="ORJ3" s="309"/>
      <c r="ORL3" s="309"/>
      <c r="ORN3" s="309"/>
      <c r="ORP3" s="309"/>
      <c r="ORR3" s="309"/>
      <c r="ORT3" s="309"/>
      <c r="ORV3" s="309"/>
      <c r="ORX3" s="309"/>
      <c r="ORZ3" s="309"/>
      <c r="OSB3" s="309"/>
      <c r="OSD3" s="309"/>
      <c r="OSF3" s="309"/>
      <c r="OSH3" s="309"/>
      <c r="OSJ3" s="309"/>
      <c r="OSL3" s="309"/>
      <c r="OSN3" s="309"/>
      <c r="OSP3" s="309"/>
      <c r="OSR3" s="309"/>
      <c r="OST3" s="309"/>
      <c r="OSV3" s="309"/>
      <c r="OSX3" s="309"/>
      <c r="OSZ3" s="309"/>
      <c r="OTB3" s="309"/>
      <c r="OTD3" s="309"/>
      <c r="OTF3" s="309"/>
      <c r="OTH3" s="309"/>
      <c r="OTJ3" s="309"/>
      <c r="OTL3" s="309"/>
      <c r="OTN3" s="309"/>
      <c r="OTP3" s="309"/>
      <c r="OTR3" s="309"/>
      <c r="OTT3" s="309"/>
      <c r="OTV3" s="309"/>
      <c r="OTX3" s="309"/>
      <c r="OTZ3" s="309"/>
      <c r="OUB3" s="309"/>
      <c r="OUD3" s="309"/>
      <c r="OUF3" s="309"/>
      <c r="OUH3" s="309"/>
      <c r="OUJ3" s="309"/>
      <c r="OUL3" s="309"/>
      <c r="OUN3" s="309"/>
      <c r="OUP3" s="309"/>
      <c r="OUR3" s="309"/>
      <c r="OUT3" s="309"/>
      <c r="OUV3" s="309"/>
      <c r="OUX3" s="309"/>
      <c r="OUZ3" s="309"/>
      <c r="OVB3" s="309"/>
      <c r="OVD3" s="309"/>
      <c r="OVF3" s="309"/>
      <c r="OVH3" s="309"/>
      <c r="OVJ3" s="309"/>
      <c r="OVL3" s="309"/>
      <c r="OVN3" s="309"/>
      <c r="OVP3" s="309"/>
      <c r="OVR3" s="309"/>
      <c r="OVT3" s="309"/>
      <c r="OVV3" s="309"/>
      <c r="OVX3" s="309"/>
      <c r="OVZ3" s="309"/>
      <c r="OWB3" s="309"/>
      <c r="OWD3" s="309"/>
      <c r="OWF3" s="309"/>
      <c r="OWH3" s="309"/>
      <c r="OWJ3" s="309"/>
      <c r="OWL3" s="309"/>
      <c r="OWN3" s="309"/>
      <c r="OWP3" s="309"/>
      <c r="OWR3" s="309"/>
      <c r="OWT3" s="309"/>
      <c r="OWV3" s="309"/>
      <c r="OWX3" s="309"/>
      <c r="OWZ3" s="309"/>
      <c r="OXB3" s="309"/>
      <c r="OXD3" s="309"/>
      <c r="OXF3" s="309"/>
      <c r="OXH3" s="309"/>
      <c r="OXJ3" s="309"/>
      <c r="OXL3" s="309"/>
      <c r="OXN3" s="309"/>
      <c r="OXP3" s="309"/>
      <c r="OXR3" s="309"/>
      <c r="OXT3" s="309"/>
      <c r="OXV3" s="309"/>
      <c r="OXX3" s="309"/>
      <c r="OXZ3" s="309"/>
      <c r="OYB3" s="309"/>
      <c r="OYD3" s="309"/>
      <c r="OYF3" s="309"/>
      <c r="OYH3" s="309"/>
      <c r="OYJ3" s="309"/>
      <c r="OYL3" s="309"/>
      <c r="OYN3" s="309"/>
      <c r="OYP3" s="309"/>
      <c r="OYR3" s="309"/>
      <c r="OYT3" s="309"/>
      <c r="OYV3" s="309"/>
      <c r="OYX3" s="309"/>
      <c r="OYZ3" s="309"/>
      <c r="OZB3" s="309"/>
      <c r="OZD3" s="309"/>
      <c r="OZF3" s="309"/>
      <c r="OZH3" s="309"/>
      <c r="OZJ3" s="309"/>
      <c r="OZL3" s="309"/>
      <c r="OZN3" s="309"/>
      <c r="OZP3" s="309"/>
      <c r="OZR3" s="309"/>
      <c r="OZT3" s="309"/>
      <c r="OZV3" s="309"/>
      <c r="OZX3" s="309"/>
      <c r="OZZ3" s="309"/>
      <c r="PAB3" s="309"/>
      <c r="PAD3" s="309"/>
      <c r="PAF3" s="309"/>
      <c r="PAH3" s="309"/>
      <c r="PAJ3" s="309"/>
      <c r="PAL3" s="309"/>
      <c r="PAN3" s="309"/>
      <c r="PAP3" s="309"/>
      <c r="PAR3" s="309"/>
      <c r="PAT3" s="309"/>
      <c r="PAV3" s="309"/>
      <c r="PAX3" s="309"/>
      <c r="PAZ3" s="309"/>
      <c r="PBB3" s="309"/>
      <c r="PBD3" s="309"/>
      <c r="PBF3" s="309"/>
      <c r="PBH3" s="309"/>
      <c r="PBJ3" s="309"/>
      <c r="PBL3" s="309"/>
      <c r="PBN3" s="309"/>
      <c r="PBP3" s="309"/>
      <c r="PBR3" s="309"/>
      <c r="PBT3" s="309"/>
      <c r="PBV3" s="309"/>
      <c r="PBX3" s="309"/>
      <c r="PBZ3" s="309"/>
      <c r="PCB3" s="309"/>
      <c r="PCD3" s="309"/>
      <c r="PCF3" s="309"/>
      <c r="PCH3" s="309"/>
      <c r="PCJ3" s="309"/>
      <c r="PCL3" s="309"/>
      <c r="PCN3" s="309"/>
      <c r="PCP3" s="309"/>
      <c r="PCR3" s="309"/>
      <c r="PCT3" s="309"/>
      <c r="PCV3" s="309"/>
      <c r="PCX3" s="309"/>
      <c r="PCZ3" s="309"/>
      <c r="PDB3" s="309"/>
      <c r="PDD3" s="309"/>
      <c r="PDF3" s="309"/>
      <c r="PDH3" s="309"/>
      <c r="PDJ3" s="309"/>
      <c r="PDL3" s="309"/>
      <c r="PDN3" s="309"/>
      <c r="PDP3" s="309"/>
      <c r="PDR3" s="309"/>
      <c r="PDT3" s="309"/>
      <c r="PDV3" s="309"/>
      <c r="PDX3" s="309"/>
      <c r="PDZ3" s="309"/>
      <c r="PEB3" s="309"/>
      <c r="PED3" s="309"/>
      <c r="PEF3" s="309"/>
      <c r="PEH3" s="309"/>
      <c r="PEJ3" s="309"/>
      <c r="PEL3" s="309"/>
      <c r="PEN3" s="309"/>
      <c r="PEP3" s="309"/>
      <c r="PER3" s="309"/>
      <c r="PET3" s="309"/>
      <c r="PEV3" s="309"/>
      <c r="PEX3" s="309"/>
      <c r="PEZ3" s="309"/>
      <c r="PFB3" s="309"/>
      <c r="PFD3" s="309"/>
      <c r="PFF3" s="309"/>
      <c r="PFH3" s="309"/>
      <c r="PFJ3" s="309"/>
      <c r="PFL3" s="309"/>
      <c r="PFN3" s="309"/>
      <c r="PFP3" s="309"/>
      <c r="PFR3" s="309"/>
      <c r="PFT3" s="309"/>
      <c r="PFV3" s="309"/>
      <c r="PFX3" s="309"/>
      <c r="PFZ3" s="309"/>
      <c r="PGB3" s="309"/>
      <c r="PGD3" s="309"/>
      <c r="PGF3" s="309"/>
      <c r="PGH3" s="309"/>
      <c r="PGJ3" s="309"/>
      <c r="PGL3" s="309"/>
      <c r="PGN3" s="309"/>
      <c r="PGP3" s="309"/>
      <c r="PGR3" s="309"/>
      <c r="PGT3" s="309"/>
      <c r="PGV3" s="309"/>
      <c r="PGX3" s="309"/>
      <c r="PGZ3" s="309"/>
      <c r="PHB3" s="309"/>
      <c r="PHD3" s="309"/>
      <c r="PHF3" s="309"/>
      <c r="PHH3" s="309"/>
      <c r="PHJ3" s="309"/>
      <c r="PHL3" s="309"/>
      <c r="PHN3" s="309"/>
      <c r="PHP3" s="309"/>
      <c r="PHR3" s="309"/>
      <c r="PHT3" s="309"/>
      <c r="PHV3" s="309"/>
      <c r="PHX3" s="309"/>
      <c r="PHZ3" s="309"/>
      <c r="PIB3" s="309"/>
      <c r="PID3" s="309"/>
      <c r="PIF3" s="309"/>
      <c r="PIH3" s="309"/>
      <c r="PIJ3" s="309"/>
      <c r="PIL3" s="309"/>
      <c r="PIN3" s="309"/>
      <c r="PIP3" s="309"/>
      <c r="PIR3" s="309"/>
      <c r="PIT3" s="309"/>
      <c r="PIV3" s="309"/>
      <c r="PIX3" s="309"/>
      <c r="PIZ3" s="309"/>
      <c r="PJB3" s="309"/>
      <c r="PJD3" s="309"/>
      <c r="PJF3" s="309"/>
      <c r="PJH3" s="309"/>
      <c r="PJJ3" s="309"/>
      <c r="PJL3" s="309"/>
      <c r="PJN3" s="309"/>
      <c r="PJP3" s="309"/>
      <c r="PJR3" s="309"/>
      <c r="PJT3" s="309"/>
      <c r="PJV3" s="309"/>
      <c r="PJX3" s="309"/>
      <c r="PJZ3" s="309"/>
      <c r="PKB3" s="309"/>
      <c r="PKD3" s="309"/>
      <c r="PKF3" s="309"/>
      <c r="PKH3" s="309"/>
      <c r="PKJ3" s="309"/>
      <c r="PKL3" s="309"/>
      <c r="PKN3" s="309"/>
      <c r="PKP3" s="309"/>
      <c r="PKR3" s="309"/>
      <c r="PKT3" s="309"/>
      <c r="PKV3" s="309"/>
      <c r="PKX3" s="309"/>
      <c r="PKZ3" s="309"/>
      <c r="PLB3" s="309"/>
      <c r="PLD3" s="309"/>
      <c r="PLF3" s="309"/>
      <c r="PLH3" s="309"/>
      <c r="PLJ3" s="309"/>
      <c r="PLL3" s="309"/>
      <c r="PLN3" s="309"/>
      <c r="PLP3" s="309"/>
      <c r="PLR3" s="309"/>
      <c r="PLT3" s="309"/>
      <c r="PLV3" s="309"/>
      <c r="PLX3" s="309"/>
      <c r="PLZ3" s="309"/>
      <c r="PMB3" s="309"/>
      <c r="PMD3" s="309"/>
      <c r="PMF3" s="309"/>
      <c r="PMH3" s="309"/>
      <c r="PMJ3" s="309"/>
      <c r="PML3" s="309"/>
      <c r="PMN3" s="309"/>
      <c r="PMP3" s="309"/>
      <c r="PMR3" s="309"/>
      <c r="PMT3" s="309"/>
      <c r="PMV3" s="309"/>
      <c r="PMX3" s="309"/>
      <c r="PMZ3" s="309"/>
      <c r="PNB3" s="309"/>
      <c r="PND3" s="309"/>
      <c r="PNF3" s="309"/>
      <c r="PNH3" s="309"/>
      <c r="PNJ3" s="309"/>
      <c r="PNL3" s="309"/>
      <c r="PNN3" s="309"/>
      <c r="PNP3" s="309"/>
      <c r="PNR3" s="309"/>
      <c r="PNT3" s="309"/>
      <c r="PNV3" s="309"/>
      <c r="PNX3" s="309"/>
      <c r="PNZ3" s="309"/>
      <c r="POB3" s="309"/>
      <c r="POD3" s="309"/>
      <c r="POF3" s="309"/>
      <c r="POH3" s="309"/>
      <c r="POJ3" s="309"/>
      <c r="POL3" s="309"/>
      <c r="PON3" s="309"/>
      <c r="POP3" s="309"/>
      <c r="POR3" s="309"/>
      <c r="POT3" s="309"/>
      <c r="POV3" s="309"/>
      <c r="POX3" s="309"/>
      <c r="POZ3" s="309"/>
      <c r="PPB3" s="309"/>
      <c r="PPD3" s="309"/>
      <c r="PPF3" s="309"/>
      <c r="PPH3" s="309"/>
      <c r="PPJ3" s="309"/>
      <c r="PPL3" s="309"/>
      <c r="PPN3" s="309"/>
      <c r="PPP3" s="309"/>
      <c r="PPR3" s="309"/>
      <c r="PPT3" s="309"/>
      <c r="PPV3" s="309"/>
      <c r="PPX3" s="309"/>
      <c r="PPZ3" s="309"/>
      <c r="PQB3" s="309"/>
      <c r="PQD3" s="309"/>
      <c r="PQF3" s="309"/>
      <c r="PQH3" s="309"/>
      <c r="PQJ3" s="309"/>
      <c r="PQL3" s="309"/>
      <c r="PQN3" s="309"/>
      <c r="PQP3" s="309"/>
      <c r="PQR3" s="309"/>
      <c r="PQT3" s="309"/>
      <c r="PQV3" s="309"/>
      <c r="PQX3" s="309"/>
      <c r="PQZ3" s="309"/>
      <c r="PRB3" s="309"/>
      <c r="PRD3" s="309"/>
      <c r="PRF3" s="309"/>
      <c r="PRH3" s="309"/>
      <c r="PRJ3" s="309"/>
      <c r="PRL3" s="309"/>
      <c r="PRN3" s="309"/>
      <c r="PRP3" s="309"/>
      <c r="PRR3" s="309"/>
      <c r="PRT3" s="309"/>
      <c r="PRV3" s="309"/>
      <c r="PRX3" s="309"/>
      <c r="PRZ3" s="309"/>
      <c r="PSB3" s="309"/>
      <c r="PSD3" s="309"/>
      <c r="PSF3" s="309"/>
      <c r="PSH3" s="309"/>
      <c r="PSJ3" s="309"/>
      <c r="PSL3" s="309"/>
      <c r="PSN3" s="309"/>
      <c r="PSP3" s="309"/>
      <c r="PSR3" s="309"/>
      <c r="PST3" s="309"/>
      <c r="PSV3" s="309"/>
      <c r="PSX3" s="309"/>
      <c r="PSZ3" s="309"/>
      <c r="PTB3" s="309"/>
      <c r="PTD3" s="309"/>
      <c r="PTF3" s="309"/>
      <c r="PTH3" s="309"/>
      <c r="PTJ3" s="309"/>
      <c r="PTL3" s="309"/>
      <c r="PTN3" s="309"/>
      <c r="PTP3" s="309"/>
      <c r="PTR3" s="309"/>
      <c r="PTT3" s="309"/>
      <c r="PTV3" s="309"/>
      <c r="PTX3" s="309"/>
      <c r="PTZ3" s="309"/>
      <c r="PUB3" s="309"/>
      <c r="PUD3" s="309"/>
      <c r="PUF3" s="309"/>
      <c r="PUH3" s="309"/>
      <c r="PUJ3" s="309"/>
      <c r="PUL3" s="309"/>
      <c r="PUN3" s="309"/>
      <c r="PUP3" s="309"/>
      <c r="PUR3" s="309"/>
      <c r="PUT3" s="309"/>
      <c r="PUV3" s="309"/>
      <c r="PUX3" s="309"/>
      <c r="PUZ3" s="309"/>
      <c r="PVB3" s="309"/>
      <c r="PVD3" s="309"/>
      <c r="PVF3" s="309"/>
      <c r="PVH3" s="309"/>
      <c r="PVJ3" s="309"/>
      <c r="PVL3" s="309"/>
      <c r="PVN3" s="309"/>
      <c r="PVP3" s="309"/>
      <c r="PVR3" s="309"/>
      <c r="PVT3" s="309"/>
      <c r="PVV3" s="309"/>
      <c r="PVX3" s="309"/>
      <c r="PVZ3" s="309"/>
      <c r="PWB3" s="309"/>
      <c r="PWD3" s="309"/>
      <c r="PWF3" s="309"/>
      <c r="PWH3" s="309"/>
      <c r="PWJ3" s="309"/>
      <c r="PWL3" s="309"/>
      <c r="PWN3" s="309"/>
      <c r="PWP3" s="309"/>
      <c r="PWR3" s="309"/>
      <c r="PWT3" s="309"/>
      <c r="PWV3" s="309"/>
      <c r="PWX3" s="309"/>
      <c r="PWZ3" s="309"/>
      <c r="PXB3" s="309"/>
      <c r="PXD3" s="309"/>
      <c r="PXF3" s="309"/>
      <c r="PXH3" s="309"/>
      <c r="PXJ3" s="309"/>
      <c r="PXL3" s="309"/>
      <c r="PXN3" s="309"/>
      <c r="PXP3" s="309"/>
      <c r="PXR3" s="309"/>
      <c r="PXT3" s="309"/>
      <c r="PXV3" s="309"/>
      <c r="PXX3" s="309"/>
      <c r="PXZ3" s="309"/>
      <c r="PYB3" s="309"/>
      <c r="PYD3" s="309"/>
      <c r="PYF3" s="309"/>
      <c r="PYH3" s="309"/>
      <c r="PYJ3" s="309"/>
      <c r="PYL3" s="309"/>
      <c r="PYN3" s="309"/>
      <c r="PYP3" s="309"/>
      <c r="PYR3" s="309"/>
      <c r="PYT3" s="309"/>
      <c r="PYV3" s="309"/>
      <c r="PYX3" s="309"/>
      <c r="PYZ3" s="309"/>
      <c r="PZB3" s="309"/>
      <c r="PZD3" s="309"/>
      <c r="PZF3" s="309"/>
      <c r="PZH3" s="309"/>
      <c r="PZJ3" s="309"/>
      <c r="PZL3" s="309"/>
      <c r="PZN3" s="309"/>
      <c r="PZP3" s="309"/>
      <c r="PZR3" s="309"/>
      <c r="PZT3" s="309"/>
      <c r="PZV3" s="309"/>
      <c r="PZX3" s="309"/>
      <c r="PZZ3" s="309"/>
      <c r="QAB3" s="309"/>
      <c r="QAD3" s="309"/>
      <c r="QAF3" s="309"/>
      <c r="QAH3" s="309"/>
      <c r="QAJ3" s="309"/>
      <c r="QAL3" s="309"/>
      <c r="QAN3" s="309"/>
      <c r="QAP3" s="309"/>
      <c r="QAR3" s="309"/>
      <c r="QAT3" s="309"/>
      <c r="QAV3" s="309"/>
      <c r="QAX3" s="309"/>
      <c r="QAZ3" s="309"/>
      <c r="QBB3" s="309"/>
      <c r="QBD3" s="309"/>
      <c r="QBF3" s="309"/>
      <c r="QBH3" s="309"/>
      <c r="QBJ3" s="309"/>
      <c r="QBL3" s="309"/>
      <c r="QBN3" s="309"/>
      <c r="QBP3" s="309"/>
      <c r="QBR3" s="309"/>
      <c r="QBT3" s="309"/>
      <c r="QBV3" s="309"/>
      <c r="QBX3" s="309"/>
      <c r="QBZ3" s="309"/>
      <c r="QCB3" s="309"/>
      <c r="QCD3" s="309"/>
      <c r="QCF3" s="309"/>
      <c r="QCH3" s="309"/>
      <c r="QCJ3" s="309"/>
      <c r="QCL3" s="309"/>
      <c r="QCN3" s="309"/>
      <c r="QCP3" s="309"/>
      <c r="QCR3" s="309"/>
      <c r="QCT3" s="309"/>
      <c r="QCV3" s="309"/>
      <c r="QCX3" s="309"/>
      <c r="QCZ3" s="309"/>
      <c r="QDB3" s="309"/>
      <c r="QDD3" s="309"/>
      <c r="QDF3" s="309"/>
      <c r="QDH3" s="309"/>
      <c r="QDJ3" s="309"/>
      <c r="QDL3" s="309"/>
      <c r="QDN3" s="309"/>
      <c r="QDP3" s="309"/>
      <c r="QDR3" s="309"/>
      <c r="QDT3" s="309"/>
      <c r="QDV3" s="309"/>
      <c r="QDX3" s="309"/>
      <c r="QDZ3" s="309"/>
      <c r="QEB3" s="309"/>
      <c r="QED3" s="309"/>
      <c r="QEF3" s="309"/>
      <c r="QEH3" s="309"/>
      <c r="QEJ3" s="309"/>
      <c r="QEL3" s="309"/>
      <c r="QEN3" s="309"/>
      <c r="QEP3" s="309"/>
      <c r="QER3" s="309"/>
      <c r="QET3" s="309"/>
      <c r="QEV3" s="309"/>
      <c r="QEX3" s="309"/>
      <c r="QEZ3" s="309"/>
      <c r="QFB3" s="309"/>
      <c r="QFD3" s="309"/>
      <c r="QFF3" s="309"/>
      <c r="QFH3" s="309"/>
      <c r="QFJ3" s="309"/>
      <c r="QFL3" s="309"/>
      <c r="QFN3" s="309"/>
      <c r="QFP3" s="309"/>
      <c r="QFR3" s="309"/>
      <c r="QFT3" s="309"/>
      <c r="QFV3" s="309"/>
      <c r="QFX3" s="309"/>
      <c r="QFZ3" s="309"/>
      <c r="QGB3" s="309"/>
      <c r="QGD3" s="309"/>
      <c r="QGF3" s="309"/>
      <c r="QGH3" s="309"/>
      <c r="QGJ3" s="309"/>
      <c r="QGL3" s="309"/>
      <c r="QGN3" s="309"/>
      <c r="QGP3" s="309"/>
      <c r="QGR3" s="309"/>
      <c r="QGT3" s="309"/>
      <c r="QGV3" s="309"/>
      <c r="QGX3" s="309"/>
      <c r="QGZ3" s="309"/>
      <c r="QHB3" s="309"/>
      <c r="QHD3" s="309"/>
      <c r="QHF3" s="309"/>
      <c r="QHH3" s="309"/>
      <c r="QHJ3" s="309"/>
      <c r="QHL3" s="309"/>
      <c r="QHN3" s="309"/>
      <c r="QHP3" s="309"/>
      <c r="QHR3" s="309"/>
      <c r="QHT3" s="309"/>
      <c r="QHV3" s="309"/>
      <c r="QHX3" s="309"/>
      <c r="QHZ3" s="309"/>
      <c r="QIB3" s="309"/>
      <c r="QID3" s="309"/>
      <c r="QIF3" s="309"/>
      <c r="QIH3" s="309"/>
      <c r="QIJ3" s="309"/>
      <c r="QIL3" s="309"/>
      <c r="QIN3" s="309"/>
      <c r="QIP3" s="309"/>
      <c r="QIR3" s="309"/>
      <c r="QIT3" s="309"/>
      <c r="QIV3" s="309"/>
      <c r="QIX3" s="309"/>
      <c r="QIZ3" s="309"/>
      <c r="QJB3" s="309"/>
      <c r="QJD3" s="309"/>
      <c r="QJF3" s="309"/>
      <c r="QJH3" s="309"/>
      <c r="QJJ3" s="309"/>
      <c r="QJL3" s="309"/>
      <c r="QJN3" s="309"/>
      <c r="QJP3" s="309"/>
      <c r="QJR3" s="309"/>
      <c r="QJT3" s="309"/>
      <c r="QJV3" s="309"/>
      <c r="QJX3" s="309"/>
      <c r="QJZ3" s="309"/>
      <c r="QKB3" s="309"/>
      <c r="QKD3" s="309"/>
      <c r="QKF3" s="309"/>
      <c r="QKH3" s="309"/>
      <c r="QKJ3" s="309"/>
      <c r="QKL3" s="309"/>
      <c r="QKN3" s="309"/>
      <c r="QKP3" s="309"/>
      <c r="QKR3" s="309"/>
      <c r="QKT3" s="309"/>
      <c r="QKV3" s="309"/>
      <c r="QKX3" s="309"/>
      <c r="QKZ3" s="309"/>
      <c r="QLB3" s="309"/>
      <c r="QLD3" s="309"/>
      <c r="QLF3" s="309"/>
      <c r="QLH3" s="309"/>
      <c r="QLJ3" s="309"/>
      <c r="QLL3" s="309"/>
      <c r="QLN3" s="309"/>
      <c r="QLP3" s="309"/>
      <c r="QLR3" s="309"/>
      <c r="QLT3" s="309"/>
      <c r="QLV3" s="309"/>
      <c r="QLX3" s="309"/>
      <c r="QLZ3" s="309"/>
      <c r="QMB3" s="309"/>
      <c r="QMD3" s="309"/>
      <c r="QMF3" s="309"/>
      <c r="QMH3" s="309"/>
      <c r="QMJ3" s="309"/>
      <c r="QML3" s="309"/>
      <c r="QMN3" s="309"/>
      <c r="QMP3" s="309"/>
      <c r="QMR3" s="309"/>
      <c r="QMT3" s="309"/>
      <c r="QMV3" s="309"/>
      <c r="QMX3" s="309"/>
      <c r="QMZ3" s="309"/>
      <c r="QNB3" s="309"/>
      <c r="QND3" s="309"/>
      <c r="QNF3" s="309"/>
      <c r="QNH3" s="309"/>
      <c r="QNJ3" s="309"/>
      <c r="QNL3" s="309"/>
      <c r="QNN3" s="309"/>
      <c r="QNP3" s="309"/>
      <c r="QNR3" s="309"/>
      <c r="QNT3" s="309"/>
      <c r="QNV3" s="309"/>
      <c r="QNX3" s="309"/>
      <c r="QNZ3" s="309"/>
      <c r="QOB3" s="309"/>
      <c r="QOD3" s="309"/>
      <c r="QOF3" s="309"/>
      <c r="QOH3" s="309"/>
      <c r="QOJ3" s="309"/>
      <c r="QOL3" s="309"/>
      <c r="QON3" s="309"/>
      <c r="QOP3" s="309"/>
      <c r="QOR3" s="309"/>
      <c r="QOT3" s="309"/>
      <c r="QOV3" s="309"/>
      <c r="QOX3" s="309"/>
      <c r="QOZ3" s="309"/>
      <c r="QPB3" s="309"/>
      <c r="QPD3" s="309"/>
      <c r="QPF3" s="309"/>
      <c r="QPH3" s="309"/>
      <c r="QPJ3" s="309"/>
      <c r="QPL3" s="309"/>
      <c r="QPN3" s="309"/>
      <c r="QPP3" s="309"/>
      <c r="QPR3" s="309"/>
      <c r="QPT3" s="309"/>
      <c r="QPV3" s="309"/>
      <c r="QPX3" s="309"/>
      <c r="QPZ3" s="309"/>
      <c r="QQB3" s="309"/>
      <c r="QQD3" s="309"/>
      <c r="QQF3" s="309"/>
      <c r="QQH3" s="309"/>
      <c r="QQJ3" s="309"/>
      <c r="QQL3" s="309"/>
      <c r="QQN3" s="309"/>
      <c r="QQP3" s="309"/>
      <c r="QQR3" s="309"/>
      <c r="QQT3" s="309"/>
      <c r="QQV3" s="309"/>
      <c r="QQX3" s="309"/>
      <c r="QQZ3" s="309"/>
      <c r="QRB3" s="309"/>
      <c r="QRD3" s="309"/>
      <c r="QRF3" s="309"/>
      <c r="QRH3" s="309"/>
      <c r="QRJ3" s="309"/>
      <c r="QRL3" s="309"/>
      <c r="QRN3" s="309"/>
      <c r="QRP3" s="309"/>
      <c r="QRR3" s="309"/>
      <c r="QRT3" s="309"/>
      <c r="QRV3" s="309"/>
      <c r="QRX3" s="309"/>
      <c r="QRZ3" s="309"/>
      <c r="QSB3" s="309"/>
      <c r="QSD3" s="309"/>
      <c r="QSF3" s="309"/>
      <c r="QSH3" s="309"/>
      <c r="QSJ3" s="309"/>
      <c r="QSL3" s="309"/>
      <c r="QSN3" s="309"/>
      <c r="QSP3" s="309"/>
      <c r="QSR3" s="309"/>
      <c r="QST3" s="309"/>
      <c r="QSV3" s="309"/>
      <c r="QSX3" s="309"/>
      <c r="QSZ3" s="309"/>
      <c r="QTB3" s="309"/>
      <c r="QTD3" s="309"/>
      <c r="QTF3" s="309"/>
      <c r="QTH3" s="309"/>
      <c r="QTJ3" s="309"/>
      <c r="QTL3" s="309"/>
      <c r="QTN3" s="309"/>
      <c r="QTP3" s="309"/>
      <c r="QTR3" s="309"/>
      <c r="QTT3" s="309"/>
      <c r="QTV3" s="309"/>
      <c r="QTX3" s="309"/>
      <c r="QTZ3" s="309"/>
      <c r="QUB3" s="309"/>
      <c r="QUD3" s="309"/>
      <c r="QUF3" s="309"/>
      <c r="QUH3" s="309"/>
      <c r="QUJ3" s="309"/>
      <c r="QUL3" s="309"/>
      <c r="QUN3" s="309"/>
      <c r="QUP3" s="309"/>
      <c r="QUR3" s="309"/>
      <c r="QUT3" s="309"/>
      <c r="QUV3" s="309"/>
      <c r="QUX3" s="309"/>
      <c r="QUZ3" s="309"/>
      <c r="QVB3" s="309"/>
      <c r="QVD3" s="309"/>
      <c r="QVF3" s="309"/>
      <c r="QVH3" s="309"/>
      <c r="QVJ3" s="309"/>
      <c r="QVL3" s="309"/>
      <c r="QVN3" s="309"/>
      <c r="QVP3" s="309"/>
      <c r="QVR3" s="309"/>
      <c r="QVT3" s="309"/>
      <c r="QVV3" s="309"/>
      <c r="QVX3" s="309"/>
      <c r="QVZ3" s="309"/>
      <c r="QWB3" s="309"/>
      <c r="QWD3" s="309"/>
      <c r="QWF3" s="309"/>
      <c r="QWH3" s="309"/>
      <c r="QWJ3" s="309"/>
      <c r="QWL3" s="309"/>
      <c r="QWN3" s="309"/>
      <c r="QWP3" s="309"/>
      <c r="QWR3" s="309"/>
      <c r="QWT3" s="309"/>
      <c r="QWV3" s="309"/>
      <c r="QWX3" s="309"/>
      <c r="QWZ3" s="309"/>
      <c r="QXB3" s="309"/>
      <c r="QXD3" s="309"/>
      <c r="QXF3" s="309"/>
      <c r="QXH3" s="309"/>
      <c r="QXJ3" s="309"/>
      <c r="QXL3" s="309"/>
      <c r="QXN3" s="309"/>
      <c r="QXP3" s="309"/>
      <c r="QXR3" s="309"/>
      <c r="QXT3" s="309"/>
      <c r="QXV3" s="309"/>
      <c r="QXX3" s="309"/>
      <c r="QXZ3" s="309"/>
      <c r="QYB3" s="309"/>
      <c r="QYD3" s="309"/>
      <c r="QYF3" s="309"/>
      <c r="QYH3" s="309"/>
      <c r="QYJ3" s="309"/>
      <c r="QYL3" s="309"/>
      <c r="QYN3" s="309"/>
      <c r="QYP3" s="309"/>
      <c r="QYR3" s="309"/>
      <c r="QYT3" s="309"/>
      <c r="QYV3" s="309"/>
      <c r="QYX3" s="309"/>
      <c r="QYZ3" s="309"/>
      <c r="QZB3" s="309"/>
      <c r="QZD3" s="309"/>
      <c r="QZF3" s="309"/>
      <c r="QZH3" s="309"/>
      <c r="QZJ3" s="309"/>
      <c r="QZL3" s="309"/>
      <c r="QZN3" s="309"/>
      <c r="QZP3" s="309"/>
      <c r="QZR3" s="309"/>
      <c r="QZT3" s="309"/>
      <c r="QZV3" s="309"/>
      <c r="QZX3" s="309"/>
      <c r="QZZ3" s="309"/>
      <c r="RAB3" s="309"/>
      <c r="RAD3" s="309"/>
      <c r="RAF3" s="309"/>
      <c r="RAH3" s="309"/>
      <c r="RAJ3" s="309"/>
      <c r="RAL3" s="309"/>
      <c r="RAN3" s="309"/>
      <c r="RAP3" s="309"/>
      <c r="RAR3" s="309"/>
      <c r="RAT3" s="309"/>
      <c r="RAV3" s="309"/>
      <c r="RAX3" s="309"/>
      <c r="RAZ3" s="309"/>
      <c r="RBB3" s="309"/>
      <c r="RBD3" s="309"/>
      <c r="RBF3" s="309"/>
      <c r="RBH3" s="309"/>
      <c r="RBJ3" s="309"/>
      <c r="RBL3" s="309"/>
      <c r="RBN3" s="309"/>
      <c r="RBP3" s="309"/>
      <c r="RBR3" s="309"/>
      <c r="RBT3" s="309"/>
      <c r="RBV3" s="309"/>
      <c r="RBX3" s="309"/>
      <c r="RBZ3" s="309"/>
      <c r="RCB3" s="309"/>
      <c r="RCD3" s="309"/>
      <c r="RCF3" s="309"/>
      <c r="RCH3" s="309"/>
      <c r="RCJ3" s="309"/>
      <c r="RCL3" s="309"/>
      <c r="RCN3" s="309"/>
      <c r="RCP3" s="309"/>
      <c r="RCR3" s="309"/>
      <c r="RCT3" s="309"/>
      <c r="RCV3" s="309"/>
      <c r="RCX3" s="309"/>
      <c r="RCZ3" s="309"/>
      <c r="RDB3" s="309"/>
      <c r="RDD3" s="309"/>
      <c r="RDF3" s="309"/>
      <c r="RDH3" s="309"/>
      <c r="RDJ3" s="309"/>
      <c r="RDL3" s="309"/>
      <c r="RDN3" s="309"/>
      <c r="RDP3" s="309"/>
      <c r="RDR3" s="309"/>
      <c r="RDT3" s="309"/>
      <c r="RDV3" s="309"/>
      <c r="RDX3" s="309"/>
      <c r="RDZ3" s="309"/>
      <c r="REB3" s="309"/>
      <c r="RED3" s="309"/>
      <c r="REF3" s="309"/>
      <c r="REH3" s="309"/>
      <c r="REJ3" s="309"/>
      <c r="REL3" s="309"/>
      <c r="REN3" s="309"/>
      <c r="REP3" s="309"/>
      <c r="RER3" s="309"/>
      <c r="RET3" s="309"/>
      <c r="REV3" s="309"/>
      <c r="REX3" s="309"/>
      <c r="REZ3" s="309"/>
      <c r="RFB3" s="309"/>
      <c r="RFD3" s="309"/>
      <c r="RFF3" s="309"/>
      <c r="RFH3" s="309"/>
      <c r="RFJ3" s="309"/>
      <c r="RFL3" s="309"/>
      <c r="RFN3" s="309"/>
      <c r="RFP3" s="309"/>
      <c r="RFR3" s="309"/>
      <c r="RFT3" s="309"/>
      <c r="RFV3" s="309"/>
      <c r="RFX3" s="309"/>
      <c r="RFZ3" s="309"/>
      <c r="RGB3" s="309"/>
      <c r="RGD3" s="309"/>
      <c r="RGF3" s="309"/>
      <c r="RGH3" s="309"/>
      <c r="RGJ3" s="309"/>
      <c r="RGL3" s="309"/>
      <c r="RGN3" s="309"/>
      <c r="RGP3" s="309"/>
      <c r="RGR3" s="309"/>
      <c r="RGT3" s="309"/>
      <c r="RGV3" s="309"/>
      <c r="RGX3" s="309"/>
      <c r="RGZ3" s="309"/>
      <c r="RHB3" s="309"/>
      <c r="RHD3" s="309"/>
      <c r="RHF3" s="309"/>
      <c r="RHH3" s="309"/>
      <c r="RHJ3" s="309"/>
      <c r="RHL3" s="309"/>
      <c r="RHN3" s="309"/>
      <c r="RHP3" s="309"/>
      <c r="RHR3" s="309"/>
      <c r="RHT3" s="309"/>
      <c r="RHV3" s="309"/>
      <c r="RHX3" s="309"/>
      <c r="RHZ3" s="309"/>
      <c r="RIB3" s="309"/>
      <c r="RID3" s="309"/>
      <c r="RIF3" s="309"/>
      <c r="RIH3" s="309"/>
      <c r="RIJ3" s="309"/>
      <c r="RIL3" s="309"/>
      <c r="RIN3" s="309"/>
      <c r="RIP3" s="309"/>
      <c r="RIR3" s="309"/>
      <c r="RIT3" s="309"/>
      <c r="RIV3" s="309"/>
      <c r="RIX3" s="309"/>
      <c r="RIZ3" s="309"/>
      <c r="RJB3" s="309"/>
      <c r="RJD3" s="309"/>
      <c r="RJF3" s="309"/>
      <c r="RJH3" s="309"/>
      <c r="RJJ3" s="309"/>
      <c r="RJL3" s="309"/>
      <c r="RJN3" s="309"/>
      <c r="RJP3" s="309"/>
      <c r="RJR3" s="309"/>
      <c r="RJT3" s="309"/>
      <c r="RJV3" s="309"/>
      <c r="RJX3" s="309"/>
      <c r="RJZ3" s="309"/>
      <c r="RKB3" s="309"/>
      <c r="RKD3" s="309"/>
      <c r="RKF3" s="309"/>
      <c r="RKH3" s="309"/>
      <c r="RKJ3" s="309"/>
      <c r="RKL3" s="309"/>
      <c r="RKN3" s="309"/>
      <c r="RKP3" s="309"/>
      <c r="RKR3" s="309"/>
      <c r="RKT3" s="309"/>
      <c r="RKV3" s="309"/>
      <c r="RKX3" s="309"/>
      <c r="RKZ3" s="309"/>
      <c r="RLB3" s="309"/>
      <c r="RLD3" s="309"/>
      <c r="RLF3" s="309"/>
      <c r="RLH3" s="309"/>
      <c r="RLJ3" s="309"/>
      <c r="RLL3" s="309"/>
      <c r="RLN3" s="309"/>
      <c r="RLP3" s="309"/>
      <c r="RLR3" s="309"/>
      <c r="RLT3" s="309"/>
      <c r="RLV3" s="309"/>
      <c r="RLX3" s="309"/>
      <c r="RLZ3" s="309"/>
      <c r="RMB3" s="309"/>
      <c r="RMD3" s="309"/>
      <c r="RMF3" s="309"/>
      <c r="RMH3" s="309"/>
      <c r="RMJ3" s="309"/>
      <c r="RML3" s="309"/>
      <c r="RMN3" s="309"/>
      <c r="RMP3" s="309"/>
      <c r="RMR3" s="309"/>
      <c r="RMT3" s="309"/>
      <c r="RMV3" s="309"/>
      <c r="RMX3" s="309"/>
      <c r="RMZ3" s="309"/>
      <c r="RNB3" s="309"/>
      <c r="RND3" s="309"/>
      <c r="RNF3" s="309"/>
      <c r="RNH3" s="309"/>
      <c r="RNJ3" s="309"/>
      <c r="RNL3" s="309"/>
      <c r="RNN3" s="309"/>
      <c r="RNP3" s="309"/>
      <c r="RNR3" s="309"/>
      <c r="RNT3" s="309"/>
      <c r="RNV3" s="309"/>
      <c r="RNX3" s="309"/>
      <c r="RNZ3" s="309"/>
      <c r="ROB3" s="309"/>
      <c r="ROD3" s="309"/>
      <c r="ROF3" s="309"/>
      <c r="ROH3" s="309"/>
      <c r="ROJ3" s="309"/>
      <c r="ROL3" s="309"/>
      <c r="RON3" s="309"/>
      <c r="ROP3" s="309"/>
      <c r="ROR3" s="309"/>
      <c r="ROT3" s="309"/>
      <c r="ROV3" s="309"/>
      <c r="ROX3" s="309"/>
      <c r="ROZ3" s="309"/>
      <c r="RPB3" s="309"/>
      <c r="RPD3" s="309"/>
      <c r="RPF3" s="309"/>
      <c r="RPH3" s="309"/>
      <c r="RPJ3" s="309"/>
      <c r="RPL3" s="309"/>
      <c r="RPN3" s="309"/>
      <c r="RPP3" s="309"/>
      <c r="RPR3" s="309"/>
      <c r="RPT3" s="309"/>
      <c r="RPV3" s="309"/>
      <c r="RPX3" s="309"/>
      <c r="RPZ3" s="309"/>
      <c r="RQB3" s="309"/>
      <c r="RQD3" s="309"/>
      <c r="RQF3" s="309"/>
      <c r="RQH3" s="309"/>
      <c r="RQJ3" s="309"/>
      <c r="RQL3" s="309"/>
      <c r="RQN3" s="309"/>
      <c r="RQP3" s="309"/>
      <c r="RQR3" s="309"/>
      <c r="RQT3" s="309"/>
      <c r="RQV3" s="309"/>
      <c r="RQX3" s="309"/>
      <c r="RQZ3" s="309"/>
      <c r="RRB3" s="309"/>
      <c r="RRD3" s="309"/>
      <c r="RRF3" s="309"/>
      <c r="RRH3" s="309"/>
      <c r="RRJ3" s="309"/>
      <c r="RRL3" s="309"/>
      <c r="RRN3" s="309"/>
      <c r="RRP3" s="309"/>
      <c r="RRR3" s="309"/>
      <c r="RRT3" s="309"/>
      <c r="RRV3" s="309"/>
      <c r="RRX3" s="309"/>
      <c r="RRZ3" s="309"/>
      <c r="RSB3" s="309"/>
      <c r="RSD3" s="309"/>
      <c r="RSF3" s="309"/>
      <c r="RSH3" s="309"/>
      <c r="RSJ3" s="309"/>
      <c r="RSL3" s="309"/>
      <c r="RSN3" s="309"/>
      <c r="RSP3" s="309"/>
      <c r="RSR3" s="309"/>
      <c r="RST3" s="309"/>
      <c r="RSV3" s="309"/>
      <c r="RSX3" s="309"/>
      <c r="RSZ3" s="309"/>
      <c r="RTB3" s="309"/>
      <c r="RTD3" s="309"/>
      <c r="RTF3" s="309"/>
      <c r="RTH3" s="309"/>
      <c r="RTJ3" s="309"/>
      <c r="RTL3" s="309"/>
      <c r="RTN3" s="309"/>
      <c r="RTP3" s="309"/>
      <c r="RTR3" s="309"/>
      <c r="RTT3" s="309"/>
      <c r="RTV3" s="309"/>
      <c r="RTX3" s="309"/>
      <c r="RTZ3" s="309"/>
      <c r="RUB3" s="309"/>
      <c r="RUD3" s="309"/>
      <c r="RUF3" s="309"/>
      <c r="RUH3" s="309"/>
      <c r="RUJ3" s="309"/>
      <c r="RUL3" s="309"/>
      <c r="RUN3" s="309"/>
      <c r="RUP3" s="309"/>
      <c r="RUR3" s="309"/>
      <c r="RUT3" s="309"/>
      <c r="RUV3" s="309"/>
      <c r="RUX3" s="309"/>
      <c r="RUZ3" s="309"/>
      <c r="RVB3" s="309"/>
      <c r="RVD3" s="309"/>
      <c r="RVF3" s="309"/>
      <c r="RVH3" s="309"/>
      <c r="RVJ3" s="309"/>
      <c r="RVL3" s="309"/>
      <c r="RVN3" s="309"/>
      <c r="RVP3" s="309"/>
      <c r="RVR3" s="309"/>
      <c r="RVT3" s="309"/>
      <c r="RVV3" s="309"/>
      <c r="RVX3" s="309"/>
      <c r="RVZ3" s="309"/>
      <c r="RWB3" s="309"/>
      <c r="RWD3" s="309"/>
      <c r="RWF3" s="309"/>
      <c r="RWH3" s="309"/>
      <c r="RWJ3" s="309"/>
      <c r="RWL3" s="309"/>
      <c r="RWN3" s="309"/>
      <c r="RWP3" s="309"/>
      <c r="RWR3" s="309"/>
      <c r="RWT3" s="309"/>
      <c r="RWV3" s="309"/>
      <c r="RWX3" s="309"/>
      <c r="RWZ3" s="309"/>
      <c r="RXB3" s="309"/>
      <c r="RXD3" s="309"/>
      <c r="RXF3" s="309"/>
      <c r="RXH3" s="309"/>
      <c r="RXJ3" s="309"/>
      <c r="RXL3" s="309"/>
      <c r="RXN3" s="309"/>
      <c r="RXP3" s="309"/>
      <c r="RXR3" s="309"/>
      <c r="RXT3" s="309"/>
      <c r="RXV3" s="309"/>
      <c r="RXX3" s="309"/>
      <c r="RXZ3" s="309"/>
      <c r="RYB3" s="309"/>
      <c r="RYD3" s="309"/>
      <c r="RYF3" s="309"/>
      <c r="RYH3" s="309"/>
      <c r="RYJ3" s="309"/>
      <c r="RYL3" s="309"/>
      <c r="RYN3" s="309"/>
      <c r="RYP3" s="309"/>
      <c r="RYR3" s="309"/>
      <c r="RYT3" s="309"/>
      <c r="RYV3" s="309"/>
      <c r="RYX3" s="309"/>
      <c r="RYZ3" s="309"/>
      <c r="RZB3" s="309"/>
      <c r="RZD3" s="309"/>
      <c r="RZF3" s="309"/>
      <c r="RZH3" s="309"/>
      <c r="RZJ3" s="309"/>
      <c r="RZL3" s="309"/>
      <c r="RZN3" s="309"/>
      <c r="RZP3" s="309"/>
      <c r="RZR3" s="309"/>
      <c r="RZT3" s="309"/>
      <c r="RZV3" s="309"/>
      <c r="RZX3" s="309"/>
      <c r="RZZ3" s="309"/>
      <c r="SAB3" s="309"/>
      <c r="SAD3" s="309"/>
      <c r="SAF3" s="309"/>
      <c r="SAH3" s="309"/>
      <c r="SAJ3" s="309"/>
      <c r="SAL3" s="309"/>
      <c r="SAN3" s="309"/>
      <c r="SAP3" s="309"/>
      <c r="SAR3" s="309"/>
      <c r="SAT3" s="309"/>
      <c r="SAV3" s="309"/>
      <c r="SAX3" s="309"/>
      <c r="SAZ3" s="309"/>
      <c r="SBB3" s="309"/>
      <c r="SBD3" s="309"/>
      <c r="SBF3" s="309"/>
      <c r="SBH3" s="309"/>
      <c r="SBJ3" s="309"/>
      <c r="SBL3" s="309"/>
      <c r="SBN3" s="309"/>
      <c r="SBP3" s="309"/>
      <c r="SBR3" s="309"/>
      <c r="SBT3" s="309"/>
      <c r="SBV3" s="309"/>
      <c r="SBX3" s="309"/>
      <c r="SBZ3" s="309"/>
      <c r="SCB3" s="309"/>
      <c r="SCD3" s="309"/>
      <c r="SCF3" s="309"/>
      <c r="SCH3" s="309"/>
      <c r="SCJ3" s="309"/>
      <c r="SCL3" s="309"/>
      <c r="SCN3" s="309"/>
      <c r="SCP3" s="309"/>
      <c r="SCR3" s="309"/>
      <c r="SCT3" s="309"/>
      <c r="SCV3" s="309"/>
      <c r="SCX3" s="309"/>
      <c r="SCZ3" s="309"/>
      <c r="SDB3" s="309"/>
      <c r="SDD3" s="309"/>
      <c r="SDF3" s="309"/>
      <c r="SDH3" s="309"/>
      <c r="SDJ3" s="309"/>
      <c r="SDL3" s="309"/>
      <c r="SDN3" s="309"/>
      <c r="SDP3" s="309"/>
      <c r="SDR3" s="309"/>
      <c r="SDT3" s="309"/>
      <c r="SDV3" s="309"/>
      <c r="SDX3" s="309"/>
      <c r="SDZ3" s="309"/>
      <c r="SEB3" s="309"/>
      <c r="SED3" s="309"/>
      <c r="SEF3" s="309"/>
      <c r="SEH3" s="309"/>
      <c r="SEJ3" s="309"/>
      <c r="SEL3" s="309"/>
      <c r="SEN3" s="309"/>
      <c r="SEP3" s="309"/>
      <c r="SER3" s="309"/>
      <c r="SET3" s="309"/>
      <c r="SEV3" s="309"/>
      <c r="SEX3" s="309"/>
      <c r="SEZ3" s="309"/>
      <c r="SFB3" s="309"/>
      <c r="SFD3" s="309"/>
      <c r="SFF3" s="309"/>
      <c r="SFH3" s="309"/>
      <c r="SFJ3" s="309"/>
      <c r="SFL3" s="309"/>
      <c r="SFN3" s="309"/>
      <c r="SFP3" s="309"/>
      <c r="SFR3" s="309"/>
      <c r="SFT3" s="309"/>
      <c r="SFV3" s="309"/>
      <c r="SFX3" s="309"/>
      <c r="SFZ3" s="309"/>
      <c r="SGB3" s="309"/>
      <c r="SGD3" s="309"/>
      <c r="SGF3" s="309"/>
      <c r="SGH3" s="309"/>
      <c r="SGJ3" s="309"/>
      <c r="SGL3" s="309"/>
      <c r="SGN3" s="309"/>
      <c r="SGP3" s="309"/>
      <c r="SGR3" s="309"/>
      <c r="SGT3" s="309"/>
      <c r="SGV3" s="309"/>
      <c r="SGX3" s="309"/>
      <c r="SGZ3" s="309"/>
      <c r="SHB3" s="309"/>
      <c r="SHD3" s="309"/>
      <c r="SHF3" s="309"/>
      <c r="SHH3" s="309"/>
      <c r="SHJ3" s="309"/>
      <c r="SHL3" s="309"/>
      <c r="SHN3" s="309"/>
      <c r="SHP3" s="309"/>
      <c r="SHR3" s="309"/>
      <c r="SHT3" s="309"/>
      <c r="SHV3" s="309"/>
      <c r="SHX3" s="309"/>
      <c r="SHZ3" s="309"/>
      <c r="SIB3" s="309"/>
      <c r="SID3" s="309"/>
      <c r="SIF3" s="309"/>
      <c r="SIH3" s="309"/>
      <c r="SIJ3" s="309"/>
      <c r="SIL3" s="309"/>
      <c r="SIN3" s="309"/>
      <c r="SIP3" s="309"/>
      <c r="SIR3" s="309"/>
      <c r="SIT3" s="309"/>
      <c r="SIV3" s="309"/>
      <c r="SIX3" s="309"/>
      <c r="SIZ3" s="309"/>
      <c r="SJB3" s="309"/>
      <c r="SJD3" s="309"/>
      <c r="SJF3" s="309"/>
      <c r="SJH3" s="309"/>
      <c r="SJJ3" s="309"/>
      <c r="SJL3" s="309"/>
      <c r="SJN3" s="309"/>
      <c r="SJP3" s="309"/>
      <c r="SJR3" s="309"/>
      <c r="SJT3" s="309"/>
      <c r="SJV3" s="309"/>
      <c r="SJX3" s="309"/>
      <c r="SJZ3" s="309"/>
      <c r="SKB3" s="309"/>
      <c r="SKD3" s="309"/>
      <c r="SKF3" s="309"/>
      <c r="SKH3" s="309"/>
      <c r="SKJ3" s="309"/>
      <c r="SKL3" s="309"/>
      <c r="SKN3" s="309"/>
      <c r="SKP3" s="309"/>
      <c r="SKR3" s="309"/>
      <c r="SKT3" s="309"/>
      <c r="SKV3" s="309"/>
      <c r="SKX3" s="309"/>
      <c r="SKZ3" s="309"/>
      <c r="SLB3" s="309"/>
      <c r="SLD3" s="309"/>
      <c r="SLF3" s="309"/>
      <c r="SLH3" s="309"/>
      <c r="SLJ3" s="309"/>
      <c r="SLL3" s="309"/>
      <c r="SLN3" s="309"/>
      <c r="SLP3" s="309"/>
      <c r="SLR3" s="309"/>
      <c r="SLT3" s="309"/>
      <c r="SLV3" s="309"/>
      <c r="SLX3" s="309"/>
      <c r="SLZ3" s="309"/>
      <c r="SMB3" s="309"/>
      <c r="SMD3" s="309"/>
      <c r="SMF3" s="309"/>
      <c r="SMH3" s="309"/>
      <c r="SMJ3" s="309"/>
      <c r="SML3" s="309"/>
      <c r="SMN3" s="309"/>
      <c r="SMP3" s="309"/>
      <c r="SMR3" s="309"/>
      <c r="SMT3" s="309"/>
      <c r="SMV3" s="309"/>
      <c r="SMX3" s="309"/>
      <c r="SMZ3" s="309"/>
      <c r="SNB3" s="309"/>
      <c r="SND3" s="309"/>
      <c r="SNF3" s="309"/>
      <c r="SNH3" s="309"/>
      <c r="SNJ3" s="309"/>
      <c r="SNL3" s="309"/>
      <c r="SNN3" s="309"/>
      <c r="SNP3" s="309"/>
      <c r="SNR3" s="309"/>
      <c r="SNT3" s="309"/>
      <c r="SNV3" s="309"/>
      <c r="SNX3" s="309"/>
      <c r="SNZ3" s="309"/>
      <c r="SOB3" s="309"/>
      <c r="SOD3" s="309"/>
      <c r="SOF3" s="309"/>
      <c r="SOH3" s="309"/>
      <c r="SOJ3" s="309"/>
      <c r="SOL3" s="309"/>
      <c r="SON3" s="309"/>
      <c r="SOP3" s="309"/>
      <c r="SOR3" s="309"/>
      <c r="SOT3" s="309"/>
      <c r="SOV3" s="309"/>
      <c r="SOX3" s="309"/>
      <c r="SOZ3" s="309"/>
      <c r="SPB3" s="309"/>
      <c r="SPD3" s="309"/>
      <c r="SPF3" s="309"/>
      <c r="SPH3" s="309"/>
      <c r="SPJ3" s="309"/>
      <c r="SPL3" s="309"/>
      <c r="SPN3" s="309"/>
      <c r="SPP3" s="309"/>
      <c r="SPR3" s="309"/>
      <c r="SPT3" s="309"/>
      <c r="SPV3" s="309"/>
      <c r="SPX3" s="309"/>
      <c r="SPZ3" s="309"/>
      <c r="SQB3" s="309"/>
      <c r="SQD3" s="309"/>
      <c r="SQF3" s="309"/>
      <c r="SQH3" s="309"/>
      <c r="SQJ3" s="309"/>
      <c r="SQL3" s="309"/>
      <c r="SQN3" s="309"/>
      <c r="SQP3" s="309"/>
      <c r="SQR3" s="309"/>
      <c r="SQT3" s="309"/>
      <c r="SQV3" s="309"/>
      <c r="SQX3" s="309"/>
      <c r="SQZ3" s="309"/>
      <c r="SRB3" s="309"/>
      <c r="SRD3" s="309"/>
      <c r="SRF3" s="309"/>
      <c r="SRH3" s="309"/>
      <c r="SRJ3" s="309"/>
      <c r="SRL3" s="309"/>
      <c r="SRN3" s="309"/>
      <c r="SRP3" s="309"/>
      <c r="SRR3" s="309"/>
      <c r="SRT3" s="309"/>
      <c r="SRV3" s="309"/>
      <c r="SRX3" s="309"/>
      <c r="SRZ3" s="309"/>
      <c r="SSB3" s="309"/>
      <c r="SSD3" s="309"/>
      <c r="SSF3" s="309"/>
      <c r="SSH3" s="309"/>
      <c r="SSJ3" s="309"/>
      <c r="SSL3" s="309"/>
      <c r="SSN3" s="309"/>
      <c r="SSP3" s="309"/>
      <c r="SSR3" s="309"/>
      <c r="SST3" s="309"/>
      <c r="SSV3" s="309"/>
      <c r="SSX3" s="309"/>
      <c r="SSZ3" s="309"/>
      <c r="STB3" s="309"/>
      <c r="STD3" s="309"/>
      <c r="STF3" s="309"/>
      <c r="STH3" s="309"/>
      <c r="STJ3" s="309"/>
      <c r="STL3" s="309"/>
      <c r="STN3" s="309"/>
      <c r="STP3" s="309"/>
      <c r="STR3" s="309"/>
      <c r="STT3" s="309"/>
      <c r="STV3" s="309"/>
      <c r="STX3" s="309"/>
      <c r="STZ3" s="309"/>
      <c r="SUB3" s="309"/>
      <c r="SUD3" s="309"/>
      <c r="SUF3" s="309"/>
      <c r="SUH3" s="309"/>
      <c r="SUJ3" s="309"/>
      <c r="SUL3" s="309"/>
      <c r="SUN3" s="309"/>
      <c r="SUP3" s="309"/>
      <c r="SUR3" s="309"/>
      <c r="SUT3" s="309"/>
      <c r="SUV3" s="309"/>
      <c r="SUX3" s="309"/>
      <c r="SUZ3" s="309"/>
      <c r="SVB3" s="309"/>
      <c r="SVD3" s="309"/>
      <c r="SVF3" s="309"/>
      <c r="SVH3" s="309"/>
      <c r="SVJ3" s="309"/>
      <c r="SVL3" s="309"/>
      <c r="SVN3" s="309"/>
      <c r="SVP3" s="309"/>
      <c r="SVR3" s="309"/>
      <c r="SVT3" s="309"/>
      <c r="SVV3" s="309"/>
      <c r="SVX3" s="309"/>
      <c r="SVZ3" s="309"/>
      <c r="SWB3" s="309"/>
      <c r="SWD3" s="309"/>
      <c r="SWF3" s="309"/>
      <c r="SWH3" s="309"/>
      <c r="SWJ3" s="309"/>
      <c r="SWL3" s="309"/>
      <c r="SWN3" s="309"/>
      <c r="SWP3" s="309"/>
      <c r="SWR3" s="309"/>
      <c r="SWT3" s="309"/>
      <c r="SWV3" s="309"/>
      <c r="SWX3" s="309"/>
      <c r="SWZ3" s="309"/>
      <c r="SXB3" s="309"/>
      <c r="SXD3" s="309"/>
      <c r="SXF3" s="309"/>
      <c r="SXH3" s="309"/>
      <c r="SXJ3" s="309"/>
      <c r="SXL3" s="309"/>
      <c r="SXN3" s="309"/>
      <c r="SXP3" s="309"/>
      <c r="SXR3" s="309"/>
      <c r="SXT3" s="309"/>
      <c r="SXV3" s="309"/>
      <c r="SXX3" s="309"/>
      <c r="SXZ3" s="309"/>
      <c r="SYB3" s="309"/>
      <c r="SYD3" s="309"/>
      <c r="SYF3" s="309"/>
      <c r="SYH3" s="309"/>
      <c r="SYJ3" s="309"/>
      <c r="SYL3" s="309"/>
      <c r="SYN3" s="309"/>
      <c r="SYP3" s="309"/>
      <c r="SYR3" s="309"/>
      <c r="SYT3" s="309"/>
      <c r="SYV3" s="309"/>
      <c r="SYX3" s="309"/>
      <c r="SYZ3" s="309"/>
      <c r="SZB3" s="309"/>
      <c r="SZD3" s="309"/>
      <c r="SZF3" s="309"/>
      <c r="SZH3" s="309"/>
      <c r="SZJ3" s="309"/>
      <c r="SZL3" s="309"/>
      <c r="SZN3" s="309"/>
      <c r="SZP3" s="309"/>
      <c r="SZR3" s="309"/>
      <c r="SZT3" s="309"/>
      <c r="SZV3" s="309"/>
      <c r="SZX3" s="309"/>
      <c r="SZZ3" s="309"/>
      <c r="TAB3" s="309"/>
      <c r="TAD3" s="309"/>
      <c r="TAF3" s="309"/>
      <c r="TAH3" s="309"/>
      <c r="TAJ3" s="309"/>
      <c r="TAL3" s="309"/>
      <c r="TAN3" s="309"/>
      <c r="TAP3" s="309"/>
      <c r="TAR3" s="309"/>
      <c r="TAT3" s="309"/>
      <c r="TAV3" s="309"/>
      <c r="TAX3" s="309"/>
      <c r="TAZ3" s="309"/>
      <c r="TBB3" s="309"/>
      <c r="TBD3" s="309"/>
      <c r="TBF3" s="309"/>
      <c r="TBH3" s="309"/>
      <c r="TBJ3" s="309"/>
      <c r="TBL3" s="309"/>
      <c r="TBN3" s="309"/>
      <c r="TBP3" s="309"/>
      <c r="TBR3" s="309"/>
      <c r="TBT3" s="309"/>
      <c r="TBV3" s="309"/>
      <c r="TBX3" s="309"/>
      <c r="TBZ3" s="309"/>
      <c r="TCB3" s="309"/>
      <c r="TCD3" s="309"/>
      <c r="TCF3" s="309"/>
      <c r="TCH3" s="309"/>
      <c r="TCJ3" s="309"/>
      <c r="TCL3" s="309"/>
      <c r="TCN3" s="309"/>
      <c r="TCP3" s="309"/>
      <c r="TCR3" s="309"/>
      <c r="TCT3" s="309"/>
      <c r="TCV3" s="309"/>
      <c r="TCX3" s="309"/>
      <c r="TCZ3" s="309"/>
      <c r="TDB3" s="309"/>
      <c r="TDD3" s="309"/>
      <c r="TDF3" s="309"/>
      <c r="TDH3" s="309"/>
      <c r="TDJ3" s="309"/>
      <c r="TDL3" s="309"/>
      <c r="TDN3" s="309"/>
      <c r="TDP3" s="309"/>
      <c r="TDR3" s="309"/>
      <c r="TDT3" s="309"/>
      <c r="TDV3" s="309"/>
      <c r="TDX3" s="309"/>
      <c r="TDZ3" s="309"/>
      <c r="TEB3" s="309"/>
      <c r="TED3" s="309"/>
      <c r="TEF3" s="309"/>
      <c r="TEH3" s="309"/>
      <c r="TEJ3" s="309"/>
      <c r="TEL3" s="309"/>
      <c r="TEN3" s="309"/>
      <c r="TEP3" s="309"/>
      <c r="TER3" s="309"/>
      <c r="TET3" s="309"/>
      <c r="TEV3" s="309"/>
      <c r="TEX3" s="309"/>
      <c r="TEZ3" s="309"/>
      <c r="TFB3" s="309"/>
      <c r="TFD3" s="309"/>
      <c r="TFF3" s="309"/>
      <c r="TFH3" s="309"/>
      <c r="TFJ3" s="309"/>
      <c r="TFL3" s="309"/>
      <c r="TFN3" s="309"/>
      <c r="TFP3" s="309"/>
      <c r="TFR3" s="309"/>
      <c r="TFT3" s="309"/>
      <c r="TFV3" s="309"/>
      <c r="TFX3" s="309"/>
      <c r="TFZ3" s="309"/>
      <c r="TGB3" s="309"/>
      <c r="TGD3" s="309"/>
      <c r="TGF3" s="309"/>
      <c r="TGH3" s="309"/>
      <c r="TGJ3" s="309"/>
      <c r="TGL3" s="309"/>
      <c r="TGN3" s="309"/>
      <c r="TGP3" s="309"/>
      <c r="TGR3" s="309"/>
      <c r="TGT3" s="309"/>
      <c r="TGV3" s="309"/>
      <c r="TGX3" s="309"/>
      <c r="TGZ3" s="309"/>
      <c r="THB3" s="309"/>
      <c r="THD3" s="309"/>
      <c r="THF3" s="309"/>
      <c r="THH3" s="309"/>
      <c r="THJ3" s="309"/>
      <c r="THL3" s="309"/>
      <c r="THN3" s="309"/>
      <c r="THP3" s="309"/>
      <c r="THR3" s="309"/>
      <c r="THT3" s="309"/>
      <c r="THV3" s="309"/>
      <c r="THX3" s="309"/>
      <c r="THZ3" s="309"/>
      <c r="TIB3" s="309"/>
      <c r="TID3" s="309"/>
      <c r="TIF3" s="309"/>
      <c r="TIH3" s="309"/>
      <c r="TIJ3" s="309"/>
      <c r="TIL3" s="309"/>
      <c r="TIN3" s="309"/>
      <c r="TIP3" s="309"/>
      <c r="TIR3" s="309"/>
      <c r="TIT3" s="309"/>
      <c r="TIV3" s="309"/>
      <c r="TIX3" s="309"/>
      <c r="TIZ3" s="309"/>
      <c r="TJB3" s="309"/>
      <c r="TJD3" s="309"/>
      <c r="TJF3" s="309"/>
      <c r="TJH3" s="309"/>
      <c r="TJJ3" s="309"/>
      <c r="TJL3" s="309"/>
      <c r="TJN3" s="309"/>
      <c r="TJP3" s="309"/>
      <c r="TJR3" s="309"/>
      <c r="TJT3" s="309"/>
      <c r="TJV3" s="309"/>
      <c r="TJX3" s="309"/>
      <c r="TJZ3" s="309"/>
      <c r="TKB3" s="309"/>
      <c r="TKD3" s="309"/>
      <c r="TKF3" s="309"/>
      <c r="TKH3" s="309"/>
      <c r="TKJ3" s="309"/>
      <c r="TKL3" s="309"/>
      <c r="TKN3" s="309"/>
      <c r="TKP3" s="309"/>
      <c r="TKR3" s="309"/>
      <c r="TKT3" s="309"/>
      <c r="TKV3" s="309"/>
      <c r="TKX3" s="309"/>
      <c r="TKZ3" s="309"/>
      <c r="TLB3" s="309"/>
      <c r="TLD3" s="309"/>
      <c r="TLF3" s="309"/>
      <c r="TLH3" s="309"/>
      <c r="TLJ3" s="309"/>
      <c r="TLL3" s="309"/>
      <c r="TLN3" s="309"/>
      <c r="TLP3" s="309"/>
      <c r="TLR3" s="309"/>
      <c r="TLT3" s="309"/>
      <c r="TLV3" s="309"/>
      <c r="TLX3" s="309"/>
      <c r="TLZ3" s="309"/>
      <c r="TMB3" s="309"/>
      <c r="TMD3" s="309"/>
      <c r="TMF3" s="309"/>
      <c r="TMH3" s="309"/>
      <c r="TMJ3" s="309"/>
      <c r="TML3" s="309"/>
      <c r="TMN3" s="309"/>
      <c r="TMP3" s="309"/>
      <c r="TMR3" s="309"/>
      <c r="TMT3" s="309"/>
      <c r="TMV3" s="309"/>
      <c r="TMX3" s="309"/>
      <c r="TMZ3" s="309"/>
      <c r="TNB3" s="309"/>
      <c r="TND3" s="309"/>
      <c r="TNF3" s="309"/>
      <c r="TNH3" s="309"/>
      <c r="TNJ3" s="309"/>
      <c r="TNL3" s="309"/>
      <c r="TNN3" s="309"/>
      <c r="TNP3" s="309"/>
      <c r="TNR3" s="309"/>
      <c r="TNT3" s="309"/>
      <c r="TNV3" s="309"/>
      <c r="TNX3" s="309"/>
      <c r="TNZ3" s="309"/>
      <c r="TOB3" s="309"/>
      <c r="TOD3" s="309"/>
      <c r="TOF3" s="309"/>
      <c r="TOH3" s="309"/>
      <c r="TOJ3" s="309"/>
      <c r="TOL3" s="309"/>
      <c r="TON3" s="309"/>
      <c r="TOP3" s="309"/>
      <c r="TOR3" s="309"/>
      <c r="TOT3" s="309"/>
      <c r="TOV3" s="309"/>
      <c r="TOX3" s="309"/>
      <c r="TOZ3" s="309"/>
      <c r="TPB3" s="309"/>
      <c r="TPD3" s="309"/>
      <c r="TPF3" s="309"/>
      <c r="TPH3" s="309"/>
      <c r="TPJ3" s="309"/>
      <c r="TPL3" s="309"/>
      <c r="TPN3" s="309"/>
      <c r="TPP3" s="309"/>
      <c r="TPR3" s="309"/>
      <c r="TPT3" s="309"/>
      <c r="TPV3" s="309"/>
      <c r="TPX3" s="309"/>
      <c r="TPZ3" s="309"/>
      <c r="TQB3" s="309"/>
      <c r="TQD3" s="309"/>
      <c r="TQF3" s="309"/>
      <c r="TQH3" s="309"/>
      <c r="TQJ3" s="309"/>
      <c r="TQL3" s="309"/>
      <c r="TQN3" s="309"/>
      <c r="TQP3" s="309"/>
      <c r="TQR3" s="309"/>
      <c r="TQT3" s="309"/>
      <c r="TQV3" s="309"/>
      <c r="TQX3" s="309"/>
      <c r="TQZ3" s="309"/>
      <c r="TRB3" s="309"/>
      <c r="TRD3" s="309"/>
      <c r="TRF3" s="309"/>
      <c r="TRH3" s="309"/>
      <c r="TRJ3" s="309"/>
      <c r="TRL3" s="309"/>
      <c r="TRN3" s="309"/>
      <c r="TRP3" s="309"/>
      <c r="TRR3" s="309"/>
      <c r="TRT3" s="309"/>
      <c r="TRV3" s="309"/>
      <c r="TRX3" s="309"/>
      <c r="TRZ3" s="309"/>
      <c r="TSB3" s="309"/>
      <c r="TSD3" s="309"/>
      <c r="TSF3" s="309"/>
      <c r="TSH3" s="309"/>
      <c r="TSJ3" s="309"/>
      <c r="TSL3" s="309"/>
      <c r="TSN3" s="309"/>
      <c r="TSP3" s="309"/>
      <c r="TSR3" s="309"/>
      <c r="TST3" s="309"/>
      <c r="TSV3" s="309"/>
      <c r="TSX3" s="309"/>
      <c r="TSZ3" s="309"/>
      <c r="TTB3" s="309"/>
      <c r="TTD3" s="309"/>
      <c r="TTF3" s="309"/>
      <c r="TTH3" s="309"/>
      <c r="TTJ3" s="309"/>
      <c r="TTL3" s="309"/>
      <c r="TTN3" s="309"/>
      <c r="TTP3" s="309"/>
      <c r="TTR3" s="309"/>
      <c r="TTT3" s="309"/>
      <c r="TTV3" s="309"/>
      <c r="TTX3" s="309"/>
      <c r="TTZ3" s="309"/>
      <c r="TUB3" s="309"/>
      <c r="TUD3" s="309"/>
      <c r="TUF3" s="309"/>
      <c r="TUH3" s="309"/>
      <c r="TUJ3" s="309"/>
      <c r="TUL3" s="309"/>
      <c r="TUN3" s="309"/>
      <c r="TUP3" s="309"/>
      <c r="TUR3" s="309"/>
      <c r="TUT3" s="309"/>
      <c r="TUV3" s="309"/>
      <c r="TUX3" s="309"/>
      <c r="TUZ3" s="309"/>
      <c r="TVB3" s="309"/>
      <c r="TVD3" s="309"/>
      <c r="TVF3" s="309"/>
      <c r="TVH3" s="309"/>
      <c r="TVJ3" s="309"/>
      <c r="TVL3" s="309"/>
      <c r="TVN3" s="309"/>
      <c r="TVP3" s="309"/>
      <c r="TVR3" s="309"/>
      <c r="TVT3" s="309"/>
      <c r="TVV3" s="309"/>
      <c r="TVX3" s="309"/>
      <c r="TVZ3" s="309"/>
      <c r="TWB3" s="309"/>
      <c r="TWD3" s="309"/>
      <c r="TWF3" s="309"/>
      <c r="TWH3" s="309"/>
      <c r="TWJ3" s="309"/>
      <c r="TWL3" s="309"/>
      <c r="TWN3" s="309"/>
      <c r="TWP3" s="309"/>
      <c r="TWR3" s="309"/>
      <c r="TWT3" s="309"/>
      <c r="TWV3" s="309"/>
      <c r="TWX3" s="309"/>
      <c r="TWZ3" s="309"/>
      <c r="TXB3" s="309"/>
      <c r="TXD3" s="309"/>
      <c r="TXF3" s="309"/>
      <c r="TXH3" s="309"/>
      <c r="TXJ3" s="309"/>
      <c r="TXL3" s="309"/>
      <c r="TXN3" s="309"/>
      <c r="TXP3" s="309"/>
      <c r="TXR3" s="309"/>
      <c r="TXT3" s="309"/>
      <c r="TXV3" s="309"/>
      <c r="TXX3" s="309"/>
      <c r="TXZ3" s="309"/>
      <c r="TYB3" s="309"/>
      <c r="TYD3" s="309"/>
      <c r="TYF3" s="309"/>
      <c r="TYH3" s="309"/>
      <c r="TYJ3" s="309"/>
      <c r="TYL3" s="309"/>
      <c r="TYN3" s="309"/>
      <c r="TYP3" s="309"/>
      <c r="TYR3" s="309"/>
      <c r="TYT3" s="309"/>
      <c r="TYV3" s="309"/>
      <c r="TYX3" s="309"/>
      <c r="TYZ3" s="309"/>
      <c r="TZB3" s="309"/>
      <c r="TZD3" s="309"/>
      <c r="TZF3" s="309"/>
      <c r="TZH3" s="309"/>
      <c r="TZJ3" s="309"/>
      <c r="TZL3" s="309"/>
      <c r="TZN3" s="309"/>
      <c r="TZP3" s="309"/>
      <c r="TZR3" s="309"/>
      <c r="TZT3" s="309"/>
      <c r="TZV3" s="309"/>
      <c r="TZX3" s="309"/>
      <c r="TZZ3" s="309"/>
      <c r="UAB3" s="309"/>
      <c r="UAD3" s="309"/>
      <c r="UAF3" s="309"/>
      <c r="UAH3" s="309"/>
      <c r="UAJ3" s="309"/>
      <c r="UAL3" s="309"/>
      <c r="UAN3" s="309"/>
      <c r="UAP3" s="309"/>
      <c r="UAR3" s="309"/>
      <c r="UAT3" s="309"/>
      <c r="UAV3" s="309"/>
      <c r="UAX3" s="309"/>
      <c r="UAZ3" s="309"/>
      <c r="UBB3" s="309"/>
      <c r="UBD3" s="309"/>
      <c r="UBF3" s="309"/>
      <c r="UBH3" s="309"/>
      <c r="UBJ3" s="309"/>
      <c r="UBL3" s="309"/>
      <c r="UBN3" s="309"/>
      <c r="UBP3" s="309"/>
      <c r="UBR3" s="309"/>
      <c r="UBT3" s="309"/>
      <c r="UBV3" s="309"/>
      <c r="UBX3" s="309"/>
      <c r="UBZ3" s="309"/>
      <c r="UCB3" s="309"/>
      <c r="UCD3" s="309"/>
      <c r="UCF3" s="309"/>
      <c r="UCH3" s="309"/>
      <c r="UCJ3" s="309"/>
      <c r="UCL3" s="309"/>
      <c r="UCN3" s="309"/>
      <c r="UCP3" s="309"/>
      <c r="UCR3" s="309"/>
      <c r="UCT3" s="309"/>
      <c r="UCV3" s="309"/>
      <c r="UCX3" s="309"/>
      <c r="UCZ3" s="309"/>
      <c r="UDB3" s="309"/>
      <c r="UDD3" s="309"/>
      <c r="UDF3" s="309"/>
      <c r="UDH3" s="309"/>
      <c r="UDJ3" s="309"/>
      <c r="UDL3" s="309"/>
      <c r="UDN3" s="309"/>
      <c r="UDP3" s="309"/>
      <c r="UDR3" s="309"/>
      <c r="UDT3" s="309"/>
      <c r="UDV3" s="309"/>
      <c r="UDX3" s="309"/>
      <c r="UDZ3" s="309"/>
      <c r="UEB3" s="309"/>
      <c r="UED3" s="309"/>
      <c r="UEF3" s="309"/>
      <c r="UEH3" s="309"/>
      <c r="UEJ3" s="309"/>
      <c r="UEL3" s="309"/>
      <c r="UEN3" s="309"/>
      <c r="UEP3" s="309"/>
      <c r="UER3" s="309"/>
      <c r="UET3" s="309"/>
      <c r="UEV3" s="309"/>
      <c r="UEX3" s="309"/>
      <c r="UEZ3" s="309"/>
      <c r="UFB3" s="309"/>
      <c r="UFD3" s="309"/>
      <c r="UFF3" s="309"/>
      <c r="UFH3" s="309"/>
      <c r="UFJ3" s="309"/>
      <c r="UFL3" s="309"/>
      <c r="UFN3" s="309"/>
      <c r="UFP3" s="309"/>
      <c r="UFR3" s="309"/>
      <c r="UFT3" s="309"/>
      <c r="UFV3" s="309"/>
      <c r="UFX3" s="309"/>
      <c r="UFZ3" s="309"/>
      <c r="UGB3" s="309"/>
      <c r="UGD3" s="309"/>
      <c r="UGF3" s="309"/>
      <c r="UGH3" s="309"/>
      <c r="UGJ3" s="309"/>
      <c r="UGL3" s="309"/>
      <c r="UGN3" s="309"/>
      <c r="UGP3" s="309"/>
      <c r="UGR3" s="309"/>
      <c r="UGT3" s="309"/>
      <c r="UGV3" s="309"/>
      <c r="UGX3" s="309"/>
      <c r="UGZ3" s="309"/>
      <c r="UHB3" s="309"/>
      <c r="UHD3" s="309"/>
      <c r="UHF3" s="309"/>
      <c r="UHH3" s="309"/>
      <c r="UHJ3" s="309"/>
      <c r="UHL3" s="309"/>
      <c r="UHN3" s="309"/>
      <c r="UHP3" s="309"/>
      <c r="UHR3" s="309"/>
      <c r="UHT3" s="309"/>
      <c r="UHV3" s="309"/>
      <c r="UHX3" s="309"/>
      <c r="UHZ3" s="309"/>
      <c r="UIB3" s="309"/>
      <c r="UID3" s="309"/>
      <c r="UIF3" s="309"/>
      <c r="UIH3" s="309"/>
      <c r="UIJ3" s="309"/>
      <c r="UIL3" s="309"/>
      <c r="UIN3" s="309"/>
      <c r="UIP3" s="309"/>
      <c r="UIR3" s="309"/>
      <c r="UIT3" s="309"/>
      <c r="UIV3" s="309"/>
      <c r="UIX3" s="309"/>
      <c r="UIZ3" s="309"/>
      <c r="UJB3" s="309"/>
      <c r="UJD3" s="309"/>
      <c r="UJF3" s="309"/>
      <c r="UJH3" s="309"/>
      <c r="UJJ3" s="309"/>
      <c r="UJL3" s="309"/>
      <c r="UJN3" s="309"/>
      <c r="UJP3" s="309"/>
      <c r="UJR3" s="309"/>
      <c r="UJT3" s="309"/>
      <c r="UJV3" s="309"/>
      <c r="UJX3" s="309"/>
      <c r="UJZ3" s="309"/>
      <c r="UKB3" s="309"/>
      <c r="UKD3" s="309"/>
      <c r="UKF3" s="309"/>
      <c r="UKH3" s="309"/>
      <c r="UKJ3" s="309"/>
      <c r="UKL3" s="309"/>
      <c r="UKN3" s="309"/>
      <c r="UKP3" s="309"/>
      <c r="UKR3" s="309"/>
      <c r="UKT3" s="309"/>
      <c r="UKV3" s="309"/>
      <c r="UKX3" s="309"/>
      <c r="UKZ3" s="309"/>
      <c r="ULB3" s="309"/>
      <c r="ULD3" s="309"/>
      <c r="ULF3" s="309"/>
      <c r="ULH3" s="309"/>
      <c r="ULJ3" s="309"/>
      <c r="ULL3" s="309"/>
      <c r="ULN3" s="309"/>
      <c r="ULP3" s="309"/>
      <c r="ULR3" s="309"/>
      <c r="ULT3" s="309"/>
      <c r="ULV3" s="309"/>
      <c r="ULX3" s="309"/>
      <c r="ULZ3" s="309"/>
      <c r="UMB3" s="309"/>
      <c r="UMD3" s="309"/>
      <c r="UMF3" s="309"/>
      <c r="UMH3" s="309"/>
      <c r="UMJ3" s="309"/>
      <c r="UML3" s="309"/>
      <c r="UMN3" s="309"/>
      <c r="UMP3" s="309"/>
      <c r="UMR3" s="309"/>
      <c r="UMT3" s="309"/>
      <c r="UMV3" s="309"/>
      <c r="UMX3" s="309"/>
      <c r="UMZ3" s="309"/>
      <c r="UNB3" s="309"/>
      <c r="UND3" s="309"/>
      <c r="UNF3" s="309"/>
      <c r="UNH3" s="309"/>
      <c r="UNJ3" s="309"/>
      <c r="UNL3" s="309"/>
      <c r="UNN3" s="309"/>
      <c r="UNP3" s="309"/>
      <c r="UNR3" s="309"/>
      <c r="UNT3" s="309"/>
      <c r="UNV3" s="309"/>
      <c r="UNX3" s="309"/>
      <c r="UNZ3" s="309"/>
      <c r="UOB3" s="309"/>
      <c r="UOD3" s="309"/>
      <c r="UOF3" s="309"/>
      <c r="UOH3" s="309"/>
      <c r="UOJ3" s="309"/>
      <c r="UOL3" s="309"/>
      <c r="UON3" s="309"/>
      <c r="UOP3" s="309"/>
      <c r="UOR3" s="309"/>
      <c r="UOT3" s="309"/>
      <c r="UOV3" s="309"/>
      <c r="UOX3" s="309"/>
      <c r="UOZ3" s="309"/>
      <c r="UPB3" s="309"/>
      <c r="UPD3" s="309"/>
      <c r="UPF3" s="309"/>
      <c r="UPH3" s="309"/>
      <c r="UPJ3" s="309"/>
      <c r="UPL3" s="309"/>
      <c r="UPN3" s="309"/>
      <c r="UPP3" s="309"/>
      <c r="UPR3" s="309"/>
      <c r="UPT3" s="309"/>
      <c r="UPV3" s="309"/>
      <c r="UPX3" s="309"/>
      <c r="UPZ3" s="309"/>
      <c r="UQB3" s="309"/>
      <c r="UQD3" s="309"/>
      <c r="UQF3" s="309"/>
      <c r="UQH3" s="309"/>
      <c r="UQJ3" s="309"/>
      <c r="UQL3" s="309"/>
      <c r="UQN3" s="309"/>
      <c r="UQP3" s="309"/>
      <c r="UQR3" s="309"/>
      <c r="UQT3" s="309"/>
      <c r="UQV3" s="309"/>
      <c r="UQX3" s="309"/>
      <c r="UQZ3" s="309"/>
      <c r="URB3" s="309"/>
      <c r="URD3" s="309"/>
      <c r="URF3" s="309"/>
      <c r="URH3" s="309"/>
      <c r="URJ3" s="309"/>
      <c r="URL3" s="309"/>
      <c r="URN3" s="309"/>
      <c r="URP3" s="309"/>
      <c r="URR3" s="309"/>
      <c r="URT3" s="309"/>
      <c r="URV3" s="309"/>
      <c r="URX3" s="309"/>
      <c r="URZ3" s="309"/>
      <c r="USB3" s="309"/>
      <c r="USD3" s="309"/>
      <c r="USF3" s="309"/>
      <c r="USH3" s="309"/>
      <c r="USJ3" s="309"/>
      <c r="USL3" s="309"/>
      <c r="USN3" s="309"/>
      <c r="USP3" s="309"/>
      <c r="USR3" s="309"/>
      <c r="UST3" s="309"/>
      <c r="USV3" s="309"/>
      <c r="USX3" s="309"/>
      <c r="USZ3" s="309"/>
      <c r="UTB3" s="309"/>
      <c r="UTD3" s="309"/>
      <c r="UTF3" s="309"/>
      <c r="UTH3" s="309"/>
      <c r="UTJ3" s="309"/>
      <c r="UTL3" s="309"/>
      <c r="UTN3" s="309"/>
      <c r="UTP3" s="309"/>
      <c r="UTR3" s="309"/>
      <c r="UTT3" s="309"/>
      <c r="UTV3" s="309"/>
      <c r="UTX3" s="309"/>
      <c r="UTZ3" s="309"/>
      <c r="UUB3" s="309"/>
      <c r="UUD3" s="309"/>
      <c r="UUF3" s="309"/>
      <c r="UUH3" s="309"/>
      <c r="UUJ3" s="309"/>
      <c r="UUL3" s="309"/>
      <c r="UUN3" s="309"/>
      <c r="UUP3" s="309"/>
      <c r="UUR3" s="309"/>
      <c r="UUT3" s="309"/>
      <c r="UUV3" s="309"/>
      <c r="UUX3" s="309"/>
      <c r="UUZ3" s="309"/>
      <c r="UVB3" s="309"/>
      <c r="UVD3" s="309"/>
      <c r="UVF3" s="309"/>
      <c r="UVH3" s="309"/>
      <c r="UVJ3" s="309"/>
      <c r="UVL3" s="309"/>
      <c r="UVN3" s="309"/>
      <c r="UVP3" s="309"/>
      <c r="UVR3" s="309"/>
      <c r="UVT3" s="309"/>
      <c r="UVV3" s="309"/>
      <c r="UVX3" s="309"/>
      <c r="UVZ3" s="309"/>
      <c r="UWB3" s="309"/>
      <c r="UWD3" s="309"/>
      <c r="UWF3" s="309"/>
      <c r="UWH3" s="309"/>
      <c r="UWJ3" s="309"/>
      <c r="UWL3" s="309"/>
      <c r="UWN3" s="309"/>
      <c r="UWP3" s="309"/>
      <c r="UWR3" s="309"/>
      <c r="UWT3" s="309"/>
      <c r="UWV3" s="309"/>
      <c r="UWX3" s="309"/>
      <c r="UWZ3" s="309"/>
      <c r="UXB3" s="309"/>
      <c r="UXD3" s="309"/>
      <c r="UXF3" s="309"/>
      <c r="UXH3" s="309"/>
      <c r="UXJ3" s="309"/>
      <c r="UXL3" s="309"/>
      <c r="UXN3" s="309"/>
      <c r="UXP3" s="309"/>
      <c r="UXR3" s="309"/>
      <c r="UXT3" s="309"/>
      <c r="UXV3" s="309"/>
      <c r="UXX3" s="309"/>
      <c r="UXZ3" s="309"/>
      <c r="UYB3" s="309"/>
      <c r="UYD3" s="309"/>
      <c r="UYF3" s="309"/>
      <c r="UYH3" s="309"/>
      <c r="UYJ3" s="309"/>
      <c r="UYL3" s="309"/>
      <c r="UYN3" s="309"/>
      <c r="UYP3" s="309"/>
      <c r="UYR3" s="309"/>
      <c r="UYT3" s="309"/>
      <c r="UYV3" s="309"/>
      <c r="UYX3" s="309"/>
      <c r="UYZ3" s="309"/>
      <c r="UZB3" s="309"/>
      <c r="UZD3" s="309"/>
      <c r="UZF3" s="309"/>
      <c r="UZH3" s="309"/>
      <c r="UZJ3" s="309"/>
      <c r="UZL3" s="309"/>
      <c r="UZN3" s="309"/>
      <c r="UZP3" s="309"/>
      <c r="UZR3" s="309"/>
      <c r="UZT3" s="309"/>
      <c r="UZV3" s="309"/>
      <c r="UZX3" s="309"/>
      <c r="UZZ3" s="309"/>
      <c r="VAB3" s="309"/>
      <c r="VAD3" s="309"/>
      <c r="VAF3" s="309"/>
      <c r="VAH3" s="309"/>
      <c r="VAJ3" s="309"/>
      <c r="VAL3" s="309"/>
      <c r="VAN3" s="309"/>
      <c r="VAP3" s="309"/>
      <c r="VAR3" s="309"/>
      <c r="VAT3" s="309"/>
      <c r="VAV3" s="309"/>
      <c r="VAX3" s="309"/>
      <c r="VAZ3" s="309"/>
      <c r="VBB3" s="309"/>
      <c r="VBD3" s="309"/>
      <c r="VBF3" s="309"/>
      <c r="VBH3" s="309"/>
      <c r="VBJ3" s="309"/>
      <c r="VBL3" s="309"/>
      <c r="VBN3" s="309"/>
      <c r="VBP3" s="309"/>
      <c r="VBR3" s="309"/>
      <c r="VBT3" s="309"/>
      <c r="VBV3" s="309"/>
      <c r="VBX3" s="309"/>
      <c r="VBZ3" s="309"/>
      <c r="VCB3" s="309"/>
      <c r="VCD3" s="309"/>
      <c r="VCF3" s="309"/>
      <c r="VCH3" s="309"/>
      <c r="VCJ3" s="309"/>
      <c r="VCL3" s="309"/>
      <c r="VCN3" s="309"/>
      <c r="VCP3" s="309"/>
      <c r="VCR3" s="309"/>
      <c r="VCT3" s="309"/>
      <c r="VCV3" s="309"/>
      <c r="VCX3" s="309"/>
      <c r="VCZ3" s="309"/>
      <c r="VDB3" s="309"/>
      <c r="VDD3" s="309"/>
      <c r="VDF3" s="309"/>
      <c r="VDH3" s="309"/>
      <c r="VDJ3" s="309"/>
      <c r="VDL3" s="309"/>
      <c r="VDN3" s="309"/>
      <c r="VDP3" s="309"/>
      <c r="VDR3" s="309"/>
      <c r="VDT3" s="309"/>
      <c r="VDV3" s="309"/>
      <c r="VDX3" s="309"/>
      <c r="VDZ3" s="309"/>
      <c r="VEB3" s="309"/>
      <c r="VED3" s="309"/>
      <c r="VEF3" s="309"/>
      <c r="VEH3" s="309"/>
      <c r="VEJ3" s="309"/>
      <c r="VEL3" s="309"/>
      <c r="VEN3" s="309"/>
      <c r="VEP3" s="309"/>
      <c r="VER3" s="309"/>
      <c r="VET3" s="309"/>
      <c r="VEV3" s="309"/>
      <c r="VEX3" s="309"/>
      <c r="VEZ3" s="309"/>
      <c r="VFB3" s="309"/>
      <c r="VFD3" s="309"/>
      <c r="VFF3" s="309"/>
      <c r="VFH3" s="309"/>
      <c r="VFJ3" s="309"/>
      <c r="VFL3" s="309"/>
      <c r="VFN3" s="309"/>
      <c r="VFP3" s="309"/>
      <c r="VFR3" s="309"/>
      <c r="VFT3" s="309"/>
      <c r="VFV3" s="309"/>
      <c r="VFX3" s="309"/>
      <c r="VFZ3" s="309"/>
      <c r="VGB3" s="309"/>
      <c r="VGD3" s="309"/>
      <c r="VGF3" s="309"/>
      <c r="VGH3" s="309"/>
      <c r="VGJ3" s="309"/>
      <c r="VGL3" s="309"/>
      <c r="VGN3" s="309"/>
      <c r="VGP3" s="309"/>
      <c r="VGR3" s="309"/>
      <c r="VGT3" s="309"/>
      <c r="VGV3" s="309"/>
      <c r="VGX3" s="309"/>
      <c r="VGZ3" s="309"/>
      <c r="VHB3" s="309"/>
      <c r="VHD3" s="309"/>
      <c r="VHF3" s="309"/>
      <c r="VHH3" s="309"/>
      <c r="VHJ3" s="309"/>
      <c r="VHL3" s="309"/>
      <c r="VHN3" s="309"/>
      <c r="VHP3" s="309"/>
      <c r="VHR3" s="309"/>
      <c r="VHT3" s="309"/>
      <c r="VHV3" s="309"/>
      <c r="VHX3" s="309"/>
      <c r="VHZ3" s="309"/>
      <c r="VIB3" s="309"/>
      <c r="VID3" s="309"/>
      <c r="VIF3" s="309"/>
      <c r="VIH3" s="309"/>
      <c r="VIJ3" s="309"/>
      <c r="VIL3" s="309"/>
      <c r="VIN3" s="309"/>
      <c r="VIP3" s="309"/>
      <c r="VIR3" s="309"/>
      <c r="VIT3" s="309"/>
      <c r="VIV3" s="309"/>
      <c r="VIX3" s="309"/>
      <c r="VIZ3" s="309"/>
      <c r="VJB3" s="309"/>
      <c r="VJD3" s="309"/>
      <c r="VJF3" s="309"/>
      <c r="VJH3" s="309"/>
      <c r="VJJ3" s="309"/>
      <c r="VJL3" s="309"/>
      <c r="VJN3" s="309"/>
      <c r="VJP3" s="309"/>
      <c r="VJR3" s="309"/>
      <c r="VJT3" s="309"/>
      <c r="VJV3" s="309"/>
      <c r="VJX3" s="309"/>
      <c r="VJZ3" s="309"/>
      <c r="VKB3" s="309"/>
      <c r="VKD3" s="309"/>
      <c r="VKF3" s="309"/>
      <c r="VKH3" s="309"/>
      <c r="VKJ3" s="309"/>
      <c r="VKL3" s="309"/>
      <c r="VKN3" s="309"/>
      <c r="VKP3" s="309"/>
      <c r="VKR3" s="309"/>
      <c r="VKT3" s="309"/>
      <c r="VKV3" s="309"/>
      <c r="VKX3" s="309"/>
      <c r="VKZ3" s="309"/>
      <c r="VLB3" s="309"/>
      <c r="VLD3" s="309"/>
      <c r="VLF3" s="309"/>
      <c r="VLH3" s="309"/>
      <c r="VLJ3" s="309"/>
      <c r="VLL3" s="309"/>
      <c r="VLN3" s="309"/>
      <c r="VLP3" s="309"/>
      <c r="VLR3" s="309"/>
      <c r="VLT3" s="309"/>
      <c r="VLV3" s="309"/>
      <c r="VLX3" s="309"/>
      <c r="VLZ3" s="309"/>
      <c r="VMB3" s="309"/>
      <c r="VMD3" s="309"/>
      <c r="VMF3" s="309"/>
      <c r="VMH3" s="309"/>
      <c r="VMJ3" s="309"/>
      <c r="VML3" s="309"/>
      <c r="VMN3" s="309"/>
      <c r="VMP3" s="309"/>
      <c r="VMR3" s="309"/>
      <c r="VMT3" s="309"/>
      <c r="VMV3" s="309"/>
      <c r="VMX3" s="309"/>
      <c r="VMZ3" s="309"/>
      <c r="VNB3" s="309"/>
      <c r="VND3" s="309"/>
      <c r="VNF3" s="309"/>
      <c r="VNH3" s="309"/>
      <c r="VNJ3" s="309"/>
      <c r="VNL3" s="309"/>
      <c r="VNN3" s="309"/>
      <c r="VNP3" s="309"/>
      <c r="VNR3" s="309"/>
      <c r="VNT3" s="309"/>
      <c r="VNV3" s="309"/>
      <c r="VNX3" s="309"/>
      <c r="VNZ3" s="309"/>
      <c r="VOB3" s="309"/>
      <c r="VOD3" s="309"/>
      <c r="VOF3" s="309"/>
      <c r="VOH3" s="309"/>
      <c r="VOJ3" s="309"/>
      <c r="VOL3" s="309"/>
      <c r="VON3" s="309"/>
      <c r="VOP3" s="309"/>
      <c r="VOR3" s="309"/>
      <c r="VOT3" s="309"/>
      <c r="VOV3" s="309"/>
      <c r="VOX3" s="309"/>
      <c r="VOZ3" s="309"/>
      <c r="VPB3" s="309"/>
      <c r="VPD3" s="309"/>
      <c r="VPF3" s="309"/>
      <c r="VPH3" s="309"/>
      <c r="VPJ3" s="309"/>
      <c r="VPL3" s="309"/>
      <c r="VPN3" s="309"/>
      <c r="VPP3" s="309"/>
      <c r="VPR3" s="309"/>
      <c r="VPT3" s="309"/>
      <c r="VPV3" s="309"/>
      <c r="VPX3" s="309"/>
      <c r="VPZ3" s="309"/>
      <c r="VQB3" s="309"/>
      <c r="VQD3" s="309"/>
      <c r="VQF3" s="309"/>
      <c r="VQH3" s="309"/>
      <c r="VQJ3" s="309"/>
      <c r="VQL3" s="309"/>
      <c r="VQN3" s="309"/>
      <c r="VQP3" s="309"/>
      <c r="VQR3" s="309"/>
      <c r="VQT3" s="309"/>
      <c r="VQV3" s="309"/>
      <c r="VQX3" s="309"/>
      <c r="VQZ3" s="309"/>
      <c r="VRB3" s="309"/>
      <c r="VRD3" s="309"/>
      <c r="VRF3" s="309"/>
      <c r="VRH3" s="309"/>
      <c r="VRJ3" s="309"/>
      <c r="VRL3" s="309"/>
      <c r="VRN3" s="309"/>
      <c r="VRP3" s="309"/>
      <c r="VRR3" s="309"/>
      <c r="VRT3" s="309"/>
      <c r="VRV3" s="309"/>
      <c r="VRX3" s="309"/>
      <c r="VRZ3" s="309"/>
      <c r="VSB3" s="309"/>
      <c r="VSD3" s="309"/>
      <c r="VSF3" s="309"/>
      <c r="VSH3" s="309"/>
      <c r="VSJ3" s="309"/>
      <c r="VSL3" s="309"/>
      <c r="VSN3" s="309"/>
      <c r="VSP3" s="309"/>
      <c r="VSR3" s="309"/>
      <c r="VST3" s="309"/>
      <c r="VSV3" s="309"/>
      <c r="VSX3" s="309"/>
      <c r="VSZ3" s="309"/>
      <c r="VTB3" s="309"/>
      <c r="VTD3" s="309"/>
      <c r="VTF3" s="309"/>
      <c r="VTH3" s="309"/>
      <c r="VTJ3" s="309"/>
      <c r="VTL3" s="309"/>
      <c r="VTN3" s="309"/>
      <c r="VTP3" s="309"/>
      <c r="VTR3" s="309"/>
      <c r="VTT3" s="309"/>
      <c r="VTV3" s="309"/>
      <c r="VTX3" s="309"/>
      <c r="VTZ3" s="309"/>
      <c r="VUB3" s="309"/>
      <c r="VUD3" s="309"/>
      <c r="VUF3" s="309"/>
      <c r="VUH3" s="309"/>
      <c r="VUJ3" s="309"/>
      <c r="VUL3" s="309"/>
      <c r="VUN3" s="309"/>
      <c r="VUP3" s="309"/>
      <c r="VUR3" s="309"/>
      <c r="VUT3" s="309"/>
      <c r="VUV3" s="309"/>
      <c r="VUX3" s="309"/>
      <c r="VUZ3" s="309"/>
      <c r="VVB3" s="309"/>
      <c r="VVD3" s="309"/>
      <c r="VVF3" s="309"/>
      <c r="VVH3" s="309"/>
      <c r="VVJ3" s="309"/>
      <c r="VVL3" s="309"/>
      <c r="VVN3" s="309"/>
      <c r="VVP3" s="309"/>
      <c r="VVR3" s="309"/>
      <c r="VVT3" s="309"/>
      <c r="VVV3" s="309"/>
      <c r="VVX3" s="309"/>
      <c r="VVZ3" s="309"/>
      <c r="VWB3" s="309"/>
      <c r="VWD3" s="309"/>
      <c r="VWF3" s="309"/>
      <c r="VWH3" s="309"/>
      <c r="VWJ3" s="309"/>
      <c r="VWL3" s="309"/>
      <c r="VWN3" s="309"/>
      <c r="VWP3" s="309"/>
      <c r="VWR3" s="309"/>
      <c r="VWT3" s="309"/>
      <c r="VWV3" s="309"/>
      <c r="VWX3" s="309"/>
      <c r="VWZ3" s="309"/>
      <c r="VXB3" s="309"/>
      <c r="VXD3" s="309"/>
      <c r="VXF3" s="309"/>
      <c r="VXH3" s="309"/>
      <c r="VXJ3" s="309"/>
      <c r="VXL3" s="309"/>
      <c r="VXN3" s="309"/>
      <c r="VXP3" s="309"/>
      <c r="VXR3" s="309"/>
      <c r="VXT3" s="309"/>
      <c r="VXV3" s="309"/>
      <c r="VXX3" s="309"/>
      <c r="VXZ3" s="309"/>
      <c r="VYB3" s="309"/>
      <c r="VYD3" s="309"/>
      <c r="VYF3" s="309"/>
      <c r="VYH3" s="309"/>
      <c r="VYJ3" s="309"/>
      <c r="VYL3" s="309"/>
      <c r="VYN3" s="309"/>
      <c r="VYP3" s="309"/>
      <c r="VYR3" s="309"/>
      <c r="VYT3" s="309"/>
      <c r="VYV3" s="309"/>
      <c r="VYX3" s="309"/>
      <c r="VYZ3" s="309"/>
      <c r="VZB3" s="309"/>
      <c r="VZD3" s="309"/>
      <c r="VZF3" s="309"/>
      <c r="VZH3" s="309"/>
      <c r="VZJ3" s="309"/>
      <c r="VZL3" s="309"/>
      <c r="VZN3" s="309"/>
      <c r="VZP3" s="309"/>
      <c r="VZR3" s="309"/>
      <c r="VZT3" s="309"/>
      <c r="VZV3" s="309"/>
      <c r="VZX3" s="309"/>
      <c r="VZZ3" s="309"/>
      <c r="WAB3" s="309"/>
      <c r="WAD3" s="309"/>
      <c r="WAF3" s="309"/>
      <c r="WAH3" s="309"/>
      <c r="WAJ3" s="309"/>
      <c r="WAL3" s="309"/>
      <c r="WAN3" s="309"/>
      <c r="WAP3" s="309"/>
      <c r="WAR3" s="309"/>
      <c r="WAT3" s="309"/>
      <c r="WAV3" s="309"/>
      <c r="WAX3" s="309"/>
      <c r="WAZ3" s="309"/>
      <c r="WBB3" s="309"/>
      <c r="WBD3" s="309"/>
      <c r="WBF3" s="309"/>
      <c r="WBH3" s="309"/>
      <c r="WBJ3" s="309"/>
      <c r="WBL3" s="309"/>
      <c r="WBN3" s="309"/>
      <c r="WBP3" s="309"/>
      <c r="WBR3" s="309"/>
      <c r="WBT3" s="309"/>
      <c r="WBV3" s="309"/>
      <c r="WBX3" s="309"/>
      <c r="WBZ3" s="309"/>
      <c r="WCB3" s="309"/>
      <c r="WCD3" s="309"/>
      <c r="WCF3" s="309"/>
      <c r="WCH3" s="309"/>
      <c r="WCJ3" s="309"/>
      <c r="WCL3" s="309"/>
      <c r="WCN3" s="309"/>
      <c r="WCP3" s="309"/>
      <c r="WCR3" s="309"/>
      <c r="WCT3" s="309"/>
      <c r="WCV3" s="309"/>
      <c r="WCX3" s="309"/>
      <c r="WCZ3" s="309"/>
      <c r="WDB3" s="309"/>
      <c r="WDD3" s="309"/>
      <c r="WDF3" s="309"/>
      <c r="WDH3" s="309"/>
      <c r="WDJ3" s="309"/>
      <c r="WDL3" s="309"/>
      <c r="WDN3" s="309"/>
      <c r="WDP3" s="309"/>
      <c r="WDR3" s="309"/>
      <c r="WDT3" s="309"/>
      <c r="WDV3" s="309"/>
      <c r="WDX3" s="309"/>
      <c r="WDZ3" s="309"/>
      <c r="WEB3" s="309"/>
      <c r="WED3" s="309"/>
      <c r="WEF3" s="309"/>
      <c r="WEH3" s="309"/>
      <c r="WEJ3" s="309"/>
      <c r="WEL3" s="309"/>
      <c r="WEN3" s="309"/>
      <c r="WEP3" s="309"/>
      <c r="WER3" s="309"/>
      <c r="WET3" s="309"/>
      <c r="WEV3" s="309"/>
      <c r="WEX3" s="309"/>
      <c r="WEZ3" s="309"/>
      <c r="WFB3" s="309"/>
      <c r="WFD3" s="309"/>
      <c r="WFF3" s="309"/>
      <c r="WFH3" s="309"/>
      <c r="WFJ3" s="309"/>
      <c r="WFL3" s="309"/>
      <c r="WFN3" s="309"/>
      <c r="WFP3" s="309"/>
      <c r="WFR3" s="309"/>
      <c r="WFT3" s="309"/>
      <c r="WFV3" s="309"/>
      <c r="WFX3" s="309"/>
      <c r="WFZ3" s="309"/>
      <c r="WGB3" s="309"/>
      <c r="WGD3" s="309"/>
      <c r="WGF3" s="309"/>
      <c r="WGH3" s="309"/>
      <c r="WGJ3" s="309"/>
      <c r="WGL3" s="309"/>
      <c r="WGN3" s="309"/>
      <c r="WGP3" s="309"/>
      <c r="WGR3" s="309"/>
      <c r="WGT3" s="309"/>
      <c r="WGV3" s="309"/>
      <c r="WGX3" s="309"/>
      <c r="WGZ3" s="309"/>
      <c r="WHB3" s="309"/>
      <c r="WHD3" s="309"/>
      <c r="WHF3" s="309"/>
      <c r="WHH3" s="309"/>
      <c r="WHJ3" s="309"/>
      <c r="WHL3" s="309"/>
      <c r="WHN3" s="309"/>
      <c r="WHP3" s="309"/>
      <c r="WHR3" s="309"/>
      <c r="WHT3" s="309"/>
      <c r="WHV3" s="309"/>
      <c r="WHX3" s="309"/>
      <c r="WHZ3" s="309"/>
      <c r="WIB3" s="309"/>
      <c r="WID3" s="309"/>
      <c r="WIF3" s="309"/>
      <c r="WIH3" s="309"/>
      <c r="WIJ3" s="309"/>
      <c r="WIL3" s="309"/>
      <c r="WIN3" s="309"/>
      <c r="WIP3" s="309"/>
      <c r="WIR3" s="309"/>
      <c r="WIT3" s="309"/>
      <c r="WIV3" s="309"/>
      <c r="WIX3" s="309"/>
      <c r="WIZ3" s="309"/>
      <c r="WJB3" s="309"/>
      <c r="WJD3" s="309"/>
      <c r="WJF3" s="309"/>
      <c r="WJH3" s="309"/>
      <c r="WJJ3" s="309"/>
      <c r="WJL3" s="309"/>
      <c r="WJN3" s="309"/>
      <c r="WJP3" s="309"/>
      <c r="WJR3" s="309"/>
      <c r="WJT3" s="309"/>
      <c r="WJV3" s="309"/>
      <c r="WJX3" s="309"/>
      <c r="WJZ3" s="309"/>
      <c r="WKB3" s="309"/>
      <c r="WKD3" s="309"/>
      <c r="WKF3" s="309"/>
      <c r="WKH3" s="309"/>
      <c r="WKJ3" s="309"/>
      <c r="WKL3" s="309"/>
      <c r="WKN3" s="309"/>
      <c r="WKP3" s="309"/>
      <c r="WKR3" s="309"/>
      <c r="WKT3" s="309"/>
      <c r="WKV3" s="309"/>
      <c r="WKX3" s="309"/>
      <c r="WKZ3" s="309"/>
      <c r="WLB3" s="309"/>
      <c r="WLD3" s="309"/>
      <c r="WLF3" s="309"/>
      <c r="WLH3" s="309"/>
      <c r="WLJ3" s="309"/>
      <c r="WLL3" s="309"/>
      <c r="WLN3" s="309"/>
      <c r="WLP3" s="309"/>
      <c r="WLR3" s="309"/>
      <c r="WLT3" s="309"/>
      <c r="WLV3" s="309"/>
      <c r="WLX3" s="309"/>
      <c r="WLZ3" s="309"/>
      <c r="WMB3" s="309"/>
      <c r="WMD3" s="309"/>
      <c r="WMF3" s="309"/>
      <c r="WMH3" s="309"/>
      <c r="WMJ3" s="309"/>
      <c r="WML3" s="309"/>
      <c r="WMN3" s="309"/>
      <c r="WMP3" s="309"/>
      <c r="WMR3" s="309"/>
      <c r="WMT3" s="309"/>
      <c r="WMV3" s="309"/>
      <c r="WMX3" s="309"/>
      <c r="WMZ3" s="309"/>
      <c r="WNB3" s="309"/>
      <c r="WND3" s="309"/>
      <c r="WNF3" s="309"/>
      <c r="WNH3" s="309"/>
      <c r="WNJ3" s="309"/>
      <c r="WNL3" s="309"/>
      <c r="WNN3" s="309"/>
      <c r="WNP3" s="309"/>
      <c r="WNR3" s="309"/>
      <c r="WNT3" s="309"/>
      <c r="WNV3" s="309"/>
      <c r="WNX3" s="309"/>
      <c r="WNZ3" s="309"/>
      <c r="WOB3" s="309"/>
      <c r="WOD3" s="309"/>
      <c r="WOF3" s="309"/>
      <c r="WOH3" s="309"/>
      <c r="WOJ3" s="309"/>
      <c r="WOL3" s="309"/>
      <c r="WON3" s="309"/>
      <c r="WOP3" s="309"/>
      <c r="WOR3" s="309"/>
      <c r="WOT3" s="309"/>
      <c r="WOV3" s="309"/>
      <c r="WOX3" s="309"/>
      <c r="WOZ3" s="309"/>
      <c r="WPB3" s="309"/>
      <c r="WPD3" s="309"/>
      <c r="WPF3" s="309"/>
      <c r="WPH3" s="309"/>
      <c r="WPJ3" s="309"/>
      <c r="WPL3" s="309"/>
      <c r="WPN3" s="309"/>
      <c r="WPP3" s="309"/>
      <c r="WPR3" s="309"/>
      <c r="WPT3" s="309"/>
      <c r="WPV3" s="309"/>
      <c r="WPX3" s="309"/>
      <c r="WPZ3" s="309"/>
      <c r="WQB3" s="309"/>
      <c r="WQD3" s="309"/>
      <c r="WQF3" s="309"/>
      <c r="WQH3" s="309"/>
      <c r="WQJ3" s="309"/>
      <c r="WQL3" s="309"/>
      <c r="WQN3" s="309"/>
      <c r="WQP3" s="309"/>
      <c r="WQR3" s="309"/>
      <c r="WQT3" s="309"/>
      <c r="WQV3" s="309"/>
      <c r="WQX3" s="309"/>
      <c r="WQZ3" s="309"/>
      <c r="WRB3" s="309"/>
      <c r="WRD3" s="309"/>
      <c r="WRF3" s="309"/>
      <c r="WRH3" s="309"/>
      <c r="WRJ3" s="309"/>
      <c r="WRL3" s="309"/>
      <c r="WRN3" s="309"/>
      <c r="WRP3" s="309"/>
      <c r="WRR3" s="309"/>
      <c r="WRT3" s="309"/>
      <c r="WRV3" s="309"/>
      <c r="WRX3" s="309"/>
      <c r="WRZ3" s="309"/>
      <c r="WSB3" s="309"/>
      <c r="WSD3" s="309"/>
      <c r="WSF3" s="309"/>
      <c r="WSH3" s="309"/>
      <c r="WSJ3" s="309"/>
      <c r="WSL3" s="309"/>
      <c r="WSN3" s="309"/>
      <c r="WSP3" s="309"/>
      <c r="WSR3" s="309"/>
      <c r="WST3" s="309"/>
      <c r="WSV3" s="309"/>
      <c r="WSX3" s="309"/>
      <c r="WSZ3" s="309"/>
      <c r="WTB3" s="309"/>
      <c r="WTD3" s="309"/>
      <c r="WTF3" s="309"/>
      <c r="WTH3" s="309"/>
      <c r="WTJ3" s="309"/>
      <c r="WTL3" s="309"/>
      <c r="WTN3" s="309"/>
      <c r="WTP3" s="309"/>
      <c r="WTR3" s="309"/>
      <c r="WTT3" s="309"/>
      <c r="WTV3" s="309"/>
      <c r="WTX3" s="309"/>
      <c r="WTZ3" s="309"/>
      <c r="WUB3" s="309"/>
      <c r="WUD3" s="309"/>
      <c r="WUF3" s="309"/>
      <c r="WUH3" s="309"/>
      <c r="WUJ3" s="309"/>
      <c r="WUL3" s="309"/>
      <c r="WUN3" s="309"/>
      <c r="WUP3" s="309"/>
      <c r="WUR3" s="309"/>
      <c r="WUT3" s="309"/>
      <c r="WUV3" s="309"/>
      <c r="WUX3" s="309"/>
      <c r="WUZ3" s="309"/>
      <c r="WVB3" s="309"/>
      <c r="WVD3" s="309"/>
      <c r="WVF3" s="309"/>
      <c r="WVH3" s="309"/>
      <c r="WVJ3" s="309"/>
      <c r="WVL3" s="309"/>
      <c r="WVN3" s="309"/>
      <c r="WVP3" s="309"/>
      <c r="WVR3" s="309"/>
      <c r="WVT3" s="309"/>
      <c r="WVV3" s="309"/>
      <c r="WVX3" s="309"/>
      <c r="WVZ3" s="309"/>
      <c r="WWB3" s="309"/>
      <c r="WWD3" s="309"/>
      <c r="WWF3" s="309"/>
      <c r="WWH3" s="309"/>
      <c r="WWJ3" s="309"/>
      <c r="WWL3" s="309"/>
      <c r="WWN3" s="309"/>
      <c r="WWP3" s="309"/>
      <c r="WWR3" s="309"/>
      <c r="WWT3" s="309"/>
      <c r="WWV3" s="309"/>
      <c r="WWX3" s="309"/>
      <c r="WWZ3" s="309"/>
      <c r="WXB3" s="309"/>
      <c r="WXD3" s="309"/>
      <c r="WXF3" s="309"/>
      <c r="WXH3" s="309"/>
      <c r="WXJ3" s="309"/>
      <c r="WXL3" s="309"/>
      <c r="WXN3" s="309"/>
      <c r="WXP3" s="309"/>
      <c r="WXR3" s="309"/>
      <c r="WXT3" s="309"/>
      <c r="WXV3" s="309"/>
      <c r="WXX3" s="309"/>
      <c r="WXZ3" s="309"/>
      <c r="WYB3" s="309"/>
      <c r="WYD3" s="309"/>
      <c r="WYF3" s="309"/>
      <c r="WYH3" s="309"/>
      <c r="WYJ3" s="309"/>
      <c r="WYL3" s="309"/>
      <c r="WYN3" s="309"/>
      <c r="WYP3" s="309"/>
      <c r="WYR3" s="309"/>
      <c r="WYT3" s="309"/>
      <c r="WYV3" s="309"/>
      <c r="WYX3" s="309"/>
      <c r="WYZ3" s="309"/>
      <c r="WZB3" s="309"/>
      <c r="WZD3" s="309"/>
      <c r="WZF3" s="309"/>
      <c r="WZH3" s="309"/>
      <c r="WZJ3" s="309"/>
      <c r="WZL3" s="309"/>
      <c r="WZN3" s="309"/>
      <c r="WZP3" s="309"/>
      <c r="WZR3" s="309"/>
      <c r="WZT3" s="309"/>
      <c r="WZV3" s="309"/>
      <c r="WZX3" s="309"/>
      <c r="WZZ3" s="309"/>
      <c r="XAB3" s="309"/>
      <c r="XAD3" s="309"/>
      <c r="XAF3" s="309"/>
      <c r="XAH3" s="309"/>
      <c r="XAJ3" s="309"/>
      <c r="XAL3" s="309"/>
      <c r="XAN3" s="309"/>
      <c r="XAP3" s="309"/>
      <c r="XAR3" s="309"/>
      <c r="XAT3" s="309"/>
      <c r="XAV3" s="309"/>
      <c r="XAX3" s="309"/>
      <c r="XAZ3" s="309"/>
      <c r="XBB3" s="309"/>
      <c r="XBD3" s="309"/>
      <c r="XBF3" s="309"/>
      <c r="XBH3" s="309"/>
      <c r="XBJ3" s="309"/>
      <c r="XBL3" s="309"/>
      <c r="XBN3" s="309"/>
      <c r="XBP3" s="309"/>
      <c r="XBR3" s="309"/>
      <c r="XBT3" s="309"/>
      <c r="XBV3" s="309"/>
      <c r="XBX3" s="309"/>
      <c r="XBZ3" s="309"/>
      <c r="XCB3" s="309"/>
      <c r="XCD3" s="309"/>
      <c r="XCF3" s="309"/>
      <c r="XCH3" s="309"/>
      <c r="XCJ3" s="309"/>
      <c r="XCL3" s="309"/>
      <c r="XCN3" s="309"/>
      <c r="XCP3" s="309"/>
      <c r="XCR3" s="309"/>
      <c r="XCT3" s="309"/>
      <c r="XCV3" s="309"/>
      <c r="XCX3" s="309"/>
      <c r="XCZ3" s="309"/>
      <c r="XDB3" s="309"/>
      <c r="XDD3" s="309"/>
      <c r="XDF3" s="309"/>
      <c r="XDH3" s="309"/>
      <c r="XDJ3" s="309"/>
      <c r="XDL3" s="309"/>
      <c r="XDN3" s="309"/>
      <c r="XDP3" s="309"/>
      <c r="XDR3" s="309"/>
      <c r="XDT3" s="309"/>
      <c r="XDV3" s="309"/>
      <c r="XDX3" s="309"/>
      <c r="XDZ3" s="309"/>
      <c r="XEB3" s="309"/>
      <c r="XED3" s="309"/>
      <c r="XEF3" s="309"/>
      <c r="XEH3" s="309"/>
      <c r="XEJ3" s="309"/>
      <c r="XEL3" s="309"/>
      <c r="XEN3" s="309"/>
      <c r="XEP3" s="309"/>
      <c r="XER3" s="309"/>
      <c r="XET3" s="309"/>
      <c r="XEV3" s="309"/>
      <c r="XEX3" s="309"/>
      <c r="XEZ3" s="309"/>
      <c r="XFB3" s="309"/>
      <c r="XFD3" s="309"/>
    </row>
    <row r="4" spans="1:1024 1026:2048 2050:3072 3074:4096 4098:5120 5122:6144 6146:7168 7170:8192 8194:9216 9218:10240 10242:11264 11266:12288 12290:13312 13314:14336 14338:15360 15362:16384" ht="15.75" thickBot="1" x14ac:dyDescent="0.3">
      <c r="B4" s="310" t="s">
        <v>2397</v>
      </c>
      <c r="C4" s="311"/>
      <c r="D4" s="333">
        <f>SUM(D5:D12)</f>
        <v>18</v>
      </c>
      <c r="E4" s="313">
        <f t="shared" ref="E4:E28" si="0">D4/74</f>
        <v>0.24324324324324326</v>
      </c>
      <c r="F4" s="334"/>
      <c r="G4" s="224"/>
      <c r="H4" s="335"/>
      <c r="I4" s="224"/>
      <c r="J4" s="335"/>
      <c r="K4" s="224"/>
      <c r="L4" s="309"/>
      <c r="N4" s="309"/>
      <c r="P4" s="309"/>
      <c r="R4" s="309"/>
      <c r="T4" s="309"/>
      <c r="V4" s="309"/>
      <c r="X4" s="309"/>
      <c r="Z4" s="309"/>
      <c r="AB4" s="309"/>
      <c r="AD4" s="309"/>
      <c r="AF4" s="309"/>
      <c r="AH4" s="309"/>
      <c r="AJ4" s="309"/>
      <c r="AL4" s="309"/>
      <c r="AN4" s="309"/>
      <c r="AP4" s="309"/>
      <c r="AR4" s="309"/>
      <c r="AT4" s="309"/>
      <c r="AV4" s="309"/>
      <c r="AX4" s="309"/>
      <c r="AZ4" s="309"/>
      <c r="BB4" s="309"/>
      <c r="BD4" s="309"/>
      <c r="BF4" s="309"/>
      <c r="BH4" s="309"/>
      <c r="BJ4" s="309"/>
      <c r="BL4" s="309"/>
      <c r="BN4" s="309"/>
      <c r="BP4" s="309"/>
      <c r="BR4" s="309"/>
      <c r="BT4" s="309"/>
      <c r="BV4" s="309"/>
      <c r="BX4" s="309"/>
      <c r="BZ4" s="309"/>
      <c r="CB4" s="309"/>
      <c r="CD4" s="309"/>
      <c r="CF4" s="309"/>
      <c r="CH4" s="309"/>
      <c r="CJ4" s="309"/>
      <c r="CL4" s="309"/>
      <c r="CN4" s="309"/>
      <c r="CP4" s="309"/>
      <c r="CR4" s="309"/>
      <c r="CT4" s="309"/>
      <c r="CV4" s="309"/>
      <c r="CX4" s="309"/>
      <c r="CZ4" s="309"/>
      <c r="DB4" s="309"/>
      <c r="DD4" s="309"/>
      <c r="DF4" s="309"/>
      <c r="DH4" s="309"/>
      <c r="DJ4" s="309"/>
      <c r="DL4" s="309"/>
      <c r="DN4" s="309"/>
      <c r="DP4" s="309"/>
      <c r="DR4" s="309"/>
      <c r="DT4" s="309"/>
      <c r="DV4" s="309"/>
      <c r="DX4" s="309"/>
      <c r="DZ4" s="309"/>
      <c r="EB4" s="309"/>
      <c r="ED4" s="309"/>
      <c r="EF4" s="309"/>
      <c r="EH4" s="309"/>
      <c r="EJ4" s="309"/>
      <c r="EL4" s="309"/>
      <c r="EN4" s="309"/>
      <c r="EP4" s="309"/>
      <c r="ER4" s="309"/>
      <c r="ET4" s="309"/>
      <c r="EV4" s="309"/>
      <c r="EX4" s="309"/>
      <c r="EZ4" s="309"/>
      <c r="FB4" s="309"/>
      <c r="FD4" s="309"/>
      <c r="FF4" s="309"/>
      <c r="FH4" s="309"/>
      <c r="FJ4" s="309"/>
      <c r="FL4" s="309"/>
      <c r="FN4" s="309"/>
      <c r="FP4" s="309"/>
      <c r="FR4" s="309"/>
      <c r="FT4" s="309"/>
      <c r="FV4" s="309"/>
      <c r="FX4" s="309"/>
      <c r="FZ4" s="309"/>
      <c r="GB4" s="309"/>
      <c r="GD4" s="309"/>
      <c r="GF4" s="309"/>
      <c r="GH4" s="309"/>
      <c r="GJ4" s="309"/>
      <c r="GL4" s="309"/>
      <c r="GN4" s="309"/>
      <c r="GP4" s="309"/>
      <c r="GR4" s="309"/>
      <c r="GT4" s="309"/>
      <c r="GV4" s="309"/>
      <c r="GX4" s="309"/>
      <c r="GZ4" s="309"/>
      <c r="HB4" s="309"/>
      <c r="HD4" s="309"/>
      <c r="HF4" s="309"/>
      <c r="HH4" s="309"/>
      <c r="HJ4" s="309"/>
      <c r="HL4" s="309"/>
      <c r="HN4" s="309"/>
      <c r="HP4" s="309"/>
      <c r="HR4" s="309"/>
      <c r="HT4" s="309"/>
      <c r="HV4" s="309"/>
      <c r="HX4" s="309"/>
      <c r="HZ4" s="309"/>
      <c r="IB4" s="309"/>
      <c r="ID4" s="309"/>
      <c r="IF4" s="309"/>
      <c r="IH4" s="309"/>
      <c r="IJ4" s="309"/>
      <c r="IL4" s="309"/>
      <c r="IN4" s="309"/>
      <c r="IP4" s="309"/>
      <c r="IR4" s="309"/>
      <c r="IT4" s="309"/>
      <c r="IV4" s="309"/>
      <c r="IX4" s="309"/>
      <c r="IZ4" s="309"/>
      <c r="JB4" s="309"/>
      <c r="JD4" s="309"/>
      <c r="JF4" s="309"/>
      <c r="JH4" s="309"/>
      <c r="JJ4" s="309"/>
      <c r="JL4" s="309"/>
      <c r="JN4" s="309"/>
      <c r="JP4" s="309"/>
      <c r="JR4" s="309"/>
      <c r="JT4" s="309"/>
      <c r="JV4" s="309"/>
      <c r="JX4" s="309"/>
      <c r="JZ4" s="309"/>
      <c r="KB4" s="309"/>
      <c r="KD4" s="309"/>
      <c r="KF4" s="309"/>
      <c r="KH4" s="309"/>
      <c r="KJ4" s="309"/>
      <c r="KL4" s="309"/>
      <c r="KN4" s="309"/>
      <c r="KP4" s="309"/>
      <c r="KR4" s="309"/>
      <c r="KT4" s="309"/>
      <c r="KV4" s="309"/>
      <c r="KX4" s="309"/>
      <c r="KZ4" s="309"/>
      <c r="LB4" s="309"/>
      <c r="LD4" s="309"/>
      <c r="LF4" s="309"/>
      <c r="LH4" s="309"/>
      <c r="LJ4" s="309"/>
      <c r="LL4" s="309"/>
      <c r="LN4" s="309"/>
      <c r="LP4" s="309"/>
      <c r="LR4" s="309"/>
      <c r="LT4" s="309"/>
      <c r="LV4" s="309"/>
      <c r="LX4" s="309"/>
      <c r="LZ4" s="309"/>
      <c r="MB4" s="309"/>
      <c r="MD4" s="309"/>
      <c r="MF4" s="309"/>
      <c r="MH4" s="309"/>
      <c r="MJ4" s="309"/>
      <c r="ML4" s="309"/>
      <c r="MN4" s="309"/>
      <c r="MP4" s="309"/>
      <c r="MR4" s="309"/>
      <c r="MT4" s="309"/>
      <c r="MV4" s="309"/>
      <c r="MX4" s="309"/>
      <c r="MZ4" s="309"/>
      <c r="NB4" s="309"/>
      <c r="ND4" s="309"/>
      <c r="NF4" s="309"/>
      <c r="NH4" s="309"/>
      <c r="NJ4" s="309"/>
      <c r="NL4" s="309"/>
      <c r="NN4" s="309"/>
      <c r="NP4" s="309"/>
      <c r="NR4" s="309"/>
      <c r="NT4" s="309"/>
      <c r="NV4" s="309"/>
      <c r="NX4" s="309"/>
      <c r="NZ4" s="309"/>
      <c r="OB4" s="309"/>
      <c r="OD4" s="309"/>
      <c r="OF4" s="309"/>
      <c r="OH4" s="309"/>
      <c r="OJ4" s="309"/>
      <c r="OL4" s="309"/>
      <c r="ON4" s="309"/>
      <c r="OP4" s="309"/>
      <c r="OR4" s="309"/>
      <c r="OT4" s="309"/>
      <c r="OV4" s="309"/>
      <c r="OX4" s="309"/>
      <c r="OZ4" s="309"/>
      <c r="PB4" s="309"/>
      <c r="PD4" s="309"/>
      <c r="PF4" s="309"/>
      <c r="PH4" s="309"/>
      <c r="PJ4" s="309"/>
      <c r="PL4" s="309"/>
      <c r="PN4" s="309"/>
      <c r="PP4" s="309"/>
      <c r="PR4" s="309"/>
      <c r="PT4" s="309"/>
      <c r="PV4" s="309"/>
      <c r="PX4" s="309"/>
      <c r="PZ4" s="309"/>
      <c r="QB4" s="309"/>
      <c r="QD4" s="309"/>
      <c r="QF4" s="309"/>
      <c r="QH4" s="309"/>
      <c r="QJ4" s="309"/>
      <c r="QL4" s="309"/>
      <c r="QN4" s="309"/>
      <c r="QP4" s="309"/>
      <c r="QR4" s="309"/>
      <c r="QT4" s="309"/>
      <c r="QV4" s="309"/>
      <c r="QX4" s="309"/>
      <c r="QZ4" s="309"/>
      <c r="RB4" s="309"/>
      <c r="RD4" s="309"/>
      <c r="RF4" s="309"/>
      <c r="RH4" s="309"/>
      <c r="RJ4" s="309"/>
      <c r="RL4" s="309"/>
      <c r="RN4" s="309"/>
      <c r="RP4" s="309"/>
      <c r="RR4" s="309"/>
      <c r="RT4" s="309"/>
      <c r="RV4" s="309"/>
      <c r="RX4" s="309"/>
      <c r="RZ4" s="309"/>
      <c r="SB4" s="309"/>
      <c r="SD4" s="309"/>
      <c r="SF4" s="309"/>
      <c r="SH4" s="309"/>
      <c r="SJ4" s="309"/>
      <c r="SL4" s="309"/>
      <c r="SN4" s="309"/>
      <c r="SP4" s="309"/>
      <c r="SR4" s="309"/>
      <c r="ST4" s="309"/>
      <c r="SV4" s="309"/>
      <c r="SX4" s="309"/>
      <c r="SZ4" s="309"/>
      <c r="TB4" s="309"/>
      <c r="TD4" s="309"/>
      <c r="TF4" s="309"/>
      <c r="TH4" s="309"/>
      <c r="TJ4" s="309"/>
      <c r="TL4" s="309"/>
      <c r="TN4" s="309"/>
      <c r="TP4" s="309"/>
      <c r="TR4" s="309"/>
      <c r="TT4" s="309"/>
      <c r="TV4" s="309"/>
      <c r="TX4" s="309"/>
      <c r="TZ4" s="309"/>
      <c r="UB4" s="309"/>
      <c r="UD4" s="309"/>
      <c r="UF4" s="309"/>
      <c r="UH4" s="309"/>
      <c r="UJ4" s="309"/>
      <c r="UL4" s="309"/>
      <c r="UN4" s="309"/>
      <c r="UP4" s="309"/>
      <c r="UR4" s="309"/>
      <c r="UT4" s="309"/>
      <c r="UV4" s="309"/>
      <c r="UX4" s="309"/>
      <c r="UZ4" s="309"/>
      <c r="VB4" s="309"/>
      <c r="VD4" s="309"/>
      <c r="VF4" s="309"/>
      <c r="VH4" s="309"/>
      <c r="VJ4" s="309"/>
      <c r="VL4" s="309"/>
      <c r="VN4" s="309"/>
      <c r="VP4" s="309"/>
      <c r="VR4" s="309"/>
      <c r="VT4" s="309"/>
      <c r="VV4" s="309"/>
      <c r="VX4" s="309"/>
      <c r="VZ4" s="309"/>
      <c r="WB4" s="309"/>
      <c r="WD4" s="309"/>
      <c r="WF4" s="309"/>
      <c r="WH4" s="309"/>
      <c r="WJ4" s="309"/>
      <c r="WL4" s="309"/>
      <c r="WN4" s="309"/>
      <c r="WP4" s="309"/>
      <c r="WR4" s="309"/>
      <c r="WT4" s="309"/>
      <c r="WV4" s="309"/>
      <c r="WX4" s="309"/>
      <c r="WZ4" s="309"/>
      <c r="XB4" s="309"/>
      <c r="XD4" s="309"/>
      <c r="XF4" s="309"/>
      <c r="XH4" s="309"/>
      <c r="XJ4" s="309"/>
      <c r="XL4" s="309"/>
      <c r="XN4" s="309"/>
      <c r="XP4" s="309"/>
      <c r="XR4" s="309"/>
      <c r="XT4" s="309"/>
      <c r="XV4" s="309"/>
      <c r="XX4" s="309"/>
      <c r="XZ4" s="309"/>
      <c r="YB4" s="309"/>
      <c r="YD4" s="309"/>
      <c r="YF4" s="309"/>
      <c r="YH4" s="309"/>
      <c r="YJ4" s="309"/>
      <c r="YL4" s="309"/>
      <c r="YN4" s="309"/>
      <c r="YP4" s="309"/>
      <c r="YR4" s="309"/>
      <c r="YT4" s="309"/>
      <c r="YV4" s="309"/>
      <c r="YX4" s="309"/>
      <c r="YZ4" s="309"/>
      <c r="ZB4" s="309"/>
      <c r="ZD4" s="309"/>
      <c r="ZF4" s="309"/>
      <c r="ZH4" s="309"/>
      <c r="ZJ4" s="309"/>
      <c r="ZL4" s="309"/>
      <c r="ZN4" s="309"/>
      <c r="ZP4" s="309"/>
      <c r="ZR4" s="309"/>
      <c r="ZT4" s="309"/>
      <c r="ZV4" s="309"/>
      <c r="ZX4" s="309"/>
      <c r="ZZ4" s="309"/>
      <c r="AAB4" s="309"/>
      <c r="AAD4" s="309"/>
      <c r="AAF4" s="309"/>
      <c r="AAH4" s="309"/>
      <c r="AAJ4" s="309"/>
      <c r="AAL4" s="309"/>
      <c r="AAN4" s="309"/>
      <c r="AAP4" s="309"/>
      <c r="AAR4" s="309"/>
      <c r="AAT4" s="309"/>
      <c r="AAV4" s="309"/>
      <c r="AAX4" s="309"/>
      <c r="AAZ4" s="309"/>
      <c r="ABB4" s="309"/>
      <c r="ABD4" s="309"/>
      <c r="ABF4" s="309"/>
      <c r="ABH4" s="309"/>
      <c r="ABJ4" s="309"/>
      <c r="ABL4" s="309"/>
      <c r="ABN4" s="309"/>
      <c r="ABP4" s="309"/>
      <c r="ABR4" s="309"/>
      <c r="ABT4" s="309"/>
      <c r="ABV4" s="309"/>
      <c r="ABX4" s="309"/>
      <c r="ABZ4" s="309"/>
      <c r="ACB4" s="309"/>
      <c r="ACD4" s="309"/>
      <c r="ACF4" s="309"/>
      <c r="ACH4" s="309"/>
      <c r="ACJ4" s="309"/>
      <c r="ACL4" s="309"/>
      <c r="ACN4" s="309"/>
      <c r="ACP4" s="309"/>
      <c r="ACR4" s="309"/>
      <c r="ACT4" s="309"/>
      <c r="ACV4" s="309"/>
      <c r="ACX4" s="309"/>
      <c r="ACZ4" s="309"/>
      <c r="ADB4" s="309"/>
      <c r="ADD4" s="309"/>
      <c r="ADF4" s="309"/>
      <c r="ADH4" s="309"/>
      <c r="ADJ4" s="309"/>
      <c r="ADL4" s="309"/>
      <c r="ADN4" s="309"/>
      <c r="ADP4" s="309"/>
      <c r="ADR4" s="309"/>
      <c r="ADT4" s="309"/>
      <c r="ADV4" s="309"/>
      <c r="ADX4" s="309"/>
      <c r="ADZ4" s="309"/>
      <c r="AEB4" s="309"/>
      <c r="AED4" s="309"/>
      <c r="AEF4" s="309"/>
      <c r="AEH4" s="309"/>
      <c r="AEJ4" s="309"/>
      <c r="AEL4" s="309"/>
      <c r="AEN4" s="309"/>
      <c r="AEP4" s="309"/>
      <c r="AER4" s="309"/>
      <c r="AET4" s="309"/>
      <c r="AEV4" s="309"/>
      <c r="AEX4" s="309"/>
      <c r="AEZ4" s="309"/>
      <c r="AFB4" s="309"/>
      <c r="AFD4" s="309"/>
      <c r="AFF4" s="309"/>
      <c r="AFH4" s="309"/>
      <c r="AFJ4" s="309"/>
      <c r="AFL4" s="309"/>
      <c r="AFN4" s="309"/>
      <c r="AFP4" s="309"/>
      <c r="AFR4" s="309"/>
      <c r="AFT4" s="309"/>
      <c r="AFV4" s="309"/>
      <c r="AFX4" s="309"/>
      <c r="AFZ4" s="309"/>
      <c r="AGB4" s="309"/>
      <c r="AGD4" s="309"/>
      <c r="AGF4" s="309"/>
      <c r="AGH4" s="309"/>
      <c r="AGJ4" s="309"/>
      <c r="AGL4" s="309"/>
      <c r="AGN4" s="309"/>
      <c r="AGP4" s="309"/>
      <c r="AGR4" s="309"/>
      <c r="AGT4" s="309"/>
      <c r="AGV4" s="309"/>
      <c r="AGX4" s="309"/>
      <c r="AGZ4" s="309"/>
      <c r="AHB4" s="309"/>
      <c r="AHD4" s="309"/>
      <c r="AHF4" s="309"/>
      <c r="AHH4" s="309"/>
      <c r="AHJ4" s="309"/>
      <c r="AHL4" s="309"/>
      <c r="AHN4" s="309"/>
      <c r="AHP4" s="309"/>
      <c r="AHR4" s="309"/>
      <c r="AHT4" s="309"/>
      <c r="AHV4" s="309"/>
      <c r="AHX4" s="309"/>
      <c r="AHZ4" s="309"/>
      <c r="AIB4" s="309"/>
      <c r="AID4" s="309"/>
      <c r="AIF4" s="309"/>
      <c r="AIH4" s="309"/>
      <c r="AIJ4" s="309"/>
      <c r="AIL4" s="309"/>
      <c r="AIN4" s="309"/>
      <c r="AIP4" s="309"/>
      <c r="AIR4" s="309"/>
      <c r="AIT4" s="309"/>
      <c r="AIV4" s="309"/>
      <c r="AIX4" s="309"/>
      <c r="AIZ4" s="309"/>
      <c r="AJB4" s="309"/>
      <c r="AJD4" s="309"/>
      <c r="AJF4" s="309"/>
      <c r="AJH4" s="309"/>
      <c r="AJJ4" s="309"/>
      <c r="AJL4" s="309"/>
      <c r="AJN4" s="309"/>
      <c r="AJP4" s="309"/>
      <c r="AJR4" s="309"/>
      <c r="AJT4" s="309"/>
      <c r="AJV4" s="309"/>
      <c r="AJX4" s="309"/>
      <c r="AJZ4" s="309"/>
      <c r="AKB4" s="309"/>
      <c r="AKD4" s="309"/>
      <c r="AKF4" s="309"/>
      <c r="AKH4" s="309"/>
      <c r="AKJ4" s="309"/>
      <c r="AKL4" s="309"/>
      <c r="AKN4" s="309"/>
      <c r="AKP4" s="309"/>
      <c r="AKR4" s="309"/>
      <c r="AKT4" s="309"/>
      <c r="AKV4" s="309"/>
      <c r="AKX4" s="309"/>
      <c r="AKZ4" s="309"/>
      <c r="ALB4" s="309"/>
      <c r="ALD4" s="309"/>
      <c r="ALF4" s="309"/>
      <c r="ALH4" s="309"/>
      <c r="ALJ4" s="309"/>
      <c r="ALL4" s="309"/>
      <c r="ALN4" s="309"/>
      <c r="ALP4" s="309"/>
      <c r="ALR4" s="309"/>
      <c r="ALT4" s="309"/>
      <c r="ALV4" s="309"/>
      <c r="ALX4" s="309"/>
      <c r="ALZ4" s="309"/>
      <c r="AMB4" s="309"/>
      <c r="AMD4" s="309"/>
      <c r="AMF4" s="309"/>
      <c r="AMH4" s="309"/>
      <c r="AMJ4" s="309"/>
      <c r="AML4" s="309"/>
      <c r="AMN4" s="309"/>
      <c r="AMP4" s="309"/>
      <c r="AMR4" s="309"/>
      <c r="AMT4" s="309"/>
      <c r="AMV4" s="309"/>
      <c r="AMX4" s="309"/>
      <c r="AMZ4" s="309"/>
      <c r="ANB4" s="309"/>
      <c r="AND4" s="309"/>
      <c r="ANF4" s="309"/>
      <c r="ANH4" s="309"/>
      <c r="ANJ4" s="309"/>
      <c r="ANL4" s="309"/>
      <c r="ANN4" s="309"/>
      <c r="ANP4" s="309"/>
      <c r="ANR4" s="309"/>
      <c r="ANT4" s="309"/>
      <c r="ANV4" s="309"/>
      <c r="ANX4" s="309"/>
      <c r="ANZ4" s="309"/>
      <c r="AOB4" s="309"/>
      <c r="AOD4" s="309"/>
      <c r="AOF4" s="309"/>
      <c r="AOH4" s="309"/>
      <c r="AOJ4" s="309"/>
      <c r="AOL4" s="309"/>
      <c r="AON4" s="309"/>
      <c r="AOP4" s="309"/>
      <c r="AOR4" s="309"/>
      <c r="AOT4" s="309"/>
      <c r="AOV4" s="309"/>
      <c r="AOX4" s="309"/>
      <c r="AOZ4" s="309"/>
      <c r="APB4" s="309"/>
      <c r="APD4" s="309"/>
      <c r="APF4" s="309"/>
      <c r="APH4" s="309"/>
      <c r="APJ4" s="309"/>
      <c r="APL4" s="309"/>
      <c r="APN4" s="309"/>
      <c r="APP4" s="309"/>
      <c r="APR4" s="309"/>
      <c r="APT4" s="309"/>
      <c r="APV4" s="309"/>
      <c r="APX4" s="309"/>
      <c r="APZ4" s="309"/>
      <c r="AQB4" s="309"/>
      <c r="AQD4" s="309"/>
      <c r="AQF4" s="309"/>
      <c r="AQH4" s="309"/>
      <c r="AQJ4" s="309"/>
      <c r="AQL4" s="309"/>
      <c r="AQN4" s="309"/>
      <c r="AQP4" s="309"/>
      <c r="AQR4" s="309"/>
      <c r="AQT4" s="309"/>
      <c r="AQV4" s="309"/>
      <c r="AQX4" s="309"/>
      <c r="AQZ4" s="309"/>
      <c r="ARB4" s="309"/>
      <c r="ARD4" s="309"/>
      <c r="ARF4" s="309"/>
      <c r="ARH4" s="309"/>
      <c r="ARJ4" s="309"/>
      <c r="ARL4" s="309"/>
      <c r="ARN4" s="309"/>
      <c r="ARP4" s="309"/>
      <c r="ARR4" s="309"/>
      <c r="ART4" s="309"/>
      <c r="ARV4" s="309"/>
      <c r="ARX4" s="309"/>
      <c r="ARZ4" s="309"/>
      <c r="ASB4" s="309"/>
      <c r="ASD4" s="309"/>
      <c r="ASF4" s="309"/>
      <c r="ASH4" s="309"/>
      <c r="ASJ4" s="309"/>
      <c r="ASL4" s="309"/>
      <c r="ASN4" s="309"/>
      <c r="ASP4" s="309"/>
      <c r="ASR4" s="309"/>
      <c r="AST4" s="309"/>
      <c r="ASV4" s="309"/>
      <c r="ASX4" s="309"/>
      <c r="ASZ4" s="309"/>
      <c r="ATB4" s="309"/>
      <c r="ATD4" s="309"/>
      <c r="ATF4" s="309"/>
      <c r="ATH4" s="309"/>
      <c r="ATJ4" s="309"/>
      <c r="ATL4" s="309"/>
      <c r="ATN4" s="309"/>
      <c r="ATP4" s="309"/>
      <c r="ATR4" s="309"/>
      <c r="ATT4" s="309"/>
      <c r="ATV4" s="309"/>
      <c r="ATX4" s="309"/>
      <c r="ATZ4" s="309"/>
      <c r="AUB4" s="309"/>
      <c r="AUD4" s="309"/>
      <c r="AUF4" s="309"/>
      <c r="AUH4" s="309"/>
      <c r="AUJ4" s="309"/>
      <c r="AUL4" s="309"/>
      <c r="AUN4" s="309"/>
      <c r="AUP4" s="309"/>
      <c r="AUR4" s="309"/>
      <c r="AUT4" s="309"/>
      <c r="AUV4" s="309"/>
      <c r="AUX4" s="309"/>
      <c r="AUZ4" s="309"/>
      <c r="AVB4" s="309"/>
      <c r="AVD4" s="309"/>
      <c r="AVF4" s="309"/>
      <c r="AVH4" s="309"/>
      <c r="AVJ4" s="309"/>
      <c r="AVL4" s="309"/>
      <c r="AVN4" s="309"/>
      <c r="AVP4" s="309"/>
      <c r="AVR4" s="309"/>
      <c r="AVT4" s="309"/>
      <c r="AVV4" s="309"/>
      <c r="AVX4" s="309"/>
      <c r="AVZ4" s="309"/>
      <c r="AWB4" s="309"/>
      <c r="AWD4" s="309"/>
      <c r="AWF4" s="309"/>
      <c r="AWH4" s="309"/>
      <c r="AWJ4" s="309"/>
      <c r="AWL4" s="309"/>
      <c r="AWN4" s="309"/>
      <c r="AWP4" s="309"/>
      <c r="AWR4" s="309"/>
      <c r="AWT4" s="309"/>
      <c r="AWV4" s="309"/>
      <c r="AWX4" s="309"/>
      <c r="AWZ4" s="309"/>
      <c r="AXB4" s="309"/>
      <c r="AXD4" s="309"/>
      <c r="AXF4" s="309"/>
      <c r="AXH4" s="309"/>
      <c r="AXJ4" s="309"/>
      <c r="AXL4" s="309"/>
      <c r="AXN4" s="309"/>
      <c r="AXP4" s="309"/>
      <c r="AXR4" s="309"/>
      <c r="AXT4" s="309"/>
      <c r="AXV4" s="309"/>
      <c r="AXX4" s="309"/>
      <c r="AXZ4" s="309"/>
      <c r="AYB4" s="309"/>
      <c r="AYD4" s="309"/>
      <c r="AYF4" s="309"/>
      <c r="AYH4" s="309"/>
      <c r="AYJ4" s="309"/>
      <c r="AYL4" s="309"/>
      <c r="AYN4" s="309"/>
      <c r="AYP4" s="309"/>
      <c r="AYR4" s="309"/>
      <c r="AYT4" s="309"/>
      <c r="AYV4" s="309"/>
      <c r="AYX4" s="309"/>
      <c r="AYZ4" s="309"/>
      <c r="AZB4" s="309"/>
      <c r="AZD4" s="309"/>
      <c r="AZF4" s="309"/>
      <c r="AZH4" s="309"/>
      <c r="AZJ4" s="309"/>
      <c r="AZL4" s="309"/>
      <c r="AZN4" s="309"/>
      <c r="AZP4" s="309"/>
      <c r="AZR4" s="309"/>
      <c r="AZT4" s="309"/>
      <c r="AZV4" s="309"/>
      <c r="AZX4" s="309"/>
      <c r="AZZ4" s="309"/>
      <c r="BAB4" s="309"/>
      <c r="BAD4" s="309"/>
      <c r="BAF4" s="309"/>
      <c r="BAH4" s="309"/>
      <c r="BAJ4" s="309"/>
      <c r="BAL4" s="309"/>
      <c r="BAN4" s="309"/>
      <c r="BAP4" s="309"/>
      <c r="BAR4" s="309"/>
      <c r="BAT4" s="309"/>
      <c r="BAV4" s="309"/>
      <c r="BAX4" s="309"/>
      <c r="BAZ4" s="309"/>
      <c r="BBB4" s="309"/>
      <c r="BBD4" s="309"/>
      <c r="BBF4" s="309"/>
      <c r="BBH4" s="309"/>
      <c r="BBJ4" s="309"/>
      <c r="BBL4" s="309"/>
      <c r="BBN4" s="309"/>
      <c r="BBP4" s="309"/>
      <c r="BBR4" s="309"/>
      <c r="BBT4" s="309"/>
      <c r="BBV4" s="309"/>
      <c r="BBX4" s="309"/>
      <c r="BBZ4" s="309"/>
      <c r="BCB4" s="309"/>
      <c r="BCD4" s="309"/>
      <c r="BCF4" s="309"/>
      <c r="BCH4" s="309"/>
      <c r="BCJ4" s="309"/>
      <c r="BCL4" s="309"/>
      <c r="BCN4" s="309"/>
      <c r="BCP4" s="309"/>
      <c r="BCR4" s="309"/>
      <c r="BCT4" s="309"/>
      <c r="BCV4" s="309"/>
      <c r="BCX4" s="309"/>
      <c r="BCZ4" s="309"/>
      <c r="BDB4" s="309"/>
      <c r="BDD4" s="309"/>
      <c r="BDF4" s="309"/>
      <c r="BDH4" s="309"/>
      <c r="BDJ4" s="309"/>
      <c r="BDL4" s="309"/>
      <c r="BDN4" s="309"/>
      <c r="BDP4" s="309"/>
      <c r="BDR4" s="309"/>
      <c r="BDT4" s="309"/>
      <c r="BDV4" s="309"/>
      <c r="BDX4" s="309"/>
      <c r="BDZ4" s="309"/>
      <c r="BEB4" s="309"/>
      <c r="BED4" s="309"/>
      <c r="BEF4" s="309"/>
      <c r="BEH4" s="309"/>
      <c r="BEJ4" s="309"/>
      <c r="BEL4" s="309"/>
      <c r="BEN4" s="309"/>
      <c r="BEP4" s="309"/>
      <c r="BER4" s="309"/>
      <c r="BET4" s="309"/>
      <c r="BEV4" s="309"/>
      <c r="BEX4" s="309"/>
      <c r="BEZ4" s="309"/>
      <c r="BFB4" s="309"/>
      <c r="BFD4" s="309"/>
      <c r="BFF4" s="309"/>
      <c r="BFH4" s="309"/>
      <c r="BFJ4" s="309"/>
      <c r="BFL4" s="309"/>
      <c r="BFN4" s="309"/>
      <c r="BFP4" s="309"/>
      <c r="BFR4" s="309"/>
      <c r="BFT4" s="309"/>
      <c r="BFV4" s="309"/>
      <c r="BFX4" s="309"/>
      <c r="BFZ4" s="309"/>
      <c r="BGB4" s="309"/>
      <c r="BGD4" s="309"/>
      <c r="BGF4" s="309"/>
      <c r="BGH4" s="309"/>
      <c r="BGJ4" s="309"/>
      <c r="BGL4" s="309"/>
      <c r="BGN4" s="309"/>
      <c r="BGP4" s="309"/>
      <c r="BGR4" s="309"/>
      <c r="BGT4" s="309"/>
      <c r="BGV4" s="309"/>
      <c r="BGX4" s="309"/>
      <c r="BGZ4" s="309"/>
      <c r="BHB4" s="309"/>
      <c r="BHD4" s="309"/>
      <c r="BHF4" s="309"/>
      <c r="BHH4" s="309"/>
      <c r="BHJ4" s="309"/>
      <c r="BHL4" s="309"/>
      <c r="BHN4" s="309"/>
      <c r="BHP4" s="309"/>
      <c r="BHR4" s="309"/>
      <c r="BHT4" s="309"/>
      <c r="BHV4" s="309"/>
      <c r="BHX4" s="309"/>
      <c r="BHZ4" s="309"/>
      <c r="BIB4" s="309"/>
      <c r="BID4" s="309"/>
      <c r="BIF4" s="309"/>
      <c r="BIH4" s="309"/>
      <c r="BIJ4" s="309"/>
      <c r="BIL4" s="309"/>
      <c r="BIN4" s="309"/>
      <c r="BIP4" s="309"/>
      <c r="BIR4" s="309"/>
      <c r="BIT4" s="309"/>
      <c r="BIV4" s="309"/>
      <c r="BIX4" s="309"/>
      <c r="BIZ4" s="309"/>
      <c r="BJB4" s="309"/>
      <c r="BJD4" s="309"/>
      <c r="BJF4" s="309"/>
      <c r="BJH4" s="309"/>
      <c r="BJJ4" s="309"/>
      <c r="BJL4" s="309"/>
      <c r="BJN4" s="309"/>
      <c r="BJP4" s="309"/>
      <c r="BJR4" s="309"/>
      <c r="BJT4" s="309"/>
      <c r="BJV4" s="309"/>
      <c r="BJX4" s="309"/>
      <c r="BJZ4" s="309"/>
      <c r="BKB4" s="309"/>
      <c r="BKD4" s="309"/>
      <c r="BKF4" s="309"/>
      <c r="BKH4" s="309"/>
      <c r="BKJ4" s="309"/>
      <c r="BKL4" s="309"/>
      <c r="BKN4" s="309"/>
      <c r="BKP4" s="309"/>
      <c r="BKR4" s="309"/>
      <c r="BKT4" s="309"/>
      <c r="BKV4" s="309"/>
      <c r="BKX4" s="309"/>
      <c r="BKZ4" s="309"/>
      <c r="BLB4" s="309"/>
      <c r="BLD4" s="309"/>
      <c r="BLF4" s="309"/>
      <c r="BLH4" s="309"/>
      <c r="BLJ4" s="309"/>
      <c r="BLL4" s="309"/>
      <c r="BLN4" s="309"/>
      <c r="BLP4" s="309"/>
      <c r="BLR4" s="309"/>
      <c r="BLT4" s="309"/>
      <c r="BLV4" s="309"/>
      <c r="BLX4" s="309"/>
      <c r="BLZ4" s="309"/>
      <c r="BMB4" s="309"/>
      <c r="BMD4" s="309"/>
      <c r="BMF4" s="309"/>
      <c r="BMH4" s="309"/>
      <c r="BMJ4" s="309"/>
      <c r="BML4" s="309"/>
      <c r="BMN4" s="309"/>
      <c r="BMP4" s="309"/>
      <c r="BMR4" s="309"/>
      <c r="BMT4" s="309"/>
      <c r="BMV4" s="309"/>
      <c r="BMX4" s="309"/>
      <c r="BMZ4" s="309"/>
      <c r="BNB4" s="309"/>
      <c r="BND4" s="309"/>
      <c r="BNF4" s="309"/>
      <c r="BNH4" s="309"/>
      <c r="BNJ4" s="309"/>
      <c r="BNL4" s="309"/>
      <c r="BNN4" s="309"/>
      <c r="BNP4" s="309"/>
      <c r="BNR4" s="309"/>
      <c r="BNT4" s="309"/>
      <c r="BNV4" s="309"/>
      <c r="BNX4" s="309"/>
      <c r="BNZ4" s="309"/>
      <c r="BOB4" s="309"/>
      <c r="BOD4" s="309"/>
      <c r="BOF4" s="309"/>
      <c r="BOH4" s="309"/>
      <c r="BOJ4" s="309"/>
      <c r="BOL4" s="309"/>
      <c r="BON4" s="309"/>
      <c r="BOP4" s="309"/>
      <c r="BOR4" s="309"/>
      <c r="BOT4" s="309"/>
      <c r="BOV4" s="309"/>
      <c r="BOX4" s="309"/>
      <c r="BOZ4" s="309"/>
      <c r="BPB4" s="309"/>
      <c r="BPD4" s="309"/>
      <c r="BPF4" s="309"/>
      <c r="BPH4" s="309"/>
      <c r="BPJ4" s="309"/>
      <c r="BPL4" s="309"/>
      <c r="BPN4" s="309"/>
      <c r="BPP4" s="309"/>
      <c r="BPR4" s="309"/>
      <c r="BPT4" s="309"/>
      <c r="BPV4" s="309"/>
      <c r="BPX4" s="309"/>
      <c r="BPZ4" s="309"/>
      <c r="BQB4" s="309"/>
      <c r="BQD4" s="309"/>
      <c r="BQF4" s="309"/>
      <c r="BQH4" s="309"/>
      <c r="BQJ4" s="309"/>
      <c r="BQL4" s="309"/>
      <c r="BQN4" s="309"/>
      <c r="BQP4" s="309"/>
      <c r="BQR4" s="309"/>
      <c r="BQT4" s="309"/>
      <c r="BQV4" s="309"/>
      <c r="BQX4" s="309"/>
      <c r="BQZ4" s="309"/>
      <c r="BRB4" s="309"/>
      <c r="BRD4" s="309"/>
      <c r="BRF4" s="309"/>
      <c r="BRH4" s="309"/>
      <c r="BRJ4" s="309"/>
      <c r="BRL4" s="309"/>
      <c r="BRN4" s="309"/>
      <c r="BRP4" s="309"/>
      <c r="BRR4" s="309"/>
      <c r="BRT4" s="309"/>
      <c r="BRV4" s="309"/>
      <c r="BRX4" s="309"/>
      <c r="BRZ4" s="309"/>
      <c r="BSB4" s="309"/>
      <c r="BSD4" s="309"/>
      <c r="BSF4" s="309"/>
      <c r="BSH4" s="309"/>
      <c r="BSJ4" s="309"/>
      <c r="BSL4" s="309"/>
      <c r="BSN4" s="309"/>
      <c r="BSP4" s="309"/>
      <c r="BSR4" s="309"/>
      <c r="BST4" s="309"/>
      <c r="BSV4" s="309"/>
      <c r="BSX4" s="309"/>
      <c r="BSZ4" s="309"/>
      <c r="BTB4" s="309"/>
      <c r="BTD4" s="309"/>
      <c r="BTF4" s="309"/>
      <c r="BTH4" s="309"/>
      <c r="BTJ4" s="309"/>
      <c r="BTL4" s="309"/>
      <c r="BTN4" s="309"/>
      <c r="BTP4" s="309"/>
      <c r="BTR4" s="309"/>
      <c r="BTT4" s="309"/>
      <c r="BTV4" s="309"/>
      <c r="BTX4" s="309"/>
      <c r="BTZ4" s="309"/>
      <c r="BUB4" s="309"/>
      <c r="BUD4" s="309"/>
      <c r="BUF4" s="309"/>
      <c r="BUH4" s="309"/>
      <c r="BUJ4" s="309"/>
      <c r="BUL4" s="309"/>
      <c r="BUN4" s="309"/>
      <c r="BUP4" s="309"/>
      <c r="BUR4" s="309"/>
      <c r="BUT4" s="309"/>
      <c r="BUV4" s="309"/>
      <c r="BUX4" s="309"/>
      <c r="BUZ4" s="309"/>
      <c r="BVB4" s="309"/>
      <c r="BVD4" s="309"/>
      <c r="BVF4" s="309"/>
      <c r="BVH4" s="309"/>
      <c r="BVJ4" s="309"/>
      <c r="BVL4" s="309"/>
      <c r="BVN4" s="309"/>
      <c r="BVP4" s="309"/>
      <c r="BVR4" s="309"/>
      <c r="BVT4" s="309"/>
      <c r="BVV4" s="309"/>
      <c r="BVX4" s="309"/>
      <c r="BVZ4" s="309"/>
      <c r="BWB4" s="309"/>
      <c r="BWD4" s="309"/>
      <c r="BWF4" s="309"/>
      <c r="BWH4" s="309"/>
      <c r="BWJ4" s="309"/>
      <c r="BWL4" s="309"/>
      <c r="BWN4" s="309"/>
      <c r="BWP4" s="309"/>
      <c r="BWR4" s="309"/>
      <c r="BWT4" s="309"/>
      <c r="BWV4" s="309"/>
      <c r="BWX4" s="309"/>
      <c r="BWZ4" s="309"/>
      <c r="BXB4" s="309"/>
      <c r="BXD4" s="309"/>
      <c r="BXF4" s="309"/>
      <c r="BXH4" s="309"/>
      <c r="BXJ4" s="309"/>
      <c r="BXL4" s="309"/>
      <c r="BXN4" s="309"/>
      <c r="BXP4" s="309"/>
      <c r="BXR4" s="309"/>
      <c r="BXT4" s="309"/>
      <c r="BXV4" s="309"/>
      <c r="BXX4" s="309"/>
      <c r="BXZ4" s="309"/>
      <c r="BYB4" s="309"/>
      <c r="BYD4" s="309"/>
      <c r="BYF4" s="309"/>
      <c r="BYH4" s="309"/>
      <c r="BYJ4" s="309"/>
      <c r="BYL4" s="309"/>
      <c r="BYN4" s="309"/>
      <c r="BYP4" s="309"/>
      <c r="BYR4" s="309"/>
      <c r="BYT4" s="309"/>
      <c r="BYV4" s="309"/>
      <c r="BYX4" s="309"/>
      <c r="BYZ4" s="309"/>
      <c r="BZB4" s="309"/>
      <c r="BZD4" s="309"/>
      <c r="BZF4" s="309"/>
      <c r="BZH4" s="309"/>
      <c r="BZJ4" s="309"/>
      <c r="BZL4" s="309"/>
      <c r="BZN4" s="309"/>
      <c r="BZP4" s="309"/>
      <c r="BZR4" s="309"/>
      <c r="BZT4" s="309"/>
      <c r="BZV4" s="309"/>
      <c r="BZX4" s="309"/>
      <c r="BZZ4" s="309"/>
      <c r="CAB4" s="309"/>
      <c r="CAD4" s="309"/>
      <c r="CAF4" s="309"/>
      <c r="CAH4" s="309"/>
      <c r="CAJ4" s="309"/>
      <c r="CAL4" s="309"/>
      <c r="CAN4" s="309"/>
      <c r="CAP4" s="309"/>
      <c r="CAR4" s="309"/>
      <c r="CAT4" s="309"/>
      <c r="CAV4" s="309"/>
      <c r="CAX4" s="309"/>
      <c r="CAZ4" s="309"/>
      <c r="CBB4" s="309"/>
      <c r="CBD4" s="309"/>
      <c r="CBF4" s="309"/>
      <c r="CBH4" s="309"/>
      <c r="CBJ4" s="309"/>
      <c r="CBL4" s="309"/>
      <c r="CBN4" s="309"/>
      <c r="CBP4" s="309"/>
      <c r="CBR4" s="309"/>
      <c r="CBT4" s="309"/>
      <c r="CBV4" s="309"/>
      <c r="CBX4" s="309"/>
      <c r="CBZ4" s="309"/>
      <c r="CCB4" s="309"/>
      <c r="CCD4" s="309"/>
      <c r="CCF4" s="309"/>
      <c r="CCH4" s="309"/>
      <c r="CCJ4" s="309"/>
      <c r="CCL4" s="309"/>
      <c r="CCN4" s="309"/>
      <c r="CCP4" s="309"/>
      <c r="CCR4" s="309"/>
      <c r="CCT4" s="309"/>
      <c r="CCV4" s="309"/>
      <c r="CCX4" s="309"/>
      <c r="CCZ4" s="309"/>
      <c r="CDB4" s="309"/>
      <c r="CDD4" s="309"/>
      <c r="CDF4" s="309"/>
      <c r="CDH4" s="309"/>
      <c r="CDJ4" s="309"/>
      <c r="CDL4" s="309"/>
      <c r="CDN4" s="309"/>
      <c r="CDP4" s="309"/>
      <c r="CDR4" s="309"/>
      <c r="CDT4" s="309"/>
      <c r="CDV4" s="309"/>
      <c r="CDX4" s="309"/>
      <c r="CDZ4" s="309"/>
      <c r="CEB4" s="309"/>
      <c r="CED4" s="309"/>
      <c r="CEF4" s="309"/>
      <c r="CEH4" s="309"/>
      <c r="CEJ4" s="309"/>
      <c r="CEL4" s="309"/>
      <c r="CEN4" s="309"/>
      <c r="CEP4" s="309"/>
      <c r="CER4" s="309"/>
      <c r="CET4" s="309"/>
      <c r="CEV4" s="309"/>
      <c r="CEX4" s="309"/>
      <c r="CEZ4" s="309"/>
      <c r="CFB4" s="309"/>
      <c r="CFD4" s="309"/>
      <c r="CFF4" s="309"/>
      <c r="CFH4" s="309"/>
      <c r="CFJ4" s="309"/>
      <c r="CFL4" s="309"/>
      <c r="CFN4" s="309"/>
      <c r="CFP4" s="309"/>
      <c r="CFR4" s="309"/>
      <c r="CFT4" s="309"/>
      <c r="CFV4" s="309"/>
      <c r="CFX4" s="309"/>
      <c r="CFZ4" s="309"/>
      <c r="CGB4" s="309"/>
      <c r="CGD4" s="309"/>
      <c r="CGF4" s="309"/>
      <c r="CGH4" s="309"/>
      <c r="CGJ4" s="309"/>
      <c r="CGL4" s="309"/>
      <c r="CGN4" s="309"/>
      <c r="CGP4" s="309"/>
      <c r="CGR4" s="309"/>
      <c r="CGT4" s="309"/>
      <c r="CGV4" s="309"/>
      <c r="CGX4" s="309"/>
      <c r="CGZ4" s="309"/>
      <c r="CHB4" s="309"/>
      <c r="CHD4" s="309"/>
      <c r="CHF4" s="309"/>
      <c r="CHH4" s="309"/>
      <c r="CHJ4" s="309"/>
      <c r="CHL4" s="309"/>
      <c r="CHN4" s="309"/>
      <c r="CHP4" s="309"/>
      <c r="CHR4" s="309"/>
      <c r="CHT4" s="309"/>
      <c r="CHV4" s="309"/>
      <c r="CHX4" s="309"/>
      <c r="CHZ4" s="309"/>
      <c r="CIB4" s="309"/>
      <c r="CID4" s="309"/>
      <c r="CIF4" s="309"/>
      <c r="CIH4" s="309"/>
      <c r="CIJ4" s="309"/>
      <c r="CIL4" s="309"/>
      <c r="CIN4" s="309"/>
      <c r="CIP4" s="309"/>
      <c r="CIR4" s="309"/>
      <c r="CIT4" s="309"/>
      <c r="CIV4" s="309"/>
      <c r="CIX4" s="309"/>
      <c r="CIZ4" s="309"/>
      <c r="CJB4" s="309"/>
      <c r="CJD4" s="309"/>
      <c r="CJF4" s="309"/>
      <c r="CJH4" s="309"/>
      <c r="CJJ4" s="309"/>
      <c r="CJL4" s="309"/>
      <c r="CJN4" s="309"/>
      <c r="CJP4" s="309"/>
      <c r="CJR4" s="309"/>
      <c r="CJT4" s="309"/>
      <c r="CJV4" s="309"/>
      <c r="CJX4" s="309"/>
      <c r="CJZ4" s="309"/>
      <c r="CKB4" s="309"/>
      <c r="CKD4" s="309"/>
      <c r="CKF4" s="309"/>
      <c r="CKH4" s="309"/>
      <c r="CKJ4" s="309"/>
      <c r="CKL4" s="309"/>
      <c r="CKN4" s="309"/>
      <c r="CKP4" s="309"/>
      <c r="CKR4" s="309"/>
      <c r="CKT4" s="309"/>
      <c r="CKV4" s="309"/>
      <c r="CKX4" s="309"/>
      <c r="CKZ4" s="309"/>
      <c r="CLB4" s="309"/>
      <c r="CLD4" s="309"/>
      <c r="CLF4" s="309"/>
      <c r="CLH4" s="309"/>
      <c r="CLJ4" s="309"/>
      <c r="CLL4" s="309"/>
      <c r="CLN4" s="309"/>
      <c r="CLP4" s="309"/>
      <c r="CLR4" s="309"/>
      <c r="CLT4" s="309"/>
      <c r="CLV4" s="309"/>
      <c r="CLX4" s="309"/>
      <c r="CLZ4" s="309"/>
      <c r="CMB4" s="309"/>
      <c r="CMD4" s="309"/>
      <c r="CMF4" s="309"/>
      <c r="CMH4" s="309"/>
      <c r="CMJ4" s="309"/>
      <c r="CML4" s="309"/>
      <c r="CMN4" s="309"/>
      <c r="CMP4" s="309"/>
      <c r="CMR4" s="309"/>
      <c r="CMT4" s="309"/>
      <c r="CMV4" s="309"/>
      <c r="CMX4" s="309"/>
      <c r="CMZ4" s="309"/>
      <c r="CNB4" s="309"/>
      <c r="CND4" s="309"/>
      <c r="CNF4" s="309"/>
      <c r="CNH4" s="309"/>
      <c r="CNJ4" s="309"/>
      <c r="CNL4" s="309"/>
      <c r="CNN4" s="309"/>
      <c r="CNP4" s="309"/>
      <c r="CNR4" s="309"/>
      <c r="CNT4" s="309"/>
      <c r="CNV4" s="309"/>
      <c r="CNX4" s="309"/>
      <c r="CNZ4" s="309"/>
      <c r="COB4" s="309"/>
      <c r="COD4" s="309"/>
      <c r="COF4" s="309"/>
      <c r="COH4" s="309"/>
      <c r="COJ4" s="309"/>
      <c r="COL4" s="309"/>
      <c r="CON4" s="309"/>
      <c r="COP4" s="309"/>
      <c r="COR4" s="309"/>
      <c r="COT4" s="309"/>
      <c r="COV4" s="309"/>
      <c r="COX4" s="309"/>
      <c r="COZ4" s="309"/>
      <c r="CPB4" s="309"/>
      <c r="CPD4" s="309"/>
      <c r="CPF4" s="309"/>
      <c r="CPH4" s="309"/>
      <c r="CPJ4" s="309"/>
      <c r="CPL4" s="309"/>
      <c r="CPN4" s="309"/>
      <c r="CPP4" s="309"/>
      <c r="CPR4" s="309"/>
      <c r="CPT4" s="309"/>
      <c r="CPV4" s="309"/>
      <c r="CPX4" s="309"/>
      <c r="CPZ4" s="309"/>
      <c r="CQB4" s="309"/>
      <c r="CQD4" s="309"/>
      <c r="CQF4" s="309"/>
      <c r="CQH4" s="309"/>
      <c r="CQJ4" s="309"/>
      <c r="CQL4" s="309"/>
      <c r="CQN4" s="309"/>
      <c r="CQP4" s="309"/>
      <c r="CQR4" s="309"/>
      <c r="CQT4" s="309"/>
      <c r="CQV4" s="309"/>
      <c r="CQX4" s="309"/>
      <c r="CQZ4" s="309"/>
      <c r="CRB4" s="309"/>
      <c r="CRD4" s="309"/>
      <c r="CRF4" s="309"/>
      <c r="CRH4" s="309"/>
      <c r="CRJ4" s="309"/>
      <c r="CRL4" s="309"/>
      <c r="CRN4" s="309"/>
      <c r="CRP4" s="309"/>
      <c r="CRR4" s="309"/>
      <c r="CRT4" s="309"/>
      <c r="CRV4" s="309"/>
      <c r="CRX4" s="309"/>
      <c r="CRZ4" s="309"/>
      <c r="CSB4" s="309"/>
      <c r="CSD4" s="309"/>
      <c r="CSF4" s="309"/>
      <c r="CSH4" s="309"/>
      <c r="CSJ4" s="309"/>
      <c r="CSL4" s="309"/>
      <c r="CSN4" s="309"/>
      <c r="CSP4" s="309"/>
      <c r="CSR4" s="309"/>
      <c r="CST4" s="309"/>
      <c r="CSV4" s="309"/>
      <c r="CSX4" s="309"/>
      <c r="CSZ4" s="309"/>
      <c r="CTB4" s="309"/>
      <c r="CTD4" s="309"/>
      <c r="CTF4" s="309"/>
      <c r="CTH4" s="309"/>
      <c r="CTJ4" s="309"/>
      <c r="CTL4" s="309"/>
      <c r="CTN4" s="309"/>
      <c r="CTP4" s="309"/>
      <c r="CTR4" s="309"/>
      <c r="CTT4" s="309"/>
      <c r="CTV4" s="309"/>
      <c r="CTX4" s="309"/>
      <c r="CTZ4" s="309"/>
      <c r="CUB4" s="309"/>
      <c r="CUD4" s="309"/>
      <c r="CUF4" s="309"/>
      <c r="CUH4" s="309"/>
      <c r="CUJ4" s="309"/>
      <c r="CUL4" s="309"/>
      <c r="CUN4" s="309"/>
      <c r="CUP4" s="309"/>
      <c r="CUR4" s="309"/>
      <c r="CUT4" s="309"/>
      <c r="CUV4" s="309"/>
      <c r="CUX4" s="309"/>
      <c r="CUZ4" s="309"/>
      <c r="CVB4" s="309"/>
      <c r="CVD4" s="309"/>
      <c r="CVF4" s="309"/>
      <c r="CVH4" s="309"/>
      <c r="CVJ4" s="309"/>
      <c r="CVL4" s="309"/>
      <c r="CVN4" s="309"/>
      <c r="CVP4" s="309"/>
      <c r="CVR4" s="309"/>
      <c r="CVT4" s="309"/>
      <c r="CVV4" s="309"/>
      <c r="CVX4" s="309"/>
      <c r="CVZ4" s="309"/>
      <c r="CWB4" s="309"/>
      <c r="CWD4" s="309"/>
      <c r="CWF4" s="309"/>
      <c r="CWH4" s="309"/>
      <c r="CWJ4" s="309"/>
      <c r="CWL4" s="309"/>
      <c r="CWN4" s="309"/>
      <c r="CWP4" s="309"/>
      <c r="CWR4" s="309"/>
      <c r="CWT4" s="309"/>
      <c r="CWV4" s="309"/>
      <c r="CWX4" s="309"/>
      <c r="CWZ4" s="309"/>
      <c r="CXB4" s="309"/>
      <c r="CXD4" s="309"/>
      <c r="CXF4" s="309"/>
      <c r="CXH4" s="309"/>
      <c r="CXJ4" s="309"/>
      <c r="CXL4" s="309"/>
      <c r="CXN4" s="309"/>
      <c r="CXP4" s="309"/>
      <c r="CXR4" s="309"/>
      <c r="CXT4" s="309"/>
      <c r="CXV4" s="309"/>
      <c r="CXX4" s="309"/>
      <c r="CXZ4" s="309"/>
      <c r="CYB4" s="309"/>
      <c r="CYD4" s="309"/>
      <c r="CYF4" s="309"/>
      <c r="CYH4" s="309"/>
      <c r="CYJ4" s="309"/>
      <c r="CYL4" s="309"/>
      <c r="CYN4" s="309"/>
      <c r="CYP4" s="309"/>
      <c r="CYR4" s="309"/>
      <c r="CYT4" s="309"/>
      <c r="CYV4" s="309"/>
      <c r="CYX4" s="309"/>
      <c r="CYZ4" s="309"/>
      <c r="CZB4" s="309"/>
      <c r="CZD4" s="309"/>
      <c r="CZF4" s="309"/>
      <c r="CZH4" s="309"/>
      <c r="CZJ4" s="309"/>
      <c r="CZL4" s="309"/>
      <c r="CZN4" s="309"/>
      <c r="CZP4" s="309"/>
      <c r="CZR4" s="309"/>
      <c r="CZT4" s="309"/>
      <c r="CZV4" s="309"/>
      <c r="CZX4" s="309"/>
      <c r="CZZ4" s="309"/>
      <c r="DAB4" s="309"/>
      <c r="DAD4" s="309"/>
      <c r="DAF4" s="309"/>
      <c r="DAH4" s="309"/>
      <c r="DAJ4" s="309"/>
      <c r="DAL4" s="309"/>
      <c r="DAN4" s="309"/>
      <c r="DAP4" s="309"/>
      <c r="DAR4" s="309"/>
      <c r="DAT4" s="309"/>
      <c r="DAV4" s="309"/>
      <c r="DAX4" s="309"/>
      <c r="DAZ4" s="309"/>
      <c r="DBB4" s="309"/>
      <c r="DBD4" s="309"/>
      <c r="DBF4" s="309"/>
      <c r="DBH4" s="309"/>
      <c r="DBJ4" s="309"/>
      <c r="DBL4" s="309"/>
      <c r="DBN4" s="309"/>
      <c r="DBP4" s="309"/>
      <c r="DBR4" s="309"/>
      <c r="DBT4" s="309"/>
      <c r="DBV4" s="309"/>
      <c r="DBX4" s="309"/>
      <c r="DBZ4" s="309"/>
      <c r="DCB4" s="309"/>
      <c r="DCD4" s="309"/>
      <c r="DCF4" s="309"/>
      <c r="DCH4" s="309"/>
      <c r="DCJ4" s="309"/>
      <c r="DCL4" s="309"/>
      <c r="DCN4" s="309"/>
      <c r="DCP4" s="309"/>
      <c r="DCR4" s="309"/>
      <c r="DCT4" s="309"/>
      <c r="DCV4" s="309"/>
      <c r="DCX4" s="309"/>
      <c r="DCZ4" s="309"/>
      <c r="DDB4" s="309"/>
      <c r="DDD4" s="309"/>
      <c r="DDF4" s="309"/>
      <c r="DDH4" s="309"/>
      <c r="DDJ4" s="309"/>
      <c r="DDL4" s="309"/>
      <c r="DDN4" s="309"/>
      <c r="DDP4" s="309"/>
      <c r="DDR4" s="309"/>
      <c r="DDT4" s="309"/>
      <c r="DDV4" s="309"/>
      <c r="DDX4" s="309"/>
      <c r="DDZ4" s="309"/>
      <c r="DEB4" s="309"/>
      <c r="DED4" s="309"/>
      <c r="DEF4" s="309"/>
      <c r="DEH4" s="309"/>
      <c r="DEJ4" s="309"/>
      <c r="DEL4" s="309"/>
      <c r="DEN4" s="309"/>
      <c r="DEP4" s="309"/>
      <c r="DER4" s="309"/>
      <c r="DET4" s="309"/>
      <c r="DEV4" s="309"/>
      <c r="DEX4" s="309"/>
      <c r="DEZ4" s="309"/>
      <c r="DFB4" s="309"/>
      <c r="DFD4" s="309"/>
      <c r="DFF4" s="309"/>
      <c r="DFH4" s="309"/>
      <c r="DFJ4" s="309"/>
      <c r="DFL4" s="309"/>
      <c r="DFN4" s="309"/>
      <c r="DFP4" s="309"/>
      <c r="DFR4" s="309"/>
      <c r="DFT4" s="309"/>
      <c r="DFV4" s="309"/>
      <c r="DFX4" s="309"/>
      <c r="DFZ4" s="309"/>
      <c r="DGB4" s="309"/>
      <c r="DGD4" s="309"/>
      <c r="DGF4" s="309"/>
      <c r="DGH4" s="309"/>
      <c r="DGJ4" s="309"/>
      <c r="DGL4" s="309"/>
      <c r="DGN4" s="309"/>
      <c r="DGP4" s="309"/>
      <c r="DGR4" s="309"/>
      <c r="DGT4" s="309"/>
      <c r="DGV4" s="309"/>
      <c r="DGX4" s="309"/>
      <c r="DGZ4" s="309"/>
      <c r="DHB4" s="309"/>
      <c r="DHD4" s="309"/>
      <c r="DHF4" s="309"/>
      <c r="DHH4" s="309"/>
      <c r="DHJ4" s="309"/>
      <c r="DHL4" s="309"/>
      <c r="DHN4" s="309"/>
      <c r="DHP4" s="309"/>
      <c r="DHR4" s="309"/>
      <c r="DHT4" s="309"/>
      <c r="DHV4" s="309"/>
      <c r="DHX4" s="309"/>
      <c r="DHZ4" s="309"/>
      <c r="DIB4" s="309"/>
      <c r="DID4" s="309"/>
      <c r="DIF4" s="309"/>
      <c r="DIH4" s="309"/>
      <c r="DIJ4" s="309"/>
      <c r="DIL4" s="309"/>
      <c r="DIN4" s="309"/>
      <c r="DIP4" s="309"/>
      <c r="DIR4" s="309"/>
      <c r="DIT4" s="309"/>
      <c r="DIV4" s="309"/>
      <c r="DIX4" s="309"/>
      <c r="DIZ4" s="309"/>
      <c r="DJB4" s="309"/>
      <c r="DJD4" s="309"/>
      <c r="DJF4" s="309"/>
      <c r="DJH4" s="309"/>
      <c r="DJJ4" s="309"/>
      <c r="DJL4" s="309"/>
      <c r="DJN4" s="309"/>
      <c r="DJP4" s="309"/>
      <c r="DJR4" s="309"/>
      <c r="DJT4" s="309"/>
      <c r="DJV4" s="309"/>
      <c r="DJX4" s="309"/>
      <c r="DJZ4" s="309"/>
      <c r="DKB4" s="309"/>
      <c r="DKD4" s="309"/>
      <c r="DKF4" s="309"/>
      <c r="DKH4" s="309"/>
      <c r="DKJ4" s="309"/>
      <c r="DKL4" s="309"/>
      <c r="DKN4" s="309"/>
      <c r="DKP4" s="309"/>
      <c r="DKR4" s="309"/>
      <c r="DKT4" s="309"/>
      <c r="DKV4" s="309"/>
      <c r="DKX4" s="309"/>
      <c r="DKZ4" s="309"/>
      <c r="DLB4" s="309"/>
      <c r="DLD4" s="309"/>
      <c r="DLF4" s="309"/>
      <c r="DLH4" s="309"/>
      <c r="DLJ4" s="309"/>
      <c r="DLL4" s="309"/>
      <c r="DLN4" s="309"/>
      <c r="DLP4" s="309"/>
      <c r="DLR4" s="309"/>
      <c r="DLT4" s="309"/>
      <c r="DLV4" s="309"/>
      <c r="DLX4" s="309"/>
      <c r="DLZ4" s="309"/>
      <c r="DMB4" s="309"/>
      <c r="DMD4" s="309"/>
      <c r="DMF4" s="309"/>
      <c r="DMH4" s="309"/>
      <c r="DMJ4" s="309"/>
      <c r="DML4" s="309"/>
      <c r="DMN4" s="309"/>
      <c r="DMP4" s="309"/>
      <c r="DMR4" s="309"/>
      <c r="DMT4" s="309"/>
      <c r="DMV4" s="309"/>
      <c r="DMX4" s="309"/>
      <c r="DMZ4" s="309"/>
      <c r="DNB4" s="309"/>
      <c r="DND4" s="309"/>
      <c r="DNF4" s="309"/>
      <c r="DNH4" s="309"/>
      <c r="DNJ4" s="309"/>
      <c r="DNL4" s="309"/>
      <c r="DNN4" s="309"/>
      <c r="DNP4" s="309"/>
      <c r="DNR4" s="309"/>
      <c r="DNT4" s="309"/>
      <c r="DNV4" s="309"/>
      <c r="DNX4" s="309"/>
      <c r="DNZ4" s="309"/>
      <c r="DOB4" s="309"/>
      <c r="DOD4" s="309"/>
      <c r="DOF4" s="309"/>
      <c r="DOH4" s="309"/>
      <c r="DOJ4" s="309"/>
      <c r="DOL4" s="309"/>
      <c r="DON4" s="309"/>
      <c r="DOP4" s="309"/>
      <c r="DOR4" s="309"/>
      <c r="DOT4" s="309"/>
      <c r="DOV4" s="309"/>
      <c r="DOX4" s="309"/>
      <c r="DOZ4" s="309"/>
      <c r="DPB4" s="309"/>
      <c r="DPD4" s="309"/>
      <c r="DPF4" s="309"/>
      <c r="DPH4" s="309"/>
      <c r="DPJ4" s="309"/>
      <c r="DPL4" s="309"/>
      <c r="DPN4" s="309"/>
      <c r="DPP4" s="309"/>
      <c r="DPR4" s="309"/>
      <c r="DPT4" s="309"/>
      <c r="DPV4" s="309"/>
      <c r="DPX4" s="309"/>
      <c r="DPZ4" s="309"/>
      <c r="DQB4" s="309"/>
      <c r="DQD4" s="309"/>
      <c r="DQF4" s="309"/>
      <c r="DQH4" s="309"/>
      <c r="DQJ4" s="309"/>
      <c r="DQL4" s="309"/>
      <c r="DQN4" s="309"/>
      <c r="DQP4" s="309"/>
      <c r="DQR4" s="309"/>
      <c r="DQT4" s="309"/>
      <c r="DQV4" s="309"/>
      <c r="DQX4" s="309"/>
      <c r="DQZ4" s="309"/>
      <c r="DRB4" s="309"/>
      <c r="DRD4" s="309"/>
      <c r="DRF4" s="309"/>
      <c r="DRH4" s="309"/>
      <c r="DRJ4" s="309"/>
      <c r="DRL4" s="309"/>
      <c r="DRN4" s="309"/>
      <c r="DRP4" s="309"/>
      <c r="DRR4" s="309"/>
      <c r="DRT4" s="309"/>
      <c r="DRV4" s="309"/>
      <c r="DRX4" s="309"/>
      <c r="DRZ4" s="309"/>
      <c r="DSB4" s="309"/>
      <c r="DSD4" s="309"/>
      <c r="DSF4" s="309"/>
      <c r="DSH4" s="309"/>
      <c r="DSJ4" s="309"/>
      <c r="DSL4" s="309"/>
      <c r="DSN4" s="309"/>
      <c r="DSP4" s="309"/>
      <c r="DSR4" s="309"/>
      <c r="DST4" s="309"/>
      <c r="DSV4" s="309"/>
      <c r="DSX4" s="309"/>
      <c r="DSZ4" s="309"/>
      <c r="DTB4" s="309"/>
      <c r="DTD4" s="309"/>
      <c r="DTF4" s="309"/>
      <c r="DTH4" s="309"/>
      <c r="DTJ4" s="309"/>
      <c r="DTL4" s="309"/>
      <c r="DTN4" s="309"/>
      <c r="DTP4" s="309"/>
      <c r="DTR4" s="309"/>
      <c r="DTT4" s="309"/>
      <c r="DTV4" s="309"/>
      <c r="DTX4" s="309"/>
      <c r="DTZ4" s="309"/>
      <c r="DUB4" s="309"/>
      <c r="DUD4" s="309"/>
      <c r="DUF4" s="309"/>
      <c r="DUH4" s="309"/>
      <c r="DUJ4" s="309"/>
      <c r="DUL4" s="309"/>
      <c r="DUN4" s="309"/>
      <c r="DUP4" s="309"/>
      <c r="DUR4" s="309"/>
      <c r="DUT4" s="309"/>
      <c r="DUV4" s="309"/>
      <c r="DUX4" s="309"/>
      <c r="DUZ4" s="309"/>
      <c r="DVB4" s="309"/>
      <c r="DVD4" s="309"/>
      <c r="DVF4" s="309"/>
      <c r="DVH4" s="309"/>
      <c r="DVJ4" s="309"/>
      <c r="DVL4" s="309"/>
      <c r="DVN4" s="309"/>
      <c r="DVP4" s="309"/>
      <c r="DVR4" s="309"/>
      <c r="DVT4" s="309"/>
      <c r="DVV4" s="309"/>
      <c r="DVX4" s="309"/>
      <c r="DVZ4" s="309"/>
      <c r="DWB4" s="309"/>
      <c r="DWD4" s="309"/>
      <c r="DWF4" s="309"/>
      <c r="DWH4" s="309"/>
      <c r="DWJ4" s="309"/>
      <c r="DWL4" s="309"/>
      <c r="DWN4" s="309"/>
      <c r="DWP4" s="309"/>
      <c r="DWR4" s="309"/>
      <c r="DWT4" s="309"/>
      <c r="DWV4" s="309"/>
      <c r="DWX4" s="309"/>
      <c r="DWZ4" s="309"/>
      <c r="DXB4" s="309"/>
      <c r="DXD4" s="309"/>
      <c r="DXF4" s="309"/>
      <c r="DXH4" s="309"/>
      <c r="DXJ4" s="309"/>
      <c r="DXL4" s="309"/>
      <c r="DXN4" s="309"/>
      <c r="DXP4" s="309"/>
      <c r="DXR4" s="309"/>
      <c r="DXT4" s="309"/>
      <c r="DXV4" s="309"/>
      <c r="DXX4" s="309"/>
      <c r="DXZ4" s="309"/>
      <c r="DYB4" s="309"/>
      <c r="DYD4" s="309"/>
      <c r="DYF4" s="309"/>
      <c r="DYH4" s="309"/>
      <c r="DYJ4" s="309"/>
      <c r="DYL4" s="309"/>
      <c r="DYN4" s="309"/>
      <c r="DYP4" s="309"/>
      <c r="DYR4" s="309"/>
      <c r="DYT4" s="309"/>
      <c r="DYV4" s="309"/>
      <c r="DYX4" s="309"/>
      <c r="DYZ4" s="309"/>
      <c r="DZB4" s="309"/>
      <c r="DZD4" s="309"/>
      <c r="DZF4" s="309"/>
      <c r="DZH4" s="309"/>
      <c r="DZJ4" s="309"/>
      <c r="DZL4" s="309"/>
      <c r="DZN4" s="309"/>
      <c r="DZP4" s="309"/>
      <c r="DZR4" s="309"/>
      <c r="DZT4" s="309"/>
      <c r="DZV4" s="309"/>
      <c r="DZX4" s="309"/>
      <c r="DZZ4" s="309"/>
      <c r="EAB4" s="309"/>
      <c r="EAD4" s="309"/>
      <c r="EAF4" s="309"/>
      <c r="EAH4" s="309"/>
      <c r="EAJ4" s="309"/>
      <c r="EAL4" s="309"/>
      <c r="EAN4" s="309"/>
      <c r="EAP4" s="309"/>
      <c r="EAR4" s="309"/>
      <c r="EAT4" s="309"/>
      <c r="EAV4" s="309"/>
      <c r="EAX4" s="309"/>
      <c r="EAZ4" s="309"/>
      <c r="EBB4" s="309"/>
      <c r="EBD4" s="309"/>
      <c r="EBF4" s="309"/>
      <c r="EBH4" s="309"/>
      <c r="EBJ4" s="309"/>
      <c r="EBL4" s="309"/>
      <c r="EBN4" s="309"/>
      <c r="EBP4" s="309"/>
      <c r="EBR4" s="309"/>
      <c r="EBT4" s="309"/>
      <c r="EBV4" s="309"/>
      <c r="EBX4" s="309"/>
      <c r="EBZ4" s="309"/>
      <c r="ECB4" s="309"/>
      <c r="ECD4" s="309"/>
      <c r="ECF4" s="309"/>
      <c r="ECH4" s="309"/>
      <c r="ECJ4" s="309"/>
      <c r="ECL4" s="309"/>
      <c r="ECN4" s="309"/>
      <c r="ECP4" s="309"/>
      <c r="ECR4" s="309"/>
      <c r="ECT4" s="309"/>
      <c r="ECV4" s="309"/>
      <c r="ECX4" s="309"/>
      <c r="ECZ4" s="309"/>
      <c r="EDB4" s="309"/>
      <c r="EDD4" s="309"/>
      <c r="EDF4" s="309"/>
      <c r="EDH4" s="309"/>
      <c r="EDJ4" s="309"/>
      <c r="EDL4" s="309"/>
      <c r="EDN4" s="309"/>
      <c r="EDP4" s="309"/>
      <c r="EDR4" s="309"/>
      <c r="EDT4" s="309"/>
      <c r="EDV4" s="309"/>
      <c r="EDX4" s="309"/>
      <c r="EDZ4" s="309"/>
      <c r="EEB4" s="309"/>
      <c r="EED4" s="309"/>
      <c r="EEF4" s="309"/>
      <c r="EEH4" s="309"/>
      <c r="EEJ4" s="309"/>
      <c r="EEL4" s="309"/>
      <c r="EEN4" s="309"/>
      <c r="EEP4" s="309"/>
      <c r="EER4" s="309"/>
      <c r="EET4" s="309"/>
      <c r="EEV4" s="309"/>
      <c r="EEX4" s="309"/>
      <c r="EEZ4" s="309"/>
      <c r="EFB4" s="309"/>
      <c r="EFD4" s="309"/>
      <c r="EFF4" s="309"/>
      <c r="EFH4" s="309"/>
      <c r="EFJ4" s="309"/>
      <c r="EFL4" s="309"/>
      <c r="EFN4" s="309"/>
      <c r="EFP4" s="309"/>
      <c r="EFR4" s="309"/>
      <c r="EFT4" s="309"/>
      <c r="EFV4" s="309"/>
      <c r="EFX4" s="309"/>
      <c r="EFZ4" s="309"/>
      <c r="EGB4" s="309"/>
      <c r="EGD4" s="309"/>
      <c r="EGF4" s="309"/>
      <c r="EGH4" s="309"/>
      <c r="EGJ4" s="309"/>
      <c r="EGL4" s="309"/>
      <c r="EGN4" s="309"/>
      <c r="EGP4" s="309"/>
      <c r="EGR4" s="309"/>
      <c r="EGT4" s="309"/>
      <c r="EGV4" s="309"/>
      <c r="EGX4" s="309"/>
      <c r="EGZ4" s="309"/>
      <c r="EHB4" s="309"/>
      <c r="EHD4" s="309"/>
      <c r="EHF4" s="309"/>
      <c r="EHH4" s="309"/>
      <c r="EHJ4" s="309"/>
      <c r="EHL4" s="309"/>
      <c r="EHN4" s="309"/>
      <c r="EHP4" s="309"/>
      <c r="EHR4" s="309"/>
      <c r="EHT4" s="309"/>
      <c r="EHV4" s="309"/>
      <c r="EHX4" s="309"/>
      <c r="EHZ4" s="309"/>
      <c r="EIB4" s="309"/>
      <c r="EID4" s="309"/>
      <c r="EIF4" s="309"/>
      <c r="EIH4" s="309"/>
      <c r="EIJ4" s="309"/>
      <c r="EIL4" s="309"/>
      <c r="EIN4" s="309"/>
      <c r="EIP4" s="309"/>
      <c r="EIR4" s="309"/>
      <c r="EIT4" s="309"/>
      <c r="EIV4" s="309"/>
      <c r="EIX4" s="309"/>
      <c r="EIZ4" s="309"/>
      <c r="EJB4" s="309"/>
      <c r="EJD4" s="309"/>
      <c r="EJF4" s="309"/>
      <c r="EJH4" s="309"/>
      <c r="EJJ4" s="309"/>
      <c r="EJL4" s="309"/>
      <c r="EJN4" s="309"/>
      <c r="EJP4" s="309"/>
      <c r="EJR4" s="309"/>
      <c r="EJT4" s="309"/>
      <c r="EJV4" s="309"/>
      <c r="EJX4" s="309"/>
      <c r="EJZ4" s="309"/>
      <c r="EKB4" s="309"/>
      <c r="EKD4" s="309"/>
      <c r="EKF4" s="309"/>
      <c r="EKH4" s="309"/>
      <c r="EKJ4" s="309"/>
      <c r="EKL4" s="309"/>
      <c r="EKN4" s="309"/>
      <c r="EKP4" s="309"/>
      <c r="EKR4" s="309"/>
      <c r="EKT4" s="309"/>
      <c r="EKV4" s="309"/>
      <c r="EKX4" s="309"/>
      <c r="EKZ4" s="309"/>
      <c r="ELB4" s="309"/>
      <c r="ELD4" s="309"/>
      <c r="ELF4" s="309"/>
      <c r="ELH4" s="309"/>
      <c r="ELJ4" s="309"/>
      <c r="ELL4" s="309"/>
      <c r="ELN4" s="309"/>
      <c r="ELP4" s="309"/>
      <c r="ELR4" s="309"/>
      <c r="ELT4" s="309"/>
      <c r="ELV4" s="309"/>
      <c r="ELX4" s="309"/>
      <c r="ELZ4" s="309"/>
      <c r="EMB4" s="309"/>
      <c r="EMD4" s="309"/>
      <c r="EMF4" s="309"/>
      <c r="EMH4" s="309"/>
      <c r="EMJ4" s="309"/>
      <c r="EML4" s="309"/>
      <c r="EMN4" s="309"/>
      <c r="EMP4" s="309"/>
      <c r="EMR4" s="309"/>
      <c r="EMT4" s="309"/>
      <c r="EMV4" s="309"/>
      <c r="EMX4" s="309"/>
      <c r="EMZ4" s="309"/>
      <c r="ENB4" s="309"/>
      <c r="END4" s="309"/>
      <c r="ENF4" s="309"/>
      <c r="ENH4" s="309"/>
      <c r="ENJ4" s="309"/>
      <c r="ENL4" s="309"/>
      <c r="ENN4" s="309"/>
      <c r="ENP4" s="309"/>
      <c r="ENR4" s="309"/>
      <c r="ENT4" s="309"/>
      <c r="ENV4" s="309"/>
      <c r="ENX4" s="309"/>
      <c r="ENZ4" s="309"/>
      <c r="EOB4" s="309"/>
      <c r="EOD4" s="309"/>
      <c r="EOF4" s="309"/>
      <c r="EOH4" s="309"/>
      <c r="EOJ4" s="309"/>
      <c r="EOL4" s="309"/>
      <c r="EON4" s="309"/>
      <c r="EOP4" s="309"/>
      <c r="EOR4" s="309"/>
      <c r="EOT4" s="309"/>
      <c r="EOV4" s="309"/>
      <c r="EOX4" s="309"/>
      <c r="EOZ4" s="309"/>
      <c r="EPB4" s="309"/>
      <c r="EPD4" s="309"/>
      <c r="EPF4" s="309"/>
      <c r="EPH4" s="309"/>
      <c r="EPJ4" s="309"/>
      <c r="EPL4" s="309"/>
      <c r="EPN4" s="309"/>
      <c r="EPP4" s="309"/>
      <c r="EPR4" s="309"/>
      <c r="EPT4" s="309"/>
      <c r="EPV4" s="309"/>
      <c r="EPX4" s="309"/>
      <c r="EPZ4" s="309"/>
      <c r="EQB4" s="309"/>
      <c r="EQD4" s="309"/>
      <c r="EQF4" s="309"/>
      <c r="EQH4" s="309"/>
      <c r="EQJ4" s="309"/>
      <c r="EQL4" s="309"/>
      <c r="EQN4" s="309"/>
      <c r="EQP4" s="309"/>
      <c r="EQR4" s="309"/>
      <c r="EQT4" s="309"/>
      <c r="EQV4" s="309"/>
      <c r="EQX4" s="309"/>
      <c r="EQZ4" s="309"/>
      <c r="ERB4" s="309"/>
      <c r="ERD4" s="309"/>
      <c r="ERF4" s="309"/>
      <c r="ERH4" s="309"/>
      <c r="ERJ4" s="309"/>
      <c r="ERL4" s="309"/>
      <c r="ERN4" s="309"/>
      <c r="ERP4" s="309"/>
      <c r="ERR4" s="309"/>
      <c r="ERT4" s="309"/>
      <c r="ERV4" s="309"/>
      <c r="ERX4" s="309"/>
      <c r="ERZ4" s="309"/>
      <c r="ESB4" s="309"/>
      <c r="ESD4" s="309"/>
      <c r="ESF4" s="309"/>
      <c r="ESH4" s="309"/>
      <c r="ESJ4" s="309"/>
      <c r="ESL4" s="309"/>
      <c r="ESN4" s="309"/>
      <c r="ESP4" s="309"/>
      <c r="ESR4" s="309"/>
      <c r="EST4" s="309"/>
      <c r="ESV4" s="309"/>
      <c r="ESX4" s="309"/>
      <c r="ESZ4" s="309"/>
      <c r="ETB4" s="309"/>
      <c r="ETD4" s="309"/>
      <c r="ETF4" s="309"/>
      <c r="ETH4" s="309"/>
      <c r="ETJ4" s="309"/>
      <c r="ETL4" s="309"/>
      <c r="ETN4" s="309"/>
      <c r="ETP4" s="309"/>
      <c r="ETR4" s="309"/>
      <c r="ETT4" s="309"/>
      <c r="ETV4" s="309"/>
      <c r="ETX4" s="309"/>
      <c r="ETZ4" s="309"/>
      <c r="EUB4" s="309"/>
      <c r="EUD4" s="309"/>
      <c r="EUF4" s="309"/>
      <c r="EUH4" s="309"/>
      <c r="EUJ4" s="309"/>
      <c r="EUL4" s="309"/>
      <c r="EUN4" s="309"/>
      <c r="EUP4" s="309"/>
      <c r="EUR4" s="309"/>
      <c r="EUT4" s="309"/>
      <c r="EUV4" s="309"/>
      <c r="EUX4" s="309"/>
      <c r="EUZ4" s="309"/>
      <c r="EVB4" s="309"/>
      <c r="EVD4" s="309"/>
      <c r="EVF4" s="309"/>
      <c r="EVH4" s="309"/>
      <c r="EVJ4" s="309"/>
      <c r="EVL4" s="309"/>
      <c r="EVN4" s="309"/>
      <c r="EVP4" s="309"/>
      <c r="EVR4" s="309"/>
      <c r="EVT4" s="309"/>
      <c r="EVV4" s="309"/>
      <c r="EVX4" s="309"/>
      <c r="EVZ4" s="309"/>
      <c r="EWB4" s="309"/>
      <c r="EWD4" s="309"/>
      <c r="EWF4" s="309"/>
      <c r="EWH4" s="309"/>
      <c r="EWJ4" s="309"/>
      <c r="EWL4" s="309"/>
      <c r="EWN4" s="309"/>
      <c r="EWP4" s="309"/>
      <c r="EWR4" s="309"/>
      <c r="EWT4" s="309"/>
      <c r="EWV4" s="309"/>
      <c r="EWX4" s="309"/>
      <c r="EWZ4" s="309"/>
      <c r="EXB4" s="309"/>
      <c r="EXD4" s="309"/>
      <c r="EXF4" s="309"/>
      <c r="EXH4" s="309"/>
      <c r="EXJ4" s="309"/>
      <c r="EXL4" s="309"/>
      <c r="EXN4" s="309"/>
      <c r="EXP4" s="309"/>
      <c r="EXR4" s="309"/>
      <c r="EXT4" s="309"/>
      <c r="EXV4" s="309"/>
      <c r="EXX4" s="309"/>
      <c r="EXZ4" s="309"/>
      <c r="EYB4" s="309"/>
      <c r="EYD4" s="309"/>
      <c r="EYF4" s="309"/>
      <c r="EYH4" s="309"/>
      <c r="EYJ4" s="309"/>
      <c r="EYL4" s="309"/>
      <c r="EYN4" s="309"/>
      <c r="EYP4" s="309"/>
      <c r="EYR4" s="309"/>
      <c r="EYT4" s="309"/>
      <c r="EYV4" s="309"/>
      <c r="EYX4" s="309"/>
      <c r="EYZ4" s="309"/>
      <c r="EZB4" s="309"/>
      <c r="EZD4" s="309"/>
      <c r="EZF4" s="309"/>
      <c r="EZH4" s="309"/>
      <c r="EZJ4" s="309"/>
      <c r="EZL4" s="309"/>
      <c r="EZN4" s="309"/>
      <c r="EZP4" s="309"/>
      <c r="EZR4" s="309"/>
      <c r="EZT4" s="309"/>
      <c r="EZV4" s="309"/>
      <c r="EZX4" s="309"/>
      <c r="EZZ4" s="309"/>
      <c r="FAB4" s="309"/>
      <c r="FAD4" s="309"/>
      <c r="FAF4" s="309"/>
      <c r="FAH4" s="309"/>
      <c r="FAJ4" s="309"/>
      <c r="FAL4" s="309"/>
      <c r="FAN4" s="309"/>
      <c r="FAP4" s="309"/>
      <c r="FAR4" s="309"/>
      <c r="FAT4" s="309"/>
      <c r="FAV4" s="309"/>
      <c r="FAX4" s="309"/>
      <c r="FAZ4" s="309"/>
      <c r="FBB4" s="309"/>
      <c r="FBD4" s="309"/>
      <c r="FBF4" s="309"/>
      <c r="FBH4" s="309"/>
      <c r="FBJ4" s="309"/>
      <c r="FBL4" s="309"/>
      <c r="FBN4" s="309"/>
      <c r="FBP4" s="309"/>
      <c r="FBR4" s="309"/>
      <c r="FBT4" s="309"/>
      <c r="FBV4" s="309"/>
      <c r="FBX4" s="309"/>
      <c r="FBZ4" s="309"/>
      <c r="FCB4" s="309"/>
      <c r="FCD4" s="309"/>
      <c r="FCF4" s="309"/>
      <c r="FCH4" s="309"/>
      <c r="FCJ4" s="309"/>
      <c r="FCL4" s="309"/>
      <c r="FCN4" s="309"/>
      <c r="FCP4" s="309"/>
      <c r="FCR4" s="309"/>
      <c r="FCT4" s="309"/>
      <c r="FCV4" s="309"/>
      <c r="FCX4" s="309"/>
      <c r="FCZ4" s="309"/>
      <c r="FDB4" s="309"/>
      <c r="FDD4" s="309"/>
      <c r="FDF4" s="309"/>
      <c r="FDH4" s="309"/>
      <c r="FDJ4" s="309"/>
      <c r="FDL4" s="309"/>
      <c r="FDN4" s="309"/>
      <c r="FDP4" s="309"/>
      <c r="FDR4" s="309"/>
      <c r="FDT4" s="309"/>
      <c r="FDV4" s="309"/>
      <c r="FDX4" s="309"/>
      <c r="FDZ4" s="309"/>
      <c r="FEB4" s="309"/>
      <c r="FED4" s="309"/>
      <c r="FEF4" s="309"/>
      <c r="FEH4" s="309"/>
      <c r="FEJ4" s="309"/>
      <c r="FEL4" s="309"/>
      <c r="FEN4" s="309"/>
      <c r="FEP4" s="309"/>
      <c r="FER4" s="309"/>
      <c r="FET4" s="309"/>
      <c r="FEV4" s="309"/>
      <c r="FEX4" s="309"/>
      <c r="FEZ4" s="309"/>
      <c r="FFB4" s="309"/>
      <c r="FFD4" s="309"/>
      <c r="FFF4" s="309"/>
      <c r="FFH4" s="309"/>
      <c r="FFJ4" s="309"/>
      <c r="FFL4" s="309"/>
      <c r="FFN4" s="309"/>
      <c r="FFP4" s="309"/>
      <c r="FFR4" s="309"/>
      <c r="FFT4" s="309"/>
      <c r="FFV4" s="309"/>
      <c r="FFX4" s="309"/>
      <c r="FFZ4" s="309"/>
      <c r="FGB4" s="309"/>
      <c r="FGD4" s="309"/>
      <c r="FGF4" s="309"/>
      <c r="FGH4" s="309"/>
      <c r="FGJ4" s="309"/>
      <c r="FGL4" s="309"/>
      <c r="FGN4" s="309"/>
      <c r="FGP4" s="309"/>
      <c r="FGR4" s="309"/>
      <c r="FGT4" s="309"/>
      <c r="FGV4" s="309"/>
      <c r="FGX4" s="309"/>
      <c r="FGZ4" s="309"/>
      <c r="FHB4" s="309"/>
      <c r="FHD4" s="309"/>
      <c r="FHF4" s="309"/>
      <c r="FHH4" s="309"/>
      <c r="FHJ4" s="309"/>
      <c r="FHL4" s="309"/>
      <c r="FHN4" s="309"/>
      <c r="FHP4" s="309"/>
      <c r="FHR4" s="309"/>
      <c r="FHT4" s="309"/>
      <c r="FHV4" s="309"/>
      <c r="FHX4" s="309"/>
      <c r="FHZ4" s="309"/>
      <c r="FIB4" s="309"/>
      <c r="FID4" s="309"/>
      <c r="FIF4" s="309"/>
      <c r="FIH4" s="309"/>
      <c r="FIJ4" s="309"/>
      <c r="FIL4" s="309"/>
      <c r="FIN4" s="309"/>
      <c r="FIP4" s="309"/>
      <c r="FIR4" s="309"/>
      <c r="FIT4" s="309"/>
      <c r="FIV4" s="309"/>
      <c r="FIX4" s="309"/>
      <c r="FIZ4" s="309"/>
      <c r="FJB4" s="309"/>
      <c r="FJD4" s="309"/>
      <c r="FJF4" s="309"/>
      <c r="FJH4" s="309"/>
      <c r="FJJ4" s="309"/>
      <c r="FJL4" s="309"/>
      <c r="FJN4" s="309"/>
      <c r="FJP4" s="309"/>
      <c r="FJR4" s="309"/>
      <c r="FJT4" s="309"/>
      <c r="FJV4" s="309"/>
      <c r="FJX4" s="309"/>
      <c r="FJZ4" s="309"/>
      <c r="FKB4" s="309"/>
      <c r="FKD4" s="309"/>
      <c r="FKF4" s="309"/>
      <c r="FKH4" s="309"/>
      <c r="FKJ4" s="309"/>
      <c r="FKL4" s="309"/>
      <c r="FKN4" s="309"/>
      <c r="FKP4" s="309"/>
      <c r="FKR4" s="309"/>
      <c r="FKT4" s="309"/>
      <c r="FKV4" s="309"/>
      <c r="FKX4" s="309"/>
      <c r="FKZ4" s="309"/>
      <c r="FLB4" s="309"/>
      <c r="FLD4" s="309"/>
      <c r="FLF4" s="309"/>
      <c r="FLH4" s="309"/>
      <c r="FLJ4" s="309"/>
      <c r="FLL4" s="309"/>
      <c r="FLN4" s="309"/>
      <c r="FLP4" s="309"/>
      <c r="FLR4" s="309"/>
      <c r="FLT4" s="309"/>
      <c r="FLV4" s="309"/>
      <c r="FLX4" s="309"/>
      <c r="FLZ4" s="309"/>
      <c r="FMB4" s="309"/>
      <c r="FMD4" s="309"/>
      <c r="FMF4" s="309"/>
      <c r="FMH4" s="309"/>
      <c r="FMJ4" s="309"/>
      <c r="FML4" s="309"/>
      <c r="FMN4" s="309"/>
      <c r="FMP4" s="309"/>
      <c r="FMR4" s="309"/>
      <c r="FMT4" s="309"/>
      <c r="FMV4" s="309"/>
      <c r="FMX4" s="309"/>
      <c r="FMZ4" s="309"/>
      <c r="FNB4" s="309"/>
      <c r="FND4" s="309"/>
      <c r="FNF4" s="309"/>
      <c r="FNH4" s="309"/>
      <c r="FNJ4" s="309"/>
      <c r="FNL4" s="309"/>
      <c r="FNN4" s="309"/>
      <c r="FNP4" s="309"/>
      <c r="FNR4" s="309"/>
      <c r="FNT4" s="309"/>
      <c r="FNV4" s="309"/>
      <c r="FNX4" s="309"/>
      <c r="FNZ4" s="309"/>
      <c r="FOB4" s="309"/>
      <c r="FOD4" s="309"/>
      <c r="FOF4" s="309"/>
      <c r="FOH4" s="309"/>
      <c r="FOJ4" s="309"/>
      <c r="FOL4" s="309"/>
      <c r="FON4" s="309"/>
      <c r="FOP4" s="309"/>
      <c r="FOR4" s="309"/>
      <c r="FOT4" s="309"/>
      <c r="FOV4" s="309"/>
      <c r="FOX4" s="309"/>
      <c r="FOZ4" s="309"/>
      <c r="FPB4" s="309"/>
      <c r="FPD4" s="309"/>
      <c r="FPF4" s="309"/>
      <c r="FPH4" s="309"/>
      <c r="FPJ4" s="309"/>
      <c r="FPL4" s="309"/>
      <c r="FPN4" s="309"/>
      <c r="FPP4" s="309"/>
      <c r="FPR4" s="309"/>
      <c r="FPT4" s="309"/>
      <c r="FPV4" s="309"/>
      <c r="FPX4" s="309"/>
      <c r="FPZ4" s="309"/>
      <c r="FQB4" s="309"/>
      <c r="FQD4" s="309"/>
      <c r="FQF4" s="309"/>
      <c r="FQH4" s="309"/>
      <c r="FQJ4" s="309"/>
      <c r="FQL4" s="309"/>
      <c r="FQN4" s="309"/>
      <c r="FQP4" s="309"/>
      <c r="FQR4" s="309"/>
      <c r="FQT4" s="309"/>
      <c r="FQV4" s="309"/>
      <c r="FQX4" s="309"/>
      <c r="FQZ4" s="309"/>
      <c r="FRB4" s="309"/>
      <c r="FRD4" s="309"/>
      <c r="FRF4" s="309"/>
      <c r="FRH4" s="309"/>
      <c r="FRJ4" s="309"/>
      <c r="FRL4" s="309"/>
      <c r="FRN4" s="309"/>
      <c r="FRP4" s="309"/>
      <c r="FRR4" s="309"/>
      <c r="FRT4" s="309"/>
      <c r="FRV4" s="309"/>
      <c r="FRX4" s="309"/>
      <c r="FRZ4" s="309"/>
      <c r="FSB4" s="309"/>
      <c r="FSD4" s="309"/>
      <c r="FSF4" s="309"/>
      <c r="FSH4" s="309"/>
      <c r="FSJ4" s="309"/>
      <c r="FSL4" s="309"/>
      <c r="FSN4" s="309"/>
      <c r="FSP4" s="309"/>
      <c r="FSR4" s="309"/>
      <c r="FST4" s="309"/>
      <c r="FSV4" s="309"/>
      <c r="FSX4" s="309"/>
      <c r="FSZ4" s="309"/>
      <c r="FTB4" s="309"/>
      <c r="FTD4" s="309"/>
      <c r="FTF4" s="309"/>
      <c r="FTH4" s="309"/>
      <c r="FTJ4" s="309"/>
      <c r="FTL4" s="309"/>
      <c r="FTN4" s="309"/>
      <c r="FTP4" s="309"/>
      <c r="FTR4" s="309"/>
      <c r="FTT4" s="309"/>
      <c r="FTV4" s="309"/>
      <c r="FTX4" s="309"/>
      <c r="FTZ4" s="309"/>
      <c r="FUB4" s="309"/>
      <c r="FUD4" s="309"/>
      <c r="FUF4" s="309"/>
      <c r="FUH4" s="309"/>
      <c r="FUJ4" s="309"/>
      <c r="FUL4" s="309"/>
      <c r="FUN4" s="309"/>
      <c r="FUP4" s="309"/>
      <c r="FUR4" s="309"/>
      <c r="FUT4" s="309"/>
      <c r="FUV4" s="309"/>
      <c r="FUX4" s="309"/>
      <c r="FUZ4" s="309"/>
      <c r="FVB4" s="309"/>
      <c r="FVD4" s="309"/>
      <c r="FVF4" s="309"/>
      <c r="FVH4" s="309"/>
      <c r="FVJ4" s="309"/>
      <c r="FVL4" s="309"/>
      <c r="FVN4" s="309"/>
      <c r="FVP4" s="309"/>
      <c r="FVR4" s="309"/>
      <c r="FVT4" s="309"/>
      <c r="FVV4" s="309"/>
      <c r="FVX4" s="309"/>
      <c r="FVZ4" s="309"/>
      <c r="FWB4" s="309"/>
      <c r="FWD4" s="309"/>
      <c r="FWF4" s="309"/>
      <c r="FWH4" s="309"/>
      <c r="FWJ4" s="309"/>
      <c r="FWL4" s="309"/>
      <c r="FWN4" s="309"/>
      <c r="FWP4" s="309"/>
      <c r="FWR4" s="309"/>
      <c r="FWT4" s="309"/>
      <c r="FWV4" s="309"/>
      <c r="FWX4" s="309"/>
      <c r="FWZ4" s="309"/>
      <c r="FXB4" s="309"/>
      <c r="FXD4" s="309"/>
      <c r="FXF4" s="309"/>
      <c r="FXH4" s="309"/>
      <c r="FXJ4" s="309"/>
      <c r="FXL4" s="309"/>
      <c r="FXN4" s="309"/>
      <c r="FXP4" s="309"/>
      <c r="FXR4" s="309"/>
      <c r="FXT4" s="309"/>
      <c r="FXV4" s="309"/>
      <c r="FXX4" s="309"/>
      <c r="FXZ4" s="309"/>
      <c r="FYB4" s="309"/>
      <c r="FYD4" s="309"/>
      <c r="FYF4" s="309"/>
      <c r="FYH4" s="309"/>
      <c r="FYJ4" s="309"/>
      <c r="FYL4" s="309"/>
      <c r="FYN4" s="309"/>
      <c r="FYP4" s="309"/>
      <c r="FYR4" s="309"/>
      <c r="FYT4" s="309"/>
      <c r="FYV4" s="309"/>
      <c r="FYX4" s="309"/>
      <c r="FYZ4" s="309"/>
      <c r="FZB4" s="309"/>
      <c r="FZD4" s="309"/>
      <c r="FZF4" s="309"/>
      <c r="FZH4" s="309"/>
      <c r="FZJ4" s="309"/>
      <c r="FZL4" s="309"/>
      <c r="FZN4" s="309"/>
      <c r="FZP4" s="309"/>
      <c r="FZR4" s="309"/>
      <c r="FZT4" s="309"/>
      <c r="FZV4" s="309"/>
      <c r="FZX4" s="309"/>
      <c r="FZZ4" s="309"/>
      <c r="GAB4" s="309"/>
      <c r="GAD4" s="309"/>
      <c r="GAF4" s="309"/>
      <c r="GAH4" s="309"/>
      <c r="GAJ4" s="309"/>
      <c r="GAL4" s="309"/>
      <c r="GAN4" s="309"/>
      <c r="GAP4" s="309"/>
      <c r="GAR4" s="309"/>
      <c r="GAT4" s="309"/>
      <c r="GAV4" s="309"/>
      <c r="GAX4" s="309"/>
      <c r="GAZ4" s="309"/>
      <c r="GBB4" s="309"/>
      <c r="GBD4" s="309"/>
      <c r="GBF4" s="309"/>
      <c r="GBH4" s="309"/>
      <c r="GBJ4" s="309"/>
      <c r="GBL4" s="309"/>
      <c r="GBN4" s="309"/>
      <c r="GBP4" s="309"/>
      <c r="GBR4" s="309"/>
      <c r="GBT4" s="309"/>
      <c r="GBV4" s="309"/>
      <c r="GBX4" s="309"/>
      <c r="GBZ4" s="309"/>
      <c r="GCB4" s="309"/>
      <c r="GCD4" s="309"/>
      <c r="GCF4" s="309"/>
      <c r="GCH4" s="309"/>
      <c r="GCJ4" s="309"/>
      <c r="GCL4" s="309"/>
      <c r="GCN4" s="309"/>
      <c r="GCP4" s="309"/>
      <c r="GCR4" s="309"/>
      <c r="GCT4" s="309"/>
      <c r="GCV4" s="309"/>
      <c r="GCX4" s="309"/>
      <c r="GCZ4" s="309"/>
      <c r="GDB4" s="309"/>
      <c r="GDD4" s="309"/>
      <c r="GDF4" s="309"/>
      <c r="GDH4" s="309"/>
      <c r="GDJ4" s="309"/>
      <c r="GDL4" s="309"/>
      <c r="GDN4" s="309"/>
      <c r="GDP4" s="309"/>
      <c r="GDR4" s="309"/>
      <c r="GDT4" s="309"/>
      <c r="GDV4" s="309"/>
      <c r="GDX4" s="309"/>
      <c r="GDZ4" s="309"/>
      <c r="GEB4" s="309"/>
      <c r="GED4" s="309"/>
      <c r="GEF4" s="309"/>
      <c r="GEH4" s="309"/>
      <c r="GEJ4" s="309"/>
      <c r="GEL4" s="309"/>
      <c r="GEN4" s="309"/>
      <c r="GEP4" s="309"/>
      <c r="GER4" s="309"/>
      <c r="GET4" s="309"/>
      <c r="GEV4" s="309"/>
      <c r="GEX4" s="309"/>
      <c r="GEZ4" s="309"/>
      <c r="GFB4" s="309"/>
      <c r="GFD4" s="309"/>
      <c r="GFF4" s="309"/>
      <c r="GFH4" s="309"/>
      <c r="GFJ4" s="309"/>
      <c r="GFL4" s="309"/>
      <c r="GFN4" s="309"/>
      <c r="GFP4" s="309"/>
      <c r="GFR4" s="309"/>
      <c r="GFT4" s="309"/>
      <c r="GFV4" s="309"/>
      <c r="GFX4" s="309"/>
      <c r="GFZ4" s="309"/>
      <c r="GGB4" s="309"/>
      <c r="GGD4" s="309"/>
      <c r="GGF4" s="309"/>
      <c r="GGH4" s="309"/>
      <c r="GGJ4" s="309"/>
      <c r="GGL4" s="309"/>
      <c r="GGN4" s="309"/>
      <c r="GGP4" s="309"/>
      <c r="GGR4" s="309"/>
      <c r="GGT4" s="309"/>
      <c r="GGV4" s="309"/>
      <c r="GGX4" s="309"/>
      <c r="GGZ4" s="309"/>
      <c r="GHB4" s="309"/>
      <c r="GHD4" s="309"/>
      <c r="GHF4" s="309"/>
      <c r="GHH4" s="309"/>
      <c r="GHJ4" s="309"/>
      <c r="GHL4" s="309"/>
      <c r="GHN4" s="309"/>
      <c r="GHP4" s="309"/>
      <c r="GHR4" s="309"/>
      <c r="GHT4" s="309"/>
      <c r="GHV4" s="309"/>
      <c r="GHX4" s="309"/>
      <c r="GHZ4" s="309"/>
      <c r="GIB4" s="309"/>
      <c r="GID4" s="309"/>
      <c r="GIF4" s="309"/>
      <c r="GIH4" s="309"/>
      <c r="GIJ4" s="309"/>
      <c r="GIL4" s="309"/>
      <c r="GIN4" s="309"/>
      <c r="GIP4" s="309"/>
      <c r="GIR4" s="309"/>
      <c r="GIT4" s="309"/>
      <c r="GIV4" s="309"/>
      <c r="GIX4" s="309"/>
      <c r="GIZ4" s="309"/>
      <c r="GJB4" s="309"/>
      <c r="GJD4" s="309"/>
      <c r="GJF4" s="309"/>
      <c r="GJH4" s="309"/>
      <c r="GJJ4" s="309"/>
      <c r="GJL4" s="309"/>
      <c r="GJN4" s="309"/>
      <c r="GJP4" s="309"/>
      <c r="GJR4" s="309"/>
      <c r="GJT4" s="309"/>
      <c r="GJV4" s="309"/>
      <c r="GJX4" s="309"/>
      <c r="GJZ4" s="309"/>
      <c r="GKB4" s="309"/>
      <c r="GKD4" s="309"/>
      <c r="GKF4" s="309"/>
      <c r="GKH4" s="309"/>
      <c r="GKJ4" s="309"/>
      <c r="GKL4" s="309"/>
      <c r="GKN4" s="309"/>
      <c r="GKP4" s="309"/>
      <c r="GKR4" s="309"/>
      <c r="GKT4" s="309"/>
      <c r="GKV4" s="309"/>
      <c r="GKX4" s="309"/>
      <c r="GKZ4" s="309"/>
      <c r="GLB4" s="309"/>
      <c r="GLD4" s="309"/>
      <c r="GLF4" s="309"/>
      <c r="GLH4" s="309"/>
      <c r="GLJ4" s="309"/>
      <c r="GLL4" s="309"/>
      <c r="GLN4" s="309"/>
      <c r="GLP4" s="309"/>
      <c r="GLR4" s="309"/>
      <c r="GLT4" s="309"/>
      <c r="GLV4" s="309"/>
      <c r="GLX4" s="309"/>
      <c r="GLZ4" s="309"/>
      <c r="GMB4" s="309"/>
      <c r="GMD4" s="309"/>
      <c r="GMF4" s="309"/>
      <c r="GMH4" s="309"/>
      <c r="GMJ4" s="309"/>
      <c r="GML4" s="309"/>
      <c r="GMN4" s="309"/>
      <c r="GMP4" s="309"/>
      <c r="GMR4" s="309"/>
      <c r="GMT4" s="309"/>
      <c r="GMV4" s="309"/>
      <c r="GMX4" s="309"/>
      <c r="GMZ4" s="309"/>
      <c r="GNB4" s="309"/>
      <c r="GND4" s="309"/>
      <c r="GNF4" s="309"/>
      <c r="GNH4" s="309"/>
      <c r="GNJ4" s="309"/>
      <c r="GNL4" s="309"/>
      <c r="GNN4" s="309"/>
      <c r="GNP4" s="309"/>
      <c r="GNR4" s="309"/>
      <c r="GNT4" s="309"/>
      <c r="GNV4" s="309"/>
      <c r="GNX4" s="309"/>
      <c r="GNZ4" s="309"/>
      <c r="GOB4" s="309"/>
      <c r="GOD4" s="309"/>
      <c r="GOF4" s="309"/>
      <c r="GOH4" s="309"/>
      <c r="GOJ4" s="309"/>
      <c r="GOL4" s="309"/>
      <c r="GON4" s="309"/>
      <c r="GOP4" s="309"/>
      <c r="GOR4" s="309"/>
      <c r="GOT4" s="309"/>
      <c r="GOV4" s="309"/>
      <c r="GOX4" s="309"/>
      <c r="GOZ4" s="309"/>
      <c r="GPB4" s="309"/>
      <c r="GPD4" s="309"/>
      <c r="GPF4" s="309"/>
      <c r="GPH4" s="309"/>
      <c r="GPJ4" s="309"/>
      <c r="GPL4" s="309"/>
      <c r="GPN4" s="309"/>
      <c r="GPP4" s="309"/>
      <c r="GPR4" s="309"/>
      <c r="GPT4" s="309"/>
      <c r="GPV4" s="309"/>
      <c r="GPX4" s="309"/>
      <c r="GPZ4" s="309"/>
      <c r="GQB4" s="309"/>
      <c r="GQD4" s="309"/>
      <c r="GQF4" s="309"/>
      <c r="GQH4" s="309"/>
      <c r="GQJ4" s="309"/>
      <c r="GQL4" s="309"/>
      <c r="GQN4" s="309"/>
      <c r="GQP4" s="309"/>
      <c r="GQR4" s="309"/>
      <c r="GQT4" s="309"/>
      <c r="GQV4" s="309"/>
      <c r="GQX4" s="309"/>
      <c r="GQZ4" s="309"/>
      <c r="GRB4" s="309"/>
      <c r="GRD4" s="309"/>
      <c r="GRF4" s="309"/>
      <c r="GRH4" s="309"/>
      <c r="GRJ4" s="309"/>
      <c r="GRL4" s="309"/>
      <c r="GRN4" s="309"/>
      <c r="GRP4" s="309"/>
      <c r="GRR4" s="309"/>
      <c r="GRT4" s="309"/>
      <c r="GRV4" s="309"/>
      <c r="GRX4" s="309"/>
      <c r="GRZ4" s="309"/>
      <c r="GSB4" s="309"/>
      <c r="GSD4" s="309"/>
      <c r="GSF4" s="309"/>
      <c r="GSH4" s="309"/>
      <c r="GSJ4" s="309"/>
      <c r="GSL4" s="309"/>
      <c r="GSN4" s="309"/>
      <c r="GSP4" s="309"/>
      <c r="GSR4" s="309"/>
      <c r="GST4" s="309"/>
      <c r="GSV4" s="309"/>
      <c r="GSX4" s="309"/>
      <c r="GSZ4" s="309"/>
      <c r="GTB4" s="309"/>
      <c r="GTD4" s="309"/>
      <c r="GTF4" s="309"/>
      <c r="GTH4" s="309"/>
      <c r="GTJ4" s="309"/>
      <c r="GTL4" s="309"/>
      <c r="GTN4" s="309"/>
      <c r="GTP4" s="309"/>
      <c r="GTR4" s="309"/>
      <c r="GTT4" s="309"/>
      <c r="GTV4" s="309"/>
      <c r="GTX4" s="309"/>
      <c r="GTZ4" s="309"/>
      <c r="GUB4" s="309"/>
      <c r="GUD4" s="309"/>
      <c r="GUF4" s="309"/>
      <c r="GUH4" s="309"/>
      <c r="GUJ4" s="309"/>
      <c r="GUL4" s="309"/>
      <c r="GUN4" s="309"/>
      <c r="GUP4" s="309"/>
      <c r="GUR4" s="309"/>
      <c r="GUT4" s="309"/>
      <c r="GUV4" s="309"/>
      <c r="GUX4" s="309"/>
      <c r="GUZ4" s="309"/>
      <c r="GVB4" s="309"/>
      <c r="GVD4" s="309"/>
      <c r="GVF4" s="309"/>
      <c r="GVH4" s="309"/>
      <c r="GVJ4" s="309"/>
      <c r="GVL4" s="309"/>
      <c r="GVN4" s="309"/>
      <c r="GVP4" s="309"/>
      <c r="GVR4" s="309"/>
      <c r="GVT4" s="309"/>
      <c r="GVV4" s="309"/>
      <c r="GVX4" s="309"/>
      <c r="GVZ4" s="309"/>
      <c r="GWB4" s="309"/>
      <c r="GWD4" s="309"/>
      <c r="GWF4" s="309"/>
      <c r="GWH4" s="309"/>
      <c r="GWJ4" s="309"/>
      <c r="GWL4" s="309"/>
      <c r="GWN4" s="309"/>
      <c r="GWP4" s="309"/>
      <c r="GWR4" s="309"/>
      <c r="GWT4" s="309"/>
      <c r="GWV4" s="309"/>
      <c r="GWX4" s="309"/>
      <c r="GWZ4" s="309"/>
      <c r="GXB4" s="309"/>
      <c r="GXD4" s="309"/>
      <c r="GXF4" s="309"/>
      <c r="GXH4" s="309"/>
      <c r="GXJ4" s="309"/>
      <c r="GXL4" s="309"/>
      <c r="GXN4" s="309"/>
      <c r="GXP4" s="309"/>
      <c r="GXR4" s="309"/>
      <c r="GXT4" s="309"/>
      <c r="GXV4" s="309"/>
      <c r="GXX4" s="309"/>
      <c r="GXZ4" s="309"/>
      <c r="GYB4" s="309"/>
      <c r="GYD4" s="309"/>
      <c r="GYF4" s="309"/>
      <c r="GYH4" s="309"/>
      <c r="GYJ4" s="309"/>
      <c r="GYL4" s="309"/>
      <c r="GYN4" s="309"/>
      <c r="GYP4" s="309"/>
      <c r="GYR4" s="309"/>
      <c r="GYT4" s="309"/>
      <c r="GYV4" s="309"/>
      <c r="GYX4" s="309"/>
      <c r="GYZ4" s="309"/>
      <c r="GZB4" s="309"/>
      <c r="GZD4" s="309"/>
      <c r="GZF4" s="309"/>
      <c r="GZH4" s="309"/>
      <c r="GZJ4" s="309"/>
      <c r="GZL4" s="309"/>
      <c r="GZN4" s="309"/>
      <c r="GZP4" s="309"/>
      <c r="GZR4" s="309"/>
      <c r="GZT4" s="309"/>
      <c r="GZV4" s="309"/>
      <c r="GZX4" s="309"/>
      <c r="GZZ4" s="309"/>
      <c r="HAB4" s="309"/>
      <c r="HAD4" s="309"/>
      <c r="HAF4" s="309"/>
      <c r="HAH4" s="309"/>
      <c r="HAJ4" s="309"/>
      <c r="HAL4" s="309"/>
      <c r="HAN4" s="309"/>
      <c r="HAP4" s="309"/>
      <c r="HAR4" s="309"/>
      <c r="HAT4" s="309"/>
      <c r="HAV4" s="309"/>
      <c r="HAX4" s="309"/>
      <c r="HAZ4" s="309"/>
      <c r="HBB4" s="309"/>
      <c r="HBD4" s="309"/>
      <c r="HBF4" s="309"/>
      <c r="HBH4" s="309"/>
      <c r="HBJ4" s="309"/>
      <c r="HBL4" s="309"/>
      <c r="HBN4" s="309"/>
      <c r="HBP4" s="309"/>
      <c r="HBR4" s="309"/>
      <c r="HBT4" s="309"/>
      <c r="HBV4" s="309"/>
      <c r="HBX4" s="309"/>
      <c r="HBZ4" s="309"/>
      <c r="HCB4" s="309"/>
      <c r="HCD4" s="309"/>
      <c r="HCF4" s="309"/>
      <c r="HCH4" s="309"/>
      <c r="HCJ4" s="309"/>
      <c r="HCL4" s="309"/>
      <c r="HCN4" s="309"/>
      <c r="HCP4" s="309"/>
      <c r="HCR4" s="309"/>
      <c r="HCT4" s="309"/>
      <c r="HCV4" s="309"/>
      <c r="HCX4" s="309"/>
      <c r="HCZ4" s="309"/>
      <c r="HDB4" s="309"/>
      <c r="HDD4" s="309"/>
      <c r="HDF4" s="309"/>
      <c r="HDH4" s="309"/>
      <c r="HDJ4" s="309"/>
      <c r="HDL4" s="309"/>
      <c r="HDN4" s="309"/>
      <c r="HDP4" s="309"/>
      <c r="HDR4" s="309"/>
      <c r="HDT4" s="309"/>
      <c r="HDV4" s="309"/>
      <c r="HDX4" s="309"/>
      <c r="HDZ4" s="309"/>
      <c r="HEB4" s="309"/>
      <c r="HED4" s="309"/>
      <c r="HEF4" s="309"/>
      <c r="HEH4" s="309"/>
      <c r="HEJ4" s="309"/>
      <c r="HEL4" s="309"/>
      <c r="HEN4" s="309"/>
      <c r="HEP4" s="309"/>
      <c r="HER4" s="309"/>
      <c r="HET4" s="309"/>
      <c r="HEV4" s="309"/>
      <c r="HEX4" s="309"/>
      <c r="HEZ4" s="309"/>
      <c r="HFB4" s="309"/>
      <c r="HFD4" s="309"/>
      <c r="HFF4" s="309"/>
      <c r="HFH4" s="309"/>
      <c r="HFJ4" s="309"/>
      <c r="HFL4" s="309"/>
      <c r="HFN4" s="309"/>
      <c r="HFP4" s="309"/>
      <c r="HFR4" s="309"/>
      <c r="HFT4" s="309"/>
      <c r="HFV4" s="309"/>
      <c r="HFX4" s="309"/>
      <c r="HFZ4" s="309"/>
      <c r="HGB4" s="309"/>
      <c r="HGD4" s="309"/>
      <c r="HGF4" s="309"/>
      <c r="HGH4" s="309"/>
      <c r="HGJ4" s="309"/>
      <c r="HGL4" s="309"/>
      <c r="HGN4" s="309"/>
      <c r="HGP4" s="309"/>
      <c r="HGR4" s="309"/>
      <c r="HGT4" s="309"/>
      <c r="HGV4" s="309"/>
      <c r="HGX4" s="309"/>
      <c r="HGZ4" s="309"/>
      <c r="HHB4" s="309"/>
      <c r="HHD4" s="309"/>
      <c r="HHF4" s="309"/>
      <c r="HHH4" s="309"/>
      <c r="HHJ4" s="309"/>
      <c r="HHL4" s="309"/>
      <c r="HHN4" s="309"/>
      <c r="HHP4" s="309"/>
      <c r="HHR4" s="309"/>
      <c r="HHT4" s="309"/>
      <c r="HHV4" s="309"/>
      <c r="HHX4" s="309"/>
      <c r="HHZ4" s="309"/>
      <c r="HIB4" s="309"/>
      <c r="HID4" s="309"/>
      <c r="HIF4" s="309"/>
      <c r="HIH4" s="309"/>
      <c r="HIJ4" s="309"/>
      <c r="HIL4" s="309"/>
      <c r="HIN4" s="309"/>
      <c r="HIP4" s="309"/>
      <c r="HIR4" s="309"/>
      <c r="HIT4" s="309"/>
      <c r="HIV4" s="309"/>
      <c r="HIX4" s="309"/>
      <c r="HIZ4" s="309"/>
      <c r="HJB4" s="309"/>
      <c r="HJD4" s="309"/>
      <c r="HJF4" s="309"/>
      <c r="HJH4" s="309"/>
      <c r="HJJ4" s="309"/>
      <c r="HJL4" s="309"/>
      <c r="HJN4" s="309"/>
      <c r="HJP4" s="309"/>
      <c r="HJR4" s="309"/>
      <c r="HJT4" s="309"/>
      <c r="HJV4" s="309"/>
      <c r="HJX4" s="309"/>
      <c r="HJZ4" s="309"/>
      <c r="HKB4" s="309"/>
      <c r="HKD4" s="309"/>
      <c r="HKF4" s="309"/>
      <c r="HKH4" s="309"/>
      <c r="HKJ4" s="309"/>
      <c r="HKL4" s="309"/>
      <c r="HKN4" s="309"/>
      <c r="HKP4" s="309"/>
      <c r="HKR4" s="309"/>
      <c r="HKT4" s="309"/>
      <c r="HKV4" s="309"/>
      <c r="HKX4" s="309"/>
      <c r="HKZ4" s="309"/>
      <c r="HLB4" s="309"/>
      <c r="HLD4" s="309"/>
      <c r="HLF4" s="309"/>
      <c r="HLH4" s="309"/>
      <c r="HLJ4" s="309"/>
      <c r="HLL4" s="309"/>
      <c r="HLN4" s="309"/>
      <c r="HLP4" s="309"/>
      <c r="HLR4" s="309"/>
      <c r="HLT4" s="309"/>
      <c r="HLV4" s="309"/>
      <c r="HLX4" s="309"/>
      <c r="HLZ4" s="309"/>
      <c r="HMB4" s="309"/>
      <c r="HMD4" s="309"/>
      <c r="HMF4" s="309"/>
      <c r="HMH4" s="309"/>
      <c r="HMJ4" s="309"/>
      <c r="HML4" s="309"/>
      <c r="HMN4" s="309"/>
      <c r="HMP4" s="309"/>
      <c r="HMR4" s="309"/>
      <c r="HMT4" s="309"/>
      <c r="HMV4" s="309"/>
      <c r="HMX4" s="309"/>
      <c r="HMZ4" s="309"/>
      <c r="HNB4" s="309"/>
      <c r="HND4" s="309"/>
      <c r="HNF4" s="309"/>
      <c r="HNH4" s="309"/>
      <c r="HNJ4" s="309"/>
      <c r="HNL4" s="309"/>
      <c r="HNN4" s="309"/>
      <c r="HNP4" s="309"/>
      <c r="HNR4" s="309"/>
      <c r="HNT4" s="309"/>
      <c r="HNV4" s="309"/>
      <c r="HNX4" s="309"/>
      <c r="HNZ4" s="309"/>
      <c r="HOB4" s="309"/>
      <c r="HOD4" s="309"/>
      <c r="HOF4" s="309"/>
      <c r="HOH4" s="309"/>
      <c r="HOJ4" s="309"/>
      <c r="HOL4" s="309"/>
      <c r="HON4" s="309"/>
      <c r="HOP4" s="309"/>
      <c r="HOR4" s="309"/>
      <c r="HOT4" s="309"/>
      <c r="HOV4" s="309"/>
      <c r="HOX4" s="309"/>
      <c r="HOZ4" s="309"/>
      <c r="HPB4" s="309"/>
      <c r="HPD4" s="309"/>
      <c r="HPF4" s="309"/>
      <c r="HPH4" s="309"/>
      <c r="HPJ4" s="309"/>
      <c r="HPL4" s="309"/>
      <c r="HPN4" s="309"/>
      <c r="HPP4" s="309"/>
      <c r="HPR4" s="309"/>
      <c r="HPT4" s="309"/>
      <c r="HPV4" s="309"/>
      <c r="HPX4" s="309"/>
      <c r="HPZ4" s="309"/>
      <c r="HQB4" s="309"/>
      <c r="HQD4" s="309"/>
      <c r="HQF4" s="309"/>
      <c r="HQH4" s="309"/>
      <c r="HQJ4" s="309"/>
      <c r="HQL4" s="309"/>
      <c r="HQN4" s="309"/>
      <c r="HQP4" s="309"/>
      <c r="HQR4" s="309"/>
      <c r="HQT4" s="309"/>
      <c r="HQV4" s="309"/>
      <c r="HQX4" s="309"/>
      <c r="HQZ4" s="309"/>
      <c r="HRB4" s="309"/>
      <c r="HRD4" s="309"/>
      <c r="HRF4" s="309"/>
      <c r="HRH4" s="309"/>
      <c r="HRJ4" s="309"/>
      <c r="HRL4" s="309"/>
      <c r="HRN4" s="309"/>
      <c r="HRP4" s="309"/>
      <c r="HRR4" s="309"/>
      <c r="HRT4" s="309"/>
      <c r="HRV4" s="309"/>
      <c r="HRX4" s="309"/>
      <c r="HRZ4" s="309"/>
      <c r="HSB4" s="309"/>
      <c r="HSD4" s="309"/>
      <c r="HSF4" s="309"/>
      <c r="HSH4" s="309"/>
      <c r="HSJ4" s="309"/>
      <c r="HSL4" s="309"/>
      <c r="HSN4" s="309"/>
      <c r="HSP4" s="309"/>
      <c r="HSR4" s="309"/>
      <c r="HST4" s="309"/>
      <c r="HSV4" s="309"/>
      <c r="HSX4" s="309"/>
      <c r="HSZ4" s="309"/>
      <c r="HTB4" s="309"/>
      <c r="HTD4" s="309"/>
      <c r="HTF4" s="309"/>
      <c r="HTH4" s="309"/>
      <c r="HTJ4" s="309"/>
      <c r="HTL4" s="309"/>
      <c r="HTN4" s="309"/>
      <c r="HTP4" s="309"/>
      <c r="HTR4" s="309"/>
      <c r="HTT4" s="309"/>
      <c r="HTV4" s="309"/>
      <c r="HTX4" s="309"/>
      <c r="HTZ4" s="309"/>
      <c r="HUB4" s="309"/>
      <c r="HUD4" s="309"/>
      <c r="HUF4" s="309"/>
      <c r="HUH4" s="309"/>
      <c r="HUJ4" s="309"/>
      <c r="HUL4" s="309"/>
      <c r="HUN4" s="309"/>
      <c r="HUP4" s="309"/>
      <c r="HUR4" s="309"/>
      <c r="HUT4" s="309"/>
      <c r="HUV4" s="309"/>
      <c r="HUX4" s="309"/>
      <c r="HUZ4" s="309"/>
      <c r="HVB4" s="309"/>
      <c r="HVD4" s="309"/>
      <c r="HVF4" s="309"/>
      <c r="HVH4" s="309"/>
      <c r="HVJ4" s="309"/>
      <c r="HVL4" s="309"/>
      <c r="HVN4" s="309"/>
      <c r="HVP4" s="309"/>
      <c r="HVR4" s="309"/>
      <c r="HVT4" s="309"/>
      <c r="HVV4" s="309"/>
      <c r="HVX4" s="309"/>
      <c r="HVZ4" s="309"/>
      <c r="HWB4" s="309"/>
      <c r="HWD4" s="309"/>
      <c r="HWF4" s="309"/>
      <c r="HWH4" s="309"/>
      <c r="HWJ4" s="309"/>
      <c r="HWL4" s="309"/>
      <c r="HWN4" s="309"/>
      <c r="HWP4" s="309"/>
      <c r="HWR4" s="309"/>
      <c r="HWT4" s="309"/>
      <c r="HWV4" s="309"/>
      <c r="HWX4" s="309"/>
      <c r="HWZ4" s="309"/>
      <c r="HXB4" s="309"/>
      <c r="HXD4" s="309"/>
      <c r="HXF4" s="309"/>
      <c r="HXH4" s="309"/>
      <c r="HXJ4" s="309"/>
      <c r="HXL4" s="309"/>
      <c r="HXN4" s="309"/>
      <c r="HXP4" s="309"/>
      <c r="HXR4" s="309"/>
      <c r="HXT4" s="309"/>
      <c r="HXV4" s="309"/>
      <c r="HXX4" s="309"/>
      <c r="HXZ4" s="309"/>
      <c r="HYB4" s="309"/>
      <c r="HYD4" s="309"/>
      <c r="HYF4" s="309"/>
      <c r="HYH4" s="309"/>
      <c r="HYJ4" s="309"/>
      <c r="HYL4" s="309"/>
      <c r="HYN4" s="309"/>
      <c r="HYP4" s="309"/>
      <c r="HYR4" s="309"/>
      <c r="HYT4" s="309"/>
      <c r="HYV4" s="309"/>
      <c r="HYX4" s="309"/>
      <c r="HYZ4" s="309"/>
      <c r="HZB4" s="309"/>
      <c r="HZD4" s="309"/>
      <c r="HZF4" s="309"/>
      <c r="HZH4" s="309"/>
      <c r="HZJ4" s="309"/>
      <c r="HZL4" s="309"/>
      <c r="HZN4" s="309"/>
      <c r="HZP4" s="309"/>
      <c r="HZR4" s="309"/>
      <c r="HZT4" s="309"/>
      <c r="HZV4" s="309"/>
      <c r="HZX4" s="309"/>
      <c r="HZZ4" s="309"/>
      <c r="IAB4" s="309"/>
      <c r="IAD4" s="309"/>
      <c r="IAF4" s="309"/>
      <c r="IAH4" s="309"/>
      <c r="IAJ4" s="309"/>
      <c r="IAL4" s="309"/>
      <c r="IAN4" s="309"/>
      <c r="IAP4" s="309"/>
      <c r="IAR4" s="309"/>
      <c r="IAT4" s="309"/>
      <c r="IAV4" s="309"/>
      <c r="IAX4" s="309"/>
      <c r="IAZ4" s="309"/>
      <c r="IBB4" s="309"/>
      <c r="IBD4" s="309"/>
      <c r="IBF4" s="309"/>
      <c r="IBH4" s="309"/>
      <c r="IBJ4" s="309"/>
      <c r="IBL4" s="309"/>
      <c r="IBN4" s="309"/>
      <c r="IBP4" s="309"/>
      <c r="IBR4" s="309"/>
      <c r="IBT4" s="309"/>
      <c r="IBV4" s="309"/>
      <c r="IBX4" s="309"/>
      <c r="IBZ4" s="309"/>
      <c r="ICB4" s="309"/>
      <c r="ICD4" s="309"/>
      <c r="ICF4" s="309"/>
      <c r="ICH4" s="309"/>
      <c r="ICJ4" s="309"/>
      <c r="ICL4" s="309"/>
      <c r="ICN4" s="309"/>
      <c r="ICP4" s="309"/>
      <c r="ICR4" s="309"/>
      <c r="ICT4" s="309"/>
      <c r="ICV4" s="309"/>
      <c r="ICX4" s="309"/>
      <c r="ICZ4" s="309"/>
      <c r="IDB4" s="309"/>
      <c r="IDD4" s="309"/>
      <c r="IDF4" s="309"/>
      <c r="IDH4" s="309"/>
      <c r="IDJ4" s="309"/>
      <c r="IDL4" s="309"/>
      <c r="IDN4" s="309"/>
      <c r="IDP4" s="309"/>
      <c r="IDR4" s="309"/>
      <c r="IDT4" s="309"/>
      <c r="IDV4" s="309"/>
      <c r="IDX4" s="309"/>
      <c r="IDZ4" s="309"/>
      <c r="IEB4" s="309"/>
      <c r="IED4" s="309"/>
      <c r="IEF4" s="309"/>
      <c r="IEH4" s="309"/>
      <c r="IEJ4" s="309"/>
      <c r="IEL4" s="309"/>
      <c r="IEN4" s="309"/>
      <c r="IEP4" s="309"/>
      <c r="IER4" s="309"/>
      <c r="IET4" s="309"/>
      <c r="IEV4" s="309"/>
      <c r="IEX4" s="309"/>
      <c r="IEZ4" s="309"/>
      <c r="IFB4" s="309"/>
      <c r="IFD4" s="309"/>
      <c r="IFF4" s="309"/>
      <c r="IFH4" s="309"/>
      <c r="IFJ4" s="309"/>
      <c r="IFL4" s="309"/>
      <c r="IFN4" s="309"/>
      <c r="IFP4" s="309"/>
      <c r="IFR4" s="309"/>
      <c r="IFT4" s="309"/>
      <c r="IFV4" s="309"/>
      <c r="IFX4" s="309"/>
      <c r="IFZ4" s="309"/>
      <c r="IGB4" s="309"/>
      <c r="IGD4" s="309"/>
      <c r="IGF4" s="309"/>
      <c r="IGH4" s="309"/>
      <c r="IGJ4" s="309"/>
      <c r="IGL4" s="309"/>
      <c r="IGN4" s="309"/>
      <c r="IGP4" s="309"/>
      <c r="IGR4" s="309"/>
      <c r="IGT4" s="309"/>
      <c r="IGV4" s="309"/>
      <c r="IGX4" s="309"/>
      <c r="IGZ4" s="309"/>
      <c r="IHB4" s="309"/>
      <c r="IHD4" s="309"/>
      <c r="IHF4" s="309"/>
      <c r="IHH4" s="309"/>
      <c r="IHJ4" s="309"/>
      <c r="IHL4" s="309"/>
      <c r="IHN4" s="309"/>
      <c r="IHP4" s="309"/>
      <c r="IHR4" s="309"/>
      <c r="IHT4" s="309"/>
      <c r="IHV4" s="309"/>
      <c r="IHX4" s="309"/>
      <c r="IHZ4" s="309"/>
      <c r="IIB4" s="309"/>
      <c r="IID4" s="309"/>
      <c r="IIF4" s="309"/>
      <c r="IIH4" s="309"/>
      <c r="IIJ4" s="309"/>
      <c r="IIL4" s="309"/>
      <c r="IIN4" s="309"/>
      <c r="IIP4" s="309"/>
      <c r="IIR4" s="309"/>
      <c r="IIT4" s="309"/>
      <c r="IIV4" s="309"/>
      <c r="IIX4" s="309"/>
      <c r="IIZ4" s="309"/>
      <c r="IJB4" s="309"/>
      <c r="IJD4" s="309"/>
      <c r="IJF4" s="309"/>
      <c r="IJH4" s="309"/>
      <c r="IJJ4" s="309"/>
      <c r="IJL4" s="309"/>
      <c r="IJN4" s="309"/>
      <c r="IJP4" s="309"/>
      <c r="IJR4" s="309"/>
      <c r="IJT4" s="309"/>
      <c r="IJV4" s="309"/>
      <c r="IJX4" s="309"/>
      <c r="IJZ4" s="309"/>
      <c r="IKB4" s="309"/>
      <c r="IKD4" s="309"/>
      <c r="IKF4" s="309"/>
      <c r="IKH4" s="309"/>
      <c r="IKJ4" s="309"/>
      <c r="IKL4" s="309"/>
      <c r="IKN4" s="309"/>
      <c r="IKP4" s="309"/>
      <c r="IKR4" s="309"/>
      <c r="IKT4" s="309"/>
      <c r="IKV4" s="309"/>
      <c r="IKX4" s="309"/>
      <c r="IKZ4" s="309"/>
      <c r="ILB4" s="309"/>
      <c r="ILD4" s="309"/>
      <c r="ILF4" s="309"/>
      <c r="ILH4" s="309"/>
      <c r="ILJ4" s="309"/>
      <c r="ILL4" s="309"/>
      <c r="ILN4" s="309"/>
      <c r="ILP4" s="309"/>
      <c r="ILR4" s="309"/>
      <c r="ILT4" s="309"/>
      <c r="ILV4" s="309"/>
      <c r="ILX4" s="309"/>
      <c r="ILZ4" s="309"/>
      <c r="IMB4" s="309"/>
      <c r="IMD4" s="309"/>
      <c r="IMF4" s="309"/>
      <c r="IMH4" s="309"/>
      <c r="IMJ4" s="309"/>
      <c r="IML4" s="309"/>
      <c r="IMN4" s="309"/>
      <c r="IMP4" s="309"/>
      <c r="IMR4" s="309"/>
      <c r="IMT4" s="309"/>
      <c r="IMV4" s="309"/>
      <c r="IMX4" s="309"/>
      <c r="IMZ4" s="309"/>
      <c r="INB4" s="309"/>
      <c r="IND4" s="309"/>
      <c r="INF4" s="309"/>
      <c r="INH4" s="309"/>
      <c r="INJ4" s="309"/>
      <c r="INL4" s="309"/>
      <c r="INN4" s="309"/>
      <c r="INP4" s="309"/>
      <c r="INR4" s="309"/>
      <c r="INT4" s="309"/>
      <c r="INV4" s="309"/>
      <c r="INX4" s="309"/>
      <c r="INZ4" s="309"/>
      <c r="IOB4" s="309"/>
      <c r="IOD4" s="309"/>
      <c r="IOF4" s="309"/>
      <c r="IOH4" s="309"/>
      <c r="IOJ4" s="309"/>
      <c r="IOL4" s="309"/>
      <c r="ION4" s="309"/>
      <c r="IOP4" s="309"/>
      <c r="IOR4" s="309"/>
      <c r="IOT4" s="309"/>
      <c r="IOV4" s="309"/>
      <c r="IOX4" s="309"/>
      <c r="IOZ4" s="309"/>
      <c r="IPB4" s="309"/>
      <c r="IPD4" s="309"/>
      <c r="IPF4" s="309"/>
      <c r="IPH4" s="309"/>
      <c r="IPJ4" s="309"/>
      <c r="IPL4" s="309"/>
      <c r="IPN4" s="309"/>
      <c r="IPP4" s="309"/>
      <c r="IPR4" s="309"/>
      <c r="IPT4" s="309"/>
      <c r="IPV4" s="309"/>
      <c r="IPX4" s="309"/>
      <c r="IPZ4" s="309"/>
      <c r="IQB4" s="309"/>
      <c r="IQD4" s="309"/>
      <c r="IQF4" s="309"/>
      <c r="IQH4" s="309"/>
      <c r="IQJ4" s="309"/>
      <c r="IQL4" s="309"/>
      <c r="IQN4" s="309"/>
      <c r="IQP4" s="309"/>
      <c r="IQR4" s="309"/>
      <c r="IQT4" s="309"/>
      <c r="IQV4" s="309"/>
      <c r="IQX4" s="309"/>
      <c r="IQZ4" s="309"/>
      <c r="IRB4" s="309"/>
      <c r="IRD4" s="309"/>
      <c r="IRF4" s="309"/>
      <c r="IRH4" s="309"/>
      <c r="IRJ4" s="309"/>
      <c r="IRL4" s="309"/>
      <c r="IRN4" s="309"/>
      <c r="IRP4" s="309"/>
      <c r="IRR4" s="309"/>
      <c r="IRT4" s="309"/>
      <c r="IRV4" s="309"/>
      <c r="IRX4" s="309"/>
      <c r="IRZ4" s="309"/>
      <c r="ISB4" s="309"/>
      <c r="ISD4" s="309"/>
      <c r="ISF4" s="309"/>
      <c r="ISH4" s="309"/>
      <c r="ISJ4" s="309"/>
      <c r="ISL4" s="309"/>
      <c r="ISN4" s="309"/>
      <c r="ISP4" s="309"/>
      <c r="ISR4" s="309"/>
      <c r="IST4" s="309"/>
      <c r="ISV4" s="309"/>
      <c r="ISX4" s="309"/>
      <c r="ISZ4" s="309"/>
      <c r="ITB4" s="309"/>
      <c r="ITD4" s="309"/>
      <c r="ITF4" s="309"/>
      <c r="ITH4" s="309"/>
      <c r="ITJ4" s="309"/>
      <c r="ITL4" s="309"/>
      <c r="ITN4" s="309"/>
      <c r="ITP4" s="309"/>
      <c r="ITR4" s="309"/>
      <c r="ITT4" s="309"/>
      <c r="ITV4" s="309"/>
      <c r="ITX4" s="309"/>
      <c r="ITZ4" s="309"/>
      <c r="IUB4" s="309"/>
      <c r="IUD4" s="309"/>
      <c r="IUF4" s="309"/>
      <c r="IUH4" s="309"/>
      <c r="IUJ4" s="309"/>
      <c r="IUL4" s="309"/>
      <c r="IUN4" s="309"/>
      <c r="IUP4" s="309"/>
      <c r="IUR4" s="309"/>
      <c r="IUT4" s="309"/>
      <c r="IUV4" s="309"/>
      <c r="IUX4" s="309"/>
      <c r="IUZ4" s="309"/>
      <c r="IVB4" s="309"/>
      <c r="IVD4" s="309"/>
      <c r="IVF4" s="309"/>
      <c r="IVH4" s="309"/>
      <c r="IVJ4" s="309"/>
      <c r="IVL4" s="309"/>
      <c r="IVN4" s="309"/>
      <c r="IVP4" s="309"/>
      <c r="IVR4" s="309"/>
      <c r="IVT4" s="309"/>
      <c r="IVV4" s="309"/>
      <c r="IVX4" s="309"/>
      <c r="IVZ4" s="309"/>
      <c r="IWB4" s="309"/>
      <c r="IWD4" s="309"/>
      <c r="IWF4" s="309"/>
      <c r="IWH4" s="309"/>
      <c r="IWJ4" s="309"/>
      <c r="IWL4" s="309"/>
      <c r="IWN4" s="309"/>
      <c r="IWP4" s="309"/>
      <c r="IWR4" s="309"/>
      <c r="IWT4" s="309"/>
      <c r="IWV4" s="309"/>
      <c r="IWX4" s="309"/>
      <c r="IWZ4" s="309"/>
      <c r="IXB4" s="309"/>
      <c r="IXD4" s="309"/>
      <c r="IXF4" s="309"/>
      <c r="IXH4" s="309"/>
      <c r="IXJ4" s="309"/>
      <c r="IXL4" s="309"/>
      <c r="IXN4" s="309"/>
      <c r="IXP4" s="309"/>
      <c r="IXR4" s="309"/>
      <c r="IXT4" s="309"/>
      <c r="IXV4" s="309"/>
      <c r="IXX4" s="309"/>
      <c r="IXZ4" s="309"/>
      <c r="IYB4" s="309"/>
      <c r="IYD4" s="309"/>
      <c r="IYF4" s="309"/>
      <c r="IYH4" s="309"/>
      <c r="IYJ4" s="309"/>
      <c r="IYL4" s="309"/>
      <c r="IYN4" s="309"/>
      <c r="IYP4" s="309"/>
      <c r="IYR4" s="309"/>
      <c r="IYT4" s="309"/>
      <c r="IYV4" s="309"/>
      <c r="IYX4" s="309"/>
      <c r="IYZ4" s="309"/>
      <c r="IZB4" s="309"/>
      <c r="IZD4" s="309"/>
      <c r="IZF4" s="309"/>
      <c r="IZH4" s="309"/>
      <c r="IZJ4" s="309"/>
      <c r="IZL4" s="309"/>
      <c r="IZN4" s="309"/>
      <c r="IZP4" s="309"/>
      <c r="IZR4" s="309"/>
      <c r="IZT4" s="309"/>
      <c r="IZV4" s="309"/>
      <c r="IZX4" s="309"/>
      <c r="IZZ4" s="309"/>
      <c r="JAB4" s="309"/>
      <c r="JAD4" s="309"/>
      <c r="JAF4" s="309"/>
      <c r="JAH4" s="309"/>
      <c r="JAJ4" s="309"/>
      <c r="JAL4" s="309"/>
      <c r="JAN4" s="309"/>
      <c r="JAP4" s="309"/>
      <c r="JAR4" s="309"/>
      <c r="JAT4" s="309"/>
      <c r="JAV4" s="309"/>
      <c r="JAX4" s="309"/>
      <c r="JAZ4" s="309"/>
      <c r="JBB4" s="309"/>
      <c r="JBD4" s="309"/>
      <c r="JBF4" s="309"/>
      <c r="JBH4" s="309"/>
      <c r="JBJ4" s="309"/>
      <c r="JBL4" s="309"/>
      <c r="JBN4" s="309"/>
      <c r="JBP4" s="309"/>
      <c r="JBR4" s="309"/>
      <c r="JBT4" s="309"/>
      <c r="JBV4" s="309"/>
      <c r="JBX4" s="309"/>
      <c r="JBZ4" s="309"/>
      <c r="JCB4" s="309"/>
      <c r="JCD4" s="309"/>
      <c r="JCF4" s="309"/>
      <c r="JCH4" s="309"/>
      <c r="JCJ4" s="309"/>
      <c r="JCL4" s="309"/>
      <c r="JCN4" s="309"/>
      <c r="JCP4" s="309"/>
      <c r="JCR4" s="309"/>
      <c r="JCT4" s="309"/>
      <c r="JCV4" s="309"/>
      <c r="JCX4" s="309"/>
      <c r="JCZ4" s="309"/>
      <c r="JDB4" s="309"/>
      <c r="JDD4" s="309"/>
      <c r="JDF4" s="309"/>
      <c r="JDH4" s="309"/>
      <c r="JDJ4" s="309"/>
      <c r="JDL4" s="309"/>
      <c r="JDN4" s="309"/>
      <c r="JDP4" s="309"/>
      <c r="JDR4" s="309"/>
      <c r="JDT4" s="309"/>
      <c r="JDV4" s="309"/>
      <c r="JDX4" s="309"/>
      <c r="JDZ4" s="309"/>
      <c r="JEB4" s="309"/>
      <c r="JED4" s="309"/>
      <c r="JEF4" s="309"/>
      <c r="JEH4" s="309"/>
      <c r="JEJ4" s="309"/>
      <c r="JEL4" s="309"/>
      <c r="JEN4" s="309"/>
      <c r="JEP4" s="309"/>
      <c r="JER4" s="309"/>
      <c r="JET4" s="309"/>
      <c r="JEV4" s="309"/>
      <c r="JEX4" s="309"/>
      <c r="JEZ4" s="309"/>
      <c r="JFB4" s="309"/>
      <c r="JFD4" s="309"/>
      <c r="JFF4" s="309"/>
      <c r="JFH4" s="309"/>
      <c r="JFJ4" s="309"/>
      <c r="JFL4" s="309"/>
      <c r="JFN4" s="309"/>
      <c r="JFP4" s="309"/>
      <c r="JFR4" s="309"/>
      <c r="JFT4" s="309"/>
      <c r="JFV4" s="309"/>
      <c r="JFX4" s="309"/>
      <c r="JFZ4" s="309"/>
      <c r="JGB4" s="309"/>
      <c r="JGD4" s="309"/>
      <c r="JGF4" s="309"/>
      <c r="JGH4" s="309"/>
      <c r="JGJ4" s="309"/>
      <c r="JGL4" s="309"/>
      <c r="JGN4" s="309"/>
      <c r="JGP4" s="309"/>
      <c r="JGR4" s="309"/>
      <c r="JGT4" s="309"/>
      <c r="JGV4" s="309"/>
      <c r="JGX4" s="309"/>
      <c r="JGZ4" s="309"/>
      <c r="JHB4" s="309"/>
      <c r="JHD4" s="309"/>
      <c r="JHF4" s="309"/>
      <c r="JHH4" s="309"/>
      <c r="JHJ4" s="309"/>
      <c r="JHL4" s="309"/>
      <c r="JHN4" s="309"/>
      <c r="JHP4" s="309"/>
      <c r="JHR4" s="309"/>
      <c r="JHT4" s="309"/>
      <c r="JHV4" s="309"/>
      <c r="JHX4" s="309"/>
      <c r="JHZ4" s="309"/>
      <c r="JIB4" s="309"/>
      <c r="JID4" s="309"/>
      <c r="JIF4" s="309"/>
      <c r="JIH4" s="309"/>
      <c r="JIJ4" s="309"/>
      <c r="JIL4" s="309"/>
      <c r="JIN4" s="309"/>
      <c r="JIP4" s="309"/>
      <c r="JIR4" s="309"/>
      <c r="JIT4" s="309"/>
      <c r="JIV4" s="309"/>
      <c r="JIX4" s="309"/>
      <c r="JIZ4" s="309"/>
      <c r="JJB4" s="309"/>
      <c r="JJD4" s="309"/>
      <c r="JJF4" s="309"/>
      <c r="JJH4" s="309"/>
      <c r="JJJ4" s="309"/>
      <c r="JJL4" s="309"/>
      <c r="JJN4" s="309"/>
      <c r="JJP4" s="309"/>
      <c r="JJR4" s="309"/>
      <c r="JJT4" s="309"/>
      <c r="JJV4" s="309"/>
      <c r="JJX4" s="309"/>
      <c r="JJZ4" s="309"/>
      <c r="JKB4" s="309"/>
      <c r="JKD4" s="309"/>
      <c r="JKF4" s="309"/>
      <c r="JKH4" s="309"/>
      <c r="JKJ4" s="309"/>
      <c r="JKL4" s="309"/>
      <c r="JKN4" s="309"/>
      <c r="JKP4" s="309"/>
      <c r="JKR4" s="309"/>
      <c r="JKT4" s="309"/>
      <c r="JKV4" s="309"/>
      <c r="JKX4" s="309"/>
      <c r="JKZ4" s="309"/>
      <c r="JLB4" s="309"/>
      <c r="JLD4" s="309"/>
      <c r="JLF4" s="309"/>
      <c r="JLH4" s="309"/>
      <c r="JLJ4" s="309"/>
      <c r="JLL4" s="309"/>
      <c r="JLN4" s="309"/>
      <c r="JLP4" s="309"/>
      <c r="JLR4" s="309"/>
      <c r="JLT4" s="309"/>
      <c r="JLV4" s="309"/>
      <c r="JLX4" s="309"/>
      <c r="JLZ4" s="309"/>
      <c r="JMB4" s="309"/>
      <c r="JMD4" s="309"/>
      <c r="JMF4" s="309"/>
      <c r="JMH4" s="309"/>
      <c r="JMJ4" s="309"/>
      <c r="JML4" s="309"/>
      <c r="JMN4" s="309"/>
      <c r="JMP4" s="309"/>
      <c r="JMR4" s="309"/>
      <c r="JMT4" s="309"/>
      <c r="JMV4" s="309"/>
      <c r="JMX4" s="309"/>
      <c r="JMZ4" s="309"/>
      <c r="JNB4" s="309"/>
      <c r="JND4" s="309"/>
      <c r="JNF4" s="309"/>
      <c r="JNH4" s="309"/>
      <c r="JNJ4" s="309"/>
      <c r="JNL4" s="309"/>
      <c r="JNN4" s="309"/>
      <c r="JNP4" s="309"/>
      <c r="JNR4" s="309"/>
      <c r="JNT4" s="309"/>
      <c r="JNV4" s="309"/>
      <c r="JNX4" s="309"/>
      <c r="JNZ4" s="309"/>
      <c r="JOB4" s="309"/>
      <c r="JOD4" s="309"/>
      <c r="JOF4" s="309"/>
      <c r="JOH4" s="309"/>
      <c r="JOJ4" s="309"/>
      <c r="JOL4" s="309"/>
      <c r="JON4" s="309"/>
      <c r="JOP4" s="309"/>
      <c r="JOR4" s="309"/>
      <c r="JOT4" s="309"/>
      <c r="JOV4" s="309"/>
      <c r="JOX4" s="309"/>
      <c r="JOZ4" s="309"/>
      <c r="JPB4" s="309"/>
      <c r="JPD4" s="309"/>
      <c r="JPF4" s="309"/>
      <c r="JPH4" s="309"/>
      <c r="JPJ4" s="309"/>
      <c r="JPL4" s="309"/>
      <c r="JPN4" s="309"/>
      <c r="JPP4" s="309"/>
      <c r="JPR4" s="309"/>
      <c r="JPT4" s="309"/>
      <c r="JPV4" s="309"/>
      <c r="JPX4" s="309"/>
      <c r="JPZ4" s="309"/>
      <c r="JQB4" s="309"/>
      <c r="JQD4" s="309"/>
      <c r="JQF4" s="309"/>
      <c r="JQH4" s="309"/>
      <c r="JQJ4" s="309"/>
      <c r="JQL4" s="309"/>
      <c r="JQN4" s="309"/>
      <c r="JQP4" s="309"/>
      <c r="JQR4" s="309"/>
      <c r="JQT4" s="309"/>
      <c r="JQV4" s="309"/>
      <c r="JQX4" s="309"/>
      <c r="JQZ4" s="309"/>
      <c r="JRB4" s="309"/>
      <c r="JRD4" s="309"/>
      <c r="JRF4" s="309"/>
      <c r="JRH4" s="309"/>
      <c r="JRJ4" s="309"/>
      <c r="JRL4" s="309"/>
      <c r="JRN4" s="309"/>
      <c r="JRP4" s="309"/>
      <c r="JRR4" s="309"/>
      <c r="JRT4" s="309"/>
      <c r="JRV4" s="309"/>
      <c r="JRX4" s="309"/>
      <c r="JRZ4" s="309"/>
      <c r="JSB4" s="309"/>
      <c r="JSD4" s="309"/>
      <c r="JSF4" s="309"/>
      <c r="JSH4" s="309"/>
      <c r="JSJ4" s="309"/>
      <c r="JSL4" s="309"/>
      <c r="JSN4" s="309"/>
      <c r="JSP4" s="309"/>
      <c r="JSR4" s="309"/>
      <c r="JST4" s="309"/>
      <c r="JSV4" s="309"/>
      <c r="JSX4" s="309"/>
      <c r="JSZ4" s="309"/>
      <c r="JTB4" s="309"/>
      <c r="JTD4" s="309"/>
      <c r="JTF4" s="309"/>
      <c r="JTH4" s="309"/>
      <c r="JTJ4" s="309"/>
      <c r="JTL4" s="309"/>
      <c r="JTN4" s="309"/>
      <c r="JTP4" s="309"/>
      <c r="JTR4" s="309"/>
      <c r="JTT4" s="309"/>
      <c r="JTV4" s="309"/>
      <c r="JTX4" s="309"/>
      <c r="JTZ4" s="309"/>
      <c r="JUB4" s="309"/>
      <c r="JUD4" s="309"/>
      <c r="JUF4" s="309"/>
      <c r="JUH4" s="309"/>
      <c r="JUJ4" s="309"/>
      <c r="JUL4" s="309"/>
      <c r="JUN4" s="309"/>
      <c r="JUP4" s="309"/>
      <c r="JUR4" s="309"/>
      <c r="JUT4" s="309"/>
      <c r="JUV4" s="309"/>
      <c r="JUX4" s="309"/>
      <c r="JUZ4" s="309"/>
      <c r="JVB4" s="309"/>
      <c r="JVD4" s="309"/>
      <c r="JVF4" s="309"/>
      <c r="JVH4" s="309"/>
      <c r="JVJ4" s="309"/>
      <c r="JVL4" s="309"/>
      <c r="JVN4" s="309"/>
      <c r="JVP4" s="309"/>
      <c r="JVR4" s="309"/>
      <c r="JVT4" s="309"/>
      <c r="JVV4" s="309"/>
      <c r="JVX4" s="309"/>
      <c r="JVZ4" s="309"/>
      <c r="JWB4" s="309"/>
      <c r="JWD4" s="309"/>
      <c r="JWF4" s="309"/>
      <c r="JWH4" s="309"/>
      <c r="JWJ4" s="309"/>
      <c r="JWL4" s="309"/>
      <c r="JWN4" s="309"/>
      <c r="JWP4" s="309"/>
      <c r="JWR4" s="309"/>
      <c r="JWT4" s="309"/>
      <c r="JWV4" s="309"/>
      <c r="JWX4" s="309"/>
      <c r="JWZ4" s="309"/>
      <c r="JXB4" s="309"/>
      <c r="JXD4" s="309"/>
      <c r="JXF4" s="309"/>
      <c r="JXH4" s="309"/>
      <c r="JXJ4" s="309"/>
      <c r="JXL4" s="309"/>
      <c r="JXN4" s="309"/>
      <c r="JXP4" s="309"/>
      <c r="JXR4" s="309"/>
      <c r="JXT4" s="309"/>
      <c r="JXV4" s="309"/>
      <c r="JXX4" s="309"/>
      <c r="JXZ4" s="309"/>
      <c r="JYB4" s="309"/>
      <c r="JYD4" s="309"/>
      <c r="JYF4" s="309"/>
      <c r="JYH4" s="309"/>
      <c r="JYJ4" s="309"/>
      <c r="JYL4" s="309"/>
      <c r="JYN4" s="309"/>
      <c r="JYP4" s="309"/>
      <c r="JYR4" s="309"/>
      <c r="JYT4" s="309"/>
      <c r="JYV4" s="309"/>
      <c r="JYX4" s="309"/>
      <c r="JYZ4" s="309"/>
      <c r="JZB4" s="309"/>
      <c r="JZD4" s="309"/>
      <c r="JZF4" s="309"/>
      <c r="JZH4" s="309"/>
      <c r="JZJ4" s="309"/>
      <c r="JZL4" s="309"/>
      <c r="JZN4" s="309"/>
      <c r="JZP4" s="309"/>
      <c r="JZR4" s="309"/>
      <c r="JZT4" s="309"/>
      <c r="JZV4" s="309"/>
      <c r="JZX4" s="309"/>
      <c r="JZZ4" s="309"/>
      <c r="KAB4" s="309"/>
      <c r="KAD4" s="309"/>
      <c r="KAF4" s="309"/>
      <c r="KAH4" s="309"/>
      <c r="KAJ4" s="309"/>
      <c r="KAL4" s="309"/>
      <c r="KAN4" s="309"/>
      <c r="KAP4" s="309"/>
      <c r="KAR4" s="309"/>
      <c r="KAT4" s="309"/>
      <c r="KAV4" s="309"/>
      <c r="KAX4" s="309"/>
      <c r="KAZ4" s="309"/>
      <c r="KBB4" s="309"/>
      <c r="KBD4" s="309"/>
      <c r="KBF4" s="309"/>
      <c r="KBH4" s="309"/>
      <c r="KBJ4" s="309"/>
      <c r="KBL4" s="309"/>
      <c r="KBN4" s="309"/>
      <c r="KBP4" s="309"/>
      <c r="KBR4" s="309"/>
      <c r="KBT4" s="309"/>
      <c r="KBV4" s="309"/>
      <c r="KBX4" s="309"/>
      <c r="KBZ4" s="309"/>
      <c r="KCB4" s="309"/>
      <c r="KCD4" s="309"/>
      <c r="KCF4" s="309"/>
      <c r="KCH4" s="309"/>
      <c r="KCJ4" s="309"/>
      <c r="KCL4" s="309"/>
      <c r="KCN4" s="309"/>
      <c r="KCP4" s="309"/>
      <c r="KCR4" s="309"/>
      <c r="KCT4" s="309"/>
      <c r="KCV4" s="309"/>
      <c r="KCX4" s="309"/>
      <c r="KCZ4" s="309"/>
      <c r="KDB4" s="309"/>
      <c r="KDD4" s="309"/>
      <c r="KDF4" s="309"/>
      <c r="KDH4" s="309"/>
      <c r="KDJ4" s="309"/>
      <c r="KDL4" s="309"/>
      <c r="KDN4" s="309"/>
      <c r="KDP4" s="309"/>
      <c r="KDR4" s="309"/>
      <c r="KDT4" s="309"/>
      <c r="KDV4" s="309"/>
      <c r="KDX4" s="309"/>
      <c r="KDZ4" s="309"/>
      <c r="KEB4" s="309"/>
      <c r="KED4" s="309"/>
      <c r="KEF4" s="309"/>
      <c r="KEH4" s="309"/>
      <c r="KEJ4" s="309"/>
      <c r="KEL4" s="309"/>
      <c r="KEN4" s="309"/>
      <c r="KEP4" s="309"/>
      <c r="KER4" s="309"/>
      <c r="KET4" s="309"/>
      <c r="KEV4" s="309"/>
      <c r="KEX4" s="309"/>
      <c r="KEZ4" s="309"/>
      <c r="KFB4" s="309"/>
      <c r="KFD4" s="309"/>
      <c r="KFF4" s="309"/>
      <c r="KFH4" s="309"/>
      <c r="KFJ4" s="309"/>
      <c r="KFL4" s="309"/>
      <c r="KFN4" s="309"/>
      <c r="KFP4" s="309"/>
      <c r="KFR4" s="309"/>
      <c r="KFT4" s="309"/>
      <c r="KFV4" s="309"/>
      <c r="KFX4" s="309"/>
      <c r="KFZ4" s="309"/>
      <c r="KGB4" s="309"/>
      <c r="KGD4" s="309"/>
      <c r="KGF4" s="309"/>
      <c r="KGH4" s="309"/>
      <c r="KGJ4" s="309"/>
      <c r="KGL4" s="309"/>
      <c r="KGN4" s="309"/>
      <c r="KGP4" s="309"/>
      <c r="KGR4" s="309"/>
      <c r="KGT4" s="309"/>
      <c r="KGV4" s="309"/>
      <c r="KGX4" s="309"/>
      <c r="KGZ4" s="309"/>
      <c r="KHB4" s="309"/>
      <c r="KHD4" s="309"/>
      <c r="KHF4" s="309"/>
      <c r="KHH4" s="309"/>
      <c r="KHJ4" s="309"/>
      <c r="KHL4" s="309"/>
      <c r="KHN4" s="309"/>
      <c r="KHP4" s="309"/>
      <c r="KHR4" s="309"/>
      <c r="KHT4" s="309"/>
      <c r="KHV4" s="309"/>
      <c r="KHX4" s="309"/>
      <c r="KHZ4" s="309"/>
      <c r="KIB4" s="309"/>
      <c r="KID4" s="309"/>
      <c r="KIF4" s="309"/>
      <c r="KIH4" s="309"/>
      <c r="KIJ4" s="309"/>
      <c r="KIL4" s="309"/>
      <c r="KIN4" s="309"/>
      <c r="KIP4" s="309"/>
      <c r="KIR4" s="309"/>
      <c r="KIT4" s="309"/>
      <c r="KIV4" s="309"/>
      <c r="KIX4" s="309"/>
      <c r="KIZ4" s="309"/>
      <c r="KJB4" s="309"/>
      <c r="KJD4" s="309"/>
      <c r="KJF4" s="309"/>
      <c r="KJH4" s="309"/>
      <c r="KJJ4" s="309"/>
      <c r="KJL4" s="309"/>
      <c r="KJN4" s="309"/>
      <c r="KJP4" s="309"/>
      <c r="KJR4" s="309"/>
      <c r="KJT4" s="309"/>
      <c r="KJV4" s="309"/>
      <c r="KJX4" s="309"/>
      <c r="KJZ4" s="309"/>
      <c r="KKB4" s="309"/>
      <c r="KKD4" s="309"/>
      <c r="KKF4" s="309"/>
      <c r="KKH4" s="309"/>
      <c r="KKJ4" s="309"/>
      <c r="KKL4" s="309"/>
      <c r="KKN4" s="309"/>
      <c r="KKP4" s="309"/>
      <c r="KKR4" s="309"/>
      <c r="KKT4" s="309"/>
      <c r="KKV4" s="309"/>
      <c r="KKX4" s="309"/>
      <c r="KKZ4" s="309"/>
      <c r="KLB4" s="309"/>
      <c r="KLD4" s="309"/>
      <c r="KLF4" s="309"/>
      <c r="KLH4" s="309"/>
      <c r="KLJ4" s="309"/>
      <c r="KLL4" s="309"/>
      <c r="KLN4" s="309"/>
      <c r="KLP4" s="309"/>
      <c r="KLR4" s="309"/>
      <c r="KLT4" s="309"/>
      <c r="KLV4" s="309"/>
      <c r="KLX4" s="309"/>
      <c r="KLZ4" s="309"/>
      <c r="KMB4" s="309"/>
      <c r="KMD4" s="309"/>
      <c r="KMF4" s="309"/>
      <c r="KMH4" s="309"/>
      <c r="KMJ4" s="309"/>
      <c r="KML4" s="309"/>
      <c r="KMN4" s="309"/>
      <c r="KMP4" s="309"/>
      <c r="KMR4" s="309"/>
      <c r="KMT4" s="309"/>
      <c r="KMV4" s="309"/>
      <c r="KMX4" s="309"/>
      <c r="KMZ4" s="309"/>
      <c r="KNB4" s="309"/>
      <c r="KND4" s="309"/>
      <c r="KNF4" s="309"/>
      <c r="KNH4" s="309"/>
      <c r="KNJ4" s="309"/>
      <c r="KNL4" s="309"/>
      <c r="KNN4" s="309"/>
      <c r="KNP4" s="309"/>
      <c r="KNR4" s="309"/>
      <c r="KNT4" s="309"/>
      <c r="KNV4" s="309"/>
      <c r="KNX4" s="309"/>
      <c r="KNZ4" s="309"/>
      <c r="KOB4" s="309"/>
      <c r="KOD4" s="309"/>
      <c r="KOF4" s="309"/>
      <c r="KOH4" s="309"/>
      <c r="KOJ4" s="309"/>
      <c r="KOL4" s="309"/>
      <c r="KON4" s="309"/>
      <c r="KOP4" s="309"/>
      <c r="KOR4" s="309"/>
      <c r="KOT4" s="309"/>
      <c r="KOV4" s="309"/>
      <c r="KOX4" s="309"/>
      <c r="KOZ4" s="309"/>
      <c r="KPB4" s="309"/>
      <c r="KPD4" s="309"/>
      <c r="KPF4" s="309"/>
      <c r="KPH4" s="309"/>
      <c r="KPJ4" s="309"/>
      <c r="KPL4" s="309"/>
      <c r="KPN4" s="309"/>
      <c r="KPP4" s="309"/>
      <c r="KPR4" s="309"/>
      <c r="KPT4" s="309"/>
      <c r="KPV4" s="309"/>
      <c r="KPX4" s="309"/>
      <c r="KPZ4" s="309"/>
      <c r="KQB4" s="309"/>
      <c r="KQD4" s="309"/>
      <c r="KQF4" s="309"/>
      <c r="KQH4" s="309"/>
      <c r="KQJ4" s="309"/>
      <c r="KQL4" s="309"/>
      <c r="KQN4" s="309"/>
      <c r="KQP4" s="309"/>
      <c r="KQR4" s="309"/>
      <c r="KQT4" s="309"/>
      <c r="KQV4" s="309"/>
      <c r="KQX4" s="309"/>
      <c r="KQZ4" s="309"/>
      <c r="KRB4" s="309"/>
      <c r="KRD4" s="309"/>
      <c r="KRF4" s="309"/>
      <c r="KRH4" s="309"/>
      <c r="KRJ4" s="309"/>
      <c r="KRL4" s="309"/>
      <c r="KRN4" s="309"/>
      <c r="KRP4" s="309"/>
      <c r="KRR4" s="309"/>
      <c r="KRT4" s="309"/>
      <c r="KRV4" s="309"/>
      <c r="KRX4" s="309"/>
      <c r="KRZ4" s="309"/>
      <c r="KSB4" s="309"/>
      <c r="KSD4" s="309"/>
      <c r="KSF4" s="309"/>
      <c r="KSH4" s="309"/>
      <c r="KSJ4" s="309"/>
      <c r="KSL4" s="309"/>
      <c r="KSN4" s="309"/>
      <c r="KSP4" s="309"/>
      <c r="KSR4" s="309"/>
      <c r="KST4" s="309"/>
      <c r="KSV4" s="309"/>
      <c r="KSX4" s="309"/>
      <c r="KSZ4" s="309"/>
      <c r="KTB4" s="309"/>
      <c r="KTD4" s="309"/>
      <c r="KTF4" s="309"/>
      <c r="KTH4" s="309"/>
      <c r="KTJ4" s="309"/>
      <c r="KTL4" s="309"/>
      <c r="KTN4" s="309"/>
      <c r="KTP4" s="309"/>
      <c r="KTR4" s="309"/>
      <c r="KTT4" s="309"/>
      <c r="KTV4" s="309"/>
      <c r="KTX4" s="309"/>
      <c r="KTZ4" s="309"/>
      <c r="KUB4" s="309"/>
      <c r="KUD4" s="309"/>
      <c r="KUF4" s="309"/>
      <c r="KUH4" s="309"/>
      <c r="KUJ4" s="309"/>
      <c r="KUL4" s="309"/>
      <c r="KUN4" s="309"/>
      <c r="KUP4" s="309"/>
      <c r="KUR4" s="309"/>
      <c r="KUT4" s="309"/>
      <c r="KUV4" s="309"/>
      <c r="KUX4" s="309"/>
      <c r="KUZ4" s="309"/>
      <c r="KVB4" s="309"/>
      <c r="KVD4" s="309"/>
      <c r="KVF4" s="309"/>
      <c r="KVH4" s="309"/>
      <c r="KVJ4" s="309"/>
      <c r="KVL4" s="309"/>
      <c r="KVN4" s="309"/>
      <c r="KVP4" s="309"/>
      <c r="KVR4" s="309"/>
      <c r="KVT4" s="309"/>
      <c r="KVV4" s="309"/>
      <c r="KVX4" s="309"/>
      <c r="KVZ4" s="309"/>
      <c r="KWB4" s="309"/>
      <c r="KWD4" s="309"/>
      <c r="KWF4" s="309"/>
      <c r="KWH4" s="309"/>
      <c r="KWJ4" s="309"/>
      <c r="KWL4" s="309"/>
      <c r="KWN4" s="309"/>
      <c r="KWP4" s="309"/>
      <c r="KWR4" s="309"/>
      <c r="KWT4" s="309"/>
      <c r="KWV4" s="309"/>
      <c r="KWX4" s="309"/>
      <c r="KWZ4" s="309"/>
      <c r="KXB4" s="309"/>
      <c r="KXD4" s="309"/>
      <c r="KXF4" s="309"/>
      <c r="KXH4" s="309"/>
      <c r="KXJ4" s="309"/>
      <c r="KXL4" s="309"/>
      <c r="KXN4" s="309"/>
      <c r="KXP4" s="309"/>
      <c r="KXR4" s="309"/>
      <c r="KXT4" s="309"/>
      <c r="KXV4" s="309"/>
      <c r="KXX4" s="309"/>
      <c r="KXZ4" s="309"/>
      <c r="KYB4" s="309"/>
      <c r="KYD4" s="309"/>
      <c r="KYF4" s="309"/>
      <c r="KYH4" s="309"/>
      <c r="KYJ4" s="309"/>
      <c r="KYL4" s="309"/>
      <c r="KYN4" s="309"/>
      <c r="KYP4" s="309"/>
      <c r="KYR4" s="309"/>
      <c r="KYT4" s="309"/>
      <c r="KYV4" s="309"/>
      <c r="KYX4" s="309"/>
      <c r="KYZ4" s="309"/>
      <c r="KZB4" s="309"/>
      <c r="KZD4" s="309"/>
      <c r="KZF4" s="309"/>
      <c r="KZH4" s="309"/>
      <c r="KZJ4" s="309"/>
      <c r="KZL4" s="309"/>
      <c r="KZN4" s="309"/>
      <c r="KZP4" s="309"/>
      <c r="KZR4" s="309"/>
      <c r="KZT4" s="309"/>
      <c r="KZV4" s="309"/>
      <c r="KZX4" s="309"/>
      <c r="KZZ4" s="309"/>
      <c r="LAB4" s="309"/>
      <c r="LAD4" s="309"/>
      <c r="LAF4" s="309"/>
      <c r="LAH4" s="309"/>
      <c r="LAJ4" s="309"/>
      <c r="LAL4" s="309"/>
      <c r="LAN4" s="309"/>
      <c r="LAP4" s="309"/>
      <c r="LAR4" s="309"/>
      <c r="LAT4" s="309"/>
      <c r="LAV4" s="309"/>
      <c r="LAX4" s="309"/>
      <c r="LAZ4" s="309"/>
      <c r="LBB4" s="309"/>
      <c r="LBD4" s="309"/>
      <c r="LBF4" s="309"/>
      <c r="LBH4" s="309"/>
      <c r="LBJ4" s="309"/>
      <c r="LBL4" s="309"/>
      <c r="LBN4" s="309"/>
      <c r="LBP4" s="309"/>
      <c r="LBR4" s="309"/>
      <c r="LBT4" s="309"/>
      <c r="LBV4" s="309"/>
      <c r="LBX4" s="309"/>
      <c r="LBZ4" s="309"/>
      <c r="LCB4" s="309"/>
      <c r="LCD4" s="309"/>
      <c r="LCF4" s="309"/>
      <c r="LCH4" s="309"/>
      <c r="LCJ4" s="309"/>
      <c r="LCL4" s="309"/>
      <c r="LCN4" s="309"/>
      <c r="LCP4" s="309"/>
      <c r="LCR4" s="309"/>
      <c r="LCT4" s="309"/>
      <c r="LCV4" s="309"/>
      <c r="LCX4" s="309"/>
      <c r="LCZ4" s="309"/>
      <c r="LDB4" s="309"/>
      <c r="LDD4" s="309"/>
      <c r="LDF4" s="309"/>
      <c r="LDH4" s="309"/>
      <c r="LDJ4" s="309"/>
      <c r="LDL4" s="309"/>
      <c r="LDN4" s="309"/>
      <c r="LDP4" s="309"/>
      <c r="LDR4" s="309"/>
      <c r="LDT4" s="309"/>
      <c r="LDV4" s="309"/>
      <c r="LDX4" s="309"/>
      <c r="LDZ4" s="309"/>
      <c r="LEB4" s="309"/>
      <c r="LED4" s="309"/>
      <c r="LEF4" s="309"/>
      <c r="LEH4" s="309"/>
      <c r="LEJ4" s="309"/>
      <c r="LEL4" s="309"/>
      <c r="LEN4" s="309"/>
      <c r="LEP4" s="309"/>
      <c r="LER4" s="309"/>
      <c r="LET4" s="309"/>
      <c r="LEV4" s="309"/>
      <c r="LEX4" s="309"/>
      <c r="LEZ4" s="309"/>
      <c r="LFB4" s="309"/>
      <c r="LFD4" s="309"/>
      <c r="LFF4" s="309"/>
      <c r="LFH4" s="309"/>
      <c r="LFJ4" s="309"/>
      <c r="LFL4" s="309"/>
      <c r="LFN4" s="309"/>
      <c r="LFP4" s="309"/>
      <c r="LFR4" s="309"/>
      <c r="LFT4" s="309"/>
      <c r="LFV4" s="309"/>
      <c r="LFX4" s="309"/>
      <c r="LFZ4" s="309"/>
      <c r="LGB4" s="309"/>
      <c r="LGD4" s="309"/>
      <c r="LGF4" s="309"/>
      <c r="LGH4" s="309"/>
      <c r="LGJ4" s="309"/>
      <c r="LGL4" s="309"/>
      <c r="LGN4" s="309"/>
      <c r="LGP4" s="309"/>
      <c r="LGR4" s="309"/>
      <c r="LGT4" s="309"/>
      <c r="LGV4" s="309"/>
      <c r="LGX4" s="309"/>
      <c r="LGZ4" s="309"/>
      <c r="LHB4" s="309"/>
      <c r="LHD4" s="309"/>
      <c r="LHF4" s="309"/>
      <c r="LHH4" s="309"/>
      <c r="LHJ4" s="309"/>
      <c r="LHL4" s="309"/>
      <c r="LHN4" s="309"/>
      <c r="LHP4" s="309"/>
      <c r="LHR4" s="309"/>
      <c r="LHT4" s="309"/>
      <c r="LHV4" s="309"/>
      <c r="LHX4" s="309"/>
      <c r="LHZ4" s="309"/>
      <c r="LIB4" s="309"/>
      <c r="LID4" s="309"/>
      <c r="LIF4" s="309"/>
      <c r="LIH4" s="309"/>
      <c r="LIJ4" s="309"/>
      <c r="LIL4" s="309"/>
      <c r="LIN4" s="309"/>
      <c r="LIP4" s="309"/>
      <c r="LIR4" s="309"/>
      <c r="LIT4" s="309"/>
      <c r="LIV4" s="309"/>
      <c r="LIX4" s="309"/>
      <c r="LIZ4" s="309"/>
      <c r="LJB4" s="309"/>
      <c r="LJD4" s="309"/>
      <c r="LJF4" s="309"/>
      <c r="LJH4" s="309"/>
      <c r="LJJ4" s="309"/>
      <c r="LJL4" s="309"/>
      <c r="LJN4" s="309"/>
      <c r="LJP4" s="309"/>
      <c r="LJR4" s="309"/>
      <c r="LJT4" s="309"/>
      <c r="LJV4" s="309"/>
      <c r="LJX4" s="309"/>
      <c r="LJZ4" s="309"/>
      <c r="LKB4" s="309"/>
      <c r="LKD4" s="309"/>
      <c r="LKF4" s="309"/>
      <c r="LKH4" s="309"/>
      <c r="LKJ4" s="309"/>
      <c r="LKL4" s="309"/>
      <c r="LKN4" s="309"/>
      <c r="LKP4" s="309"/>
      <c r="LKR4" s="309"/>
      <c r="LKT4" s="309"/>
      <c r="LKV4" s="309"/>
      <c r="LKX4" s="309"/>
      <c r="LKZ4" s="309"/>
      <c r="LLB4" s="309"/>
      <c r="LLD4" s="309"/>
      <c r="LLF4" s="309"/>
      <c r="LLH4" s="309"/>
      <c r="LLJ4" s="309"/>
      <c r="LLL4" s="309"/>
      <c r="LLN4" s="309"/>
      <c r="LLP4" s="309"/>
      <c r="LLR4" s="309"/>
      <c r="LLT4" s="309"/>
      <c r="LLV4" s="309"/>
      <c r="LLX4" s="309"/>
      <c r="LLZ4" s="309"/>
      <c r="LMB4" s="309"/>
      <c r="LMD4" s="309"/>
      <c r="LMF4" s="309"/>
      <c r="LMH4" s="309"/>
      <c r="LMJ4" s="309"/>
      <c r="LML4" s="309"/>
      <c r="LMN4" s="309"/>
      <c r="LMP4" s="309"/>
      <c r="LMR4" s="309"/>
      <c r="LMT4" s="309"/>
      <c r="LMV4" s="309"/>
      <c r="LMX4" s="309"/>
      <c r="LMZ4" s="309"/>
      <c r="LNB4" s="309"/>
      <c r="LND4" s="309"/>
      <c r="LNF4" s="309"/>
      <c r="LNH4" s="309"/>
      <c r="LNJ4" s="309"/>
      <c r="LNL4" s="309"/>
      <c r="LNN4" s="309"/>
      <c r="LNP4" s="309"/>
      <c r="LNR4" s="309"/>
      <c r="LNT4" s="309"/>
      <c r="LNV4" s="309"/>
      <c r="LNX4" s="309"/>
      <c r="LNZ4" s="309"/>
      <c r="LOB4" s="309"/>
      <c r="LOD4" s="309"/>
      <c r="LOF4" s="309"/>
      <c r="LOH4" s="309"/>
      <c r="LOJ4" s="309"/>
      <c r="LOL4" s="309"/>
      <c r="LON4" s="309"/>
      <c r="LOP4" s="309"/>
      <c r="LOR4" s="309"/>
      <c r="LOT4" s="309"/>
      <c r="LOV4" s="309"/>
      <c r="LOX4" s="309"/>
      <c r="LOZ4" s="309"/>
      <c r="LPB4" s="309"/>
      <c r="LPD4" s="309"/>
      <c r="LPF4" s="309"/>
      <c r="LPH4" s="309"/>
      <c r="LPJ4" s="309"/>
      <c r="LPL4" s="309"/>
      <c r="LPN4" s="309"/>
      <c r="LPP4" s="309"/>
      <c r="LPR4" s="309"/>
      <c r="LPT4" s="309"/>
      <c r="LPV4" s="309"/>
      <c r="LPX4" s="309"/>
      <c r="LPZ4" s="309"/>
      <c r="LQB4" s="309"/>
      <c r="LQD4" s="309"/>
      <c r="LQF4" s="309"/>
      <c r="LQH4" s="309"/>
      <c r="LQJ4" s="309"/>
      <c r="LQL4" s="309"/>
      <c r="LQN4" s="309"/>
      <c r="LQP4" s="309"/>
      <c r="LQR4" s="309"/>
      <c r="LQT4" s="309"/>
      <c r="LQV4" s="309"/>
      <c r="LQX4" s="309"/>
      <c r="LQZ4" s="309"/>
      <c r="LRB4" s="309"/>
      <c r="LRD4" s="309"/>
      <c r="LRF4" s="309"/>
      <c r="LRH4" s="309"/>
      <c r="LRJ4" s="309"/>
      <c r="LRL4" s="309"/>
      <c r="LRN4" s="309"/>
      <c r="LRP4" s="309"/>
      <c r="LRR4" s="309"/>
      <c r="LRT4" s="309"/>
      <c r="LRV4" s="309"/>
      <c r="LRX4" s="309"/>
      <c r="LRZ4" s="309"/>
      <c r="LSB4" s="309"/>
      <c r="LSD4" s="309"/>
      <c r="LSF4" s="309"/>
      <c r="LSH4" s="309"/>
      <c r="LSJ4" s="309"/>
      <c r="LSL4" s="309"/>
      <c r="LSN4" s="309"/>
      <c r="LSP4" s="309"/>
      <c r="LSR4" s="309"/>
      <c r="LST4" s="309"/>
      <c r="LSV4" s="309"/>
      <c r="LSX4" s="309"/>
      <c r="LSZ4" s="309"/>
      <c r="LTB4" s="309"/>
      <c r="LTD4" s="309"/>
      <c r="LTF4" s="309"/>
      <c r="LTH4" s="309"/>
      <c r="LTJ4" s="309"/>
      <c r="LTL4" s="309"/>
      <c r="LTN4" s="309"/>
      <c r="LTP4" s="309"/>
      <c r="LTR4" s="309"/>
      <c r="LTT4" s="309"/>
      <c r="LTV4" s="309"/>
      <c r="LTX4" s="309"/>
      <c r="LTZ4" s="309"/>
      <c r="LUB4" s="309"/>
      <c r="LUD4" s="309"/>
      <c r="LUF4" s="309"/>
      <c r="LUH4" s="309"/>
      <c r="LUJ4" s="309"/>
      <c r="LUL4" s="309"/>
      <c r="LUN4" s="309"/>
      <c r="LUP4" s="309"/>
      <c r="LUR4" s="309"/>
      <c r="LUT4" s="309"/>
      <c r="LUV4" s="309"/>
      <c r="LUX4" s="309"/>
      <c r="LUZ4" s="309"/>
      <c r="LVB4" s="309"/>
      <c r="LVD4" s="309"/>
      <c r="LVF4" s="309"/>
      <c r="LVH4" s="309"/>
      <c r="LVJ4" s="309"/>
      <c r="LVL4" s="309"/>
      <c r="LVN4" s="309"/>
      <c r="LVP4" s="309"/>
      <c r="LVR4" s="309"/>
      <c r="LVT4" s="309"/>
      <c r="LVV4" s="309"/>
      <c r="LVX4" s="309"/>
      <c r="LVZ4" s="309"/>
      <c r="LWB4" s="309"/>
      <c r="LWD4" s="309"/>
      <c r="LWF4" s="309"/>
      <c r="LWH4" s="309"/>
      <c r="LWJ4" s="309"/>
      <c r="LWL4" s="309"/>
      <c r="LWN4" s="309"/>
      <c r="LWP4" s="309"/>
      <c r="LWR4" s="309"/>
      <c r="LWT4" s="309"/>
      <c r="LWV4" s="309"/>
      <c r="LWX4" s="309"/>
      <c r="LWZ4" s="309"/>
      <c r="LXB4" s="309"/>
      <c r="LXD4" s="309"/>
      <c r="LXF4" s="309"/>
      <c r="LXH4" s="309"/>
      <c r="LXJ4" s="309"/>
      <c r="LXL4" s="309"/>
      <c r="LXN4" s="309"/>
      <c r="LXP4" s="309"/>
      <c r="LXR4" s="309"/>
      <c r="LXT4" s="309"/>
      <c r="LXV4" s="309"/>
      <c r="LXX4" s="309"/>
      <c r="LXZ4" s="309"/>
      <c r="LYB4" s="309"/>
      <c r="LYD4" s="309"/>
      <c r="LYF4" s="309"/>
      <c r="LYH4" s="309"/>
      <c r="LYJ4" s="309"/>
      <c r="LYL4" s="309"/>
      <c r="LYN4" s="309"/>
      <c r="LYP4" s="309"/>
      <c r="LYR4" s="309"/>
      <c r="LYT4" s="309"/>
      <c r="LYV4" s="309"/>
      <c r="LYX4" s="309"/>
      <c r="LYZ4" s="309"/>
      <c r="LZB4" s="309"/>
      <c r="LZD4" s="309"/>
      <c r="LZF4" s="309"/>
      <c r="LZH4" s="309"/>
      <c r="LZJ4" s="309"/>
      <c r="LZL4" s="309"/>
      <c r="LZN4" s="309"/>
      <c r="LZP4" s="309"/>
      <c r="LZR4" s="309"/>
      <c r="LZT4" s="309"/>
      <c r="LZV4" s="309"/>
      <c r="LZX4" s="309"/>
      <c r="LZZ4" s="309"/>
      <c r="MAB4" s="309"/>
      <c r="MAD4" s="309"/>
      <c r="MAF4" s="309"/>
      <c r="MAH4" s="309"/>
      <c r="MAJ4" s="309"/>
      <c r="MAL4" s="309"/>
      <c r="MAN4" s="309"/>
      <c r="MAP4" s="309"/>
      <c r="MAR4" s="309"/>
      <c r="MAT4" s="309"/>
      <c r="MAV4" s="309"/>
      <c r="MAX4" s="309"/>
      <c r="MAZ4" s="309"/>
      <c r="MBB4" s="309"/>
      <c r="MBD4" s="309"/>
      <c r="MBF4" s="309"/>
      <c r="MBH4" s="309"/>
      <c r="MBJ4" s="309"/>
      <c r="MBL4" s="309"/>
      <c r="MBN4" s="309"/>
      <c r="MBP4" s="309"/>
      <c r="MBR4" s="309"/>
      <c r="MBT4" s="309"/>
      <c r="MBV4" s="309"/>
      <c r="MBX4" s="309"/>
      <c r="MBZ4" s="309"/>
      <c r="MCB4" s="309"/>
      <c r="MCD4" s="309"/>
      <c r="MCF4" s="309"/>
      <c r="MCH4" s="309"/>
      <c r="MCJ4" s="309"/>
      <c r="MCL4" s="309"/>
      <c r="MCN4" s="309"/>
      <c r="MCP4" s="309"/>
      <c r="MCR4" s="309"/>
      <c r="MCT4" s="309"/>
      <c r="MCV4" s="309"/>
      <c r="MCX4" s="309"/>
      <c r="MCZ4" s="309"/>
      <c r="MDB4" s="309"/>
      <c r="MDD4" s="309"/>
      <c r="MDF4" s="309"/>
      <c r="MDH4" s="309"/>
      <c r="MDJ4" s="309"/>
      <c r="MDL4" s="309"/>
      <c r="MDN4" s="309"/>
      <c r="MDP4" s="309"/>
      <c r="MDR4" s="309"/>
      <c r="MDT4" s="309"/>
      <c r="MDV4" s="309"/>
      <c r="MDX4" s="309"/>
      <c r="MDZ4" s="309"/>
      <c r="MEB4" s="309"/>
      <c r="MED4" s="309"/>
      <c r="MEF4" s="309"/>
      <c r="MEH4" s="309"/>
      <c r="MEJ4" s="309"/>
      <c r="MEL4" s="309"/>
      <c r="MEN4" s="309"/>
      <c r="MEP4" s="309"/>
      <c r="MER4" s="309"/>
      <c r="MET4" s="309"/>
      <c r="MEV4" s="309"/>
      <c r="MEX4" s="309"/>
      <c r="MEZ4" s="309"/>
      <c r="MFB4" s="309"/>
      <c r="MFD4" s="309"/>
      <c r="MFF4" s="309"/>
      <c r="MFH4" s="309"/>
      <c r="MFJ4" s="309"/>
      <c r="MFL4" s="309"/>
      <c r="MFN4" s="309"/>
      <c r="MFP4" s="309"/>
      <c r="MFR4" s="309"/>
      <c r="MFT4" s="309"/>
      <c r="MFV4" s="309"/>
      <c r="MFX4" s="309"/>
      <c r="MFZ4" s="309"/>
      <c r="MGB4" s="309"/>
      <c r="MGD4" s="309"/>
      <c r="MGF4" s="309"/>
      <c r="MGH4" s="309"/>
      <c r="MGJ4" s="309"/>
      <c r="MGL4" s="309"/>
      <c r="MGN4" s="309"/>
      <c r="MGP4" s="309"/>
      <c r="MGR4" s="309"/>
      <c r="MGT4" s="309"/>
      <c r="MGV4" s="309"/>
      <c r="MGX4" s="309"/>
      <c r="MGZ4" s="309"/>
      <c r="MHB4" s="309"/>
      <c r="MHD4" s="309"/>
      <c r="MHF4" s="309"/>
      <c r="MHH4" s="309"/>
      <c r="MHJ4" s="309"/>
      <c r="MHL4" s="309"/>
      <c r="MHN4" s="309"/>
      <c r="MHP4" s="309"/>
      <c r="MHR4" s="309"/>
      <c r="MHT4" s="309"/>
      <c r="MHV4" s="309"/>
      <c r="MHX4" s="309"/>
      <c r="MHZ4" s="309"/>
      <c r="MIB4" s="309"/>
      <c r="MID4" s="309"/>
      <c r="MIF4" s="309"/>
      <c r="MIH4" s="309"/>
      <c r="MIJ4" s="309"/>
      <c r="MIL4" s="309"/>
      <c r="MIN4" s="309"/>
      <c r="MIP4" s="309"/>
      <c r="MIR4" s="309"/>
      <c r="MIT4" s="309"/>
      <c r="MIV4" s="309"/>
      <c r="MIX4" s="309"/>
      <c r="MIZ4" s="309"/>
      <c r="MJB4" s="309"/>
      <c r="MJD4" s="309"/>
      <c r="MJF4" s="309"/>
      <c r="MJH4" s="309"/>
      <c r="MJJ4" s="309"/>
      <c r="MJL4" s="309"/>
      <c r="MJN4" s="309"/>
      <c r="MJP4" s="309"/>
      <c r="MJR4" s="309"/>
      <c r="MJT4" s="309"/>
      <c r="MJV4" s="309"/>
      <c r="MJX4" s="309"/>
      <c r="MJZ4" s="309"/>
      <c r="MKB4" s="309"/>
      <c r="MKD4" s="309"/>
      <c r="MKF4" s="309"/>
      <c r="MKH4" s="309"/>
      <c r="MKJ4" s="309"/>
      <c r="MKL4" s="309"/>
      <c r="MKN4" s="309"/>
      <c r="MKP4" s="309"/>
      <c r="MKR4" s="309"/>
      <c r="MKT4" s="309"/>
      <c r="MKV4" s="309"/>
      <c r="MKX4" s="309"/>
      <c r="MKZ4" s="309"/>
      <c r="MLB4" s="309"/>
      <c r="MLD4" s="309"/>
      <c r="MLF4" s="309"/>
      <c r="MLH4" s="309"/>
      <c r="MLJ4" s="309"/>
      <c r="MLL4" s="309"/>
      <c r="MLN4" s="309"/>
      <c r="MLP4" s="309"/>
      <c r="MLR4" s="309"/>
      <c r="MLT4" s="309"/>
      <c r="MLV4" s="309"/>
      <c r="MLX4" s="309"/>
      <c r="MLZ4" s="309"/>
      <c r="MMB4" s="309"/>
      <c r="MMD4" s="309"/>
      <c r="MMF4" s="309"/>
      <c r="MMH4" s="309"/>
      <c r="MMJ4" s="309"/>
      <c r="MML4" s="309"/>
      <c r="MMN4" s="309"/>
      <c r="MMP4" s="309"/>
      <c r="MMR4" s="309"/>
      <c r="MMT4" s="309"/>
      <c r="MMV4" s="309"/>
      <c r="MMX4" s="309"/>
      <c r="MMZ4" s="309"/>
      <c r="MNB4" s="309"/>
      <c r="MND4" s="309"/>
      <c r="MNF4" s="309"/>
      <c r="MNH4" s="309"/>
      <c r="MNJ4" s="309"/>
      <c r="MNL4" s="309"/>
      <c r="MNN4" s="309"/>
      <c r="MNP4" s="309"/>
      <c r="MNR4" s="309"/>
      <c r="MNT4" s="309"/>
      <c r="MNV4" s="309"/>
      <c r="MNX4" s="309"/>
      <c r="MNZ4" s="309"/>
      <c r="MOB4" s="309"/>
      <c r="MOD4" s="309"/>
      <c r="MOF4" s="309"/>
      <c r="MOH4" s="309"/>
      <c r="MOJ4" s="309"/>
      <c r="MOL4" s="309"/>
      <c r="MON4" s="309"/>
      <c r="MOP4" s="309"/>
      <c r="MOR4" s="309"/>
      <c r="MOT4" s="309"/>
      <c r="MOV4" s="309"/>
      <c r="MOX4" s="309"/>
      <c r="MOZ4" s="309"/>
      <c r="MPB4" s="309"/>
      <c r="MPD4" s="309"/>
      <c r="MPF4" s="309"/>
      <c r="MPH4" s="309"/>
      <c r="MPJ4" s="309"/>
      <c r="MPL4" s="309"/>
      <c r="MPN4" s="309"/>
      <c r="MPP4" s="309"/>
      <c r="MPR4" s="309"/>
      <c r="MPT4" s="309"/>
      <c r="MPV4" s="309"/>
      <c r="MPX4" s="309"/>
      <c r="MPZ4" s="309"/>
      <c r="MQB4" s="309"/>
      <c r="MQD4" s="309"/>
      <c r="MQF4" s="309"/>
      <c r="MQH4" s="309"/>
      <c r="MQJ4" s="309"/>
      <c r="MQL4" s="309"/>
      <c r="MQN4" s="309"/>
      <c r="MQP4" s="309"/>
      <c r="MQR4" s="309"/>
      <c r="MQT4" s="309"/>
      <c r="MQV4" s="309"/>
      <c r="MQX4" s="309"/>
      <c r="MQZ4" s="309"/>
      <c r="MRB4" s="309"/>
      <c r="MRD4" s="309"/>
      <c r="MRF4" s="309"/>
      <c r="MRH4" s="309"/>
      <c r="MRJ4" s="309"/>
      <c r="MRL4" s="309"/>
      <c r="MRN4" s="309"/>
      <c r="MRP4" s="309"/>
      <c r="MRR4" s="309"/>
      <c r="MRT4" s="309"/>
      <c r="MRV4" s="309"/>
      <c r="MRX4" s="309"/>
      <c r="MRZ4" s="309"/>
      <c r="MSB4" s="309"/>
      <c r="MSD4" s="309"/>
      <c r="MSF4" s="309"/>
      <c r="MSH4" s="309"/>
      <c r="MSJ4" s="309"/>
      <c r="MSL4" s="309"/>
      <c r="MSN4" s="309"/>
      <c r="MSP4" s="309"/>
      <c r="MSR4" s="309"/>
      <c r="MST4" s="309"/>
      <c r="MSV4" s="309"/>
      <c r="MSX4" s="309"/>
      <c r="MSZ4" s="309"/>
      <c r="MTB4" s="309"/>
      <c r="MTD4" s="309"/>
      <c r="MTF4" s="309"/>
      <c r="MTH4" s="309"/>
      <c r="MTJ4" s="309"/>
      <c r="MTL4" s="309"/>
      <c r="MTN4" s="309"/>
      <c r="MTP4" s="309"/>
      <c r="MTR4" s="309"/>
      <c r="MTT4" s="309"/>
      <c r="MTV4" s="309"/>
      <c r="MTX4" s="309"/>
      <c r="MTZ4" s="309"/>
      <c r="MUB4" s="309"/>
      <c r="MUD4" s="309"/>
      <c r="MUF4" s="309"/>
      <c r="MUH4" s="309"/>
      <c r="MUJ4" s="309"/>
      <c r="MUL4" s="309"/>
      <c r="MUN4" s="309"/>
      <c r="MUP4" s="309"/>
      <c r="MUR4" s="309"/>
      <c r="MUT4" s="309"/>
      <c r="MUV4" s="309"/>
      <c r="MUX4" s="309"/>
      <c r="MUZ4" s="309"/>
      <c r="MVB4" s="309"/>
      <c r="MVD4" s="309"/>
      <c r="MVF4" s="309"/>
      <c r="MVH4" s="309"/>
      <c r="MVJ4" s="309"/>
      <c r="MVL4" s="309"/>
      <c r="MVN4" s="309"/>
      <c r="MVP4" s="309"/>
      <c r="MVR4" s="309"/>
      <c r="MVT4" s="309"/>
      <c r="MVV4" s="309"/>
      <c r="MVX4" s="309"/>
      <c r="MVZ4" s="309"/>
      <c r="MWB4" s="309"/>
      <c r="MWD4" s="309"/>
      <c r="MWF4" s="309"/>
      <c r="MWH4" s="309"/>
      <c r="MWJ4" s="309"/>
      <c r="MWL4" s="309"/>
      <c r="MWN4" s="309"/>
      <c r="MWP4" s="309"/>
      <c r="MWR4" s="309"/>
      <c r="MWT4" s="309"/>
      <c r="MWV4" s="309"/>
      <c r="MWX4" s="309"/>
      <c r="MWZ4" s="309"/>
      <c r="MXB4" s="309"/>
      <c r="MXD4" s="309"/>
      <c r="MXF4" s="309"/>
      <c r="MXH4" s="309"/>
      <c r="MXJ4" s="309"/>
      <c r="MXL4" s="309"/>
      <c r="MXN4" s="309"/>
      <c r="MXP4" s="309"/>
      <c r="MXR4" s="309"/>
      <c r="MXT4" s="309"/>
      <c r="MXV4" s="309"/>
      <c r="MXX4" s="309"/>
      <c r="MXZ4" s="309"/>
      <c r="MYB4" s="309"/>
      <c r="MYD4" s="309"/>
      <c r="MYF4" s="309"/>
      <c r="MYH4" s="309"/>
      <c r="MYJ4" s="309"/>
      <c r="MYL4" s="309"/>
      <c r="MYN4" s="309"/>
      <c r="MYP4" s="309"/>
      <c r="MYR4" s="309"/>
      <c r="MYT4" s="309"/>
      <c r="MYV4" s="309"/>
      <c r="MYX4" s="309"/>
      <c r="MYZ4" s="309"/>
      <c r="MZB4" s="309"/>
      <c r="MZD4" s="309"/>
      <c r="MZF4" s="309"/>
      <c r="MZH4" s="309"/>
      <c r="MZJ4" s="309"/>
      <c r="MZL4" s="309"/>
      <c r="MZN4" s="309"/>
      <c r="MZP4" s="309"/>
      <c r="MZR4" s="309"/>
      <c r="MZT4" s="309"/>
      <c r="MZV4" s="309"/>
      <c r="MZX4" s="309"/>
      <c r="MZZ4" s="309"/>
      <c r="NAB4" s="309"/>
      <c r="NAD4" s="309"/>
      <c r="NAF4" s="309"/>
      <c r="NAH4" s="309"/>
      <c r="NAJ4" s="309"/>
      <c r="NAL4" s="309"/>
      <c r="NAN4" s="309"/>
      <c r="NAP4" s="309"/>
      <c r="NAR4" s="309"/>
      <c r="NAT4" s="309"/>
      <c r="NAV4" s="309"/>
      <c r="NAX4" s="309"/>
      <c r="NAZ4" s="309"/>
      <c r="NBB4" s="309"/>
      <c r="NBD4" s="309"/>
      <c r="NBF4" s="309"/>
      <c r="NBH4" s="309"/>
      <c r="NBJ4" s="309"/>
      <c r="NBL4" s="309"/>
      <c r="NBN4" s="309"/>
      <c r="NBP4" s="309"/>
      <c r="NBR4" s="309"/>
      <c r="NBT4" s="309"/>
      <c r="NBV4" s="309"/>
      <c r="NBX4" s="309"/>
      <c r="NBZ4" s="309"/>
      <c r="NCB4" s="309"/>
      <c r="NCD4" s="309"/>
      <c r="NCF4" s="309"/>
      <c r="NCH4" s="309"/>
      <c r="NCJ4" s="309"/>
      <c r="NCL4" s="309"/>
      <c r="NCN4" s="309"/>
      <c r="NCP4" s="309"/>
      <c r="NCR4" s="309"/>
      <c r="NCT4" s="309"/>
      <c r="NCV4" s="309"/>
      <c r="NCX4" s="309"/>
      <c r="NCZ4" s="309"/>
      <c r="NDB4" s="309"/>
      <c r="NDD4" s="309"/>
      <c r="NDF4" s="309"/>
      <c r="NDH4" s="309"/>
      <c r="NDJ4" s="309"/>
      <c r="NDL4" s="309"/>
      <c r="NDN4" s="309"/>
      <c r="NDP4" s="309"/>
      <c r="NDR4" s="309"/>
      <c r="NDT4" s="309"/>
      <c r="NDV4" s="309"/>
      <c r="NDX4" s="309"/>
      <c r="NDZ4" s="309"/>
      <c r="NEB4" s="309"/>
      <c r="NED4" s="309"/>
      <c r="NEF4" s="309"/>
      <c r="NEH4" s="309"/>
      <c r="NEJ4" s="309"/>
      <c r="NEL4" s="309"/>
      <c r="NEN4" s="309"/>
      <c r="NEP4" s="309"/>
      <c r="NER4" s="309"/>
      <c r="NET4" s="309"/>
      <c r="NEV4" s="309"/>
      <c r="NEX4" s="309"/>
      <c r="NEZ4" s="309"/>
      <c r="NFB4" s="309"/>
      <c r="NFD4" s="309"/>
      <c r="NFF4" s="309"/>
      <c r="NFH4" s="309"/>
      <c r="NFJ4" s="309"/>
      <c r="NFL4" s="309"/>
      <c r="NFN4" s="309"/>
      <c r="NFP4" s="309"/>
      <c r="NFR4" s="309"/>
      <c r="NFT4" s="309"/>
      <c r="NFV4" s="309"/>
      <c r="NFX4" s="309"/>
      <c r="NFZ4" s="309"/>
      <c r="NGB4" s="309"/>
      <c r="NGD4" s="309"/>
      <c r="NGF4" s="309"/>
      <c r="NGH4" s="309"/>
      <c r="NGJ4" s="309"/>
      <c r="NGL4" s="309"/>
      <c r="NGN4" s="309"/>
      <c r="NGP4" s="309"/>
      <c r="NGR4" s="309"/>
      <c r="NGT4" s="309"/>
      <c r="NGV4" s="309"/>
      <c r="NGX4" s="309"/>
      <c r="NGZ4" s="309"/>
      <c r="NHB4" s="309"/>
      <c r="NHD4" s="309"/>
      <c r="NHF4" s="309"/>
      <c r="NHH4" s="309"/>
      <c r="NHJ4" s="309"/>
      <c r="NHL4" s="309"/>
      <c r="NHN4" s="309"/>
      <c r="NHP4" s="309"/>
      <c r="NHR4" s="309"/>
      <c r="NHT4" s="309"/>
      <c r="NHV4" s="309"/>
      <c r="NHX4" s="309"/>
      <c r="NHZ4" s="309"/>
      <c r="NIB4" s="309"/>
      <c r="NID4" s="309"/>
      <c r="NIF4" s="309"/>
      <c r="NIH4" s="309"/>
      <c r="NIJ4" s="309"/>
      <c r="NIL4" s="309"/>
      <c r="NIN4" s="309"/>
      <c r="NIP4" s="309"/>
      <c r="NIR4" s="309"/>
      <c r="NIT4" s="309"/>
      <c r="NIV4" s="309"/>
      <c r="NIX4" s="309"/>
      <c r="NIZ4" s="309"/>
      <c r="NJB4" s="309"/>
      <c r="NJD4" s="309"/>
      <c r="NJF4" s="309"/>
      <c r="NJH4" s="309"/>
      <c r="NJJ4" s="309"/>
      <c r="NJL4" s="309"/>
      <c r="NJN4" s="309"/>
      <c r="NJP4" s="309"/>
      <c r="NJR4" s="309"/>
      <c r="NJT4" s="309"/>
      <c r="NJV4" s="309"/>
      <c r="NJX4" s="309"/>
      <c r="NJZ4" s="309"/>
      <c r="NKB4" s="309"/>
      <c r="NKD4" s="309"/>
      <c r="NKF4" s="309"/>
      <c r="NKH4" s="309"/>
      <c r="NKJ4" s="309"/>
      <c r="NKL4" s="309"/>
      <c r="NKN4" s="309"/>
      <c r="NKP4" s="309"/>
      <c r="NKR4" s="309"/>
      <c r="NKT4" s="309"/>
      <c r="NKV4" s="309"/>
      <c r="NKX4" s="309"/>
      <c r="NKZ4" s="309"/>
      <c r="NLB4" s="309"/>
      <c r="NLD4" s="309"/>
      <c r="NLF4" s="309"/>
      <c r="NLH4" s="309"/>
      <c r="NLJ4" s="309"/>
      <c r="NLL4" s="309"/>
      <c r="NLN4" s="309"/>
      <c r="NLP4" s="309"/>
      <c r="NLR4" s="309"/>
      <c r="NLT4" s="309"/>
      <c r="NLV4" s="309"/>
      <c r="NLX4" s="309"/>
      <c r="NLZ4" s="309"/>
      <c r="NMB4" s="309"/>
      <c r="NMD4" s="309"/>
      <c r="NMF4" s="309"/>
      <c r="NMH4" s="309"/>
      <c r="NMJ4" s="309"/>
      <c r="NML4" s="309"/>
      <c r="NMN4" s="309"/>
      <c r="NMP4" s="309"/>
      <c r="NMR4" s="309"/>
      <c r="NMT4" s="309"/>
      <c r="NMV4" s="309"/>
      <c r="NMX4" s="309"/>
      <c r="NMZ4" s="309"/>
      <c r="NNB4" s="309"/>
      <c r="NND4" s="309"/>
      <c r="NNF4" s="309"/>
      <c r="NNH4" s="309"/>
      <c r="NNJ4" s="309"/>
      <c r="NNL4" s="309"/>
      <c r="NNN4" s="309"/>
      <c r="NNP4" s="309"/>
      <c r="NNR4" s="309"/>
      <c r="NNT4" s="309"/>
      <c r="NNV4" s="309"/>
      <c r="NNX4" s="309"/>
      <c r="NNZ4" s="309"/>
      <c r="NOB4" s="309"/>
      <c r="NOD4" s="309"/>
      <c r="NOF4" s="309"/>
      <c r="NOH4" s="309"/>
      <c r="NOJ4" s="309"/>
      <c r="NOL4" s="309"/>
      <c r="NON4" s="309"/>
      <c r="NOP4" s="309"/>
      <c r="NOR4" s="309"/>
      <c r="NOT4" s="309"/>
      <c r="NOV4" s="309"/>
      <c r="NOX4" s="309"/>
      <c r="NOZ4" s="309"/>
      <c r="NPB4" s="309"/>
      <c r="NPD4" s="309"/>
      <c r="NPF4" s="309"/>
      <c r="NPH4" s="309"/>
      <c r="NPJ4" s="309"/>
      <c r="NPL4" s="309"/>
      <c r="NPN4" s="309"/>
      <c r="NPP4" s="309"/>
      <c r="NPR4" s="309"/>
      <c r="NPT4" s="309"/>
      <c r="NPV4" s="309"/>
      <c r="NPX4" s="309"/>
      <c r="NPZ4" s="309"/>
      <c r="NQB4" s="309"/>
      <c r="NQD4" s="309"/>
      <c r="NQF4" s="309"/>
      <c r="NQH4" s="309"/>
      <c r="NQJ4" s="309"/>
      <c r="NQL4" s="309"/>
      <c r="NQN4" s="309"/>
      <c r="NQP4" s="309"/>
      <c r="NQR4" s="309"/>
      <c r="NQT4" s="309"/>
      <c r="NQV4" s="309"/>
      <c r="NQX4" s="309"/>
      <c r="NQZ4" s="309"/>
      <c r="NRB4" s="309"/>
      <c r="NRD4" s="309"/>
      <c r="NRF4" s="309"/>
      <c r="NRH4" s="309"/>
      <c r="NRJ4" s="309"/>
      <c r="NRL4" s="309"/>
      <c r="NRN4" s="309"/>
      <c r="NRP4" s="309"/>
      <c r="NRR4" s="309"/>
      <c r="NRT4" s="309"/>
      <c r="NRV4" s="309"/>
      <c r="NRX4" s="309"/>
      <c r="NRZ4" s="309"/>
      <c r="NSB4" s="309"/>
      <c r="NSD4" s="309"/>
      <c r="NSF4" s="309"/>
      <c r="NSH4" s="309"/>
      <c r="NSJ4" s="309"/>
      <c r="NSL4" s="309"/>
      <c r="NSN4" s="309"/>
      <c r="NSP4" s="309"/>
      <c r="NSR4" s="309"/>
      <c r="NST4" s="309"/>
      <c r="NSV4" s="309"/>
      <c r="NSX4" s="309"/>
      <c r="NSZ4" s="309"/>
      <c r="NTB4" s="309"/>
      <c r="NTD4" s="309"/>
      <c r="NTF4" s="309"/>
      <c r="NTH4" s="309"/>
      <c r="NTJ4" s="309"/>
      <c r="NTL4" s="309"/>
      <c r="NTN4" s="309"/>
      <c r="NTP4" s="309"/>
      <c r="NTR4" s="309"/>
      <c r="NTT4" s="309"/>
      <c r="NTV4" s="309"/>
      <c r="NTX4" s="309"/>
      <c r="NTZ4" s="309"/>
      <c r="NUB4" s="309"/>
      <c r="NUD4" s="309"/>
      <c r="NUF4" s="309"/>
      <c r="NUH4" s="309"/>
      <c r="NUJ4" s="309"/>
      <c r="NUL4" s="309"/>
      <c r="NUN4" s="309"/>
      <c r="NUP4" s="309"/>
      <c r="NUR4" s="309"/>
      <c r="NUT4" s="309"/>
      <c r="NUV4" s="309"/>
      <c r="NUX4" s="309"/>
      <c r="NUZ4" s="309"/>
      <c r="NVB4" s="309"/>
      <c r="NVD4" s="309"/>
      <c r="NVF4" s="309"/>
      <c r="NVH4" s="309"/>
      <c r="NVJ4" s="309"/>
      <c r="NVL4" s="309"/>
      <c r="NVN4" s="309"/>
      <c r="NVP4" s="309"/>
      <c r="NVR4" s="309"/>
      <c r="NVT4" s="309"/>
      <c r="NVV4" s="309"/>
      <c r="NVX4" s="309"/>
      <c r="NVZ4" s="309"/>
      <c r="NWB4" s="309"/>
      <c r="NWD4" s="309"/>
      <c r="NWF4" s="309"/>
      <c r="NWH4" s="309"/>
      <c r="NWJ4" s="309"/>
      <c r="NWL4" s="309"/>
      <c r="NWN4" s="309"/>
      <c r="NWP4" s="309"/>
      <c r="NWR4" s="309"/>
      <c r="NWT4" s="309"/>
      <c r="NWV4" s="309"/>
      <c r="NWX4" s="309"/>
      <c r="NWZ4" s="309"/>
      <c r="NXB4" s="309"/>
      <c r="NXD4" s="309"/>
      <c r="NXF4" s="309"/>
      <c r="NXH4" s="309"/>
      <c r="NXJ4" s="309"/>
      <c r="NXL4" s="309"/>
      <c r="NXN4" s="309"/>
      <c r="NXP4" s="309"/>
      <c r="NXR4" s="309"/>
      <c r="NXT4" s="309"/>
      <c r="NXV4" s="309"/>
      <c r="NXX4" s="309"/>
      <c r="NXZ4" s="309"/>
      <c r="NYB4" s="309"/>
      <c r="NYD4" s="309"/>
      <c r="NYF4" s="309"/>
      <c r="NYH4" s="309"/>
      <c r="NYJ4" s="309"/>
      <c r="NYL4" s="309"/>
      <c r="NYN4" s="309"/>
      <c r="NYP4" s="309"/>
      <c r="NYR4" s="309"/>
      <c r="NYT4" s="309"/>
      <c r="NYV4" s="309"/>
      <c r="NYX4" s="309"/>
      <c r="NYZ4" s="309"/>
      <c r="NZB4" s="309"/>
      <c r="NZD4" s="309"/>
      <c r="NZF4" s="309"/>
      <c r="NZH4" s="309"/>
      <c r="NZJ4" s="309"/>
      <c r="NZL4" s="309"/>
      <c r="NZN4" s="309"/>
      <c r="NZP4" s="309"/>
      <c r="NZR4" s="309"/>
      <c r="NZT4" s="309"/>
      <c r="NZV4" s="309"/>
      <c r="NZX4" s="309"/>
      <c r="NZZ4" s="309"/>
      <c r="OAB4" s="309"/>
      <c r="OAD4" s="309"/>
      <c r="OAF4" s="309"/>
      <c r="OAH4" s="309"/>
      <c r="OAJ4" s="309"/>
      <c r="OAL4" s="309"/>
      <c r="OAN4" s="309"/>
      <c r="OAP4" s="309"/>
      <c r="OAR4" s="309"/>
      <c r="OAT4" s="309"/>
      <c r="OAV4" s="309"/>
      <c r="OAX4" s="309"/>
      <c r="OAZ4" s="309"/>
      <c r="OBB4" s="309"/>
      <c r="OBD4" s="309"/>
      <c r="OBF4" s="309"/>
      <c r="OBH4" s="309"/>
      <c r="OBJ4" s="309"/>
      <c r="OBL4" s="309"/>
      <c r="OBN4" s="309"/>
      <c r="OBP4" s="309"/>
      <c r="OBR4" s="309"/>
      <c r="OBT4" s="309"/>
      <c r="OBV4" s="309"/>
      <c r="OBX4" s="309"/>
      <c r="OBZ4" s="309"/>
      <c r="OCB4" s="309"/>
      <c r="OCD4" s="309"/>
      <c r="OCF4" s="309"/>
      <c r="OCH4" s="309"/>
      <c r="OCJ4" s="309"/>
      <c r="OCL4" s="309"/>
      <c r="OCN4" s="309"/>
      <c r="OCP4" s="309"/>
      <c r="OCR4" s="309"/>
      <c r="OCT4" s="309"/>
      <c r="OCV4" s="309"/>
      <c r="OCX4" s="309"/>
      <c r="OCZ4" s="309"/>
      <c r="ODB4" s="309"/>
      <c r="ODD4" s="309"/>
      <c r="ODF4" s="309"/>
      <c r="ODH4" s="309"/>
      <c r="ODJ4" s="309"/>
      <c r="ODL4" s="309"/>
      <c r="ODN4" s="309"/>
      <c r="ODP4" s="309"/>
      <c r="ODR4" s="309"/>
      <c r="ODT4" s="309"/>
      <c r="ODV4" s="309"/>
      <c r="ODX4" s="309"/>
      <c r="ODZ4" s="309"/>
      <c r="OEB4" s="309"/>
      <c r="OED4" s="309"/>
      <c r="OEF4" s="309"/>
      <c r="OEH4" s="309"/>
      <c r="OEJ4" s="309"/>
      <c r="OEL4" s="309"/>
      <c r="OEN4" s="309"/>
      <c r="OEP4" s="309"/>
      <c r="OER4" s="309"/>
      <c r="OET4" s="309"/>
      <c r="OEV4" s="309"/>
      <c r="OEX4" s="309"/>
      <c r="OEZ4" s="309"/>
      <c r="OFB4" s="309"/>
      <c r="OFD4" s="309"/>
      <c r="OFF4" s="309"/>
      <c r="OFH4" s="309"/>
      <c r="OFJ4" s="309"/>
      <c r="OFL4" s="309"/>
      <c r="OFN4" s="309"/>
      <c r="OFP4" s="309"/>
      <c r="OFR4" s="309"/>
      <c r="OFT4" s="309"/>
      <c r="OFV4" s="309"/>
      <c r="OFX4" s="309"/>
      <c r="OFZ4" s="309"/>
      <c r="OGB4" s="309"/>
      <c r="OGD4" s="309"/>
      <c r="OGF4" s="309"/>
      <c r="OGH4" s="309"/>
      <c r="OGJ4" s="309"/>
      <c r="OGL4" s="309"/>
      <c r="OGN4" s="309"/>
      <c r="OGP4" s="309"/>
      <c r="OGR4" s="309"/>
      <c r="OGT4" s="309"/>
      <c r="OGV4" s="309"/>
      <c r="OGX4" s="309"/>
      <c r="OGZ4" s="309"/>
      <c r="OHB4" s="309"/>
      <c r="OHD4" s="309"/>
      <c r="OHF4" s="309"/>
      <c r="OHH4" s="309"/>
      <c r="OHJ4" s="309"/>
      <c r="OHL4" s="309"/>
      <c r="OHN4" s="309"/>
      <c r="OHP4" s="309"/>
      <c r="OHR4" s="309"/>
      <c r="OHT4" s="309"/>
      <c r="OHV4" s="309"/>
      <c r="OHX4" s="309"/>
      <c r="OHZ4" s="309"/>
      <c r="OIB4" s="309"/>
      <c r="OID4" s="309"/>
      <c r="OIF4" s="309"/>
      <c r="OIH4" s="309"/>
      <c r="OIJ4" s="309"/>
      <c r="OIL4" s="309"/>
      <c r="OIN4" s="309"/>
      <c r="OIP4" s="309"/>
      <c r="OIR4" s="309"/>
      <c r="OIT4" s="309"/>
      <c r="OIV4" s="309"/>
      <c r="OIX4" s="309"/>
      <c r="OIZ4" s="309"/>
      <c r="OJB4" s="309"/>
      <c r="OJD4" s="309"/>
      <c r="OJF4" s="309"/>
      <c r="OJH4" s="309"/>
      <c r="OJJ4" s="309"/>
      <c r="OJL4" s="309"/>
      <c r="OJN4" s="309"/>
      <c r="OJP4" s="309"/>
      <c r="OJR4" s="309"/>
      <c r="OJT4" s="309"/>
      <c r="OJV4" s="309"/>
      <c r="OJX4" s="309"/>
      <c r="OJZ4" s="309"/>
      <c r="OKB4" s="309"/>
      <c r="OKD4" s="309"/>
      <c r="OKF4" s="309"/>
      <c r="OKH4" s="309"/>
      <c r="OKJ4" s="309"/>
      <c r="OKL4" s="309"/>
      <c r="OKN4" s="309"/>
      <c r="OKP4" s="309"/>
      <c r="OKR4" s="309"/>
      <c r="OKT4" s="309"/>
      <c r="OKV4" s="309"/>
      <c r="OKX4" s="309"/>
      <c r="OKZ4" s="309"/>
      <c r="OLB4" s="309"/>
      <c r="OLD4" s="309"/>
      <c r="OLF4" s="309"/>
      <c r="OLH4" s="309"/>
      <c r="OLJ4" s="309"/>
      <c r="OLL4" s="309"/>
      <c r="OLN4" s="309"/>
      <c r="OLP4" s="309"/>
      <c r="OLR4" s="309"/>
      <c r="OLT4" s="309"/>
      <c r="OLV4" s="309"/>
      <c r="OLX4" s="309"/>
      <c r="OLZ4" s="309"/>
      <c r="OMB4" s="309"/>
      <c r="OMD4" s="309"/>
      <c r="OMF4" s="309"/>
      <c r="OMH4" s="309"/>
      <c r="OMJ4" s="309"/>
      <c r="OML4" s="309"/>
      <c r="OMN4" s="309"/>
      <c r="OMP4" s="309"/>
      <c r="OMR4" s="309"/>
      <c r="OMT4" s="309"/>
      <c r="OMV4" s="309"/>
      <c r="OMX4" s="309"/>
      <c r="OMZ4" s="309"/>
      <c r="ONB4" s="309"/>
      <c r="OND4" s="309"/>
      <c r="ONF4" s="309"/>
      <c r="ONH4" s="309"/>
      <c r="ONJ4" s="309"/>
      <c r="ONL4" s="309"/>
      <c r="ONN4" s="309"/>
      <c r="ONP4" s="309"/>
      <c r="ONR4" s="309"/>
      <c r="ONT4" s="309"/>
      <c r="ONV4" s="309"/>
      <c r="ONX4" s="309"/>
      <c r="ONZ4" s="309"/>
      <c r="OOB4" s="309"/>
      <c r="OOD4" s="309"/>
      <c r="OOF4" s="309"/>
      <c r="OOH4" s="309"/>
      <c r="OOJ4" s="309"/>
      <c r="OOL4" s="309"/>
      <c r="OON4" s="309"/>
      <c r="OOP4" s="309"/>
      <c r="OOR4" s="309"/>
      <c r="OOT4" s="309"/>
      <c r="OOV4" s="309"/>
      <c r="OOX4" s="309"/>
      <c r="OOZ4" s="309"/>
      <c r="OPB4" s="309"/>
      <c r="OPD4" s="309"/>
      <c r="OPF4" s="309"/>
      <c r="OPH4" s="309"/>
      <c r="OPJ4" s="309"/>
      <c r="OPL4" s="309"/>
      <c r="OPN4" s="309"/>
      <c r="OPP4" s="309"/>
      <c r="OPR4" s="309"/>
      <c r="OPT4" s="309"/>
      <c r="OPV4" s="309"/>
      <c r="OPX4" s="309"/>
      <c r="OPZ4" s="309"/>
      <c r="OQB4" s="309"/>
      <c r="OQD4" s="309"/>
      <c r="OQF4" s="309"/>
      <c r="OQH4" s="309"/>
      <c r="OQJ4" s="309"/>
      <c r="OQL4" s="309"/>
      <c r="OQN4" s="309"/>
      <c r="OQP4" s="309"/>
      <c r="OQR4" s="309"/>
      <c r="OQT4" s="309"/>
      <c r="OQV4" s="309"/>
      <c r="OQX4" s="309"/>
      <c r="OQZ4" s="309"/>
      <c r="ORB4" s="309"/>
      <c r="ORD4" s="309"/>
      <c r="ORF4" s="309"/>
      <c r="ORH4" s="309"/>
      <c r="ORJ4" s="309"/>
      <c r="ORL4" s="309"/>
      <c r="ORN4" s="309"/>
      <c r="ORP4" s="309"/>
      <c r="ORR4" s="309"/>
      <c r="ORT4" s="309"/>
      <c r="ORV4" s="309"/>
      <c r="ORX4" s="309"/>
      <c r="ORZ4" s="309"/>
      <c r="OSB4" s="309"/>
      <c r="OSD4" s="309"/>
      <c r="OSF4" s="309"/>
      <c r="OSH4" s="309"/>
      <c r="OSJ4" s="309"/>
      <c r="OSL4" s="309"/>
      <c r="OSN4" s="309"/>
      <c r="OSP4" s="309"/>
      <c r="OSR4" s="309"/>
      <c r="OST4" s="309"/>
      <c r="OSV4" s="309"/>
      <c r="OSX4" s="309"/>
      <c r="OSZ4" s="309"/>
      <c r="OTB4" s="309"/>
      <c r="OTD4" s="309"/>
      <c r="OTF4" s="309"/>
      <c r="OTH4" s="309"/>
      <c r="OTJ4" s="309"/>
      <c r="OTL4" s="309"/>
      <c r="OTN4" s="309"/>
      <c r="OTP4" s="309"/>
      <c r="OTR4" s="309"/>
      <c r="OTT4" s="309"/>
      <c r="OTV4" s="309"/>
      <c r="OTX4" s="309"/>
      <c r="OTZ4" s="309"/>
      <c r="OUB4" s="309"/>
      <c r="OUD4" s="309"/>
      <c r="OUF4" s="309"/>
      <c r="OUH4" s="309"/>
      <c r="OUJ4" s="309"/>
      <c r="OUL4" s="309"/>
      <c r="OUN4" s="309"/>
      <c r="OUP4" s="309"/>
      <c r="OUR4" s="309"/>
      <c r="OUT4" s="309"/>
      <c r="OUV4" s="309"/>
      <c r="OUX4" s="309"/>
      <c r="OUZ4" s="309"/>
      <c r="OVB4" s="309"/>
      <c r="OVD4" s="309"/>
      <c r="OVF4" s="309"/>
      <c r="OVH4" s="309"/>
      <c r="OVJ4" s="309"/>
      <c r="OVL4" s="309"/>
      <c r="OVN4" s="309"/>
      <c r="OVP4" s="309"/>
      <c r="OVR4" s="309"/>
      <c r="OVT4" s="309"/>
      <c r="OVV4" s="309"/>
      <c r="OVX4" s="309"/>
      <c r="OVZ4" s="309"/>
      <c r="OWB4" s="309"/>
      <c r="OWD4" s="309"/>
      <c r="OWF4" s="309"/>
      <c r="OWH4" s="309"/>
      <c r="OWJ4" s="309"/>
      <c r="OWL4" s="309"/>
      <c r="OWN4" s="309"/>
      <c r="OWP4" s="309"/>
      <c r="OWR4" s="309"/>
      <c r="OWT4" s="309"/>
      <c r="OWV4" s="309"/>
      <c r="OWX4" s="309"/>
      <c r="OWZ4" s="309"/>
      <c r="OXB4" s="309"/>
      <c r="OXD4" s="309"/>
      <c r="OXF4" s="309"/>
      <c r="OXH4" s="309"/>
      <c r="OXJ4" s="309"/>
      <c r="OXL4" s="309"/>
      <c r="OXN4" s="309"/>
      <c r="OXP4" s="309"/>
      <c r="OXR4" s="309"/>
      <c r="OXT4" s="309"/>
      <c r="OXV4" s="309"/>
      <c r="OXX4" s="309"/>
      <c r="OXZ4" s="309"/>
      <c r="OYB4" s="309"/>
      <c r="OYD4" s="309"/>
      <c r="OYF4" s="309"/>
      <c r="OYH4" s="309"/>
      <c r="OYJ4" s="309"/>
      <c r="OYL4" s="309"/>
      <c r="OYN4" s="309"/>
      <c r="OYP4" s="309"/>
      <c r="OYR4" s="309"/>
      <c r="OYT4" s="309"/>
      <c r="OYV4" s="309"/>
      <c r="OYX4" s="309"/>
      <c r="OYZ4" s="309"/>
      <c r="OZB4" s="309"/>
      <c r="OZD4" s="309"/>
      <c r="OZF4" s="309"/>
      <c r="OZH4" s="309"/>
      <c r="OZJ4" s="309"/>
      <c r="OZL4" s="309"/>
      <c r="OZN4" s="309"/>
      <c r="OZP4" s="309"/>
      <c r="OZR4" s="309"/>
      <c r="OZT4" s="309"/>
      <c r="OZV4" s="309"/>
      <c r="OZX4" s="309"/>
      <c r="OZZ4" s="309"/>
      <c r="PAB4" s="309"/>
      <c r="PAD4" s="309"/>
      <c r="PAF4" s="309"/>
      <c r="PAH4" s="309"/>
      <c r="PAJ4" s="309"/>
      <c r="PAL4" s="309"/>
      <c r="PAN4" s="309"/>
      <c r="PAP4" s="309"/>
      <c r="PAR4" s="309"/>
      <c r="PAT4" s="309"/>
      <c r="PAV4" s="309"/>
      <c r="PAX4" s="309"/>
      <c r="PAZ4" s="309"/>
      <c r="PBB4" s="309"/>
      <c r="PBD4" s="309"/>
      <c r="PBF4" s="309"/>
      <c r="PBH4" s="309"/>
      <c r="PBJ4" s="309"/>
      <c r="PBL4" s="309"/>
      <c r="PBN4" s="309"/>
      <c r="PBP4" s="309"/>
      <c r="PBR4" s="309"/>
      <c r="PBT4" s="309"/>
      <c r="PBV4" s="309"/>
      <c r="PBX4" s="309"/>
      <c r="PBZ4" s="309"/>
      <c r="PCB4" s="309"/>
      <c r="PCD4" s="309"/>
      <c r="PCF4" s="309"/>
      <c r="PCH4" s="309"/>
      <c r="PCJ4" s="309"/>
      <c r="PCL4" s="309"/>
      <c r="PCN4" s="309"/>
      <c r="PCP4" s="309"/>
      <c r="PCR4" s="309"/>
      <c r="PCT4" s="309"/>
      <c r="PCV4" s="309"/>
      <c r="PCX4" s="309"/>
      <c r="PCZ4" s="309"/>
      <c r="PDB4" s="309"/>
      <c r="PDD4" s="309"/>
      <c r="PDF4" s="309"/>
      <c r="PDH4" s="309"/>
      <c r="PDJ4" s="309"/>
      <c r="PDL4" s="309"/>
      <c r="PDN4" s="309"/>
      <c r="PDP4" s="309"/>
      <c r="PDR4" s="309"/>
      <c r="PDT4" s="309"/>
      <c r="PDV4" s="309"/>
      <c r="PDX4" s="309"/>
      <c r="PDZ4" s="309"/>
      <c r="PEB4" s="309"/>
      <c r="PED4" s="309"/>
      <c r="PEF4" s="309"/>
      <c r="PEH4" s="309"/>
      <c r="PEJ4" s="309"/>
      <c r="PEL4" s="309"/>
      <c r="PEN4" s="309"/>
      <c r="PEP4" s="309"/>
      <c r="PER4" s="309"/>
      <c r="PET4" s="309"/>
      <c r="PEV4" s="309"/>
      <c r="PEX4" s="309"/>
      <c r="PEZ4" s="309"/>
      <c r="PFB4" s="309"/>
      <c r="PFD4" s="309"/>
      <c r="PFF4" s="309"/>
      <c r="PFH4" s="309"/>
      <c r="PFJ4" s="309"/>
      <c r="PFL4" s="309"/>
      <c r="PFN4" s="309"/>
      <c r="PFP4" s="309"/>
      <c r="PFR4" s="309"/>
      <c r="PFT4" s="309"/>
      <c r="PFV4" s="309"/>
      <c r="PFX4" s="309"/>
      <c r="PFZ4" s="309"/>
      <c r="PGB4" s="309"/>
      <c r="PGD4" s="309"/>
      <c r="PGF4" s="309"/>
      <c r="PGH4" s="309"/>
      <c r="PGJ4" s="309"/>
      <c r="PGL4" s="309"/>
      <c r="PGN4" s="309"/>
      <c r="PGP4" s="309"/>
      <c r="PGR4" s="309"/>
      <c r="PGT4" s="309"/>
      <c r="PGV4" s="309"/>
      <c r="PGX4" s="309"/>
      <c r="PGZ4" s="309"/>
      <c r="PHB4" s="309"/>
      <c r="PHD4" s="309"/>
      <c r="PHF4" s="309"/>
      <c r="PHH4" s="309"/>
      <c r="PHJ4" s="309"/>
      <c r="PHL4" s="309"/>
      <c r="PHN4" s="309"/>
      <c r="PHP4" s="309"/>
      <c r="PHR4" s="309"/>
      <c r="PHT4" s="309"/>
      <c r="PHV4" s="309"/>
      <c r="PHX4" s="309"/>
      <c r="PHZ4" s="309"/>
      <c r="PIB4" s="309"/>
      <c r="PID4" s="309"/>
      <c r="PIF4" s="309"/>
      <c r="PIH4" s="309"/>
      <c r="PIJ4" s="309"/>
      <c r="PIL4" s="309"/>
      <c r="PIN4" s="309"/>
      <c r="PIP4" s="309"/>
      <c r="PIR4" s="309"/>
      <c r="PIT4" s="309"/>
      <c r="PIV4" s="309"/>
      <c r="PIX4" s="309"/>
      <c r="PIZ4" s="309"/>
      <c r="PJB4" s="309"/>
      <c r="PJD4" s="309"/>
      <c r="PJF4" s="309"/>
      <c r="PJH4" s="309"/>
      <c r="PJJ4" s="309"/>
      <c r="PJL4" s="309"/>
      <c r="PJN4" s="309"/>
      <c r="PJP4" s="309"/>
      <c r="PJR4" s="309"/>
      <c r="PJT4" s="309"/>
      <c r="PJV4" s="309"/>
      <c r="PJX4" s="309"/>
      <c r="PJZ4" s="309"/>
      <c r="PKB4" s="309"/>
      <c r="PKD4" s="309"/>
      <c r="PKF4" s="309"/>
      <c r="PKH4" s="309"/>
      <c r="PKJ4" s="309"/>
      <c r="PKL4" s="309"/>
      <c r="PKN4" s="309"/>
      <c r="PKP4" s="309"/>
      <c r="PKR4" s="309"/>
      <c r="PKT4" s="309"/>
      <c r="PKV4" s="309"/>
      <c r="PKX4" s="309"/>
      <c r="PKZ4" s="309"/>
      <c r="PLB4" s="309"/>
      <c r="PLD4" s="309"/>
      <c r="PLF4" s="309"/>
      <c r="PLH4" s="309"/>
      <c r="PLJ4" s="309"/>
      <c r="PLL4" s="309"/>
      <c r="PLN4" s="309"/>
      <c r="PLP4" s="309"/>
      <c r="PLR4" s="309"/>
      <c r="PLT4" s="309"/>
      <c r="PLV4" s="309"/>
      <c r="PLX4" s="309"/>
      <c r="PLZ4" s="309"/>
      <c r="PMB4" s="309"/>
      <c r="PMD4" s="309"/>
      <c r="PMF4" s="309"/>
      <c r="PMH4" s="309"/>
      <c r="PMJ4" s="309"/>
      <c r="PML4" s="309"/>
      <c r="PMN4" s="309"/>
      <c r="PMP4" s="309"/>
      <c r="PMR4" s="309"/>
      <c r="PMT4" s="309"/>
      <c r="PMV4" s="309"/>
      <c r="PMX4" s="309"/>
      <c r="PMZ4" s="309"/>
      <c r="PNB4" s="309"/>
      <c r="PND4" s="309"/>
      <c r="PNF4" s="309"/>
      <c r="PNH4" s="309"/>
      <c r="PNJ4" s="309"/>
      <c r="PNL4" s="309"/>
      <c r="PNN4" s="309"/>
      <c r="PNP4" s="309"/>
      <c r="PNR4" s="309"/>
      <c r="PNT4" s="309"/>
      <c r="PNV4" s="309"/>
      <c r="PNX4" s="309"/>
      <c r="PNZ4" s="309"/>
      <c r="POB4" s="309"/>
      <c r="POD4" s="309"/>
      <c r="POF4" s="309"/>
      <c r="POH4" s="309"/>
      <c r="POJ4" s="309"/>
      <c r="POL4" s="309"/>
      <c r="PON4" s="309"/>
      <c r="POP4" s="309"/>
      <c r="POR4" s="309"/>
      <c r="POT4" s="309"/>
      <c r="POV4" s="309"/>
      <c r="POX4" s="309"/>
      <c r="POZ4" s="309"/>
      <c r="PPB4" s="309"/>
      <c r="PPD4" s="309"/>
      <c r="PPF4" s="309"/>
      <c r="PPH4" s="309"/>
      <c r="PPJ4" s="309"/>
      <c r="PPL4" s="309"/>
      <c r="PPN4" s="309"/>
      <c r="PPP4" s="309"/>
      <c r="PPR4" s="309"/>
      <c r="PPT4" s="309"/>
      <c r="PPV4" s="309"/>
      <c r="PPX4" s="309"/>
      <c r="PPZ4" s="309"/>
      <c r="PQB4" s="309"/>
      <c r="PQD4" s="309"/>
      <c r="PQF4" s="309"/>
      <c r="PQH4" s="309"/>
      <c r="PQJ4" s="309"/>
      <c r="PQL4" s="309"/>
      <c r="PQN4" s="309"/>
      <c r="PQP4" s="309"/>
      <c r="PQR4" s="309"/>
      <c r="PQT4" s="309"/>
      <c r="PQV4" s="309"/>
      <c r="PQX4" s="309"/>
      <c r="PQZ4" s="309"/>
      <c r="PRB4" s="309"/>
      <c r="PRD4" s="309"/>
      <c r="PRF4" s="309"/>
      <c r="PRH4" s="309"/>
      <c r="PRJ4" s="309"/>
      <c r="PRL4" s="309"/>
      <c r="PRN4" s="309"/>
      <c r="PRP4" s="309"/>
      <c r="PRR4" s="309"/>
      <c r="PRT4" s="309"/>
      <c r="PRV4" s="309"/>
      <c r="PRX4" s="309"/>
      <c r="PRZ4" s="309"/>
      <c r="PSB4" s="309"/>
      <c r="PSD4" s="309"/>
      <c r="PSF4" s="309"/>
      <c r="PSH4" s="309"/>
      <c r="PSJ4" s="309"/>
      <c r="PSL4" s="309"/>
      <c r="PSN4" s="309"/>
      <c r="PSP4" s="309"/>
      <c r="PSR4" s="309"/>
      <c r="PST4" s="309"/>
      <c r="PSV4" s="309"/>
      <c r="PSX4" s="309"/>
      <c r="PSZ4" s="309"/>
      <c r="PTB4" s="309"/>
      <c r="PTD4" s="309"/>
      <c r="PTF4" s="309"/>
      <c r="PTH4" s="309"/>
      <c r="PTJ4" s="309"/>
      <c r="PTL4" s="309"/>
      <c r="PTN4" s="309"/>
      <c r="PTP4" s="309"/>
      <c r="PTR4" s="309"/>
      <c r="PTT4" s="309"/>
      <c r="PTV4" s="309"/>
      <c r="PTX4" s="309"/>
      <c r="PTZ4" s="309"/>
      <c r="PUB4" s="309"/>
      <c r="PUD4" s="309"/>
      <c r="PUF4" s="309"/>
      <c r="PUH4" s="309"/>
      <c r="PUJ4" s="309"/>
      <c r="PUL4" s="309"/>
      <c r="PUN4" s="309"/>
      <c r="PUP4" s="309"/>
      <c r="PUR4" s="309"/>
      <c r="PUT4" s="309"/>
      <c r="PUV4" s="309"/>
      <c r="PUX4" s="309"/>
      <c r="PUZ4" s="309"/>
      <c r="PVB4" s="309"/>
      <c r="PVD4" s="309"/>
      <c r="PVF4" s="309"/>
      <c r="PVH4" s="309"/>
      <c r="PVJ4" s="309"/>
      <c r="PVL4" s="309"/>
      <c r="PVN4" s="309"/>
      <c r="PVP4" s="309"/>
      <c r="PVR4" s="309"/>
      <c r="PVT4" s="309"/>
      <c r="PVV4" s="309"/>
      <c r="PVX4" s="309"/>
      <c r="PVZ4" s="309"/>
      <c r="PWB4" s="309"/>
      <c r="PWD4" s="309"/>
      <c r="PWF4" s="309"/>
      <c r="PWH4" s="309"/>
      <c r="PWJ4" s="309"/>
      <c r="PWL4" s="309"/>
      <c r="PWN4" s="309"/>
      <c r="PWP4" s="309"/>
      <c r="PWR4" s="309"/>
      <c r="PWT4" s="309"/>
      <c r="PWV4" s="309"/>
      <c r="PWX4" s="309"/>
      <c r="PWZ4" s="309"/>
      <c r="PXB4" s="309"/>
      <c r="PXD4" s="309"/>
      <c r="PXF4" s="309"/>
      <c r="PXH4" s="309"/>
      <c r="PXJ4" s="309"/>
      <c r="PXL4" s="309"/>
      <c r="PXN4" s="309"/>
      <c r="PXP4" s="309"/>
      <c r="PXR4" s="309"/>
      <c r="PXT4" s="309"/>
      <c r="PXV4" s="309"/>
      <c r="PXX4" s="309"/>
      <c r="PXZ4" s="309"/>
      <c r="PYB4" s="309"/>
      <c r="PYD4" s="309"/>
      <c r="PYF4" s="309"/>
      <c r="PYH4" s="309"/>
      <c r="PYJ4" s="309"/>
      <c r="PYL4" s="309"/>
      <c r="PYN4" s="309"/>
      <c r="PYP4" s="309"/>
      <c r="PYR4" s="309"/>
      <c r="PYT4" s="309"/>
      <c r="PYV4" s="309"/>
      <c r="PYX4" s="309"/>
      <c r="PYZ4" s="309"/>
      <c r="PZB4" s="309"/>
      <c r="PZD4" s="309"/>
      <c r="PZF4" s="309"/>
      <c r="PZH4" s="309"/>
      <c r="PZJ4" s="309"/>
      <c r="PZL4" s="309"/>
      <c r="PZN4" s="309"/>
      <c r="PZP4" s="309"/>
      <c r="PZR4" s="309"/>
      <c r="PZT4" s="309"/>
      <c r="PZV4" s="309"/>
      <c r="PZX4" s="309"/>
      <c r="PZZ4" s="309"/>
      <c r="QAB4" s="309"/>
      <c r="QAD4" s="309"/>
      <c r="QAF4" s="309"/>
      <c r="QAH4" s="309"/>
      <c r="QAJ4" s="309"/>
      <c r="QAL4" s="309"/>
      <c r="QAN4" s="309"/>
      <c r="QAP4" s="309"/>
      <c r="QAR4" s="309"/>
      <c r="QAT4" s="309"/>
      <c r="QAV4" s="309"/>
      <c r="QAX4" s="309"/>
      <c r="QAZ4" s="309"/>
      <c r="QBB4" s="309"/>
      <c r="QBD4" s="309"/>
      <c r="QBF4" s="309"/>
      <c r="QBH4" s="309"/>
      <c r="QBJ4" s="309"/>
      <c r="QBL4" s="309"/>
      <c r="QBN4" s="309"/>
      <c r="QBP4" s="309"/>
      <c r="QBR4" s="309"/>
      <c r="QBT4" s="309"/>
      <c r="QBV4" s="309"/>
      <c r="QBX4" s="309"/>
      <c r="QBZ4" s="309"/>
      <c r="QCB4" s="309"/>
      <c r="QCD4" s="309"/>
      <c r="QCF4" s="309"/>
      <c r="QCH4" s="309"/>
      <c r="QCJ4" s="309"/>
      <c r="QCL4" s="309"/>
      <c r="QCN4" s="309"/>
      <c r="QCP4" s="309"/>
      <c r="QCR4" s="309"/>
      <c r="QCT4" s="309"/>
      <c r="QCV4" s="309"/>
      <c r="QCX4" s="309"/>
      <c r="QCZ4" s="309"/>
      <c r="QDB4" s="309"/>
      <c r="QDD4" s="309"/>
      <c r="QDF4" s="309"/>
      <c r="QDH4" s="309"/>
      <c r="QDJ4" s="309"/>
      <c r="QDL4" s="309"/>
      <c r="QDN4" s="309"/>
      <c r="QDP4" s="309"/>
      <c r="QDR4" s="309"/>
      <c r="QDT4" s="309"/>
      <c r="QDV4" s="309"/>
      <c r="QDX4" s="309"/>
      <c r="QDZ4" s="309"/>
      <c r="QEB4" s="309"/>
      <c r="QED4" s="309"/>
      <c r="QEF4" s="309"/>
      <c r="QEH4" s="309"/>
      <c r="QEJ4" s="309"/>
      <c r="QEL4" s="309"/>
      <c r="QEN4" s="309"/>
      <c r="QEP4" s="309"/>
      <c r="QER4" s="309"/>
      <c r="QET4" s="309"/>
      <c r="QEV4" s="309"/>
      <c r="QEX4" s="309"/>
      <c r="QEZ4" s="309"/>
      <c r="QFB4" s="309"/>
      <c r="QFD4" s="309"/>
      <c r="QFF4" s="309"/>
      <c r="QFH4" s="309"/>
      <c r="QFJ4" s="309"/>
      <c r="QFL4" s="309"/>
      <c r="QFN4" s="309"/>
      <c r="QFP4" s="309"/>
      <c r="QFR4" s="309"/>
      <c r="QFT4" s="309"/>
      <c r="QFV4" s="309"/>
      <c r="QFX4" s="309"/>
      <c r="QFZ4" s="309"/>
      <c r="QGB4" s="309"/>
      <c r="QGD4" s="309"/>
      <c r="QGF4" s="309"/>
      <c r="QGH4" s="309"/>
      <c r="QGJ4" s="309"/>
      <c r="QGL4" s="309"/>
      <c r="QGN4" s="309"/>
      <c r="QGP4" s="309"/>
      <c r="QGR4" s="309"/>
      <c r="QGT4" s="309"/>
      <c r="QGV4" s="309"/>
      <c r="QGX4" s="309"/>
      <c r="QGZ4" s="309"/>
      <c r="QHB4" s="309"/>
      <c r="QHD4" s="309"/>
      <c r="QHF4" s="309"/>
      <c r="QHH4" s="309"/>
      <c r="QHJ4" s="309"/>
      <c r="QHL4" s="309"/>
      <c r="QHN4" s="309"/>
      <c r="QHP4" s="309"/>
      <c r="QHR4" s="309"/>
      <c r="QHT4" s="309"/>
      <c r="QHV4" s="309"/>
      <c r="QHX4" s="309"/>
      <c r="QHZ4" s="309"/>
      <c r="QIB4" s="309"/>
      <c r="QID4" s="309"/>
      <c r="QIF4" s="309"/>
      <c r="QIH4" s="309"/>
      <c r="QIJ4" s="309"/>
      <c r="QIL4" s="309"/>
      <c r="QIN4" s="309"/>
      <c r="QIP4" s="309"/>
      <c r="QIR4" s="309"/>
      <c r="QIT4" s="309"/>
      <c r="QIV4" s="309"/>
      <c r="QIX4" s="309"/>
      <c r="QIZ4" s="309"/>
      <c r="QJB4" s="309"/>
      <c r="QJD4" s="309"/>
      <c r="QJF4" s="309"/>
      <c r="QJH4" s="309"/>
      <c r="QJJ4" s="309"/>
      <c r="QJL4" s="309"/>
      <c r="QJN4" s="309"/>
      <c r="QJP4" s="309"/>
      <c r="QJR4" s="309"/>
      <c r="QJT4" s="309"/>
      <c r="QJV4" s="309"/>
      <c r="QJX4" s="309"/>
      <c r="QJZ4" s="309"/>
      <c r="QKB4" s="309"/>
      <c r="QKD4" s="309"/>
      <c r="QKF4" s="309"/>
      <c r="QKH4" s="309"/>
      <c r="QKJ4" s="309"/>
      <c r="QKL4" s="309"/>
      <c r="QKN4" s="309"/>
      <c r="QKP4" s="309"/>
      <c r="QKR4" s="309"/>
      <c r="QKT4" s="309"/>
      <c r="QKV4" s="309"/>
      <c r="QKX4" s="309"/>
      <c r="QKZ4" s="309"/>
      <c r="QLB4" s="309"/>
      <c r="QLD4" s="309"/>
      <c r="QLF4" s="309"/>
      <c r="QLH4" s="309"/>
      <c r="QLJ4" s="309"/>
      <c r="QLL4" s="309"/>
      <c r="QLN4" s="309"/>
      <c r="QLP4" s="309"/>
      <c r="QLR4" s="309"/>
      <c r="QLT4" s="309"/>
      <c r="QLV4" s="309"/>
      <c r="QLX4" s="309"/>
      <c r="QLZ4" s="309"/>
      <c r="QMB4" s="309"/>
      <c r="QMD4" s="309"/>
      <c r="QMF4" s="309"/>
      <c r="QMH4" s="309"/>
      <c r="QMJ4" s="309"/>
      <c r="QML4" s="309"/>
      <c r="QMN4" s="309"/>
      <c r="QMP4" s="309"/>
      <c r="QMR4" s="309"/>
      <c r="QMT4" s="309"/>
      <c r="QMV4" s="309"/>
      <c r="QMX4" s="309"/>
      <c r="QMZ4" s="309"/>
      <c r="QNB4" s="309"/>
      <c r="QND4" s="309"/>
      <c r="QNF4" s="309"/>
      <c r="QNH4" s="309"/>
      <c r="QNJ4" s="309"/>
      <c r="QNL4" s="309"/>
      <c r="QNN4" s="309"/>
      <c r="QNP4" s="309"/>
      <c r="QNR4" s="309"/>
      <c r="QNT4" s="309"/>
      <c r="QNV4" s="309"/>
      <c r="QNX4" s="309"/>
      <c r="QNZ4" s="309"/>
      <c r="QOB4" s="309"/>
      <c r="QOD4" s="309"/>
      <c r="QOF4" s="309"/>
      <c r="QOH4" s="309"/>
      <c r="QOJ4" s="309"/>
      <c r="QOL4" s="309"/>
      <c r="QON4" s="309"/>
      <c r="QOP4" s="309"/>
      <c r="QOR4" s="309"/>
      <c r="QOT4" s="309"/>
      <c r="QOV4" s="309"/>
      <c r="QOX4" s="309"/>
      <c r="QOZ4" s="309"/>
      <c r="QPB4" s="309"/>
      <c r="QPD4" s="309"/>
      <c r="QPF4" s="309"/>
      <c r="QPH4" s="309"/>
      <c r="QPJ4" s="309"/>
      <c r="QPL4" s="309"/>
      <c r="QPN4" s="309"/>
      <c r="QPP4" s="309"/>
      <c r="QPR4" s="309"/>
      <c r="QPT4" s="309"/>
      <c r="QPV4" s="309"/>
      <c r="QPX4" s="309"/>
      <c r="QPZ4" s="309"/>
      <c r="QQB4" s="309"/>
      <c r="QQD4" s="309"/>
      <c r="QQF4" s="309"/>
      <c r="QQH4" s="309"/>
      <c r="QQJ4" s="309"/>
      <c r="QQL4" s="309"/>
      <c r="QQN4" s="309"/>
      <c r="QQP4" s="309"/>
      <c r="QQR4" s="309"/>
      <c r="QQT4" s="309"/>
      <c r="QQV4" s="309"/>
      <c r="QQX4" s="309"/>
      <c r="QQZ4" s="309"/>
      <c r="QRB4" s="309"/>
      <c r="QRD4" s="309"/>
      <c r="QRF4" s="309"/>
      <c r="QRH4" s="309"/>
      <c r="QRJ4" s="309"/>
      <c r="QRL4" s="309"/>
      <c r="QRN4" s="309"/>
      <c r="QRP4" s="309"/>
      <c r="QRR4" s="309"/>
      <c r="QRT4" s="309"/>
      <c r="QRV4" s="309"/>
      <c r="QRX4" s="309"/>
      <c r="QRZ4" s="309"/>
      <c r="QSB4" s="309"/>
      <c r="QSD4" s="309"/>
      <c r="QSF4" s="309"/>
      <c r="QSH4" s="309"/>
      <c r="QSJ4" s="309"/>
      <c r="QSL4" s="309"/>
      <c r="QSN4" s="309"/>
      <c r="QSP4" s="309"/>
      <c r="QSR4" s="309"/>
      <c r="QST4" s="309"/>
      <c r="QSV4" s="309"/>
      <c r="QSX4" s="309"/>
      <c r="QSZ4" s="309"/>
      <c r="QTB4" s="309"/>
      <c r="QTD4" s="309"/>
      <c r="QTF4" s="309"/>
      <c r="QTH4" s="309"/>
      <c r="QTJ4" s="309"/>
      <c r="QTL4" s="309"/>
      <c r="QTN4" s="309"/>
      <c r="QTP4" s="309"/>
      <c r="QTR4" s="309"/>
      <c r="QTT4" s="309"/>
      <c r="QTV4" s="309"/>
      <c r="QTX4" s="309"/>
      <c r="QTZ4" s="309"/>
      <c r="QUB4" s="309"/>
      <c r="QUD4" s="309"/>
      <c r="QUF4" s="309"/>
      <c r="QUH4" s="309"/>
      <c r="QUJ4" s="309"/>
      <c r="QUL4" s="309"/>
      <c r="QUN4" s="309"/>
      <c r="QUP4" s="309"/>
      <c r="QUR4" s="309"/>
      <c r="QUT4" s="309"/>
      <c r="QUV4" s="309"/>
      <c r="QUX4" s="309"/>
      <c r="QUZ4" s="309"/>
      <c r="QVB4" s="309"/>
      <c r="QVD4" s="309"/>
      <c r="QVF4" s="309"/>
      <c r="QVH4" s="309"/>
      <c r="QVJ4" s="309"/>
      <c r="QVL4" s="309"/>
      <c r="QVN4" s="309"/>
      <c r="QVP4" s="309"/>
      <c r="QVR4" s="309"/>
      <c r="QVT4" s="309"/>
      <c r="QVV4" s="309"/>
      <c r="QVX4" s="309"/>
      <c r="QVZ4" s="309"/>
      <c r="QWB4" s="309"/>
      <c r="QWD4" s="309"/>
      <c r="QWF4" s="309"/>
      <c r="QWH4" s="309"/>
      <c r="QWJ4" s="309"/>
      <c r="QWL4" s="309"/>
      <c r="QWN4" s="309"/>
      <c r="QWP4" s="309"/>
      <c r="QWR4" s="309"/>
      <c r="QWT4" s="309"/>
      <c r="QWV4" s="309"/>
      <c r="QWX4" s="309"/>
      <c r="QWZ4" s="309"/>
      <c r="QXB4" s="309"/>
      <c r="QXD4" s="309"/>
      <c r="QXF4" s="309"/>
      <c r="QXH4" s="309"/>
      <c r="QXJ4" s="309"/>
      <c r="QXL4" s="309"/>
      <c r="QXN4" s="309"/>
      <c r="QXP4" s="309"/>
      <c r="QXR4" s="309"/>
      <c r="QXT4" s="309"/>
      <c r="QXV4" s="309"/>
      <c r="QXX4" s="309"/>
      <c r="QXZ4" s="309"/>
      <c r="QYB4" s="309"/>
      <c r="QYD4" s="309"/>
      <c r="QYF4" s="309"/>
      <c r="QYH4" s="309"/>
      <c r="QYJ4" s="309"/>
      <c r="QYL4" s="309"/>
      <c r="QYN4" s="309"/>
      <c r="QYP4" s="309"/>
      <c r="QYR4" s="309"/>
      <c r="QYT4" s="309"/>
      <c r="QYV4" s="309"/>
      <c r="QYX4" s="309"/>
      <c r="QYZ4" s="309"/>
      <c r="QZB4" s="309"/>
      <c r="QZD4" s="309"/>
      <c r="QZF4" s="309"/>
      <c r="QZH4" s="309"/>
      <c r="QZJ4" s="309"/>
      <c r="QZL4" s="309"/>
      <c r="QZN4" s="309"/>
      <c r="QZP4" s="309"/>
      <c r="QZR4" s="309"/>
      <c r="QZT4" s="309"/>
      <c r="QZV4" s="309"/>
      <c r="QZX4" s="309"/>
      <c r="QZZ4" s="309"/>
      <c r="RAB4" s="309"/>
      <c r="RAD4" s="309"/>
      <c r="RAF4" s="309"/>
      <c r="RAH4" s="309"/>
      <c r="RAJ4" s="309"/>
      <c r="RAL4" s="309"/>
      <c r="RAN4" s="309"/>
      <c r="RAP4" s="309"/>
      <c r="RAR4" s="309"/>
      <c r="RAT4" s="309"/>
      <c r="RAV4" s="309"/>
      <c r="RAX4" s="309"/>
      <c r="RAZ4" s="309"/>
      <c r="RBB4" s="309"/>
      <c r="RBD4" s="309"/>
      <c r="RBF4" s="309"/>
      <c r="RBH4" s="309"/>
      <c r="RBJ4" s="309"/>
      <c r="RBL4" s="309"/>
      <c r="RBN4" s="309"/>
      <c r="RBP4" s="309"/>
      <c r="RBR4" s="309"/>
      <c r="RBT4" s="309"/>
      <c r="RBV4" s="309"/>
      <c r="RBX4" s="309"/>
      <c r="RBZ4" s="309"/>
      <c r="RCB4" s="309"/>
      <c r="RCD4" s="309"/>
      <c r="RCF4" s="309"/>
      <c r="RCH4" s="309"/>
      <c r="RCJ4" s="309"/>
      <c r="RCL4" s="309"/>
      <c r="RCN4" s="309"/>
      <c r="RCP4" s="309"/>
      <c r="RCR4" s="309"/>
      <c r="RCT4" s="309"/>
      <c r="RCV4" s="309"/>
      <c r="RCX4" s="309"/>
      <c r="RCZ4" s="309"/>
      <c r="RDB4" s="309"/>
      <c r="RDD4" s="309"/>
      <c r="RDF4" s="309"/>
      <c r="RDH4" s="309"/>
      <c r="RDJ4" s="309"/>
      <c r="RDL4" s="309"/>
      <c r="RDN4" s="309"/>
      <c r="RDP4" s="309"/>
      <c r="RDR4" s="309"/>
      <c r="RDT4" s="309"/>
      <c r="RDV4" s="309"/>
      <c r="RDX4" s="309"/>
      <c r="RDZ4" s="309"/>
      <c r="REB4" s="309"/>
      <c r="RED4" s="309"/>
      <c r="REF4" s="309"/>
      <c r="REH4" s="309"/>
      <c r="REJ4" s="309"/>
      <c r="REL4" s="309"/>
      <c r="REN4" s="309"/>
      <c r="REP4" s="309"/>
      <c r="RER4" s="309"/>
      <c r="RET4" s="309"/>
      <c r="REV4" s="309"/>
      <c r="REX4" s="309"/>
      <c r="REZ4" s="309"/>
      <c r="RFB4" s="309"/>
      <c r="RFD4" s="309"/>
      <c r="RFF4" s="309"/>
      <c r="RFH4" s="309"/>
      <c r="RFJ4" s="309"/>
      <c r="RFL4" s="309"/>
      <c r="RFN4" s="309"/>
      <c r="RFP4" s="309"/>
      <c r="RFR4" s="309"/>
      <c r="RFT4" s="309"/>
      <c r="RFV4" s="309"/>
      <c r="RFX4" s="309"/>
      <c r="RFZ4" s="309"/>
      <c r="RGB4" s="309"/>
      <c r="RGD4" s="309"/>
      <c r="RGF4" s="309"/>
      <c r="RGH4" s="309"/>
      <c r="RGJ4" s="309"/>
      <c r="RGL4" s="309"/>
      <c r="RGN4" s="309"/>
      <c r="RGP4" s="309"/>
      <c r="RGR4" s="309"/>
      <c r="RGT4" s="309"/>
      <c r="RGV4" s="309"/>
      <c r="RGX4" s="309"/>
      <c r="RGZ4" s="309"/>
      <c r="RHB4" s="309"/>
      <c r="RHD4" s="309"/>
      <c r="RHF4" s="309"/>
      <c r="RHH4" s="309"/>
      <c r="RHJ4" s="309"/>
      <c r="RHL4" s="309"/>
      <c r="RHN4" s="309"/>
      <c r="RHP4" s="309"/>
      <c r="RHR4" s="309"/>
      <c r="RHT4" s="309"/>
      <c r="RHV4" s="309"/>
      <c r="RHX4" s="309"/>
      <c r="RHZ4" s="309"/>
      <c r="RIB4" s="309"/>
      <c r="RID4" s="309"/>
      <c r="RIF4" s="309"/>
      <c r="RIH4" s="309"/>
      <c r="RIJ4" s="309"/>
      <c r="RIL4" s="309"/>
      <c r="RIN4" s="309"/>
      <c r="RIP4" s="309"/>
      <c r="RIR4" s="309"/>
      <c r="RIT4" s="309"/>
      <c r="RIV4" s="309"/>
      <c r="RIX4" s="309"/>
      <c r="RIZ4" s="309"/>
      <c r="RJB4" s="309"/>
      <c r="RJD4" s="309"/>
      <c r="RJF4" s="309"/>
      <c r="RJH4" s="309"/>
      <c r="RJJ4" s="309"/>
      <c r="RJL4" s="309"/>
      <c r="RJN4" s="309"/>
      <c r="RJP4" s="309"/>
      <c r="RJR4" s="309"/>
      <c r="RJT4" s="309"/>
      <c r="RJV4" s="309"/>
      <c r="RJX4" s="309"/>
      <c r="RJZ4" s="309"/>
      <c r="RKB4" s="309"/>
      <c r="RKD4" s="309"/>
      <c r="RKF4" s="309"/>
      <c r="RKH4" s="309"/>
      <c r="RKJ4" s="309"/>
      <c r="RKL4" s="309"/>
      <c r="RKN4" s="309"/>
      <c r="RKP4" s="309"/>
      <c r="RKR4" s="309"/>
      <c r="RKT4" s="309"/>
      <c r="RKV4" s="309"/>
      <c r="RKX4" s="309"/>
      <c r="RKZ4" s="309"/>
      <c r="RLB4" s="309"/>
      <c r="RLD4" s="309"/>
      <c r="RLF4" s="309"/>
      <c r="RLH4" s="309"/>
      <c r="RLJ4" s="309"/>
      <c r="RLL4" s="309"/>
      <c r="RLN4" s="309"/>
      <c r="RLP4" s="309"/>
      <c r="RLR4" s="309"/>
      <c r="RLT4" s="309"/>
      <c r="RLV4" s="309"/>
      <c r="RLX4" s="309"/>
      <c r="RLZ4" s="309"/>
      <c r="RMB4" s="309"/>
      <c r="RMD4" s="309"/>
      <c r="RMF4" s="309"/>
      <c r="RMH4" s="309"/>
      <c r="RMJ4" s="309"/>
      <c r="RML4" s="309"/>
      <c r="RMN4" s="309"/>
      <c r="RMP4" s="309"/>
      <c r="RMR4" s="309"/>
      <c r="RMT4" s="309"/>
      <c r="RMV4" s="309"/>
      <c r="RMX4" s="309"/>
      <c r="RMZ4" s="309"/>
      <c r="RNB4" s="309"/>
      <c r="RND4" s="309"/>
      <c r="RNF4" s="309"/>
      <c r="RNH4" s="309"/>
      <c r="RNJ4" s="309"/>
      <c r="RNL4" s="309"/>
      <c r="RNN4" s="309"/>
      <c r="RNP4" s="309"/>
      <c r="RNR4" s="309"/>
      <c r="RNT4" s="309"/>
      <c r="RNV4" s="309"/>
      <c r="RNX4" s="309"/>
      <c r="RNZ4" s="309"/>
      <c r="ROB4" s="309"/>
      <c r="ROD4" s="309"/>
      <c r="ROF4" s="309"/>
      <c r="ROH4" s="309"/>
      <c r="ROJ4" s="309"/>
      <c r="ROL4" s="309"/>
      <c r="RON4" s="309"/>
      <c r="ROP4" s="309"/>
      <c r="ROR4" s="309"/>
      <c r="ROT4" s="309"/>
      <c r="ROV4" s="309"/>
      <c r="ROX4" s="309"/>
      <c r="ROZ4" s="309"/>
      <c r="RPB4" s="309"/>
      <c r="RPD4" s="309"/>
      <c r="RPF4" s="309"/>
      <c r="RPH4" s="309"/>
      <c r="RPJ4" s="309"/>
      <c r="RPL4" s="309"/>
      <c r="RPN4" s="309"/>
      <c r="RPP4" s="309"/>
      <c r="RPR4" s="309"/>
      <c r="RPT4" s="309"/>
      <c r="RPV4" s="309"/>
      <c r="RPX4" s="309"/>
      <c r="RPZ4" s="309"/>
      <c r="RQB4" s="309"/>
      <c r="RQD4" s="309"/>
      <c r="RQF4" s="309"/>
      <c r="RQH4" s="309"/>
      <c r="RQJ4" s="309"/>
      <c r="RQL4" s="309"/>
      <c r="RQN4" s="309"/>
      <c r="RQP4" s="309"/>
      <c r="RQR4" s="309"/>
      <c r="RQT4" s="309"/>
      <c r="RQV4" s="309"/>
      <c r="RQX4" s="309"/>
      <c r="RQZ4" s="309"/>
      <c r="RRB4" s="309"/>
      <c r="RRD4" s="309"/>
      <c r="RRF4" s="309"/>
      <c r="RRH4" s="309"/>
      <c r="RRJ4" s="309"/>
      <c r="RRL4" s="309"/>
      <c r="RRN4" s="309"/>
      <c r="RRP4" s="309"/>
      <c r="RRR4" s="309"/>
      <c r="RRT4" s="309"/>
      <c r="RRV4" s="309"/>
      <c r="RRX4" s="309"/>
      <c r="RRZ4" s="309"/>
      <c r="RSB4" s="309"/>
      <c r="RSD4" s="309"/>
      <c r="RSF4" s="309"/>
      <c r="RSH4" s="309"/>
      <c r="RSJ4" s="309"/>
      <c r="RSL4" s="309"/>
      <c r="RSN4" s="309"/>
      <c r="RSP4" s="309"/>
      <c r="RSR4" s="309"/>
      <c r="RST4" s="309"/>
      <c r="RSV4" s="309"/>
      <c r="RSX4" s="309"/>
      <c r="RSZ4" s="309"/>
      <c r="RTB4" s="309"/>
      <c r="RTD4" s="309"/>
      <c r="RTF4" s="309"/>
      <c r="RTH4" s="309"/>
      <c r="RTJ4" s="309"/>
      <c r="RTL4" s="309"/>
      <c r="RTN4" s="309"/>
      <c r="RTP4" s="309"/>
      <c r="RTR4" s="309"/>
      <c r="RTT4" s="309"/>
      <c r="RTV4" s="309"/>
      <c r="RTX4" s="309"/>
      <c r="RTZ4" s="309"/>
      <c r="RUB4" s="309"/>
      <c r="RUD4" s="309"/>
      <c r="RUF4" s="309"/>
      <c r="RUH4" s="309"/>
      <c r="RUJ4" s="309"/>
      <c r="RUL4" s="309"/>
      <c r="RUN4" s="309"/>
      <c r="RUP4" s="309"/>
      <c r="RUR4" s="309"/>
      <c r="RUT4" s="309"/>
      <c r="RUV4" s="309"/>
      <c r="RUX4" s="309"/>
      <c r="RUZ4" s="309"/>
      <c r="RVB4" s="309"/>
      <c r="RVD4" s="309"/>
      <c r="RVF4" s="309"/>
      <c r="RVH4" s="309"/>
      <c r="RVJ4" s="309"/>
      <c r="RVL4" s="309"/>
      <c r="RVN4" s="309"/>
      <c r="RVP4" s="309"/>
      <c r="RVR4" s="309"/>
      <c r="RVT4" s="309"/>
      <c r="RVV4" s="309"/>
      <c r="RVX4" s="309"/>
      <c r="RVZ4" s="309"/>
      <c r="RWB4" s="309"/>
      <c r="RWD4" s="309"/>
      <c r="RWF4" s="309"/>
      <c r="RWH4" s="309"/>
      <c r="RWJ4" s="309"/>
      <c r="RWL4" s="309"/>
      <c r="RWN4" s="309"/>
      <c r="RWP4" s="309"/>
      <c r="RWR4" s="309"/>
      <c r="RWT4" s="309"/>
      <c r="RWV4" s="309"/>
      <c r="RWX4" s="309"/>
      <c r="RWZ4" s="309"/>
      <c r="RXB4" s="309"/>
      <c r="RXD4" s="309"/>
      <c r="RXF4" s="309"/>
      <c r="RXH4" s="309"/>
      <c r="RXJ4" s="309"/>
      <c r="RXL4" s="309"/>
      <c r="RXN4" s="309"/>
      <c r="RXP4" s="309"/>
      <c r="RXR4" s="309"/>
      <c r="RXT4" s="309"/>
      <c r="RXV4" s="309"/>
      <c r="RXX4" s="309"/>
      <c r="RXZ4" s="309"/>
      <c r="RYB4" s="309"/>
      <c r="RYD4" s="309"/>
      <c r="RYF4" s="309"/>
      <c r="RYH4" s="309"/>
      <c r="RYJ4" s="309"/>
      <c r="RYL4" s="309"/>
      <c r="RYN4" s="309"/>
      <c r="RYP4" s="309"/>
      <c r="RYR4" s="309"/>
      <c r="RYT4" s="309"/>
      <c r="RYV4" s="309"/>
      <c r="RYX4" s="309"/>
      <c r="RYZ4" s="309"/>
      <c r="RZB4" s="309"/>
      <c r="RZD4" s="309"/>
      <c r="RZF4" s="309"/>
      <c r="RZH4" s="309"/>
      <c r="RZJ4" s="309"/>
      <c r="RZL4" s="309"/>
      <c r="RZN4" s="309"/>
      <c r="RZP4" s="309"/>
      <c r="RZR4" s="309"/>
      <c r="RZT4" s="309"/>
      <c r="RZV4" s="309"/>
      <c r="RZX4" s="309"/>
      <c r="RZZ4" s="309"/>
      <c r="SAB4" s="309"/>
      <c r="SAD4" s="309"/>
      <c r="SAF4" s="309"/>
      <c r="SAH4" s="309"/>
      <c r="SAJ4" s="309"/>
      <c r="SAL4" s="309"/>
      <c r="SAN4" s="309"/>
      <c r="SAP4" s="309"/>
      <c r="SAR4" s="309"/>
      <c r="SAT4" s="309"/>
      <c r="SAV4" s="309"/>
      <c r="SAX4" s="309"/>
      <c r="SAZ4" s="309"/>
      <c r="SBB4" s="309"/>
      <c r="SBD4" s="309"/>
      <c r="SBF4" s="309"/>
      <c r="SBH4" s="309"/>
      <c r="SBJ4" s="309"/>
      <c r="SBL4" s="309"/>
      <c r="SBN4" s="309"/>
      <c r="SBP4" s="309"/>
      <c r="SBR4" s="309"/>
      <c r="SBT4" s="309"/>
      <c r="SBV4" s="309"/>
      <c r="SBX4" s="309"/>
      <c r="SBZ4" s="309"/>
      <c r="SCB4" s="309"/>
      <c r="SCD4" s="309"/>
      <c r="SCF4" s="309"/>
      <c r="SCH4" s="309"/>
      <c r="SCJ4" s="309"/>
      <c r="SCL4" s="309"/>
      <c r="SCN4" s="309"/>
      <c r="SCP4" s="309"/>
      <c r="SCR4" s="309"/>
      <c r="SCT4" s="309"/>
      <c r="SCV4" s="309"/>
      <c r="SCX4" s="309"/>
      <c r="SCZ4" s="309"/>
      <c r="SDB4" s="309"/>
      <c r="SDD4" s="309"/>
      <c r="SDF4" s="309"/>
      <c r="SDH4" s="309"/>
      <c r="SDJ4" s="309"/>
      <c r="SDL4" s="309"/>
      <c r="SDN4" s="309"/>
      <c r="SDP4" s="309"/>
      <c r="SDR4" s="309"/>
      <c r="SDT4" s="309"/>
      <c r="SDV4" s="309"/>
      <c r="SDX4" s="309"/>
      <c r="SDZ4" s="309"/>
      <c r="SEB4" s="309"/>
      <c r="SED4" s="309"/>
      <c r="SEF4" s="309"/>
      <c r="SEH4" s="309"/>
      <c r="SEJ4" s="309"/>
      <c r="SEL4" s="309"/>
      <c r="SEN4" s="309"/>
      <c r="SEP4" s="309"/>
      <c r="SER4" s="309"/>
      <c r="SET4" s="309"/>
      <c r="SEV4" s="309"/>
      <c r="SEX4" s="309"/>
      <c r="SEZ4" s="309"/>
      <c r="SFB4" s="309"/>
      <c r="SFD4" s="309"/>
      <c r="SFF4" s="309"/>
      <c r="SFH4" s="309"/>
      <c r="SFJ4" s="309"/>
      <c r="SFL4" s="309"/>
      <c r="SFN4" s="309"/>
      <c r="SFP4" s="309"/>
      <c r="SFR4" s="309"/>
      <c r="SFT4" s="309"/>
      <c r="SFV4" s="309"/>
      <c r="SFX4" s="309"/>
      <c r="SFZ4" s="309"/>
      <c r="SGB4" s="309"/>
      <c r="SGD4" s="309"/>
      <c r="SGF4" s="309"/>
      <c r="SGH4" s="309"/>
      <c r="SGJ4" s="309"/>
      <c r="SGL4" s="309"/>
      <c r="SGN4" s="309"/>
      <c r="SGP4" s="309"/>
      <c r="SGR4" s="309"/>
      <c r="SGT4" s="309"/>
      <c r="SGV4" s="309"/>
      <c r="SGX4" s="309"/>
      <c r="SGZ4" s="309"/>
      <c r="SHB4" s="309"/>
      <c r="SHD4" s="309"/>
      <c r="SHF4" s="309"/>
      <c r="SHH4" s="309"/>
      <c r="SHJ4" s="309"/>
      <c r="SHL4" s="309"/>
      <c r="SHN4" s="309"/>
      <c r="SHP4" s="309"/>
      <c r="SHR4" s="309"/>
      <c r="SHT4" s="309"/>
      <c r="SHV4" s="309"/>
      <c r="SHX4" s="309"/>
      <c r="SHZ4" s="309"/>
      <c r="SIB4" s="309"/>
      <c r="SID4" s="309"/>
      <c r="SIF4" s="309"/>
      <c r="SIH4" s="309"/>
      <c r="SIJ4" s="309"/>
      <c r="SIL4" s="309"/>
      <c r="SIN4" s="309"/>
      <c r="SIP4" s="309"/>
      <c r="SIR4" s="309"/>
      <c r="SIT4" s="309"/>
      <c r="SIV4" s="309"/>
      <c r="SIX4" s="309"/>
      <c r="SIZ4" s="309"/>
      <c r="SJB4" s="309"/>
      <c r="SJD4" s="309"/>
      <c r="SJF4" s="309"/>
      <c r="SJH4" s="309"/>
      <c r="SJJ4" s="309"/>
      <c r="SJL4" s="309"/>
      <c r="SJN4" s="309"/>
      <c r="SJP4" s="309"/>
      <c r="SJR4" s="309"/>
      <c r="SJT4" s="309"/>
      <c r="SJV4" s="309"/>
      <c r="SJX4" s="309"/>
      <c r="SJZ4" s="309"/>
      <c r="SKB4" s="309"/>
      <c r="SKD4" s="309"/>
      <c r="SKF4" s="309"/>
      <c r="SKH4" s="309"/>
      <c r="SKJ4" s="309"/>
      <c r="SKL4" s="309"/>
      <c r="SKN4" s="309"/>
      <c r="SKP4" s="309"/>
      <c r="SKR4" s="309"/>
      <c r="SKT4" s="309"/>
      <c r="SKV4" s="309"/>
      <c r="SKX4" s="309"/>
      <c r="SKZ4" s="309"/>
      <c r="SLB4" s="309"/>
      <c r="SLD4" s="309"/>
      <c r="SLF4" s="309"/>
      <c r="SLH4" s="309"/>
      <c r="SLJ4" s="309"/>
      <c r="SLL4" s="309"/>
      <c r="SLN4" s="309"/>
      <c r="SLP4" s="309"/>
      <c r="SLR4" s="309"/>
      <c r="SLT4" s="309"/>
      <c r="SLV4" s="309"/>
      <c r="SLX4" s="309"/>
      <c r="SLZ4" s="309"/>
      <c r="SMB4" s="309"/>
      <c r="SMD4" s="309"/>
      <c r="SMF4" s="309"/>
      <c r="SMH4" s="309"/>
      <c r="SMJ4" s="309"/>
      <c r="SML4" s="309"/>
      <c r="SMN4" s="309"/>
      <c r="SMP4" s="309"/>
      <c r="SMR4" s="309"/>
      <c r="SMT4" s="309"/>
      <c r="SMV4" s="309"/>
      <c r="SMX4" s="309"/>
      <c r="SMZ4" s="309"/>
      <c r="SNB4" s="309"/>
      <c r="SND4" s="309"/>
      <c r="SNF4" s="309"/>
      <c r="SNH4" s="309"/>
      <c r="SNJ4" s="309"/>
      <c r="SNL4" s="309"/>
      <c r="SNN4" s="309"/>
      <c r="SNP4" s="309"/>
      <c r="SNR4" s="309"/>
      <c r="SNT4" s="309"/>
      <c r="SNV4" s="309"/>
      <c r="SNX4" s="309"/>
      <c r="SNZ4" s="309"/>
      <c r="SOB4" s="309"/>
      <c r="SOD4" s="309"/>
      <c r="SOF4" s="309"/>
      <c r="SOH4" s="309"/>
      <c r="SOJ4" s="309"/>
      <c r="SOL4" s="309"/>
      <c r="SON4" s="309"/>
      <c r="SOP4" s="309"/>
      <c r="SOR4" s="309"/>
      <c r="SOT4" s="309"/>
      <c r="SOV4" s="309"/>
      <c r="SOX4" s="309"/>
      <c r="SOZ4" s="309"/>
      <c r="SPB4" s="309"/>
      <c r="SPD4" s="309"/>
      <c r="SPF4" s="309"/>
      <c r="SPH4" s="309"/>
      <c r="SPJ4" s="309"/>
      <c r="SPL4" s="309"/>
      <c r="SPN4" s="309"/>
      <c r="SPP4" s="309"/>
      <c r="SPR4" s="309"/>
      <c r="SPT4" s="309"/>
      <c r="SPV4" s="309"/>
      <c r="SPX4" s="309"/>
      <c r="SPZ4" s="309"/>
      <c r="SQB4" s="309"/>
      <c r="SQD4" s="309"/>
      <c r="SQF4" s="309"/>
      <c r="SQH4" s="309"/>
      <c r="SQJ4" s="309"/>
      <c r="SQL4" s="309"/>
      <c r="SQN4" s="309"/>
      <c r="SQP4" s="309"/>
      <c r="SQR4" s="309"/>
      <c r="SQT4" s="309"/>
      <c r="SQV4" s="309"/>
      <c r="SQX4" s="309"/>
      <c r="SQZ4" s="309"/>
      <c r="SRB4" s="309"/>
      <c r="SRD4" s="309"/>
      <c r="SRF4" s="309"/>
      <c r="SRH4" s="309"/>
      <c r="SRJ4" s="309"/>
      <c r="SRL4" s="309"/>
      <c r="SRN4" s="309"/>
      <c r="SRP4" s="309"/>
      <c r="SRR4" s="309"/>
      <c r="SRT4" s="309"/>
      <c r="SRV4" s="309"/>
      <c r="SRX4" s="309"/>
      <c r="SRZ4" s="309"/>
      <c r="SSB4" s="309"/>
      <c r="SSD4" s="309"/>
      <c r="SSF4" s="309"/>
      <c r="SSH4" s="309"/>
      <c r="SSJ4" s="309"/>
      <c r="SSL4" s="309"/>
      <c r="SSN4" s="309"/>
      <c r="SSP4" s="309"/>
      <c r="SSR4" s="309"/>
      <c r="SST4" s="309"/>
      <c r="SSV4" s="309"/>
      <c r="SSX4" s="309"/>
      <c r="SSZ4" s="309"/>
      <c r="STB4" s="309"/>
      <c r="STD4" s="309"/>
      <c r="STF4" s="309"/>
      <c r="STH4" s="309"/>
      <c r="STJ4" s="309"/>
      <c r="STL4" s="309"/>
      <c r="STN4" s="309"/>
      <c r="STP4" s="309"/>
      <c r="STR4" s="309"/>
      <c r="STT4" s="309"/>
      <c r="STV4" s="309"/>
      <c r="STX4" s="309"/>
      <c r="STZ4" s="309"/>
      <c r="SUB4" s="309"/>
      <c r="SUD4" s="309"/>
      <c r="SUF4" s="309"/>
      <c r="SUH4" s="309"/>
      <c r="SUJ4" s="309"/>
      <c r="SUL4" s="309"/>
      <c r="SUN4" s="309"/>
      <c r="SUP4" s="309"/>
      <c r="SUR4" s="309"/>
      <c r="SUT4" s="309"/>
      <c r="SUV4" s="309"/>
      <c r="SUX4" s="309"/>
      <c r="SUZ4" s="309"/>
      <c r="SVB4" s="309"/>
      <c r="SVD4" s="309"/>
      <c r="SVF4" s="309"/>
      <c r="SVH4" s="309"/>
      <c r="SVJ4" s="309"/>
      <c r="SVL4" s="309"/>
      <c r="SVN4" s="309"/>
      <c r="SVP4" s="309"/>
      <c r="SVR4" s="309"/>
      <c r="SVT4" s="309"/>
      <c r="SVV4" s="309"/>
      <c r="SVX4" s="309"/>
      <c r="SVZ4" s="309"/>
      <c r="SWB4" s="309"/>
      <c r="SWD4" s="309"/>
      <c r="SWF4" s="309"/>
      <c r="SWH4" s="309"/>
      <c r="SWJ4" s="309"/>
      <c r="SWL4" s="309"/>
      <c r="SWN4" s="309"/>
      <c r="SWP4" s="309"/>
      <c r="SWR4" s="309"/>
      <c r="SWT4" s="309"/>
      <c r="SWV4" s="309"/>
      <c r="SWX4" s="309"/>
      <c r="SWZ4" s="309"/>
      <c r="SXB4" s="309"/>
      <c r="SXD4" s="309"/>
      <c r="SXF4" s="309"/>
      <c r="SXH4" s="309"/>
      <c r="SXJ4" s="309"/>
      <c r="SXL4" s="309"/>
      <c r="SXN4" s="309"/>
      <c r="SXP4" s="309"/>
      <c r="SXR4" s="309"/>
      <c r="SXT4" s="309"/>
      <c r="SXV4" s="309"/>
      <c r="SXX4" s="309"/>
      <c r="SXZ4" s="309"/>
      <c r="SYB4" s="309"/>
      <c r="SYD4" s="309"/>
      <c r="SYF4" s="309"/>
      <c r="SYH4" s="309"/>
      <c r="SYJ4" s="309"/>
      <c r="SYL4" s="309"/>
      <c r="SYN4" s="309"/>
      <c r="SYP4" s="309"/>
      <c r="SYR4" s="309"/>
      <c r="SYT4" s="309"/>
      <c r="SYV4" s="309"/>
      <c r="SYX4" s="309"/>
      <c r="SYZ4" s="309"/>
      <c r="SZB4" s="309"/>
      <c r="SZD4" s="309"/>
      <c r="SZF4" s="309"/>
      <c r="SZH4" s="309"/>
      <c r="SZJ4" s="309"/>
      <c r="SZL4" s="309"/>
      <c r="SZN4" s="309"/>
      <c r="SZP4" s="309"/>
      <c r="SZR4" s="309"/>
      <c r="SZT4" s="309"/>
      <c r="SZV4" s="309"/>
      <c r="SZX4" s="309"/>
      <c r="SZZ4" s="309"/>
      <c r="TAB4" s="309"/>
      <c r="TAD4" s="309"/>
      <c r="TAF4" s="309"/>
      <c r="TAH4" s="309"/>
      <c r="TAJ4" s="309"/>
      <c r="TAL4" s="309"/>
      <c r="TAN4" s="309"/>
      <c r="TAP4" s="309"/>
      <c r="TAR4" s="309"/>
      <c r="TAT4" s="309"/>
      <c r="TAV4" s="309"/>
      <c r="TAX4" s="309"/>
      <c r="TAZ4" s="309"/>
      <c r="TBB4" s="309"/>
      <c r="TBD4" s="309"/>
      <c r="TBF4" s="309"/>
      <c r="TBH4" s="309"/>
      <c r="TBJ4" s="309"/>
      <c r="TBL4" s="309"/>
      <c r="TBN4" s="309"/>
      <c r="TBP4" s="309"/>
      <c r="TBR4" s="309"/>
      <c r="TBT4" s="309"/>
      <c r="TBV4" s="309"/>
      <c r="TBX4" s="309"/>
      <c r="TBZ4" s="309"/>
      <c r="TCB4" s="309"/>
      <c r="TCD4" s="309"/>
      <c r="TCF4" s="309"/>
      <c r="TCH4" s="309"/>
      <c r="TCJ4" s="309"/>
      <c r="TCL4" s="309"/>
      <c r="TCN4" s="309"/>
      <c r="TCP4" s="309"/>
      <c r="TCR4" s="309"/>
      <c r="TCT4" s="309"/>
      <c r="TCV4" s="309"/>
      <c r="TCX4" s="309"/>
      <c r="TCZ4" s="309"/>
      <c r="TDB4" s="309"/>
      <c r="TDD4" s="309"/>
      <c r="TDF4" s="309"/>
      <c r="TDH4" s="309"/>
      <c r="TDJ4" s="309"/>
      <c r="TDL4" s="309"/>
      <c r="TDN4" s="309"/>
      <c r="TDP4" s="309"/>
      <c r="TDR4" s="309"/>
      <c r="TDT4" s="309"/>
      <c r="TDV4" s="309"/>
      <c r="TDX4" s="309"/>
      <c r="TDZ4" s="309"/>
      <c r="TEB4" s="309"/>
      <c r="TED4" s="309"/>
      <c r="TEF4" s="309"/>
      <c r="TEH4" s="309"/>
      <c r="TEJ4" s="309"/>
      <c r="TEL4" s="309"/>
      <c r="TEN4" s="309"/>
      <c r="TEP4" s="309"/>
      <c r="TER4" s="309"/>
      <c r="TET4" s="309"/>
      <c r="TEV4" s="309"/>
      <c r="TEX4" s="309"/>
      <c r="TEZ4" s="309"/>
      <c r="TFB4" s="309"/>
      <c r="TFD4" s="309"/>
      <c r="TFF4" s="309"/>
      <c r="TFH4" s="309"/>
      <c r="TFJ4" s="309"/>
      <c r="TFL4" s="309"/>
      <c r="TFN4" s="309"/>
      <c r="TFP4" s="309"/>
      <c r="TFR4" s="309"/>
      <c r="TFT4" s="309"/>
      <c r="TFV4" s="309"/>
      <c r="TFX4" s="309"/>
      <c r="TFZ4" s="309"/>
      <c r="TGB4" s="309"/>
      <c r="TGD4" s="309"/>
      <c r="TGF4" s="309"/>
      <c r="TGH4" s="309"/>
      <c r="TGJ4" s="309"/>
      <c r="TGL4" s="309"/>
      <c r="TGN4" s="309"/>
      <c r="TGP4" s="309"/>
      <c r="TGR4" s="309"/>
      <c r="TGT4" s="309"/>
      <c r="TGV4" s="309"/>
      <c r="TGX4" s="309"/>
      <c r="TGZ4" s="309"/>
      <c r="THB4" s="309"/>
      <c r="THD4" s="309"/>
      <c r="THF4" s="309"/>
      <c r="THH4" s="309"/>
      <c r="THJ4" s="309"/>
      <c r="THL4" s="309"/>
      <c r="THN4" s="309"/>
      <c r="THP4" s="309"/>
      <c r="THR4" s="309"/>
      <c r="THT4" s="309"/>
      <c r="THV4" s="309"/>
      <c r="THX4" s="309"/>
      <c r="THZ4" s="309"/>
      <c r="TIB4" s="309"/>
      <c r="TID4" s="309"/>
      <c r="TIF4" s="309"/>
      <c r="TIH4" s="309"/>
      <c r="TIJ4" s="309"/>
      <c r="TIL4" s="309"/>
      <c r="TIN4" s="309"/>
      <c r="TIP4" s="309"/>
      <c r="TIR4" s="309"/>
      <c r="TIT4" s="309"/>
      <c r="TIV4" s="309"/>
      <c r="TIX4" s="309"/>
      <c r="TIZ4" s="309"/>
      <c r="TJB4" s="309"/>
      <c r="TJD4" s="309"/>
      <c r="TJF4" s="309"/>
      <c r="TJH4" s="309"/>
      <c r="TJJ4" s="309"/>
      <c r="TJL4" s="309"/>
      <c r="TJN4" s="309"/>
      <c r="TJP4" s="309"/>
      <c r="TJR4" s="309"/>
      <c r="TJT4" s="309"/>
      <c r="TJV4" s="309"/>
      <c r="TJX4" s="309"/>
      <c r="TJZ4" s="309"/>
      <c r="TKB4" s="309"/>
      <c r="TKD4" s="309"/>
      <c r="TKF4" s="309"/>
      <c r="TKH4" s="309"/>
      <c r="TKJ4" s="309"/>
      <c r="TKL4" s="309"/>
      <c r="TKN4" s="309"/>
      <c r="TKP4" s="309"/>
      <c r="TKR4" s="309"/>
      <c r="TKT4" s="309"/>
      <c r="TKV4" s="309"/>
      <c r="TKX4" s="309"/>
      <c r="TKZ4" s="309"/>
      <c r="TLB4" s="309"/>
      <c r="TLD4" s="309"/>
      <c r="TLF4" s="309"/>
      <c r="TLH4" s="309"/>
      <c r="TLJ4" s="309"/>
      <c r="TLL4" s="309"/>
      <c r="TLN4" s="309"/>
      <c r="TLP4" s="309"/>
      <c r="TLR4" s="309"/>
      <c r="TLT4" s="309"/>
      <c r="TLV4" s="309"/>
      <c r="TLX4" s="309"/>
      <c r="TLZ4" s="309"/>
      <c r="TMB4" s="309"/>
      <c r="TMD4" s="309"/>
      <c r="TMF4" s="309"/>
      <c r="TMH4" s="309"/>
      <c r="TMJ4" s="309"/>
      <c r="TML4" s="309"/>
      <c r="TMN4" s="309"/>
      <c r="TMP4" s="309"/>
      <c r="TMR4" s="309"/>
      <c r="TMT4" s="309"/>
      <c r="TMV4" s="309"/>
      <c r="TMX4" s="309"/>
      <c r="TMZ4" s="309"/>
      <c r="TNB4" s="309"/>
      <c r="TND4" s="309"/>
      <c r="TNF4" s="309"/>
      <c r="TNH4" s="309"/>
      <c r="TNJ4" s="309"/>
      <c r="TNL4" s="309"/>
      <c r="TNN4" s="309"/>
      <c r="TNP4" s="309"/>
      <c r="TNR4" s="309"/>
      <c r="TNT4" s="309"/>
      <c r="TNV4" s="309"/>
      <c r="TNX4" s="309"/>
      <c r="TNZ4" s="309"/>
      <c r="TOB4" s="309"/>
      <c r="TOD4" s="309"/>
      <c r="TOF4" s="309"/>
      <c r="TOH4" s="309"/>
      <c r="TOJ4" s="309"/>
      <c r="TOL4" s="309"/>
      <c r="TON4" s="309"/>
      <c r="TOP4" s="309"/>
      <c r="TOR4" s="309"/>
      <c r="TOT4" s="309"/>
      <c r="TOV4" s="309"/>
      <c r="TOX4" s="309"/>
      <c r="TOZ4" s="309"/>
      <c r="TPB4" s="309"/>
      <c r="TPD4" s="309"/>
      <c r="TPF4" s="309"/>
      <c r="TPH4" s="309"/>
      <c r="TPJ4" s="309"/>
      <c r="TPL4" s="309"/>
      <c r="TPN4" s="309"/>
      <c r="TPP4" s="309"/>
      <c r="TPR4" s="309"/>
      <c r="TPT4" s="309"/>
      <c r="TPV4" s="309"/>
      <c r="TPX4" s="309"/>
      <c r="TPZ4" s="309"/>
      <c r="TQB4" s="309"/>
      <c r="TQD4" s="309"/>
      <c r="TQF4" s="309"/>
      <c r="TQH4" s="309"/>
      <c r="TQJ4" s="309"/>
      <c r="TQL4" s="309"/>
      <c r="TQN4" s="309"/>
      <c r="TQP4" s="309"/>
      <c r="TQR4" s="309"/>
      <c r="TQT4" s="309"/>
      <c r="TQV4" s="309"/>
      <c r="TQX4" s="309"/>
      <c r="TQZ4" s="309"/>
      <c r="TRB4" s="309"/>
      <c r="TRD4" s="309"/>
      <c r="TRF4" s="309"/>
      <c r="TRH4" s="309"/>
      <c r="TRJ4" s="309"/>
      <c r="TRL4" s="309"/>
      <c r="TRN4" s="309"/>
      <c r="TRP4" s="309"/>
      <c r="TRR4" s="309"/>
      <c r="TRT4" s="309"/>
      <c r="TRV4" s="309"/>
      <c r="TRX4" s="309"/>
      <c r="TRZ4" s="309"/>
      <c r="TSB4" s="309"/>
      <c r="TSD4" s="309"/>
      <c r="TSF4" s="309"/>
      <c r="TSH4" s="309"/>
      <c r="TSJ4" s="309"/>
      <c r="TSL4" s="309"/>
      <c r="TSN4" s="309"/>
      <c r="TSP4" s="309"/>
      <c r="TSR4" s="309"/>
      <c r="TST4" s="309"/>
      <c r="TSV4" s="309"/>
      <c r="TSX4" s="309"/>
      <c r="TSZ4" s="309"/>
      <c r="TTB4" s="309"/>
      <c r="TTD4" s="309"/>
      <c r="TTF4" s="309"/>
      <c r="TTH4" s="309"/>
      <c r="TTJ4" s="309"/>
      <c r="TTL4" s="309"/>
      <c r="TTN4" s="309"/>
      <c r="TTP4" s="309"/>
      <c r="TTR4" s="309"/>
      <c r="TTT4" s="309"/>
      <c r="TTV4" s="309"/>
      <c r="TTX4" s="309"/>
      <c r="TTZ4" s="309"/>
      <c r="TUB4" s="309"/>
      <c r="TUD4" s="309"/>
      <c r="TUF4" s="309"/>
      <c r="TUH4" s="309"/>
      <c r="TUJ4" s="309"/>
      <c r="TUL4" s="309"/>
      <c r="TUN4" s="309"/>
      <c r="TUP4" s="309"/>
      <c r="TUR4" s="309"/>
      <c r="TUT4" s="309"/>
      <c r="TUV4" s="309"/>
      <c r="TUX4" s="309"/>
      <c r="TUZ4" s="309"/>
      <c r="TVB4" s="309"/>
      <c r="TVD4" s="309"/>
      <c r="TVF4" s="309"/>
      <c r="TVH4" s="309"/>
      <c r="TVJ4" s="309"/>
      <c r="TVL4" s="309"/>
      <c r="TVN4" s="309"/>
      <c r="TVP4" s="309"/>
      <c r="TVR4" s="309"/>
      <c r="TVT4" s="309"/>
      <c r="TVV4" s="309"/>
      <c r="TVX4" s="309"/>
      <c r="TVZ4" s="309"/>
      <c r="TWB4" s="309"/>
      <c r="TWD4" s="309"/>
      <c r="TWF4" s="309"/>
      <c r="TWH4" s="309"/>
      <c r="TWJ4" s="309"/>
      <c r="TWL4" s="309"/>
      <c r="TWN4" s="309"/>
      <c r="TWP4" s="309"/>
      <c r="TWR4" s="309"/>
      <c r="TWT4" s="309"/>
      <c r="TWV4" s="309"/>
      <c r="TWX4" s="309"/>
      <c r="TWZ4" s="309"/>
      <c r="TXB4" s="309"/>
      <c r="TXD4" s="309"/>
      <c r="TXF4" s="309"/>
      <c r="TXH4" s="309"/>
      <c r="TXJ4" s="309"/>
      <c r="TXL4" s="309"/>
      <c r="TXN4" s="309"/>
      <c r="TXP4" s="309"/>
      <c r="TXR4" s="309"/>
      <c r="TXT4" s="309"/>
      <c r="TXV4" s="309"/>
      <c r="TXX4" s="309"/>
      <c r="TXZ4" s="309"/>
      <c r="TYB4" s="309"/>
      <c r="TYD4" s="309"/>
      <c r="TYF4" s="309"/>
      <c r="TYH4" s="309"/>
      <c r="TYJ4" s="309"/>
      <c r="TYL4" s="309"/>
      <c r="TYN4" s="309"/>
      <c r="TYP4" s="309"/>
      <c r="TYR4" s="309"/>
      <c r="TYT4" s="309"/>
      <c r="TYV4" s="309"/>
      <c r="TYX4" s="309"/>
      <c r="TYZ4" s="309"/>
      <c r="TZB4" s="309"/>
      <c r="TZD4" s="309"/>
      <c r="TZF4" s="309"/>
      <c r="TZH4" s="309"/>
      <c r="TZJ4" s="309"/>
      <c r="TZL4" s="309"/>
      <c r="TZN4" s="309"/>
      <c r="TZP4" s="309"/>
      <c r="TZR4" s="309"/>
      <c r="TZT4" s="309"/>
      <c r="TZV4" s="309"/>
      <c r="TZX4" s="309"/>
      <c r="TZZ4" s="309"/>
      <c r="UAB4" s="309"/>
      <c r="UAD4" s="309"/>
      <c r="UAF4" s="309"/>
      <c r="UAH4" s="309"/>
      <c r="UAJ4" s="309"/>
      <c r="UAL4" s="309"/>
      <c r="UAN4" s="309"/>
      <c r="UAP4" s="309"/>
      <c r="UAR4" s="309"/>
      <c r="UAT4" s="309"/>
      <c r="UAV4" s="309"/>
      <c r="UAX4" s="309"/>
      <c r="UAZ4" s="309"/>
      <c r="UBB4" s="309"/>
      <c r="UBD4" s="309"/>
      <c r="UBF4" s="309"/>
      <c r="UBH4" s="309"/>
      <c r="UBJ4" s="309"/>
      <c r="UBL4" s="309"/>
      <c r="UBN4" s="309"/>
      <c r="UBP4" s="309"/>
      <c r="UBR4" s="309"/>
      <c r="UBT4" s="309"/>
      <c r="UBV4" s="309"/>
      <c r="UBX4" s="309"/>
      <c r="UBZ4" s="309"/>
      <c r="UCB4" s="309"/>
      <c r="UCD4" s="309"/>
      <c r="UCF4" s="309"/>
      <c r="UCH4" s="309"/>
      <c r="UCJ4" s="309"/>
      <c r="UCL4" s="309"/>
      <c r="UCN4" s="309"/>
      <c r="UCP4" s="309"/>
      <c r="UCR4" s="309"/>
      <c r="UCT4" s="309"/>
      <c r="UCV4" s="309"/>
      <c r="UCX4" s="309"/>
      <c r="UCZ4" s="309"/>
      <c r="UDB4" s="309"/>
      <c r="UDD4" s="309"/>
      <c r="UDF4" s="309"/>
      <c r="UDH4" s="309"/>
      <c r="UDJ4" s="309"/>
      <c r="UDL4" s="309"/>
      <c r="UDN4" s="309"/>
      <c r="UDP4" s="309"/>
      <c r="UDR4" s="309"/>
      <c r="UDT4" s="309"/>
      <c r="UDV4" s="309"/>
      <c r="UDX4" s="309"/>
      <c r="UDZ4" s="309"/>
      <c r="UEB4" s="309"/>
      <c r="UED4" s="309"/>
      <c r="UEF4" s="309"/>
      <c r="UEH4" s="309"/>
      <c r="UEJ4" s="309"/>
      <c r="UEL4" s="309"/>
      <c r="UEN4" s="309"/>
      <c r="UEP4" s="309"/>
      <c r="UER4" s="309"/>
      <c r="UET4" s="309"/>
      <c r="UEV4" s="309"/>
      <c r="UEX4" s="309"/>
      <c r="UEZ4" s="309"/>
      <c r="UFB4" s="309"/>
      <c r="UFD4" s="309"/>
      <c r="UFF4" s="309"/>
      <c r="UFH4" s="309"/>
      <c r="UFJ4" s="309"/>
      <c r="UFL4" s="309"/>
      <c r="UFN4" s="309"/>
      <c r="UFP4" s="309"/>
      <c r="UFR4" s="309"/>
      <c r="UFT4" s="309"/>
      <c r="UFV4" s="309"/>
      <c r="UFX4" s="309"/>
      <c r="UFZ4" s="309"/>
      <c r="UGB4" s="309"/>
      <c r="UGD4" s="309"/>
      <c r="UGF4" s="309"/>
      <c r="UGH4" s="309"/>
      <c r="UGJ4" s="309"/>
      <c r="UGL4" s="309"/>
      <c r="UGN4" s="309"/>
      <c r="UGP4" s="309"/>
      <c r="UGR4" s="309"/>
      <c r="UGT4" s="309"/>
      <c r="UGV4" s="309"/>
      <c r="UGX4" s="309"/>
      <c r="UGZ4" s="309"/>
      <c r="UHB4" s="309"/>
      <c r="UHD4" s="309"/>
      <c r="UHF4" s="309"/>
      <c r="UHH4" s="309"/>
      <c r="UHJ4" s="309"/>
      <c r="UHL4" s="309"/>
      <c r="UHN4" s="309"/>
      <c r="UHP4" s="309"/>
      <c r="UHR4" s="309"/>
      <c r="UHT4" s="309"/>
      <c r="UHV4" s="309"/>
      <c r="UHX4" s="309"/>
      <c r="UHZ4" s="309"/>
      <c r="UIB4" s="309"/>
      <c r="UID4" s="309"/>
      <c r="UIF4" s="309"/>
      <c r="UIH4" s="309"/>
      <c r="UIJ4" s="309"/>
      <c r="UIL4" s="309"/>
      <c r="UIN4" s="309"/>
      <c r="UIP4" s="309"/>
      <c r="UIR4" s="309"/>
      <c r="UIT4" s="309"/>
      <c r="UIV4" s="309"/>
      <c r="UIX4" s="309"/>
      <c r="UIZ4" s="309"/>
      <c r="UJB4" s="309"/>
      <c r="UJD4" s="309"/>
      <c r="UJF4" s="309"/>
      <c r="UJH4" s="309"/>
      <c r="UJJ4" s="309"/>
      <c r="UJL4" s="309"/>
      <c r="UJN4" s="309"/>
      <c r="UJP4" s="309"/>
      <c r="UJR4" s="309"/>
      <c r="UJT4" s="309"/>
      <c r="UJV4" s="309"/>
      <c r="UJX4" s="309"/>
      <c r="UJZ4" s="309"/>
      <c r="UKB4" s="309"/>
      <c r="UKD4" s="309"/>
      <c r="UKF4" s="309"/>
      <c r="UKH4" s="309"/>
      <c r="UKJ4" s="309"/>
      <c r="UKL4" s="309"/>
      <c r="UKN4" s="309"/>
      <c r="UKP4" s="309"/>
      <c r="UKR4" s="309"/>
      <c r="UKT4" s="309"/>
      <c r="UKV4" s="309"/>
      <c r="UKX4" s="309"/>
      <c r="UKZ4" s="309"/>
      <c r="ULB4" s="309"/>
      <c r="ULD4" s="309"/>
      <c r="ULF4" s="309"/>
      <c r="ULH4" s="309"/>
      <c r="ULJ4" s="309"/>
      <c r="ULL4" s="309"/>
      <c r="ULN4" s="309"/>
      <c r="ULP4" s="309"/>
      <c r="ULR4" s="309"/>
      <c r="ULT4" s="309"/>
      <c r="ULV4" s="309"/>
      <c r="ULX4" s="309"/>
      <c r="ULZ4" s="309"/>
      <c r="UMB4" s="309"/>
      <c r="UMD4" s="309"/>
      <c r="UMF4" s="309"/>
      <c r="UMH4" s="309"/>
      <c r="UMJ4" s="309"/>
      <c r="UML4" s="309"/>
      <c r="UMN4" s="309"/>
      <c r="UMP4" s="309"/>
      <c r="UMR4" s="309"/>
      <c r="UMT4" s="309"/>
      <c r="UMV4" s="309"/>
      <c r="UMX4" s="309"/>
      <c r="UMZ4" s="309"/>
      <c r="UNB4" s="309"/>
      <c r="UND4" s="309"/>
      <c r="UNF4" s="309"/>
      <c r="UNH4" s="309"/>
      <c r="UNJ4" s="309"/>
      <c r="UNL4" s="309"/>
      <c r="UNN4" s="309"/>
      <c r="UNP4" s="309"/>
      <c r="UNR4" s="309"/>
      <c r="UNT4" s="309"/>
      <c r="UNV4" s="309"/>
      <c r="UNX4" s="309"/>
      <c r="UNZ4" s="309"/>
      <c r="UOB4" s="309"/>
      <c r="UOD4" s="309"/>
      <c r="UOF4" s="309"/>
      <c r="UOH4" s="309"/>
      <c r="UOJ4" s="309"/>
      <c r="UOL4" s="309"/>
      <c r="UON4" s="309"/>
      <c r="UOP4" s="309"/>
      <c r="UOR4" s="309"/>
      <c r="UOT4" s="309"/>
      <c r="UOV4" s="309"/>
      <c r="UOX4" s="309"/>
      <c r="UOZ4" s="309"/>
      <c r="UPB4" s="309"/>
      <c r="UPD4" s="309"/>
      <c r="UPF4" s="309"/>
      <c r="UPH4" s="309"/>
      <c r="UPJ4" s="309"/>
      <c r="UPL4" s="309"/>
      <c r="UPN4" s="309"/>
      <c r="UPP4" s="309"/>
      <c r="UPR4" s="309"/>
      <c r="UPT4" s="309"/>
      <c r="UPV4" s="309"/>
      <c r="UPX4" s="309"/>
      <c r="UPZ4" s="309"/>
      <c r="UQB4" s="309"/>
      <c r="UQD4" s="309"/>
      <c r="UQF4" s="309"/>
      <c r="UQH4" s="309"/>
      <c r="UQJ4" s="309"/>
      <c r="UQL4" s="309"/>
      <c r="UQN4" s="309"/>
      <c r="UQP4" s="309"/>
      <c r="UQR4" s="309"/>
      <c r="UQT4" s="309"/>
      <c r="UQV4" s="309"/>
      <c r="UQX4" s="309"/>
      <c r="UQZ4" s="309"/>
      <c r="URB4" s="309"/>
      <c r="URD4" s="309"/>
      <c r="URF4" s="309"/>
      <c r="URH4" s="309"/>
      <c r="URJ4" s="309"/>
      <c r="URL4" s="309"/>
      <c r="URN4" s="309"/>
      <c r="URP4" s="309"/>
      <c r="URR4" s="309"/>
      <c r="URT4" s="309"/>
      <c r="URV4" s="309"/>
      <c r="URX4" s="309"/>
      <c r="URZ4" s="309"/>
      <c r="USB4" s="309"/>
      <c r="USD4" s="309"/>
      <c r="USF4" s="309"/>
      <c r="USH4" s="309"/>
      <c r="USJ4" s="309"/>
      <c r="USL4" s="309"/>
      <c r="USN4" s="309"/>
      <c r="USP4" s="309"/>
      <c r="USR4" s="309"/>
      <c r="UST4" s="309"/>
      <c r="USV4" s="309"/>
      <c r="USX4" s="309"/>
      <c r="USZ4" s="309"/>
      <c r="UTB4" s="309"/>
      <c r="UTD4" s="309"/>
      <c r="UTF4" s="309"/>
      <c r="UTH4" s="309"/>
      <c r="UTJ4" s="309"/>
      <c r="UTL4" s="309"/>
      <c r="UTN4" s="309"/>
      <c r="UTP4" s="309"/>
      <c r="UTR4" s="309"/>
      <c r="UTT4" s="309"/>
      <c r="UTV4" s="309"/>
      <c r="UTX4" s="309"/>
      <c r="UTZ4" s="309"/>
      <c r="UUB4" s="309"/>
      <c r="UUD4" s="309"/>
      <c r="UUF4" s="309"/>
      <c r="UUH4" s="309"/>
      <c r="UUJ4" s="309"/>
      <c r="UUL4" s="309"/>
      <c r="UUN4" s="309"/>
      <c r="UUP4" s="309"/>
      <c r="UUR4" s="309"/>
      <c r="UUT4" s="309"/>
      <c r="UUV4" s="309"/>
      <c r="UUX4" s="309"/>
      <c r="UUZ4" s="309"/>
      <c r="UVB4" s="309"/>
      <c r="UVD4" s="309"/>
      <c r="UVF4" s="309"/>
      <c r="UVH4" s="309"/>
      <c r="UVJ4" s="309"/>
      <c r="UVL4" s="309"/>
      <c r="UVN4" s="309"/>
      <c r="UVP4" s="309"/>
      <c r="UVR4" s="309"/>
      <c r="UVT4" s="309"/>
      <c r="UVV4" s="309"/>
      <c r="UVX4" s="309"/>
      <c r="UVZ4" s="309"/>
      <c r="UWB4" s="309"/>
      <c r="UWD4" s="309"/>
      <c r="UWF4" s="309"/>
      <c r="UWH4" s="309"/>
      <c r="UWJ4" s="309"/>
      <c r="UWL4" s="309"/>
      <c r="UWN4" s="309"/>
      <c r="UWP4" s="309"/>
      <c r="UWR4" s="309"/>
      <c r="UWT4" s="309"/>
      <c r="UWV4" s="309"/>
      <c r="UWX4" s="309"/>
      <c r="UWZ4" s="309"/>
      <c r="UXB4" s="309"/>
      <c r="UXD4" s="309"/>
      <c r="UXF4" s="309"/>
      <c r="UXH4" s="309"/>
      <c r="UXJ4" s="309"/>
      <c r="UXL4" s="309"/>
      <c r="UXN4" s="309"/>
      <c r="UXP4" s="309"/>
      <c r="UXR4" s="309"/>
      <c r="UXT4" s="309"/>
      <c r="UXV4" s="309"/>
      <c r="UXX4" s="309"/>
      <c r="UXZ4" s="309"/>
      <c r="UYB4" s="309"/>
      <c r="UYD4" s="309"/>
      <c r="UYF4" s="309"/>
      <c r="UYH4" s="309"/>
      <c r="UYJ4" s="309"/>
      <c r="UYL4" s="309"/>
      <c r="UYN4" s="309"/>
      <c r="UYP4" s="309"/>
      <c r="UYR4" s="309"/>
      <c r="UYT4" s="309"/>
      <c r="UYV4" s="309"/>
      <c r="UYX4" s="309"/>
      <c r="UYZ4" s="309"/>
      <c r="UZB4" s="309"/>
      <c r="UZD4" s="309"/>
      <c r="UZF4" s="309"/>
      <c r="UZH4" s="309"/>
      <c r="UZJ4" s="309"/>
      <c r="UZL4" s="309"/>
      <c r="UZN4" s="309"/>
      <c r="UZP4" s="309"/>
      <c r="UZR4" s="309"/>
      <c r="UZT4" s="309"/>
      <c r="UZV4" s="309"/>
      <c r="UZX4" s="309"/>
      <c r="UZZ4" s="309"/>
      <c r="VAB4" s="309"/>
      <c r="VAD4" s="309"/>
      <c r="VAF4" s="309"/>
      <c r="VAH4" s="309"/>
      <c r="VAJ4" s="309"/>
      <c r="VAL4" s="309"/>
      <c r="VAN4" s="309"/>
      <c r="VAP4" s="309"/>
      <c r="VAR4" s="309"/>
      <c r="VAT4" s="309"/>
      <c r="VAV4" s="309"/>
      <c r="VAX4" s="309"/>
      <c r="VAZ4" s="309"/>
      <c r="VBB4" s="309"/>
      <c r="VBD4" s="309"/>
      <c r="VBF4" s="309"/>
      <c r="VBH4" s="309"/>
      <c r="VBJ4" s="309"/>
      <c r="VBL4" s="309"/>
      <c r="VBN4" s="309"/>
      <c r="VBP4" s="309"/>
      <c r="VBR4" s="309"/>
      <c r="VBT4" s="309"/>
      <c r="VBV4" s="309"/>
      <c r="VBX4" s="309"/>
      <c r="VBZ4" s="309"/>
      <c r="VCB4" s="309"/>
      <c r="VCD4" s="309"/>
      <c r="VCF4" s="309"/>
      <c r="VCH4" s="309"/>
      <c r="VCJ4" s="309"/>
      <c r="VCL4" s="309"/>
      <c r="VCN4" s="309"/>
      <c r="VCP4" s="309"/>
      <c r="VCR4" s="309"/>
      <c r="VCT4" s="309"/>
      <c r="VCV4" s="309"/>
      <c r="VCX4" s="309"/>
      <c r="VCZ4" s="309"/>
      <c r="VDB4" s="309"/>
      <c r="VDD4" s="309"/>
      <c r="VDF4" s="309"/>
      <c r="VDH4" s="309"/>
      <c r="VDJ4" s="309"/>
      <c r="VDL4" s="309"/>
      <c r="VDN4" s="309"/>
      <c r="VDP4" s="309"/>
      <c r="VDR4" s="309"/>
      <c r="VDT4" s="309"/>
      <c r="VDV4" s="309"/>
      <c r="VDX4" s="309"/>
      <c r="VDZ4" s="309"/>
      <c r="VEB4" s="309"/>
      <c r="VED4" s="309"/>
      <c r="VEF4" s="309"/>
      <c r="VEH4" s="309"/>
      <c r="VEJ4" s="309"/>
      <c r="VEL4" s="309"/>
      <c r="VEN4" s="309"/>
      <c r="VEP4" s="309"/>
      <c r="VER4" s="309"/>
      <c r="VET4" s="309"/>
      <c r="VEV4" s="309"/>
      <c r="VEX4" s="309"/>
      <c r="VEZ4" s="309"/>
      <c r="VFB4" s="309"/>
      <c r="VFD4" s="309"/>
      <c r="VFF4" s="309"/>
      <c r="VFH4" s="309"/>
      <c r="VFJ4" s="309"/>
      <c r="VFL4" s="309"/>
      <c r="VFN4" s="309"/>
      <c r="VFP4" s="309"/>
      <c r="VFR4" s="309"/>
      <c r="VFT4" s="309"/>
      <c r="VFV4" s="309"/>
      <c r="VFX4" s="309"/>
      <c r="VFZ4" s="309"/>
      <c r="VGB4" s="309"/>
      <c r="VGD4" s="309"/>
      <c r="VGF4" s="309"/>
      <c r="VGH4" s="309"/>
      <c r="VGJ4" s="309"/>
      <c r="VGL4" s="309"/>
      <c r="VGN4" s="309"/>
      <c r="VGP4" s="309"/>
      <c r="VGR4" s="309"/>
      <c r="VGT4" s="309"/>
      <c r="VGV4" s="309"/>
      <c r="VGX4" s="309"/>
      <c r="VGZ4" s="309"/>
      <c r="VHB4" s="309"/>
      <c r="VHD4" s="309"/>
      <c r="VHF4" s="309"/>
      <c r="VHH4" s="309"/>
      <c r="VHJ4" s="309"/>
      <c r="VHL4" s="309"/>
      <c r="VHN4" s="309"/>
      <c r="VHP4" s="309"/>
      <c r="VHR4" s="309"/>
      <c r="VHT4" s="309"/>
      <c r="VHV4" s="309"/>
      <c r="VHX4" s="309"/>
      <c r="VHZ4" s="309"/>
      <c r="VIB4" s="309"/>
      <c r="VID4" s="309"/>
      <c r="VIF4" s="309"/>
      <c r="VIH4" s="309"/>
      <c r="VIJ4" s="309"/>
      <c r="VIL4" s="309"/>
      <c r="VIN4" s="309"/>
      <c r="VIP4" s="309"/>
      <c r="VIR4" s="309"/>
      <c r="VIT4" s="309"/>
      <c r="VIV4" s="309"/>
      <c r="VIX4" s="309"/>
      <c r="VIZ4" s="309"/>
      <c r="VJB4" s="309"/>
      <c r="VJD4" s="309"/>
      <c r="VJF4" s="309"/>
      <c r="VJH4" s="309"/>
      <c r="VJJ4" s="309"/>
      <c r="VJL4" s="309"/>
      <c r="VJN4" s="309"/>
      <c r="VJP4" s="309"/>
      <c r="VJR4" s="309"/>
      <c r="VJT4" s="309"/>
      <c r="VJV4" s="309"/>
      <c r="VJX4" s="309"/>
      <c r="VJZ4" s="309"/>
      <c r="VKB4" s="309"/>
      <c r="VKD4" s="309"/>
      <c r="VKF4" s="309"/>
      <c r="VKH4" s="309"/>
      <c r="VKJ4" s="309"/>
      <c r="VKL4" s="309"/>
      <c r="VKN4" s="309"/>
      <c r="VKP4" s="309"/>
      <c r="VKR4" s="309"/>
      <c r="VKT4" s="309"/>
      <c r="VKV4" s="309"/>
      <c r="VKX4" s="309"/>
      <c r="VKZ4" s="309"/>
      <c r="VLB4" s="309"/>
      <c r="VLD4" s="309"/>
      <c r="VLF4" s="309"/>
      <c r="VLH4" s="309"/>
      <c r="VLJ4" s="309"/>
      <c r="VLL4" s="309"/>
      <c r="VLN4" s="309"/>
      <c r="VLP4" s="309"/>
      <c r="VLR4" s="309"/>
      <c r="VLT4" s="309"/>
      <c r="VLV4" s="309"/>
      <c r="VLX4" s="309"/>
      <c r="VLZ4" s="309"/>
      <c r="VMB4" s="309"/>
      <c r="VMD4" s="309"/>
      <c r="VMF4" s="309"/>
      <c r="VMH4" s="309"/>
      <c r="VMJ4" s="309"/>
      <c r="VML4" s="309"/>
      <c r="VMN4" s="309"/>
      <c r="VMP4" s="309"/>
      <c r="VMR4" s="309"/>
      <c r="VMT4" s="309"/>
      <c r="VMV4" s="309"/>
      <c r="VMX4" s="309"/>
      <c r="VMZ4" s="309"/>
      <c r="VNB4" s="309"/>
      <c r="VND4" s="309"/>
      <c r="VNF4" s="309"/>
      <c r="VNH4" s="309"/>
      <c r="VNJ4" s="309"/>
      <c r="VNL4" s="309"/>
      <c r="VNN4" s="309"/>
      <c r="VNP4" s="309"/>
      <c r="VNR4" s="309"/>
      <c r="VNT4" s="309"/>
      <c r="VNV4" s="309"/>
      <c r="VNX4" s="309"/>
      <c r="VNZ4" s="309"/>
      <c r="VOB4" s="309"/>
      <c r="VOD4" s="309"/>
      <c r="VOF4" s="309"/>
      <c r="VOH4" s="309"/>
      <c r="VOJ4" s="309"/>
      <c r="VOL4" s="309"/>
      <c r="VON4" s="309"/>
      <c r="VOP4" s="309"/>
      <c r="VOR4" s="309"/>
      <c r="VOT4" s="309"/>
      <c r="VOV4" s="309"/>
      <c r="VOX4" s="309"/>
      <c r="VOZ4" s="309"/>
      <c r="VPB4" s="309"/>
      <c r="VPD4" s="309"/>
      <c r="VPF4" s="309"/>
      <c r="VPH4" s="309"/>
      <c r="VPJ4" s="309"/>
      <c r="VPL4" s="309"/>
      <c r="VPN4" s="309"/>
      <c r="VPP4" s="309"/>
      <c r="VPR4" s="309"/>
      <c r="VPT4" s="309"/>
      <c r="VPV4" s="309"/>
      <c r="VPX4" s="309"/>
      <c r="VPZ4" s="309"/>
      <c r="VQB4" s="309"/>
      <c r="VQD4" s="309"/>
      <c r="VQF4" s="309"/>
      <c r="VQH4" s="309"/>
      <c r="VQJ4" s="309"/>
      <c r="VQL4" s="309"/>
      <c r="VQN4" s="309"/>
      <c r="VQP4" s="309"/>
      <c r="VQR4" s="309"/>
      <c r="VQT4" s="309"/>
      <c r="VQV4" s="309"/>
      <c r="VQX4" s="309"/>
      <c r="VQZ4" s="309"/>
      <c r="VRB4" s="309"/>
      <c r="VRD4" s="309"/>
      <c r="VRF4" s="309"/>
      <c r="VRH4" s="309"/>
      <c r="VRJ4" s="309"/>
      <c r="VRL4" s="309"/>
      <c r="VRN4" s="309"/>
      <c r="VRP4" s="309"/>
      <c r="VRR4" s="309"/>
      <c r="VRT4" s="309"/>
      <c r="VRV4" s="309"/>
      <c r="VRX4" s="309"/>
      <c r="VRZ4" s="309"/>
      <c r="VSB4" s="309"/>
      <c r="VSD4" s="309"/>
      <c r="VSF4" s="309"/>
      <c r="VSH4" s="309"/>
      <c r="VSJ4" s="309"/>
      <c r="VSL4" s="309"/>
      <c r="VSN4" s="309"/>
      <c r="VSP4" s="309"/>
      <c r="VSR4" s="309"/>
      <c r="VST4" s="309"/>
      <c r="VSV4" s="309"/>
      <c r="VSX4" s="309"/>
      <c r="VSZ4" s="309"/>
      <c r="VTB4" s="309"/>
      <c r="VTD4" s="309"/>
      <c r="VTF4" s="309"/>
      <c r="VTH4" s="309"/>
      <c r="VTJ4" s="309"/>
      <c r="VTL4" s="309"/>
      <c r="VTN4" s="309"/>
      <c r="VTP4" s="309"/>
      <c r="VTR4" s="309"/>
      <c r="VTT4" s="309"/>
      <c r="VTV4" s="309"/>
      <c r="VTX4" s="309"/>
      <c r="VTZ4" s="309"/>
      <c r="VUB4" s="309"/>
      <c r="VUD4" s="309"/>
      <c r="VUF4" s="309"/>
      <c r="VUH4" s="309"/>
      <c r="VUJ4" s="309"/>
      <c r="VUL4" s="309"/>
      <c r="VUN4" s="309"/>
      <c r="VUP4" s="309"/>
      <c r="VUR4" s="309"/>
      <c r="VUT4" s="309"/>
      <c r="VUV4" s="309"/>
      <c r="VUX4" s="309"/>
      <c r="VUZ4" s="309"/>
      <c r="VVB4" s="309"/>
      <c r="VVD4" s="309"/>
      <c r="VVF4" s="309"/>
      <c r="VVH4" s="309"/>
      <c r="VVJ4" s="309"/>
      <c r="VVL4" s="309"/>
      <c r="VVN4" s="309"/>
      <c r="VVP4" s="309"/>
      <c r="VVR4" s="309"/>
      <c r="VVT4" s="309"/>
      <c r="VVV4" s="309"/>
      <c r="VVX4" s="309"/>
      <c r="VVZ4" s="309"/>
      <c r="VWB4" s="309"/>
      <c r="VWD4" s="309"/>
      <c r="VWF4" s="309"/>
      <c r="VWH4" s="309"/>
      <c r="VWJ4" s="309"/>
      <c r="VWL4" s="309"/>
      <c r="VWN4" s="309"/>
      <c r="VWP4" s="309"/>
      <c r="VWR4" s="309"/>
      <c r="VWT4" s="309"/>
      <c r="VWV4" s="309"/>
      <c r="VWX4" s="309"/>
      <c r="VWZ4" s="309"/>
      <c r="VXB4" s="309"/>
      <c r="VXD4" s="309"/>
      <c r="VXF4" s="309"/>
      <c r="VXH4" s="309"/>
      <c r="VXJ4" s="309"/>
      <c r="VXL4" s="309"/>
      <c r="VXN4" s="309"/>
      <c r="VXP4" s="309"/>
      <c r="VXR4" s="309"/>
      <c r="VXT4" s="309"/>
      <c r="VXV4" s="309"/>
      <c r="VXX4" s="309"/>
      <c r="VXZ4" s="309"/>
      <c r="VYB4" s="309"/>
      <c r="VYD4" s="309"/>
      <c r="VYF4" s="309"/>
      <c r="VYH4" s="309"/>
      <c r="VYJ4" s="309"/>
      <c r="VYL4" s="309"/>
      <c r="VYN4" s="309"/>
      <c r="VYP4" s="309"/>
      <c r="VYR4" s="309"/>
      <c r="VYT4" s="309"/>
      <c r="VYV4" s="309"/>
      <c r="VYX4" s="309"/>
      <c r="VYZ4" s="309"/>
      <c r="VZB4" s="309"/>
      <c r="VZD4" s="309"/>
      <c r="VZF4" s="309"/>
      <c r="VZH4" s="309"/>
      <c r="VZJ4" s="309"/>
      <c r="VZL4" s="309"/>
      <c r="VZN4" s="309"/>
      <c r="VZP4" s="309"/>
      <c r="VZR4" s="309"/>
      <c r="VZT4" s="309"/>
      <c r="VZV4" s="309"/>
      <c r="VZX4" s="309"/>
      <c r="VZZ4" s="309"/>
      <c r="WAB4" s="309"/>
      <c r="WAD4" s="309"/>
      <c r="WAF4" s="309"/>
      <c r="WAH4" s="309"/>
      <c r="WAJ4" s="309"/>
      <c r="WAL4" s="309"/>
      <c r="WAN4" s="309"/>
      <c r="WAP4" s="309"/>
      <c r="WAR4" s="309"/>
      <c r="WAT4" s="309"/>
      <c r="WAV4" s="309"/>
      <c r="WAX4" s="309"/>
      <c r="WAZ4" s="309"/>
      <c r="WBB4" s="309"/>
      <c r="WBD4" s="309"/>
      <c r="WBF4" s="309"/>
      <c r="WBH4" s="309"/>
      <c r="WBJ4" s="309"/>
      <c r="WBL4" s="309"/>
      <c r="WBN4" s="309"/>
      <c r="WBP4" s="309"/>
      <c r="WBR4" s="309"/>
      <c r="WBT4" s="309"/>
      <c r="WBV4" s="309"/>
      <c r="WBX4" s="309"/>
      <c r="WBZ4" s="309"/>
      <c r="WCB4" s="309"/>
      <c r="WCD4" s="309"/>
      <c r="WCF4" s="309"/>
      <c r="WCH4" s="309"/>
      <c r="WCJ4" s="309"/>
      <c r="WCL4" s="309"/>
      <c r="WCN4" s="309"/>
      <c r="WCP4" s="309"/>
      <c r="WCR4" s="309"/>
      <c r="WCT4" s="309"/>
      <c r="WCV4" s="309"/>
      <c r="WCX4" s="309"/>
      <c r="WCZ4" s="309"/>
      <c r="WDB4" s="309"/>
      <c r="WDD4" s="309"/>
      <c r="WDF4" s="309"/>
      <c r="WDH4" s="309"/>
      <c r="WDJ4" s="309"/>
      <c r="WDL4" s="309"/>
      <c r="WDN4" s="309"/>
      <c r="WDP4" s="309"/>
      <c r="WDR4" s="309"/>
      <c r="WDT4" s="309"/>
      <c r="WDV4" s="309"/>
      <c r="WDX4" s="309"/>
      <c r="WDZ4" s="309"/>
      <c r="WEB4" s="309"/>
      <c r="WED4" s="309"/>
      <c r="WEF4" s="309"/>
      <c r="WEH4" s="309"/>
      <c r="WEJ4" s="309"/>
      <c r="WEL4" s="309"/>
      <c r="WEN4" s="309"/>
      <c r="WEP4" s="309"/>
      <c r="WER4" s="309"/>
      <c r="WET4" s="309"/>
      <c r="WEV4" s="309"/>
      <c r="WEX4" s="309"/>
      <c r="WEZ4" s="309"/>
      <c r="WFB4" s="309"/>
      <c r="WFD4" s="309"/>
      <c r="WFF4" s="309"/>
      <c r="WFH4" s="309"/>
      <c r="WFJ4" s="309"/>
      <c r="WFL4" s="309"/>
      <c r="WFN4" s="309"/>
      <c r="WFP4" s="309"/>
      <c r="WFR4" s="309"/>
      <c r="WFT4" s="309"/>
      <c r="WFV4" s="309"/>
      <c r="WFX4" s="309"/>
      <c r="WFZ4" s="309"/>
      <c r="WGB4" s="309"/>
      <c r="WGD4" s="309"/>
      <c r="WGF4" s="309"/>
      <c r="WGH4" s="309"/>
      <c r="WGJ4" s="309"/>
      <c r="WGL4" s="309"/>
      <c r="WGN4" s="309"/>
      <c r="WGP4" s="309"/>
      <c r="WGR4" s="309"/>
      <c r="WGT4" s="309"/>
      <c r="WGV4" s="309"/>
      <c r="WGX4" s="309"/>
      <c r="WGZ4" s="309"/>
      <c r="WHB4" s="309"/>
      <c r="WHD4" s="309"/>
      <c r="WHF4" s="309"/>
      <c r="WHH4" s="309"/>
      <c r="WHJ4" s="309"/>
      <c r="WHL4" s="309"/>
      <c r="WHN4" s="309"/>
      <c r="WHP4" s="309"/>
      <c r="WHR4" s="309"/>
      <c r="WHT4" s="309"/>
      <c r="WHV4" s="309"/>
      <c r="WHX4" s="309"/>
      <c r="WHZ4" s="309"/>
      <c r="WIB4" s="309"/>
      <c r="WID4" s="309"/>
      <c r="WIF4" s="309"/>
      <c r="WIH4" s="309"/>
      <c r="WIJ4" s="309"/>
      <c r="WIL4" s="309"/>
      <c r="WIN4" s="309"/>
      <c r="WIP4" s="309"/>
      <c r="WIR4" s="309"/>
      <c r="WIT4" s="309"/>
      <c r="WIV4" s="309"/>
      <c r="WIX4" s="309"/>
      <c r="WIZ4" s="309"/>
      <c r="WJB4" s="309"/>
      <c r="WJD4" s="309"/>
      <c r="WJF4" s="309"/>
      <c r="WJH4" s="309"/>
      <c r="WJJ4" s="309"/>
      <c r="WJL4" s="309"/>
      <c r="WJN4" s="309"/>
      <c r="WJP4" s="309"/>
      <c r="WJR4" s="309"/>
      <c r="WJT4" s="309"/>
      <c r="WJV4" s="309"/>
      <c r="WJX4" s="309"/>
      <c r="WJZ4" s="309"/>
      <c r="WKB4" s="309"/>
      <c r="WKD4" s="309"/>
      <c r="WKF4" s="309"/>
      <c r="WKH4" s="309"/>
      <c r="WKJ4" s="309"/>
      <c r="WKL4" s="309"/>
      <c r="WKN4" s="309"/>
      <c r="WKP4" s="309"/>
      <c r="WKR4" s="309"/>
      <c r="WKT4" s="309"/>
      <c r="WKV4" s="309"/>
      <c r="WKX4" s="309"/>
      <c r="WKZ4" s="309"/>
      <c r="WLB4" s="309"/>
      <c r="WLD4" s="309"/>
      <c r="WLF4" s="309"/>
      <c r="WLH4" s="309"/>
      <c r="WLJ4" s="309"/>
      <c r="WLL4" s="309"/>
      <c r="WLN4" s="309"/>
      <c r="WLP4" s="309"/>
      <c r="WLR4" s="309"/>
      <c r="WLT4" s="309"/>
      <c r="WLV4" s="309"/>
      <c r="WLX4" s="309"/>
      <c r="WLZ4" s="309"/>
      <c r="WMB4" s="309"/>
      <c r="WMD4" s="309"/>
      <c r="WMF4" s="309"/>
      <c r="WMH4" s="309"/>
      <c r="WMJ4" s="309"/>
      <c r="WML4" s="309"/>
      <c r="WMN4" s="309"/>
      <c r="WMP4" s="309"/>
      <c r="WMR4" s="309"/>
      <c r="WMT4" s="309"/>
      <c r="WMV4" s="309"/>
      <c r="WMX4" s="309"/>
      <c r="WMZ4" s="309"/>
      <c r="WNB4" s="309"/>
      <c r="WND4" s="309"/>
      <c r="WNF4" s="309"/>
      <c r="WNH4" s="309"/>
      <c r="WNJ4" s="309"/>
      <c r="WNL4" s="309"/>
      <c r="WNN4" s="309"/>
      <c r="WNP4" s="309"/>
      <c r="WNR4" s="309"/>
      <c r="WNT4" s="309"/>
      <c r="WNV4" s="309"/>
      <c r="WNX4" s="309"/>
      <c r="WNZ4" s="309"/>
      <c r="WOB4" s="309"/>
      <c r="WOD4" s="309"/>
      <c r="WOF4" s="309"/>
      <c r="WOH4" s="309"/>
      <c r="WOJ4" s="309"/>
      <c r="WOL4" s="309"/>
      <c r="WON4" s="309"/>
      <c r="WOP4" s="309"/>
      <c r="WOR4" s="309"/>
      <c r="WOT4" s="309"/>
      <c r="WOV4" s="309"/>
      <c r="WOX4" s="309"/>
      <c r="WOZ4" s="309"/>
      <c r="WPB4" s="309"/>
      <c r="WPD4" s="309"/>
      <c r="WPF4" s="309"/>
      <c r="WPH4" s="309"/>
      <c r="WPJ4" s="309"/>
      <c r="WPL4" s="309"/>
      <c r="WPN4" s="309"/>
      <c r="WPP4" s="309"/>
      <c r="WPR4" s="309"/>
      <c r="WPT4" s="309"/>
      <c r="WPV4" s="309"/>
      <c r="WPX4" s="309"/>
      <c r="WPZ4" s="309"/>
      <c r="WQB4" s="309"/>
      <c r="WQD4" s="309"/>
      <c r="WQF4" s="309"/>
      <c r="WQH4" s="309"/>
      <c r="WQJ4" s="309"/>
      <c r="WQL4" s="309"/>
      <c r="WQN4" s="309"/>
      <c r="WQP4" s="309"/>
      <c r="WQR4" s="309"/>
      <c r="WQT4" s="309"/>
      <c r="WQV4" s="309"/>
      <c r="WQX4" s="309"/>
      <c r="WQZ4" s="309"/>
      <c r="WRB4" s="309"/>
      <c r="WRD4" s="309"/>
      <c r="WRF4" s="309"/>
      <c r="WRH4" s="309"/>
      <c r="WRJ4" s="309"/>
      <c r="WRL4" s="309"/>
      <c r="WRN4" s="309"/>
      <c r="WRP4" s="309"/>
      <c r="WRR4" s="309"/>
      <c r="WRT4" s="309"/>
      <c r="WRV4" s="309"/>
      <c r="WRX4" s="309"/>
      <c r="WRZ4" s="309"/>
      <c r="WSB4" s="309"/>
      <c r="WSD4" s="309"/>
      <c r="WSF4" s="309"/>
      <c r="WSH4" s="309"/>
      <c r="WSJ4" s="309"/>
      <c r="WSL4" s="309"/>
      <c r="WSN4" s="309"/>
      <c r="WSP4" s="309"/>
      <c r="WSR4" s="309"/>
      <c r="WST4" s="309"/>
      <c r="WSV4" s="309"/>
      <c r="WSX4" s="309"/>
      <c r="WSZ4" s="309"/>
      <c r="WTB4" s="309"/>
      <c r="WTD4" s="309"/>
      <c r="WTF4" s="309"/>
      <c r="WTH4" s="309"/>
      <c r="WTJ4" s="309"/>
      <c r="WTL4" s="309"/>
      <c r="WTN4" s="309"/>
      <c r="WTP4" s="309"/>
      <c r="WTR4" s="309"/>
      <c r="WTT4" s="309"/>
      <c r="WTV4" s="309"/>
      <c r="WTX4" s="309"/>
      <c r="WTZ4" s="309"/>
      <c r="WUB4" s="309"/>
      <c r="WUD4" s="309"/>
      <c r="WUF4" s="309"/>
      <c r="WUH4" s="309"/>
      <c r="WUJ4" s="309"/>
      <c r="WUL4" s="309"/>
      <c r="WUN4" s="309"/>
      <c r="WUP4" s="309"/>
      <c r="WUR4" s="309"/>
      <c r="WUT4" s="309"/>
      <c r="WUV4" s="309"/>
      <c r="WUX4" s="309"/>
      <c r="WUZ4" s="309"/>
      <c r="WVB4" s="309"/>
      <c r="WVD4" s="309"/>
      <c r="WVF4" s="309"/>
      <c r="WVH4" s="309"/>
      <c r="WVJ4" s="309"/>
      <c r="WVL4" s="309"/>
      <c r="WVN4" s="309"/>
      <c r="WVP4" s="309"/>
      <c r="WVR4" s="309"/>
      <c r="WVT4" s="309"/>
      <c r="WVV4" s="309"/>
      <c r="WVX4" s="309"/>
      <c r="WVZ4" s="309"/>
      <c r="WWB4" s="309"/>
      <c r="WWD4" s="309"/>
      <c r="WWF4" s="309"/>
      <c r="WWH4" s="309"/>
      <c r="WWJ4" s="309"/>
      <c r="WWL4" s="309"/>
      <c r="WWN4" s="309"/>
      <c r="WWP4" s="309"/>
      <c r="WWR4" s="309"/>
      <c r="WWT4" s="309"/>
      <c r="WWV4" s="309"/>
      <c r="WWX4" s="309"/>
      <c r="WWZ4" s="309"/>
      <c r="WXB4" s="309"/>
      <c r="WXD4" s="309"/>
      <c r="WXF4" s="309"/>
      <c r="WXH4" s="309"/>
      <c r="WXJ4" s="309"/>
      <c r="WXL4" s="309"/>
      <c r="WXN4" s="309"/>
      <c r="WXP4" s="309"/>
      <c r="WXR4" s="309"/>
      <c r="WXT4" s="309"/>
      <c r="WXV4" s="309"/>
      <c r="WXX4" s="309"/>
      <c r="WXZ4" s="309"/>
      <c r="WYB4" s="309"/>
      <c r="WYD4" s="309"/>
      <c r="WYF4" s="309"/>
      <c r="WYH4" s="309"/>
      <c r="WYJ4" s="309"/>
      <c r="WYL4" s="309"/>
      <c r="WYN4" s="309"/>
      <c r="WYP4" s="309"/>
      <c r="WYR4" s="309"/>
      <c r="WYT4" s="309"/>
      <c r="WYV4" s="309"/>
      <c r="WYX4" s="309"/>
      <c r="WYZ4" s="309"/>
      <c r="WZB4" s="309"/>
      <c r="WZD4" s="309"/>
      <c r="WZF4" s="309"/>
      <c r="WZH4" s="309"/>
      <c r="WZJ4" s="309"/>
      <c r="WZL4" s="309"/>
      <c r="WZN4" s="309"/>
      <c r="WZP4" s="309"/>
      <c r="WZR4" s="309"/>
      <c r="WZT4" s="309"/>
      <c r="WZV4" s="309"/>
      <c r="WZX4" s="309"/>
      <c r="WZZ4" s="309"/>
      <c r="XAB4" s="309"/>
      <c r="XAD4" s="309"/>
      <c r="XAF4" s="309"/>
      <c r="XAH4" s="309"/>
      <c r="XAJ4" s="309"/>
      <c r="XAL4" s="309"/>
      <c r="XAN4" s="309"/>
      <c r="XAP4" s="309"/>
      <c r="XAR4" s="309"/>
      <c r="XAT4" s="309"/>
      <c r="XAV4" s="309"/>
      <c r="XAX4" s="309"/>
      <c r="XAZ4" s="309"/>
      <c r="XBB4" s="309"/>
      <c r="XBD4" s="309"/>
      <c r="XBF4" s="309"/>
      <c r="XBH4" s="309"/>
      <c r="XBJ4" s="309"/>
      <c r="XBL4" s="309"/>
      <c r="XBN4" s="309"/>
      <c r="XBP4" s="309"/>
      <c r="XBR4" s="309"/>
      <c r="XBT4" s="309"/>
      <c r="XBV4" s="309"/>
      <c r="XBX4" s="309"/>
      <c r="XBZ4" s="309"/>
      <c r="XCB4" s="309"/>
      <c r="XCD4" s="309"/>
      <c r="XCF4" s="309"/>
      <c r="XCH4" s="309"/>
      <c r="XCJ4" s="309"/>
      <c r="XCL4" s="309"/>
      <c r="XCN4" s="309"/>
      <c r="XCP4" s="309"/>
      <c r="XCR4" s="309"/>
      <c r="XCT4" s="309"/>
      <c r="XCV4" s="309"/>
      <c r="XCX4" s="309"/>
      <c r="XCZ4" s="309"/>
      <c r="XDB4" s="309"/>
      <c r="XDD4" s="309"/>
      <c r="XDF4" s="309"/>
      <c r="XDH4" s="309"/>
      <c r="XDJ4" s="309"/>
      <c r="XDL4" s="309"/>
      <c r="XDN4" s="309"/>
      <c r="XDP4" s="309"/>
      <c r="XDR4" s="309"/>
      <c r="XDT4" s="309"/>
      <c r="XDV4" s="309"/>
      <c r="XDX4" s="309"/>
      <c r="XDZ4" s="309"/>
      <c r="XEB4" s="309"/>
      <c r="XED4" s="309"/>
      <c r="XEF4" s="309"/>
      <c r="XEH4" s="309"/>
      <c r="XEJ4" s="309"/>
      <c r="XEL4" s="309"/>
      <c r="XEN4" s="309"/>
      <c r="XEP4" s="309"/>
      <c r="XER4" s="309"/>
      <c r="XET4" s="309"/>
      <c r="XEV4" s="309"/>
      <c r="XEX4" s="309"/>
      <c r="XEZ4" s="309"/>
      <c r="XFB4" s="309"/>
      <c r="XFD4" s="309"/>
    </row>
    <row r="5" spans="1:1024 1026:2048 2050:3072 3074:4096 4098:5120 5122:6144 6146:7168 7170:8192 8194:9216 9218:10240 10242:11264 11266:12288 12290:13312 13314:14336 14338:15360 15362:16384" x14ac:dyDescent="0.25">
      <c r="A5" s="224"/>
      <c r="B5" s="320"/>
      <c r="C5" s="314" t="s">
        <v>2398</v>
      </c>
      <c r="D5" s="315">
        <v>8</v>
      </c>
      <c r="E5" s="316">
        <f t="shared" si="0"/>
        <v>0.10810810810810811</v>
      </c>
      <c r="F5" s="224" t="s">
        <v>2426</v>
      </c>
      <c r="G5" s="224"/>
      <c r="H5" s="224"/>
      <c r="I5" s="224"/>
      <c r="J5" s="224"/>
      <c r="K5" s="224"/>
    </row>
    <row r="6" spans="1:1024 1026:2048 2050:3072 3074:4096 4098:5120 5122:6144 6146:7168 7170:8192 8194:9216 9218:10240 10242:11264 11266:12288 12290:13312 13314:14336 14338:15360 15362:16384" x14ac:dyDescent="0.25">
      <c r="A6" s="224"/>
      <c r="B6" s="320"/>
      <c r="C6" s="314"/>
      <c r="D6" s="315"/>
      <c r="E6" s="316"/>
      <c r="F6" s="224" t="s">
        <v>2427</v>
      </c>
      <c r="G6" s="224"/>
      <c r="H6" s="224"/>
      <c r="I6" s="224"/>
      <c r="J6" s="224"/>
      <c r="K6" s="224"/>
    </row>
    <row r="7" spans="1:1024 1026:2048 2050:3072 3074:4096 4098:5120 5122:6144 6146:7168 7170:8192 8194:9216 9218:10240 10242:11264 11266:12288 12290:13312 13314:14336 14338:15360 15362:16384" x14ac:dyDescent="0.25">
      <c r="A7" s="224"/>
      <c r="B7" s="320"/>
      <c r="C7" s="314" t="s">
        <v>2428</v>
      </c>
      <c r="D7" s="315">
        <v>2</v>
      </c>
      <c r="E7" s="316">
        <f t="shared" si="0"/>
        <v>2.7027027027027029E-2</v>
      </c>
      <c r="F7" s="224" t="s">
        <v>2429</v>
      </c>
      <c r="G7" s="224"/>
      <c r="H7" s="224"/>
      <c r="I7" s="224"/>
      <c r="J7" s="224"/>
    </row>
    <row r="8" spans="1:1024 1026:2048 2050:3072 3074:4096 4098:5120 5122:6144 6146:7168 7170:8192 8194:9216 9218:10240 10242:11264 11266:12288 12290:13312 13314:14336 14338:15360 15362:16384" x14ac:dyDescent="0.25">
      <c r="A8" s="224"/>
      <c r="B8" s="320"/>
      <c r="C8" s="314" t="s">
        <v>722</v>
      </c>
      <c r="D8" s="317">
        <v>2</v>
      </c>
      <c r="E8" s="316">
        <f t="shared" si="0"/>
        <v>2.7027027027027029E-2</v>
      </c>
      <c r="F8" s="224" t="s">
        <v>2430</v>
      </c>
      <c r="G8" s="224"/>
      <c r="H8" s="224"/>
      <c r="I8" s="224"/>
      <c r="J8" s="224"/>
    </row>
    <row r="9" spans="1:1024 1026:2048 2050:3072 3074:4096 4098:5120 5122:6144 6146:7168 7170:8192 8194:9216 9218:10240 10242:11264 11266:12288 12290:13312 13314:14336 14338:15360 15362:16384" x14ac:dyDescent="0.25">
      <c r="A9" s="224"/>
      <c r="B9" s="320"/>
      <c r="C9" s="314" t="s">
        <v>2431</v>
      </c>
      <c r="D9" s="317">
        <v>2</v>
      </c>
      <c r="E9" s="316">
        <f t="shared" si="0"/>
        <v>2.7027027027027029E-2</v>
      </c>
      <c r="F9" s="224" t="s">
        <v>2432</v>
      </c>
      <c r="G9" s="224"/>
      <c r="H9" s="224"/>
      <c r="I9" s="224"/>
      <c r="J9" s="224"/>
    </row>
    <row r="10" spans="1:1024 1026:2048 2050:3072 3074:4096 4098:5120 5122:6144 6146:7168 7170:8192 8194:9216 9218:10240 10242:11264 11266:12288 12290:13312 13314:14336 14338:15360 15362:16384" x14ac:dyDescent="0.25">
      <c r="A10" s="224"/>
      <c r="B10" s="320"/>
      <c r="C10" s="314" t="s">
        <v>2433</v>
      </c>
      <c r="D10" s="317">
        <v>1</v>
      </c>
      <c r="E10" s="316">
        <f t="shared" si="0"/>
        <v>1.3513513513513514E-2</v>
      </c>
      <c r="F10" s="218" t="s">
        <v>456</v>
      </c>
      <c r="G10" s="224"/>
      <c r="H10" s="224"/>
      <c r="I10" s="224"/>
      <c r="J10" s="224"/>
    </row>
    <row r="11" spans="1:1024 1026:2048 2050:3072 3074:4096 4098:5120 5122:6144 6146:7168 7170:8192 8194:9216 9218:10240 10242:11264 11266:12288 12290:13312 13314:14336 14338:15360 15362:16384" x14ac:dyDescent="0.25">
      <c r="A11" s="224"/>
      <c r="B11" s="320"/>
      <c r="C11" s="314" t="s">
        <v>2434</v>
      </c>
      <c r="D11" s="317">
        <v>1</v>
      </c>
      <c r="E11" s="316">
        <f t="shared" si="0"/>
        <v>1.3513513513513514E-2</v>
      </c>
      <c r="F11" s="224" t="s">
        <v>2435</v>
      </c>
      <c r="G11" s="224"/>
      <c r="H11" s="224"/>
      <c r="I11" s="224"/>
      <c r="J11" s="224"/>
    </row>
    <row r="12" spans="1:1024 1026:2048 2050:3072 3074:4096 4098:5120 5122:6144 6146:7168 7170:8192 8194:9216 9218:10240 10242:11264 11266:12288 12290:13312 13314:14336 14338:15360 15362:16384" ht="15.75" thickBot="1" x14ac:dyDescent="0.3">
      <c r="A12" s="224"/>
      <c r="B12" s="320"/>
      <c r="C12" s="314" t="s">
        <v>2436</v>
      </c>
      <c r="D12" s="317">
        <v>2</v>
      </c>
      <c r="E12" s="318">
        <f t="shared" si="0"/>
        <v>2.7027027027027029E-2</v>
      </c>
      <c r="F12" s="224" t="s">
        <v>2437</v>
      </c>
      <c r="G12" s="224"/>
      <c r="H12" s="224"/>
      <c r="I12" s="224"/>
      <c r="J12" s="224"/>
    </row>
    <row r="13" spans="1:1024 1026:2048 2050:3072 3074:4096 4098:5120 5122:6144 6146:7168 7170:8192 8194:9216 9218:10240 10242:11264 11266:12288 12290:13312 13314:14336 14338:15360 15362:16384" ht="15.75" thickBot="1" x14ac:dyDescent="0.3">
      <c r="B13" s="310" t="s">
        <v>2405</v>
      </c>
      <c r="C13" s="319"/>
      <c r="D13" s="333">
        <f>SUM(D14:D16)</f>
        <v>8</v>
      </c>
      <c r="E13" s="313">
        <f t="shared" si="0"/>
        <v>0.10810810810810811</v>
      </c>
      <c r="F13" s="224"/>
      <c r="G13" s="224"/>
      <c r="H13" s="224"/>
      <c r="I13" s="224"/>
      <c r="J13" s="224"/>
    </row>
    <row r="14" spans="1:1024 1026:2048 2050:3072 3074:4096 4098:5120 5122:6144 6146:7168 7170:8192 8194:9216 9218:10240 10242:11264 11266:12288 12290:13312 13314:14336 14338:15360 15362:16384" x14ac:dyDescent="0.25">
      <c r="A14" s="224"/>
      <c r="B14" s="320"/>
      <c r="C14" s="324" t="s">
        <v>2398</v>
      </c>
      <c r="D14" s="317">
        <v>5</v>
      </c>
      <c r="E14" s="316">
        <f t="shared" si="0"/>
        <v>6.7567567567567571E-2</v>
      </c>
      <c r="F14" s="224"/>
      <c r="G14" s="224"/>
      <c r="H14" s="224"/>
      <c r="I14" s="224"/>
      <c r="J14" s="224"/>
    </row>
    <row r="15" spans="1:1024 1026:2048 2050:3072 3074:4096 4098:5120 5122:6144 6146:7168 7170:8192 8194:9216 9218:10240 10242:11264 11266:12288 12290:13312 13314:14336 14338:15360 15362:16384" x14ac:dyDescent="0.25">
      <c r="A15" s="224"/>
      <c r="B15" s="336"/>
      <c r="C15" s="314" t="s">
        <v>2438</v>
      </c>
      <c r="D15" s="317">
        <v>1</v>
      </c>
      <c r="E15" s="316">
        <f t="shared" si="0"/>
        <v>1.3513513513513514E-2</v>
      </c>
      <c r="F15" s="224" t="s">
        <v>2439</v>
      </c>
      <c r="G15" s="224"/>
      <c r="H15" s="224"/>
      <c r="I15" s="224"/>
      <c r="J15" s="224"/>
    </row>
    <row r="16" spans="1:1024 1026:2048 2050:3072 3074:4096 4098:5120 5122:6144 6146:7168 7170:8192 8194:9216 9218:10240 10242:11264 11266:12288 12290:13312 13314:14336 14338:15360 15362:16384" ht="15.75" thickBot="1" x14ac:dyDescent="0.3">
      <c r="B16" s="337"/>
      <c r="C16" s="338" t="s">
        <v>2406</v>
      </c>
      <c r="D16" s="322">
        <v>2</v>
      </c>
      <c r="E16" s="318">
        <f t="shared" si="0"/>
        <v>2.7027027027027029E-2</v>
      </c>
      <c r="F16" s="324" t="s">
        <v>2440</v>
      </c>
      <c r="G16" s="224"/>
      <c r="H16" s="224"/>
      <c r="I16" s="224"/>
      <c r="J16" s="224"/>
      <c r="K16" s="224"/>
    </row>
    <row r="17" spans="1:15" ht="15.75" thickBot="1" x14ac:dyDescent="0.3">
      <c r="B17" s="310" t="s">
        <v>2441</v>
      </c>
      <c r="C17" s="339" t="s">
        <v>2442</v>
      </c>
      <c r="D17" s="340">
        <v>2</v>
      </c>
      <c r="E17" s="332">
        <f t="shared" si="0"/>
        <v>2.7027027027027029E-2</v>
      </c>
      <c r="F17" s="224" t="s">
        <v>2443</v>
      </c>
      <c r="G17" s="224"/>
      <c r="H17" s="224"/>
      <c r="I17" s="224"/>
      <c r="J17" s="224"/>
    </row>
    <row r="18" spans="1:15" ht="15.75" thickBot="1" x14ac:dyDescent="0.3">
      <c r="B18" s="310" t="s">
        <v>2410</v>
      </c>
      <c r="C18" s="319"/>
      <c r="D18" s="333">
        <f>SUM(D19:D28)</f>
        <v>25</v>
      </c>
      <c r="E18" s="313">
        <f t="shared" si="0"/>
        <v>0.33783783783783783</v>
      </c>
      <c r="J18" s="224"/>
      <c r="O18" s="224"/>
    </row>
    <row r="19" spans="1:15" x14ac:dyDescent="0.25">
      <c r="B19" s="199"/>
      <c r="C19" s="324" t="s">
        <v>2444</v>
      </c>
      <c r="D19" s="317">
        <v>2</v>
      </c>
      <c r="E19" s="316">
        <f t="shared" si="0"/>
        <v>2.7027027027027029E-2</v>
      </c>
      <c r="F19" t="s">
        <v>2445</v>
      </c>
    </row>
    <row r="20" spans="1:15" x14ac:dyDescent="0.25">
      <c r="B20" s="199"/>
      <c r="C20" s="324" t="s">
        <v>2446</v>
      </c>
      <c r="D20" s="317">
        <v>3</v>
      </c>
      <c r="E20" s="316">
        <f t="shared" si="0"/>
        <v>4.0540540540540543E-2</v>
      </c>
      <c r="F20" t="s">
        <v>2447</v>
      </c>
    </row>
    <row r="21" spans="1:15" x14ac:dyDescent="0.25">
      <c r="B21" s="199"/>
      <c r="C21" s="324" t="s">
        <v>2448</v>
      </c>
      <c r="D21" s="317">
        <v>7</v>
      </c>
      <c r="E21" s="316">
        <f t="shared" si="0"/>
        <v>9.45945945945946E-2</v>
      </c>
      <c r="F21" t="s">
        <v>2449</v>
      </c>
    </row>
    <row r="22" spans="1:15" x14ac:dyDescent="0.25">
      <c r="B22" s="199"/>
      <c r="C22" s="324" t="s">
        <v>2450</v>
      </c>
      <c r="D22" s="317">
        <v>1</v>
      </c>
      <c r="E22" s="316">
        <f t="shared" si="0"/>
        <v>1.3513513513513514E-2</v>
      </c>
      <c r="F22" t="s">
        <v>2451</v>
      </c>
    </row>
    <row r="23" spans="1:15" ht="15.75" thickBot="1" x14ac:dyDescent="0.3">
      <c r="B23" s="199"/>
      <c r="C23" s="321" t="s">
        <v>2452</v>
      </c>
      <c r="D23" s="322">
        <v>5</v>
      </c>
      <c r="E23" s="318">
        <f t="shared" si="0"/>
        <v>6.7567567567567571E-2</v>
      </c>
      <c r="F23" t="s">
        <v>2453</v>
      </c>
    </row>
    <row r="24" spans="1:15" x14ac:dyDescent="0.25">
      <c r="C24" s="324" t="s">
        <v>2454</v>
      </c>
      <c r="D24" s="317">
        <v>1</v>
      </c>
      <c r="E24" s="316">
        <f t="shared" si="0"/>
        <v>1.3513513513513514E-2</v>
      </c>
      <c r="F24" t="s">
        <v>2455</v>
      </c>
    </row>
    <row r="25" spans="1:15" x14ac:dyDescent="0.25">
      <c r="C25" s="324" t="s">
        <v>2456</v>
      </c>
      <c r="D25" s="317">
        <v>1</v>
      </c>
      <c r="E25" s="316">
        <f>D25/74</f>
        <v>1.3513513513513514E-2</v>
      </c>
      <c r="F25" t="s">
        <v>752</v>
      </c>
    </row>
    <row r="26" spans="1:15" x14ac:dyDescent="0.25">
      <c r="C26" s="324" t="s">
        <v>2457</v>
      </c>
      <c r="D26" s="317">
        <v>1</v>
      </c>
      <c r="E26" s="316">
        <f t="shared" si="0"/>
        <v>1.3513513513513514E-2</v>
      </c>
      <c r="F26" t="s">
        <v>2458</v>
      </c>
    </row>
    <row r="27" spans="1:15" x14ac:dyDescent="0.25">
      <c r="C27" s="324" t="s">
        <v>2459</v>
      </c>
      <c r="D27" s="317">
        <v>2</v>
      </c>
      <c r="E27" s="316">
        <f t="shared" si="0"/>
        <v>2.7027027027027029E-2</v>
      </c>
      <c r="F27" t="s">
        <v>2460</v>
      </c>
    </row>
    <row r="28" spans="1:15" ht="15.75" thickBot="1" x14ac:dyDescent="0.3">
      <c r="B28" s="199"/>
      <c r="C28" s="321" t="s">
        <v>2461</v>
      </c>
      <c r="D28" s="322">
        <v>2</v>
      </c>
      <c r="E28" s="318">
        <f t="shared" si="0"/>
        <v>2.7027027027027029E-2</v>
      </c>
      <c r="F28" t="s">
        <v>2462</v>
      </c>
    </row>
    <row r="29" spans="1:15" ht="15.75" thickBot="1" x14ac:dyDescent="0.3">
      <c r="B29" s="199"/>
    </row>
    <row r="30" spans="1:15" ht="15.75" thickBot="1" x14ac:dyDescent="0.3">
      <c r="A30" s="304" t="s">
        <v>2415</v>
      </c>
      <c r="B30" s="341"/>
      <c r="C30" s="319"/>
      <c r="D30" s="333">
        <f>SUM(D31:D36)</f>
        <v>14</v>
      </c>
      <c r="E30" s="313">
        <f>D30/74</f>
        <v>0.1891891891891892</v>
      </c>
    </row>
    <row r="31" spans="1:15" x14ac:dyDescent="0.25">
      <c r="B31" s="330" t="s">
        <v>2459</v>
      </c>
      <c r="C31" s="224"/>
      <c r="D31" s="317">
        <v>5</v>
      </c>
      <c r="E31" s="316">
        <f t="shared" ref="E31:E36" si="1">D31/74</f>
        <v>6.7567567567567571E-2</v>
      </c>
    </row>
    <row r="32" spans="1:15" x14ac:dyDescent="0.25">
      <c r="B32" s="330" t="s">
        <v>2463</v>
      </c>
      <c r="C32" s="224"/>
      <c r="D32" s="317">
        <v>1</v>
      </c>
      <c r="E32" s="316">
        <f t="shared" si="1"/>
        <v>1.3513513513513514E-2</v>
      </c>
      <c r="F32" t="s">
        <v>2464</v>
      </c>
    </row>
    <row r="33" spans="1:6" x14ac:dyDescent="0.25">
      <c r="B33" s="330" t="s">
        <v>2465</v>
      </c>
      <c r="C33" s="224"/>
      <c r="D33" s="317">
        <v>2</v>
      </c>
      <c r="E33" s="316">
        <f t="shared" si="1"/>
        <v>2.7027027027027029E-2</v>
      </c>
      <c r="F33" t="s">
        <v>2466</v>
      </c>
    </row>
    <row r="34" spans="1:6" x14ac:dyDescent="0.25">
      <c r="B34" s="330" t="s">
        <v>2467</v>
      </c>
      <c r="C34" s="224"/>
      <c r="D34" s="317">
        <v>2</v>
      </c>
      <c r="E34" s="316">
        <f t="shared" si="1"/>
        <v>2.7027027027027029E-2</v>
      </c>
      <c r="F34" t="s">
        <v>2468</v>
      </c>
    </row>
    <row r="35" spans="1:6" x14ac:dyDescent="0.25">
      <c r="B35" s="330" t="s">
        <v>2469</v>
      </c>
      <c r="C35" s="224"/>
      <c r="D35" s="317">
        <v>2</v>
      </c>
      <c r="E35" s="316">
        <f t="shared" si="1"/>
        <v>2.7027027027027029E-2</v>
      </c>
      <c r="F35" t="s">
        <v>2470</v>
      </c>
    </row>
    <row r="36" spans="1:6" ht="15.75" thickBot="1" x14ac:dyDescent="0.3">
      <c r="B36" s="328" t="s">
        <v>2413</v>
      </c>
      <c r="C36" s="329"/>
      <c r="D36" s="322">
        <v>2</v>
      </c>
      <c r="E36" s="318">
        <f t="shared" si="1"/>
        <v>2.7027027027027029E-2</v>
      </c>
      <c r="F36" t="s">
        <v>2471</v>
      </c>
    </row>
    <row r="37" spans="1:6" ht="15.75" thickBot="1" x14ac:dyDescent="0.3">
      <c r="B37" s="199"/>
    </row>
    <row r="38" spans="1:6" ht="15.75" thickBot="1" x14ac:dyDescent="0.3">
      <c r="A38" s="304" t="s">
        <v>2420</v>
      </c>
      <c r="B38" s="341"/>
      <c r="C38" s="319"/>
      <c r="D38" s="333">
        <f>SUM(D39:D42)</f>
        <v>6</v>
      </c>
      <c r="E38" s="313">
        <f>D38/74</f>
        <v>8.1081081081081086E-2</v>
      </c>
    </row>
    <row r="39" spans="1:6" x14ac:dyDescent="0.25">
      <c r="B39" s="330" t="s">
        <v>2421</v>
      </c>
      <c r="C39" s="224"/>
      <c r="D39" s="317">
        <v>3</v>
      </c>
      <c r="E39" s="316">
        <f t="shared" ref="E39:E42" si="2">D39/74</f>
        <v>4.0540540540540543E-2</v>
      </c>
    </row>
    <row r="40" spans="1:6" x14ac:dyDescent="0.25">
      <c r="B40" s="330" t="s">
        <v>2472</v>
      </c>
      <c r="C40" s="224"/>
      <c r="D40" s="317">
        <v>1</v>
      </c>
      <c r="E40" s="316">
        <f t="shared" si="2"/>
        <v>1.3513513513513514E-2</v>
      </c>
    </row>
    <row r="41" spans="1:6" x14ac:dyDescent="0.25">
      <c r="B41" s="330" t="s">
        <v>2473</v>
      </c>
      <c r="C41" s="224"/>
      <c r="D41" s="317">
        <v>1</v>
      </c>
      <c r="E41" s="316">
        <f t="shared" si="2"/>
        <v>1.3513513513513514E-2</v>
      </c>
    </row>
    <row r="42" spans="1:6" ht="15.75" thickBot="1" x14ac:dyDescent="0.3">
      <c r="B42" s="328" t="s">
        <v>2423</v>
      </c>
      <c r="C42" s="329"/>
      <c r="D42" s="322">
        <v>1</v>
      </c>
      <c r="E42" s="318">
        <f t="shared" si="2"/>
        <v>1.3513513513513514E-2</v>
      </c>
    </row>
    <row r="43" spans="1:6" ht="15.75" thickBot="1" x14ac:dyDescent="0.3">
      <c r="B43" s="199"/>
    </row>
    <row r="44" spans="1:6" ht="15.75" thickBot="1" x14ac:dyDescent="0.3">
      <c r="A44" s="304" t="s">
        <v>2474</v>
      </c>
      <c r="B44" s="305"/>
      <c r="C44" s="325"/>
      <c r="D44" s="340">
        <v>1</v>
      </c>
      <c r="E44" s="332">
        <f>D44/74</f>
        <v>1.3513513513513514E-2</v>
      </c>
      <c r="F44" t="s">
        <v>2475</v>
      </c>
    </row>
    <row r="45" spans="1:6" x14ac:dyDescent="0.25">
      <c r="B45" s="199"/>
      <c r="D45" s="198" t="e">
        <f>SUM(D44,D38,D30,#REF!,D18,D17,D13,D4)</f>
        <v>#REF!</v>
      </c>
    </row>
    <row r="46" spans="1:6" x14ac:dyDescent="0.25">
      <c r="B46" s="199"/>
    </row>
    <row r="47" spans="1:6" x14ac:dyDescent="0.25">
      <c r="B47" s="199"/>
    </row>
    <row r="48" spans="1:6" x14ac:dyDescent="0.25">
      <c r="B48" s="199"/>
    </row>
    <row r="49" spans="2:2" x14ac:dyDescent="0.25">
      <c r="B49" s="199"/>
    </row>
  </sheetData>
  <mergeCells count="1">
    <mergeCell ref="A1:E1"/>
  </mergeCells>
  <pageMargins left="0.7" right="0.7" top="0.75" bottom="0.75" header="0.3" footer="0.3"/>
  <pageSetup scale="61"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A2" sqref="A2"/>
    </sheetView>
  </sheetViews>
  <sheetFormatPr defaultColWidth="8.85546875" defaultRowHeight="15" x14ac:dyDescent="0.25"/>
  <sheetData>
    <row r="1" spans="1:7" x14ac:dyDescent="0.25">
      <c r="A1" t="s">
        <v>2747</v>
      </c>
    </row>
    <row r="2" spans="1:7" x14ac:dyDescent="0.25">
      <c r="B2" t="s">
        <v>2045</v>
      </c>
      <c r="G2" t="s">
        <v>2175</v>
      </c>
    </row>
    <row r="3" spans="1:7" x14ac:dyDescent="0.25">
      <c r="B3" t="s">
        <v>2174</v>
      </c>
    </row>
    <row r="5" spans="1:7" x14ac:dyDescent="0.25">
      <c r="B5" t="s">
        <v>2046</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L14" sqref="L14"/>
    </sheetView>
  </sheetViews>
  <sheetFormatPr defaultColWidth="8.85546875" defaultRowHeight="15" x14ac:dyDescent="0.25"/>
  <cols>
    <col min="8" max="8" width="23.7109375" customWidth="1"/>
  </cols>
  <sheetData>
    <row r="1" spans="1:8" x14ac:dyDescent="0.25">
      <c r="A1" t="s">
        <v>2047</v>
      </c>
    </row>
    <row r="2" spans="1:8" ht="15.75" customHeight="1" x14ac:dyDescent="0.25">
      <c r="B2" t="s">
        <v>2048</v>
      </c>
    </row>
    <row r="3" spans="1:8" ht="15.75" customHeight="1" x14ac:dyDescent="0.25">
      <c r="C3" t="s">
        <v>2049</v>
      </c>
    </row>
    <row r="4" spans="1:8" x14ac:dyDescent="0.25">
      <c r="C4" t="s">
        <v>2050</v>
      </c>
    </row>
    <row r="5" spans="1:8" x14ac:dyDescent="0.25">
      <c r="C5" t="s">
        <v>2051</v>
      </c>
    </row>
    <row r="6" spans="1:8" x14ac:dyDescent="0.25">
      <c r="C6" t="s">
        <v>2052</v>
      </c>
    </row>
    <row r="7" spans="1:8" x14ac:dyDescent="0.25">
      <c r="C7" t="s">
        <v>2053</v>
      </c>
    </row>
    <row r="8" spans="1:8" x14ac:dyDescent="0.25">
      <c r="C8" t="s">
        <v>2054</v>
      </c>
    </row>
    <row r="9" spans="1:8" x14ac:dyDescent="0.25">
      <c r="C9" t="s">
        <v>2055</v>
      </c>
    </row>
    <row r="12" spans="1:8" ht="15.75" thickBot="1" x14ac:dyDescent="0.3"/>
    <row r="13" spans="1:8" ht="48" customHeight="1" thickBot="1" x14ac:dyDescent="0.3">
      <c r="B13" s="487" t="s">
        <v>2711</v>
      </c>
      <c r="C13" s="488"/>
      <c r="D13" s="488"/>
      <c r="E13" s="488"/>
      <c r="F13" s="488"/>
      <c r="G13" s="488"/>
      <c r="H13" s="489"/>
    </row>
    <row r="14" spans="1:8" ht="46.5" customHeight="1" thickBot="1" x14ac:dyDescent="0.3">
      <c r="B14" s="459" t="s">
        <v>2606</v>
      </c>
      <c r="C14" s="490"/>
      <c r="D14" s="490"/>
      <c r="E14" s="490"/>
      <c r="F14" s="490"/>
      <c r="G14" s="490"/>
      <c r="H14" s="491"/>
    </row>
  </sheetData>
  <mergeCells count="2">
    <mergeCell ref="B13:H13"/>
    <mergeCell ref="B14:H14"/>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ColWidth="8.85546875" defaultRowHeight="15" x14ac:dyDescent="0.25"/>
  <sheetData>
    <row r="1" spans="1:1" x14ac:dyDescent="0.25">
      <c r="A1" t="s">
        <v>2056</v>
      </c>
    </row>
    <row r="9" spans="1:1" x14ac:dyDescent="0.25">
      <c r="A9" t="s">
        <v>2253</v>
      </c>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D26" sqref="D26"/>
    </sheetView>
  </sheetViews>
  <sheetFormatPr defaultColWidth="8.85546875" defaultRowHeight="15" x14ac:dyDescent="0.25"/>
  <cols>
    <col min="1" max="1" width="51" customWidth="1"/>
    <col min="2" max="3" width="11.42578125" customWidth="1"/>
    <col min="4" max="5" width="10.85546875" customWidth="1"/>
    <col min="6" max="7" width="11" customWidth="1"/>
    <col min="8" max="8" width="11.140625" customWidth="1"/>
    <col min="9" max="9" width="10.42578125" customWidth="1"/>
    <col min="10" max="10" width="10.42578125" bestFit="1" customWidth="1"/>
    <col min="12" max="12" width="10.42578125" customWidth="1"/>
    <col min="13" max="13" width="32.140625" customWidth="1"/>
    <col min="14" max="14" width="6.85546875" customWidth="1"/>
  </cols>
  <sheetData>
    <row r="1" spans="1:15" ht="16.5" thickBot="1" x14ac:dyDescent="0.3">
      <c r="A1" s="528" t="s">
        <v>2057</v>
      </c>
      <c r="B1" s="529"/>
      <c r="C1" s="529"/>
      <c r="D1" s="529"/>
      <c r="E1" s="529"/>
      <c r="F1" s="529"/>
      <c r="G1" s="529"/>
      <c r="H1" s="529"/>
      <c r="I1" s="530"/>
    </row>
    <row r="2" spans="1:15" x14ac:dyDescent="0.25">
      <c r="A2" s="531" t="s">
        <v>2058</v>
      </c>
      <c r="B2" s="532"/>
      <c r="C2" s="532"/>
      <c r="D2" s="532"/>
      <c r="E2" s="532"/>
      <c r="F2" s="532"/>
      <c r="G2" s="532"/>
      <c r="H2" s="532"/>
      <c r="I2" s="532"/>
    </row>
    <row r="3" spans="1:15" x14ac:dyDescent="0.25">
      <c r="A3" s="178" t="s">
        <v>2059</v>
      </c>
      <c r="B3" s="533" t="s">
        <v>4</v>
      </c>
      <c r="C3" s="534"/>
      <c r="D3" s="533" t="s">
        <v>6</v>
      </c>
      <c r="E3" s="534"/>
      <c r="F3" s="533" t="s">
        <v>8</v>
      </c>
      <c r="G3" s="534"/>
      <c r="H3" s="535" t="s">
        <v>1499</v>
      </c>
      <c r="I3" s="535"/>
    </row>
    <row r="4" spans="1:15" x14ac:dyDescent="0.25">
      <c r="A4" s="178"/>
      <c r="B4" s="179" t="s">
        <v>2060</v>
      </c>
      <c r="C4" s="179" t="s">
        <v>2061</v>
      </c>
      <c r="D4" s="179" t="s">
        <v>2060</v>
      </c>
      <c r="E4" s="179" t="s">
        <v>2061</v>
      </c>
      <c r="F4" s="179" t="s">
        <v>2060</v>
      </c>
      <c r="G4" s="179" t="s">
        <v>2061</v>
      </c>
      <c r="H4" s="180" t="s">
        <v>2060</v>
      </c>
      <c r="I4" s="181" t="s">
        <v>2061</v>
      </c>
    </row>
    <row r="5" spans="1:15" x14ac:dyDescent="0.25">
      <c r="A5" s="182" t="s">
        <v>2062</v>
      </c>
      <c r="B5" s="182"/>
      <c r="C5" s="183"/>
      <c r="D5" s="182"/>
      <c r="E5" s="183"/>
      <c r="F5" s="182"/>
      <c r="G5" s="183"/>
      <c r="H5" s="182">
        <f>SUM(B5,D5,F5)</f>
        <v>0</v>
      </c>
      <c r="I5" s="183"/>
    </row>
    <row r="6" spans="1:15" x14ac:dyDescent="0.25">
      <c r="A6" s="182" t="s">
        <v>2063</v>
      </c>
      <c r="B6" s="182"/>
      <c r="C6" s="183"/>
      <c r="D6" s="182"/>
      <c r="E6" s="183"/>
      <c r="F6" s="182"/>
      <c r="G6" s="183"/>
      <c r="H6" s="182">
        <f t="shared" ref="H6:H20" si="0">SUM(B6,D6,F6)</f>
        <v>0</v>
      </c>
      <c r="I6" s="183"/>
    </row>
    <row r="7" spans="1:15" x14ac:dyDescent="0.25">
      <c r="A7" s="182" t="s">
        <v>1888</v>
      </c>
      <c r="B7" s="182"/>
      <c r="C7" s="183"/>
      <c r="D7" s="182"/>
      <c r="E7" s="183"/>
      <c r="F7" s="182"/>
      <c r="G7" s="183"/>
      <c r="H7" s="182">
        <f t="shared" si="0"/>
        <v>0</v>
      </c>
      <c r="I7" s="183"/>
      <c r="J7" s="184"/>
    </row>
    <row r="8" spans="1:15" x14ac:dyDescent="0.25">
      <c r="A8" s="182" t="s">
        <v>2064</v>
      </c>
      <c r="B8" s="182"/>
      <c r="C8" s="183"/>
      <c r="D8" s="182"/>
      <c r="E8" s="183"/>
      <c r="F8" s="182"/>
      <c r="G8" s="183"/>
      <c r="H8" s="182">
        <f t="shared" si="0"/>
        <v>0</v>
      </c>
      <c r="I8" s="183"/>
    </row>
    <row r="9" spans="1:15" x14ac:dyDescent="0.25">
      <c r="A9" s="182" t="s">
        <v>2065</v>
      </c>
      <c r="B9" s="182"/>
      <c r="C9" s="183"/>
      <c r="D9" s="182"/>
      <c r="E9" s="183"/>
      <c r="F9" s="182"/>
      <c r="G9" s="183"/>
      <c r="H9" s="182">
        <f t="shared" si="0"/>
        <v>0</v>
      </c>
      <c r="I9" s="183"/>
    </row>
    <row r="10" spans="1:15" x14ac:dyDescent="0.25">
      <c r="A10" s="182" t="s">
        <v>2066</v>
      </c>
      <c r="B10" s="182"/>
      <c r="C10" s="183"/>
      <c r="D10" s="182"/>
      <c r="E10" s="183"/>
      <c r="F10" s="182"/>
      <c r="G10" s="183"/>
      <c r="H10" s="182">
        <f t="shared" si="0"/>
        <v>0</v>
      </c>
      <c r="I10" s="183"/>
      <c r="J10" s="185"/>
    </row>
    <row r="11" spans="1:15" x14ac:dyDescent="0.25">
      <c r="A11" s="182" t="s">
        <v>2067</v>
      </c>
      <c r="B11" s="182"/>
      <c r="C11" s="183"/>
      <c r="D11" s="182"/>
      <c r="E11" s="183"/>
      <c r="F11" s="182"/>
      <c r="G11" s="183"/>
      <c r="H11" s="182">
        <f t="shared" si="0"/>
        <v>0</v>
      </c>
      <c r="I11" s="183"/>
      <c r="J11" s="185"/>
    </row>
    <row r="12" spans="1:15" x14ac:dyDescent="0.25">
      <c r="A12" s="182" t="s">
        <v>2068</v>
      </c>
      <c r="B12" s="182"/>
      <c r="C12" s="183"/>
      <c r="D12" s="182"/>
      <c r="E12" s="183"/>
      <c r="F12" s="182"/>
      <c r="G12" s="183"/>
      <c r="H12" s="182">
        <f t="shared" si="0"/>
        <v>0</v>
      </c>
      <c r="I12" s="183"/>
    </row>
    <row r="13" spans="1:15" x14ac:dyDescent="0.25">
      <c r="A13" s="186" t="s">
        <v>2069</v>
      </c>
      <c r="B13" s="187"/>
      <c r="C13" s="188"/>
      <c r="D13" s="187"/>
      <c r="E13" s="183"/>
      <c r="F13" s="187"/>
      <c r="G13" s="183"/>
      <c r="H13" s="187">
        <f t="shared" si="0"/>
        <v>0</v>
      </c>
      <c r="I13" s="183"/>
    </row>
    <row r="14" spans="1:15" x14ac:dyDescent="0.25">
      <c r="A14" s="189" t="s">
        <v>2070</v>
      </c>
      <c r="B14" s="182"/>
      <c r="C14" s="183"/>
      <c r="D14" s="182"/>
      <c r="E14" s="183"/>
      <c r="F14" s="182"/>
      <c r="G14" s="183"/>
      <c r="H14" s="182">
        <f t="shared" si="0"/>
        <v>0</v>
      </c>
      <c r="I14" s="183"/>
    </row>
    <row r="15" spans="1:15" ht="15.75" thickBot="1" x14ac:dyDescent="0.3">
      <c r="A15" s="190" t="s">
        <v>2071</v>
      </c>
      <c r="B15" s="191"/>
      <c r="C15" s="192"/>
      <c r="D15" s="191"/>
      <c r="E15" s="183"/>
      <c r="F15" s="191"/>
      <c r="G15" s="183"/>
      <c r="H15" s="191">
        <f t="shared" si="0"/>
        <v>0</v>
      </c>
      <c r="I15" s="183"/>
      <c r="J15" s="185"/>
    </row>
    <row r="16" spans="1:15" ht="15.75" thickBot="1" x14ac:dyDescent="0.3">
      <c r="A16" s="190" t="s">
        <v>2072</v>
      </c>
      <c r="B16" s="191"/>
      <c r="C16" s="192"/>
      <c r="D16" s="191"/>
      <c r="E16" s="183"/>
      <c r="F16" s="191"/>
      <c r="G16" s="183"/>
      <c r="H16" s="191">
        <f t="shared" si="0"/>
        <v>0</v>
      </c>
      <c r="I16" s="183"/>
      <c r="K16" s="185"/>
      <c r="M16" s="525" t="s">
        <v>2073</v>
      </c>
      <c r="N16" s="526"/>
      <c r="O16" s="527"/>
    </row>
    <row r="17" spans="1:15" x14ac:dyDescent="0.25">
      <c r="A17" s="190" t="s">
        <v>2074</v>
      </c>
      <c r="B17" s="191"/>
      <c r="C17" s="192"/>
      <c r="D17" s="191"/>
      <c r="E17" s="183"/>
      <c r="F17" s="191"/>
      <c r="G17" s="183"/>
      <c r="H17" s="191">
        <f t="shared" si="0"/>
        <v>0</v>
      </c>
      <c r="I17" s="183"/>
      <c r="M17" t="s">
        <v>2075</v>
      </c>
      <c r="N17" s="193"/>
      <c r="O17" s="194"/>
    </row>
    <row r="18" spans="1:15" x14ac:dyDescent="0.25">
      <c r="A18" s="190" t="s">
        <v>2076</v>
      </c>
      <c r="B18" s="191"/>
      <c r="C18" s="192"/>
      <c r="D18" s="191"/>
      <c r="E18" s="183"/>
      <c r="F18" s="191"/>
      <c r="G18" s="183"/>
      <c r="H18" s="191">
        <f t="shared" si="0"/>
        <v>0</v>
      </c>
      <c r="I18" s="183"/>
      <c r="M18" t="s">
        <v>2077</v>
      </c>
      <c r="O18" s="194"/>
    </row>
    <row r="19" spans="1:15" x14ac:dyDescent="0.25">
      <c r="A19" s="190"/>
      <c r="B19" s="191"/>
      <c r="C19" s="192"/>
      <c r="D19" s="191"/>
      <c r="E19" s="183"/>
      <c r="F19" s="191"/>
      <c r="G19" s="183"/>
      <c r="H19" s="191"/>
      <c r="I19" s="183"/>
      <c r="J19" s="185"/>
      <c r="M19" t="s">
        <v>2078</v>
      </c>
      <c r="N19" s="195"/>
      <c r="O19" s="194"/>
    </row>
    <row r="20" spans="1:15" x14ac:dyDescent="0.25">
      <c r="A20" s="196" t="s">
        <v>2079</v>
      </c>
      <c r="B20" s="182">
        <f t="shared" ref="B20:G20" si="1">SUM(B5:B14)</f>
        <v>0</v>
      </c>
      <c r="C20" s="197">
        <f t="shared" si="1"/>
        <v>0</v>
      </c>
      <c r="D20" s="182">
        <f t="shared" si="1"/>
        <v>0</v>
      </c>
      <c r="E20" s="197">
        <f t="shared" si="1"/>
        <v>0</v>
      </c>
      <c r="F20" s="182">
        <f t="shared" si="1"/>
        <v>0</v>
      </c>
      <c r="G20" s="197">
        <f t="shared" si="1"/>
        <v>0</v>
      </c>
      <c r="H20" s="182">
        <f t="shared" si="0"/>
        <v>0</v>
      </c>
      <c r="I20" s="197">
        <f>SUM(I5:I14)</f>
        <v>0</v>
      </c>
      <c r="N20" s="198">
        <f>SUM(N17:N19)</f>
        <v>0</v>
      </c>
      <c r="O20" s="199">
        <f>SUM(O17:O19)</f>
        <v>0</v>
      </c>
    </row>
  </sheetData>
  <mergeCells count="7">
    <mergeCell ref="M16:O16"/>
    <mergeCell ref="A1:I1"/>
    <mergeCell ref="A2:I2"/>
    <mergeCell ref="B3:C3"/>
    <mergeCell ref="D3:E3"/>
    <mergeCell ref="F3:G3"/>
    <mergeCell ref="H3:I3"/>
  </mergeCells>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workbookViewId="0">
      <selection activeCell="A4" sqref="A4:A11"/>
    </sheetView>
  </sheetViews>
  <sheetFormatPr defaultColWidth="8.85546875" defaultRowHeight="15" x14ac:dyDescent="0.25"/>
  <cols>
    <col min="1" max="1" width="21.85546875" customWidth="1"/>
    <col min="2" max="2" width="13" customWidth="1"/>
    <col min="3" max="3" width="8.85546875" customWidth="1"/>
    <col min="4" max="4" width="13.140625" customWidth="1"/>
    <col min="5" max="5" width="8.42578125" customWidth="1"/>
    <col min="6" max="6" width="13.42578125" customWidth="1"/>
    <col min="7" max="7" width="8.85546875" customWidth="1"/>
    <col min="8" max="8" width="12.42578125" customWidth="1"/>
    <col min="9" max="9" width="9.140625" customWidth="1"/>
    <col min="13" max="13" width="17.140625" customWidth="1"/>
    <col min="14" max="14" width="10.28515625" customWidth="1"/>
    <col min="15" max="15" width="9.85546875" customWidth="1"/>
    <col min="16" max="16" width="9" customWidth="1"/>
    <col min="17" max="17" width="10.140625" customWidth="1"/>
    <col min="20" max="20" width="10.42578125" customWidth="1"/>
  </cols>
  <sheetData>
    <row r="1" spans="1:20" ht="16.5" thickBot="1" x14ac:dyDescent="0.3">
      <c r="A1" s="551" t="s">
        <v>2110</v>
      </c>
      <c r="B1" s="552"/>
      <c r="C1" s="552"/>
      <c r="D1" s="552"/>
      <c r="E1" s="552"/>
      <c r="F1" s="552"/>
      <c r="G1" s="552"/>
      <c r="H1" s="552"/>
      <c r="I1" s="553"/>
      <c r="L1" s="554" t="s">
        <v>2080</v>
      </c>
      <c r="M1" s="555"/>
      <c r="N1" s="555"/>
      <c r="O1" s="555"/>
      <c r="P1" s="555"/>
      <c r="Q1" s="556"/>
    </row>
    <row r="2" spans="1:20" x14ac:dyDescent="0.25">
      <c r="A2" s="200" t="s">
        <v>2081</v>
      </c>
      <c r="B2" s="557" t="s">
        <v>2082</v>
      </c>
      <c r="C2" s="558"/>
      <c r="D2" s="559" t="s">
        <v>2083</v>
      </c>
      <c r="E2" s="560"/>
      <c r="F2" s="561" t="s">
        <v>2084</v>
      </c>
      <c r="G2" s="562"/>
      <c r="H2" s="562" t="s">
        <v>2085</v>
      </c>
      <c r="I2" s="563"/>
      <c r="L2" s="564" t="s">
        <v>2083</v>
      </c>
      <c r="M2" s="564"/>
      <c r="N2" s="564"/>
      <c r="O2" s="564" t="s">
        <v>2085</v>
      </c>
      <c r="P2" s="564"/>
      <c r="Q2" s="564"/>
    </row>
    <row r="3" spans="1:20" x14ac:dyDescent="0.25">
      <c r="A3" s="201"/>
      <c r="B3" s="202" t="s">
        <v>2086</v>
      </c>
      <c r="C3" s="203" t="s">
        <v>2061</v>
      </c>
      <c r="D3" s="203" t="s">
        <v>2086</v>
      </c>
      <c r="E3" s="204" t="s">
        <v>2061</v>
      </c>
      <c r="F3" s="202" t="s">
        <v>2086</v>
      </c>
      <c r="G3" s="203" t="s">
        <v>2061</v>
      </c>
      <c r="H3" s="205" t="s">
        <v>2086</v>
      </c>
      <c r="I3" s="206" t="s">
        <v>2061</v>
      </c>
      <c r="L3" s="536"/>
      <c r="M3" s="536"/>
      <c r="N3" s="536"/>
      <c r="O3" s="536"/>
      <c r="P3" s="536"/>
      <c r="Q3" s="536"/>
    </row>
    <row r="4" spans="1:20" x14ac:dyDescent="0.25">
      <c r="A4" s="201" t="s">
        <v>2087</v>
      </c>
      <c r="B4" s="207"/>
      <c r="C4" s="183"/>
      <c r="D4" s="182"/>
      <c r="E4" s="208"/>
      <c r="F4" s="207"/>
      <c r="G4" s="183"/>
      <c r="H4" s="182"/>
      <c r="I4" s="208"/>
      <c r="J4">
        <f>SUM(B4,F4)</f>
        <v>0</v>
      </c>
    </row>
    <row r="5" spans="1:20" ht="15.75" thickBot="1" x14ac:dyDescent="0.3">
      <c r="A5" s="201" t="s">
        <v>2088</v>
      </c>
      <c r="B5" s="207"/>
      <c r="C5" s="183"/>
      <c r="D5" s="182"/>
      <c r="E5" s="208"/>
      <c r="F5" s="207"/>
      <c r="G5" s="183"/>
      <c r="H5" s="182"/>
      <c r="I5" s="208"/>
      <c r="J5">
        <f t="shared" ref="J5:J11" si="0">SUM(B5,F5)</f>
        <v>0</v>
      </c>
    </row>
    <row r="6" spans="1:20" ht="16.5" thickBot="1" x14ac:dyDescent="0.3">
      <c r="A6" s="201" t="s">
        <v>2089</v>
      </c>
      <c r="B6" s="207"/>
      <c r="C6" s="183"/>
      <c r="D6" s="182"/>
      <c r="E6" s="208"/>
      <c r="F6" s="207"/>
      <c r="G6" s="183"/>
      <c r="H6" s="182"/>
      <c r="I6" s="208"/>
      <c r="J6">
        <f t="shared" si="0"/>
        <v>0</v>
      </c>
      <c r="L6" s="543" t="s">
        <v>2090</v>
      </c>
      <c r="M6" s="544"/>
      <c r="N6" s="544"/>
      <c r="O6" s="544"/>
      <c r="P6" s="544"/>
      <c r="Q6" s="544"/>
      <c r="R6" s="544"/>
      <c r="S6" s="544"/>
      <c r="T6" s="545"/>
    </row>
    <row r="7" spans="1:20" x14ac:dyDescent="0.25">
      <c r="A7" s="201" t="s">
        <v>2091</v>
      </c>
      <c r="B7" s="207"/>
      <c r="C7" s="183"/>
      <c r="D7" s="182"/>
      <c r="E7" s="208"/>
      <c r="F7" s="207"/>
      <c r="G7" s="183"/>
      <c r="H7" s="182"/>
      <c r="I7" s="208"/>
      <c r="J7">
        <f t="shared" si="0"/>
        <v>0</v>
      </c>
      <c r="L7" s="546"/>
      <c r="M7" s="547"/>
      <c r="N7" s="548" t="s">
        <v>2083</v>
      </c>
      <c r="O7" s="548"/>
      <c r="P7" s="549" t="s">
        <v>2085</v>
      </c>
      <c r="Q7" s="549"/>
      <c r="R7" s="550" t="s">
        <v>2092</v>
      </c>
      <c r="S7" s="550"/>
      <c r="T7" s="209" t="s">
        <v>2093</v>
      </c>
    </row>
    <row r="8" spans="1:20" x14ac:dyDescent="0.25">
      <c r="A8" s="201" t="s">
        <v>2094</v>
      </c>
      <c r="B8" s="207"/>
      <c r="C8" s="183"/>
      <c r="D8" s="182"/>
      <c r="E8" s="208"/>
      <c r="F8" s="207"/>
      <c r="G8" s="183"/>
      <c r="H8" s="182"/>
      <c r="I8" s="208"/>
      <c r="J8">
        <f t="shared" si="0"/>
        <v>0</v>
      </c>
      <c r="L8" s="536" t="s">
        <v>2095</v>
      </c>
      <c r="M8" s="536"/>
      <c r="N8" s="210"/>
      <c r="O8" s="211"/>
      <c r="P8" s="210"/>
      <c r="Q8" s="211"/>
      <c r="R8" s="182"/>
      <c r="S8" s="183"/>
      <c r="T8" s="182">
        <f>SUM(N8,P8,R8)</f>
        <v>0</v>
      </c>
    </row>
    <row r="9" spans="1:20" x14ac:dyDescent="0.25">
      <c r="A9" s="201" t="s">
        <v>2096</v>
      </c>
      <c r="B9" s="207"/>
      <c r="C9" s="183"/>
      <c r="D9" s="182"/>
      <c r="E9" s="208"/>
      <c r="F9" s="207"/>
      <c r="G9" s="183"/>
      <c r="H9" s="182"/>
      <c r="I9" s="208"/>
      <c r="J9">
        <f t="shared" si="0"/>
        <v>0</v>
      </c>
      <c r="L9" s="536" t="s">
        <v>2097</v>
      </c>
      <c r="M9" s="536"/>
      <c r="N9" s="210"/>
      <c r="O9" s="211"/>
      <c r="P9" s="210"/>
      <c r="Q9" s="211"/>
      <c r="R9" s="182"/>
      <c r="S9" s="183"/>
      <c r="T9" s="182">
        <f t="shared" ref="T9:T10" si="1">SUM(N9,P9,R9)</f>
        <v>0</v>
      </c>
    </row>
    <row r="10" spans="1:20" x14ac:dyDescent="0.25">
      <c r="A10" s="201" t="s">
        <v>2098</v>
      </c>
      <c r="B10" s="207"/>
      <c r="C10" s="183"/>
      <c r="D10" s="182"/>
      <c r="E10" s="208"/>
      <c r="F10" s="207"/>
      <c r="G10" s="183"/>
      <c r="H10" s="182"/>
      <c r="I10" s="208"/>
      <c r="J10">
        <f t="shared" si="0"/>
        <v>0</v>
      </c>
      <c r="L10" s="538" t="s">
        <v>2099</v>
      </c>
      <c r="M10" s="538"/>
      <c r="N10" s="212"/>
      <c r="O10" s="213"/>
      <c r="P10" s="212"/>
      <c r="Q10" s="213"/>
      <c r="R10" s="182"/>
      <c r="S10" s="183"/>
      <c r="T10" s="182">
        <f t="shared" si="1"/>
        <v>0</v>
      </c>
    </row>
    <row r="11" spans="1:20" ht="15.75" thickBot="1" x14ac:dyDescent="0.3">
      <c r="A11" s="201" t="s">
        <v>2100</v>
      </c>
      <c r="B11" s="214"/>
      <c r="C11" s="183"/>
      <c r="D11" s="215"/>
      <c r="E11" s="208"/>
      <c r="F11" s="214"/>
      <c r="G11" s="183"/>
      <c r="H11" s="215"/>
      <c r="I11" s="208"/>
      <c r="J11">
        <f t="shared" si="0"/>
        <v>0</v>
      </c>
      <c r="L11" s="536" t="s">
        <v>9</v>
      </c>
      <c r="M11" s="536"/>
      <c r="N11" s="182">
        <f>SUM(N8:N10)</f>
        <v>0</v>
      </c>
      <c r="O11" s="216">
        <f t="shared" ref="O11" si="2">N11/25</f>
        <v>0</v>
      </c>
      <c r="P11" s="182">
        <f>SUM(P8:P10)</f>
        <v>0</v>
      </c>
      <c r="Q11" s="216">
        <f t="shared" ref="Q11" si="3">P11/60</f>
        <v>0</v>
      </c>
      <c r="R11" s="182">
        <f>SUM(R8:R10)</f>
        <v>0</v>
      </c>
      <c r="S11" s="183">
        <f t="shared" ref="S11" si="4">R11/28</f>
        <v>0</v>
      </c>
      <c r="T11" s="182">
        <f>SUM(N11,P11,R11)</f>
        <v>0</v>
      </c>
    </row>
    <row r="12" spans="1:20" x14ac:dyDescent="0.25">
      <c r="A12" s="217" t="s">
        <v>2101</v>
      </c>
    </row>
    <row r="13" spans="1:20" ht="15.75" thickBot="1" x14ac:dyDescent="0.3">
      <c r="A13" s="217" t="s">
        <v>2102</v>
      </c>
    </row>
    <row r="14" spans="1:20" ht="16.5" thickBot="1" x14ac:dyDescent="0.3">
      <c r="A14" s="218"/>
      <c r="L14" s="539" t="s">
        <v>2103</v>
      </c>
      <c r="M14" s="540"/>
      <c r="N14" s="540"/>
      <c r="O14" s="540"/>
      <c r="P14" s="540"/>
      <c r="Q14" s="541"/>
    </row>
    <row r="15" spans="1:20" x14ac:dyDescent="0.25">
      <c r="A15" s="182"/>
      <c r="B15" s="182" t="s">
        <v>1499</v>
      </c>
      <c r="C15" s="182" t="s">
        <v>2104</v>
      </c>
      <c r="L15" s="542"/>
      <c r="M15" s="542"/>
      <c r="N15" s="219" t="s">
        <v>4</v>
      </c>
      <c r="O15" s="220" t="s">
        <v>6</v>
      </c>
      <c r="P15" s="221" t="s">
        <v>8</v>
      </c>
      <c r="Q15" s="222" t="s">
        <v>9</v>
      </c>
    </row>
    <row r="16" spans="1:20" x14ac:dyDescent="0.25">
      <c r="A16" s="182" t="s">
        <v>2105</v>
      </c>
      <c r="B16" s="182"/>
      <c r="C16" s="182"/>
      <c r="L16" s="536" t="s">
        <v>2106</v>
      </c>
      <c r="M16" s="536"/>
      <c r="N16" s="182">
        <f>D10</f>
        <v>0</v>
      </c>
      <c r="O16" s="182">
        <f>H10</f>
        <v>0</v>
      </c>
      <c r="P16" s="182"/>
      <c r="Q16" s="182">
        <f>SUM(N16:P16)</f>
        <v>0</v>
      </c>
    </row>
    <row r="17" spans="1:17" x14ac:dyDescent="0.25">
      <c r="A17" s="182" t="s">
        <v>2107</v>
      </c>
      <c r="B17" s="182"/>
      <c r="C17" s="182"/>
      <c r="L17" s="536" t="s">
        <v>2108</v>
      </c>
      <c r="M17" s="536"/>
      <c r="N17" s="182">
        <f>D11</f>
        <v>0</v>
      </c>
      <c r="O17" s="182">
        <f>H11</f>
        <v>0</v>
      </c>
      <c r="P17" s="182"/>
      <c r="Q17" s="182">
        <f t="shared" ref="Q17:Q18" si="5">SUM(N17:P17)</f>
        <v>0</v>
      </c>
    </row>
    <row r="18" spans="1:17" x14ac:dyDescent="0.25">
      <c r="L18" s="537" t="s">
        <v>2109</v>
      </c>
      <c r="M18" s="537"/>
      <c r="N18" s="182">
        <f>N11</f>
        <v>0</v>
      </c>
      <c r="O18" s="182">
        <f>P11</f>
        <v>0</v>
      </c>
      <c r="P18" s="182"/>
      <c r="Q18" s="182">
        <f t="shared" si="5"/>
        <v>0</v>
      </c>
    </row>
    <row r="19" spans="1:17" x14ac:dyDescent="0.25">
      <c r="L19" s="359"/>
      <c r="M19" s="359"/>
      <c r="N19" s="224"/>
      <c r="O19" s="224"/>
      <c r="P19" s="224"/>
      <c r="Q19" s="224"/>
    </row>
    <row r="20" spans="1:17" x14ac:dyDescent="0.25">
      <c r="A20" s="23" t="s">
        <v>2760</v>
      </c>
    </row>
    <row r="21" spans="1:17" x14ac:dyDescent="0.25">
      <c r="A21" s="23" t="s">
        <v>2759</v>
      </c>
    </row>
  </sheetData>
  <mergeCells count="24">
    <mergeCell ref="A1:I1"/>
    <mergeCell ref="L1:Q1"/>
    <mergeCell ref="B2:C2"/>
    <mergeCell ref="D2:E2"/>
    <mergeCell ref="F2:G2"/>
    <mergeCell ref="H2:I2"/>
    <mergeCell ref="L2:N2"/>
    <mergeCell ref="O2:Q2"/>
    <mergeCell ref="L3:N3"/>
    <mergeCell ref="O3:Q3"/>
    <mergeCell ref="L6:T6"/>
    <mergeCell ref="L7:M7"/>
    <mergeCell ref="N7:O7"/>
    <mergeCell ref="P7:Q7"/>
    <mergeCell ref="R7:S7"/>
    <mergeCell ref="L16:M16"/>
    <mergeCell ref="L17:M17"/>
    <mergeCell ref="L18:M18"/>
    <mergeCell ref="L8:M8"/>
    <mergeCell ref="L9:M9"/>
    <mergeCell ref="L10:M10"/>
    <mergeCell ref="L11:M11"/>
    <mergeCell ref="L14:Q14"/>
    <mergeCell ref="L15:M15"/>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B19" sqref="B19"/>
    </sheetView>
  </sheetViews>
  <sheetFormatPr defaultColWidth="8.85546875" defaultRowHeight="15" x14ac:dyDescent="0.25"/>
  <cols>
    <col min="1" max="1" width="25.42578125" customWidth="1"/>
  </cols>
  <sheetData>
    <row r="1" spans="1:6" ht="15.75" x14ac:dyDescent="0.25">
      <c r="A1" s="23" t="s">
        <v>2761</v>
      </c>
      <c r="B1" s="360"/>
    </row>
    <row r="3" spans="1:6" x14ac:dyDescent="0.25">
      <c r="A3" s="23" t="s">
        <v>2762</v>
      </c>
    </row>
    <row r="4" spans="1:6" x14ac:dyDescent="0.25">
      <c r="B4">
        <v>2016</v>
      </c>
      <c r="C4">
        <v>2017</v>
      </c>
      <c r="D4">
        <v>2018</v>
      </c>
      <c r="E4">
        <v>2019</v>
      </c>
      <c r="F4">
        <v>2020</v>
      </c>
    </row>
    <row r="5" spans="1:6" x14ac:dyDescent="0.25">
      <c r="A5" t="s">
        <v>2763</v>
      </c>
    </row>
    <row r="6" spans="1:6" x14ac:dyDescent="0.25">
      <c r="A6" t="s">
        <v>2764</v>
      </c>
    </row>
    <row r="7" spans="1:6" x14ac:dyDescent="0.25">
      <c r="A7" s="18" t="s">
        <v>2765</v>
      </c>
    </row>
    <row r="8" spans="1:6" x14ac:dyDescent="0.25">
      <c r="A8" s="18"/>
    </row>
    <row r="11" spans="1:6" x14ac:dyDescent="0.25">
      <c r="A11" s="23" t="s">
        <v>2766</v>
      </c>
    </row>
    <row r="12" spans="1:6" x14ac:dyDescent="0.25">
      <c r="B12">
        <v>2016</v>
      </c>
      <c r="C12">
        <v>2017</v>
      </c>
      <c r="D12">
        <v>2018</v>
      </c>
      <c r="E12">
        <v>2019</v>
      </c>
      <c r="F12">
        <v>2020</v>
      </c>
    </row>
    <row r="13" spans="1:6" x14ac:dyDescent="0.25">
      <c r="A13" s="201" t="s">
        <v>2087</v>
      </c>
    </row>
    <row r="14" spans="1:6" x14ac:dyDescent="0.25">
      <c r="A14" s="201" t="s">
        <v>2088</v>
      </c>
    </row>
    <row r="15" spans="1:6" x14ac:dyDescent="0.25">
      <c r="A15" s="201" t="s">
        <v>2089</v>
      </c>
    </row>
    <row r="16" spans="1:6" x14ac:dyDescent="0.25">
      <c r="A16" s="201" t="s">
        <v>2091</v>
      </c>
    </row>
    <row r="17" spans="1:1" x14ac:dyDescent="0.25">
      <c r="A17" s="201" t="s">
        <v>2094</v>
      </c>
    </row>
    <row r="18" spans="1:1" x14ac:dyDescent="0.25">
      <c r="A18" s="201" t="s">
        <v>2096</v>
      </c>
    </row>
    <row r="19" spans="1:1" x14ac:dyDescent="0.25">
      <c r="A19" s="201" t="s">
        <v>2098</v>
      </c>
    </row>
    <row r="20" spans="1:1" x14ac:dyDescent="0.25">
      <c r="A20" s="201" t="s">
        <v>2100</v>
      </c>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workbookViewId="0">
      <selection activeCell="D25" sqref="D25"/>
    </sheetView>
  </sheetViews>
  <sheetFormatPr defaultColWidth="8.85546875" defaultRowHeight="15" x14ac:dyDescent="0.25"/>
  <cols>
    <col min="1" max="1" width="22.85546875" customWidth="1"/>
    <col min="2" max="2" width="14.140625" customWidth="1"/>
    <col min="3" max="3" width="17.140625" customWidth="1"/>
    <col min="4" max="4" width="17.85546875" customWidth="1"/>
    <col min="5" max="5" width="16.42578125" customWidth="1"/>
    <col min="6" max="7" width="12.85546875" customWidth="1"/>
    <col min="8" max="8" width="11.42578125" customWidth="1"/>
    <col min="9" max="9" width="11.85546875" customWidth="1"/>
    <col min="11" max="11" width="26.42578125" customWidth="1"/>
  </cols>
  <sheetData>
    <row r="1" spans="1:15" ht="15.75" thickBot="1" x14ac:dyDescent="0.3">
      <c r="A1" s="568" t="s">
        <v>2111</v>
      </c>
      <c r="B1" s="569"/>
      <c r="C1" s="570"/>
      <c r="G1" s="225"/>
      <c r="H1" s="225"/>
      <c r="I1" s="225"/>
      <c r="J1" s="225"/>
      <c r="K1" s="571" t="s">
        <v>2112</v>
      </c>
      <c r="L1" s="572"/>
      <c r="M1" s="572"/>
      <c r="N1" s="572"/>
      <c r="O1" s="573"/>
    </row>
    <row r="2" spans="1:15" x14ac:dyDescent="0.25">
      <c r="A2" s="226"/>
      <c r="B2" s="226" t="s">
        <v>4</v>
      </c>
      <c r="C2" s="226" t="s">
        <v>6</v>
      </c>
      <c r="G2" s="218"/>
      <c r="H2" s="218"/>
      <c r="I2" s="218"/>
      <c r="J2" s="218"/>
      <c r="K2" s="182"/>
      <c r="L2" s="226" t="s">
        <v>2113</v>
      </c>
      <c r="M2" s="226" t="s">
        <v>6</v>
      </c>
      <c r="N2" s="226" t="s">
        <v>4</v>
      </c>
      <c r="O2" s="226" t="s">
        <v>9</v>
      </c>
    </row>
    <row r="3" spans="1:15" x14ac:dyDescent="0.25">
      <c r="A3" s="182" t="s">
        <v>2104</v>
      </c>
      <c r="B3" s="227"/>
      <c r="C3" s="187"/>
      <c r="E3" s="110"/>
      <c r="F3" s="47"/>
      <c r="G3" s="218"/>
      <c r="H3" s="218"/>
      <c r="I3" s="218"/>
      <c r="J3" s="218"/>
      <c r="K3" s="182" t="s">
        <v>2114</v>
      </c>
      <c r="L3" s="182"/>
      <c r="M3" s="182"/>
      <c r="N3" s="182"/>
      <c r="O3" s="182">
        <f>SUM(L3:N3)</f>
        <v>0</v>
      </c>
    </row>
    <row r="4" spans="1:15" x14ac:dyDescent="0.25">
      <c r="A4" s="182" t="s">
        <v>2115</v>
      </c>
      <c r="B4" s="227"/>
      <c r="C4" s="187"/>
      <c r="E4" s="228"/>
      <c r="F4" s="228"/>
      <c r="G4" s="218"/>
      <c r="H4" s="218"/>
      <c r="I4" s="218"/>
      <c r="J4" s="218"/>
      <c r="K4" s="182" t="s">
        <v>2116</v>
      </c>
      <c r="L4" s="182"/>
      <c r="M4" s="182"/>
      <c r="N4" s="182"/>
      <c r="O4" s="182">
        <f t="shared" ref="O4:O7" si="0">SUM(L4:N4)</f>
        <v>0</v>
      </c>
    </row>
    <row r="5" spans="1:15" x14ac:dyDescent="0.25">
      <c r="A5" s="182" t="s">
        <v>2117</v>
      </c>
      <c r="B5" s="227"/>
      <c r="C5" s="229"/>
      <c r="E5" s="47"/>
      <c r="F5" s="47"/>
      <c r="G5" s="218"/>
      <c r="H5" s="218"/>
      <c r="I5" s="218"/>
      <c r="J5" s="218"/>
      <c r="K5" s="182" t="s">
        <v>2118</v>
      </c>
      <c r="L5" s="182"/>
      <c r="M5" s="182"/>
      <c r="N5" s="182"/>
      <c r="O5" s="182">
        <f t="shared" si="0"/>
        <v>0</v>
      </c>
    </row>
    <row r="6" spans="1:15" x14ac:dyDescent="0.25">
      <c r="A6" s="224"/>
      <c r="B6" s="224"/>
      <c r="C6" s="230"/>
      <c r="E6" s="99"/>
      <c r="F6" s="228"/>
      <c r="G6" s="218"/>
      <c r="H6" s="218"/>
      <c r="I6" s="218"/>
      <c r="J6" s="218"/>
      <c r="K6" s="182" t="s">
        <v>2119</v>
      </c>
      <c r="L6" s="182"/>
      <c r="M6" s="182"/>
      <c r="N6" s="182"/>
      <c r="O6" s="182">
        <f t="shared" si="0"/>
        <v>0</v>
      </c>
    </row>
    <row r="7" spans="1:15" x14ac:dyDescent="0.25">
      <c r="E7" s="231"/>
      <c r="F7" s="100"/>
      <c r="G7" s="218"/>
      <c r="H7" s="218"/>
      <c r="I7" s="218"/>
      <c r="J7" s="218"/>
      <c r="K7" s="182" t="s">
        <v>2120</v>
      </c>
      <c r="L7" s="182"/>
      <c r="M7" s="182"/>
      <c r="N7" s="182"/>
      <c r="O7" s="182">
        <f t="shared" si="0"/>
        <v>0</v>
      </c>
    </row>
    <row r="8" spans="1:15" ht="15.75" thickBot="1" x14ac:dyDescent="0.3">
      <c r="E8" s="110"/>
      <c r="F8" s="47"/>
      <c r="G8" s="218"/>
      <c r="H8" s="218"/>
      <c r="I8" s="218"/>
      <c r="J8" s="218"/>
      <c r="K8" s="182" t="s">
        <v>9</v>
      </c>
      <c r="L8" s="182">
        <f>SUM(L3:L7)</f>
        <v>0</v>
      </c>
      <c r="M8" s="182">
        <f t="shared" ref="M8:N8" si="1">SUM(M3:M7)</f>
        <v>0</v>
      </c>
      <c r="N8" s="182">
        <f t="shared" si="1"/>
        <v>0</v>
      </c>
      <c r="O8" s="182">
        <f>SUM(O3:O7)</f>
        <v>0</v>
      </c>
    </row>
    <row r="9" spans="1:15" ht="15.75" thickBot="1" x14ac:dyDescent="0.3">
      <c r="A9" s="574" t="s">
        <v>2121</v>
      </c>
      <c r="B9" s="575"/>
      <c r="C9" s="576" t="s">
        <v>2122</v>
      </c>
      <c r="D9" s="577"/>
      <c r="E9" s="578" t="s">
        <v>2123</v>
      </c>
      <c r="F9" s="579"/>
      <c r="G9" s="579"/>
      <c r="H9" s="579"/>
      <c r="I9" s="580"/>
      <c r="K9" t="s">
        <v>2124</v>
      </c>
    </row>
    <row r="10" spans="1:15" x14ac:dyDescent="0.25">
      <c r="A10" s="226" t="s">
        <v>8</v>
      </c>
      <c r="B10" s="232"/>
      <c r="C10" s="233" t="s">
        <v>8</v>
      </c>
      <c r="D10" s="234"/>
      <c r="E10" s="235"/>
      <c r="F10" s="236" t="s">
        <v>8</v>
      </c>
      <c r="G10" s="223" t="s">
        <v>6</v>
      </c>
      <c r="H10" s="223" t="s">
        <v>4</v>
      </c>
      <c r="I10" s="236" t="s">
        <v>9</v>
      </c>
      <c r="K10" t="s">
        <v>2125</v>
      </c>
    </row>
    <row r="11" spans="1:15" x14ac:dyDescent="0.25">
      <c r="A11" s="182" t="s">
        <v>6</v>
      </c>
      <c r="B11" s="237"/>
      <c r="C11" s="196" t="s">
        <v>6</v>
      </c>
      <c r="D11" s="201"/>
      <c r="E11" s="205" t="s">
        <v>89</v>
      </c>
      <c r="F11" s="238">
        <f>SUM(F25:F43)</f>
        <v>0</v>
      </c>
      <c r="G11" s="196">
        <f>SUM(H25:H86)</f>
        <v>0</v>
      </c>
      <c r="H11" s="196">
        <f>SUM(J25:J53)</f>
        <v>0</v>
      </c>
      <c r="I11" s="196">
        <f>SUM(F11:H11)</f>
        <v>0</v>
      </c>
    </row>
    <row r="12" spans="1:15" x14ac:dyDescent="0.25">
      <c r="A12" s="182" t="s">
        <v>4</v>
      </c>
      <c r="B12" s="237"/>
      <c r="C12" s="196" t="s">
        <v>4</v>
      </c>
      <c r="D12" s="201"/>
      <c r="E12" s="205" t="s">
        <v>2126</v>
      </c>
      <c r="F12" s="238">
        <f>SUM(G25:G56)</f>
        <v>0</v>
      </c>
      <c r="G12" s="196">
        <f>SUM(I25:I113)</f>
        <v>0</v>
      </c>
      <c r="H12" s="196">
        <f>SUM(K25:K66)</f>
        <v>0</v>
      </c>
      <c r="I12" s="196">
        <f>SUM(F12:H12)</f>
        <v>0</v>
      </c>
    </row>
    <row r="13" spans="1:15" x14ac:dyDescent="0.25">
      <c r="C13" s="196" t="s">
        <v>9</v>
      </c>
      <c r="D13" s="201">
        <f>SUM(D10:D12)</f>
        <v>0</v>
      </c>
      <c r="E13" s="239"/>
      <c r="F13" s="218"/>
      <c r="G13" s="224"/>
      <c r="H13" s="224"/>
      <c r="I13" s="224"/>
    </row>
    <row r="14" spans="1:15" x14ac:dyDescent="0.25">
      <c r="E14" s="228"/>
      <c r="F14" s="50"/>
    </row>
    <row r="15" spans="1:15" x14ac:dyDescent="0.25">
      <c r="A15" s="198"/>
      <c r="E15" s="228"/>
      <c r="F15" s="50"/>
    </row>
    <row r="16" spans="1:15" x14ac:dyDescent="0.25">
      <c r="E16" s="47"/>
      <c r="F16" s="50"/>
    </row>
    <row r="17" spans="1:12" ht="15.75" thickBot="1" x14ac:dyDescent="0.3">
      <c r="E17" s="228"/>
      <c r="F17" s="50"/>
    </row>
    <row r="18" spans="1:12" x14ac:dyDescent="0.25">
      <c r="A18" s="565" t="s">
        <v>2127</v>
      </c>
      <c r="B18" s="566"/>
      <c r="C18" s="566"/>
      <c r="D18" s="566"/>
      <c r="E18" s="566"/>
      <c r="F18" s="566"/>
      <c r="G18" s="566"/>
      <c r="H18" s="566"/>
      <c r="I18" s="566"/>
      <c r="J18" s="566"/>
      <c r="K18" s="566"/>
      <c r="L18" s="567"/>
    </row>
    <row r="19" spans="1:12" ht="60" x14ac:dyDescent="0.25">
      <c r="A19" s="182"/>
      <c r="B19" s="240" t="s">
        <v>2128</v>
      </c>
      <c r="C19" s="240" t="s">
        <v>2129</v>
      </c>
      <c r="D19" s="240" t="s">
        <v>2130</v>
      </c>
      <c r="E19" s="240" t="s">
        <v>2131</v>
      </c>
      <c r="F19" s="240" t="s">
        <v>2132</v>
      </c>
      <c r="G19" s="240" t="s">
        <v>2133</v>
      </c>
      <c r="H19" s="240" t="s">
        <v>2134</v>
      </c>
      <c r="I19" s="240"/>
      <c r="J19" s="240"/>
      <c r="K19" s="240"/>
      <c r="L19" s="240"/>
    </row>
    <row r="20" spans="1:12" x14ac:dyDescent="0.25">
      <c r="A20" s="182" t="s">
        <v>4</v>
      </c>
      <c r="B20" s="182"/>
      <c r="C20" s="182"/>
      <c r="D20" s="182"/>
      <c r="E20" s="182"/>
      <c r="F20" s="182"/>
      <c r="G20" s="182"/>
      <c r="H20" s="182"/>
      <c r="I20" s="182"/>
      <c r="J20" s="182"/>
      <c r="K20" s="182"/>
      <c r="L20" s="182"/>
    </row>
    <row r="21" spans="1:12" x14ac:dyDescent="0.25">
      <c r="A21" s="182" t="s">
        <v>6</v>
      </c>
      <c r="B21" s="182"/>
      <c r="C21" s="182"/>
      <c r="D21" s="182"/>
      <c r="E21" s="182"/>
      <c r="F21" s="182"/>
      <c r="G21" s="182"/>
      <c r="H21" s="182"/>
      <c r="I21" s="182"/>
      <c r="J21" s="182"/>
      <c r="K21" s="182"/>
      <c r="L21" s="182"/>
    </row>
  </sheetData>
  <mergeCells count="6">
    <mergeCell ref="A18:L18"/>
    <mergeCell ref="A1:C1"/>
    <mergeCell ref="K1:O1"/>
    <mergeCell ref="A9:B9"/>
    <mergeCell ref="C9:D9"/>
    <mergeCell ref="E9:I9"/>
  </mergeCells>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3" sqref="A3"/>
    </sheetView>
  </sheetViews>
  <sheetFormatPr defaultColWidth="8.85546875" defaultRowHeight="15" x14ac:dyDescent="0.25"/>
  <sheetData>
    <row r="1" spans="1:2" x14ac:dyDescent="0.25">
      <c r="A1" t="s">
        <v>2748</v>
      </c>
    </row>
    <row r="2" spans="1:2" x14ac:dyDescent="0.25">
      <c r="B2" t="s">
        <v>2749</v>
      </c>
    </row>
  </sheetData>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K14" sqref="K14"/>
    </sheetView>
  </sheetViews>
  <sheetFormatPr defaultColWidth="8.85546875" defaultRowHeight="15" x14ac:dyDescent="0.25"/>
  <cols>
    <col min="1" max="1" width="31" customWidth="1"/>
    <col min="2" max="2" width="12.85546875" customWidth="1"/>
    <col min="3" max="3" width="13.42578125" customWidth="1"/>
    <col min="4" max="4" width="12.85546875" customWidth="1"/>
    <col min="5" max="5" width="12.140625" customWidth="1"/>
    <col min="6" max="6" width="12.85546875" customWidth="1"/>
    <col min="7" max="7" width="14.85546875" customWidth="1"/>
    <col min="9" max="9" width="24.42578125" customWidth="1"/>
    <col min="10" max="10" width="12.140625" customWidth="1"/>
    <col min="11" max="12" width="12.85546875" customWidth="1"/>
    <col min="13" max="13" width="12.140625" customWidth="1"/>
    <col min="14" max="14" width="12.85546875" customWidth="1"/>
    <col min="15" max="15" width="14.85546875" customWidth="1"/>
  </cols>
  <sheetData>
    <row r="1" spans="1:15" ht="15.75" thickBot="1" x14ac:dyDescent="0.3">
      <c r="A1" s="525" t="s">
        <v>2135</v>
      </c>
      <c r="B1" s="526"/>
      <c r="C1" s="526"/>
      <c r="D1" s="526"/>
      <c r="E1" s="526"/>
      <c r="F1" s="526"/>
      <c r="G1" s="527"/>
      <c r="I1" s="576" t="s">
        <v>2136</v>
      </c>
      <c r="J1" s="577"/>
      <c r="K1" s="577"/>
      <c r="L1" s="577"/>
      <c r="M1" s="577"/>
      <c r="N1" s="577"/>
      <c r="O1" s="586"/>
    </row>
    <row r="2" spans="1:15" x14ac:dyDescent="0.25">
      <c r="A2" s="226"/>
      <c r="B2" s="587" t="s">
        <v>4</v>
      </c>
      <c r="C2" s="587"/>
      <c r="D2" s="587" t="s">
        <v>6</v>
      </c>
      <c r="E2" s="587"/>
      <c r="F2" s="588" t="s">
        <v>8</v>
      </c>
      <c r="G2" s="588"/>
      <c r="I2" s="226"/>
      <c r="J2" s="587" t="s">
        <v>4</v>
      </c>
      <c r="K2" s="587"/>
      <c r="L2" s="587" t="s">
        <v>6</v>
      </c>
      <c r="M2" s="587"/>
      <c r="N2" s="588" t="s">
        <v>8</v>
      </c>
      <c r="O2" s="588"/>
    </row>
    <row r="3" spans="1:15" x14ac:dyDescent="0.25">
      <c r="A3" s="226"/>
      <c r="B3" s="203" t="s">
        <v>2137</v>
      </c>
      <c r="C3" s="203" t="s">
        <v>2138</v>
      </c>
      <c r="D3" s="203" t="s">
        <v>2137</v>
      </c>
      <c r="E3" s="241" t="s">
        <v>2138</v>
      </c>
      <c r="F3" s="242" t="s">
        <v>2137</v>
      </c>
      <c r="G3" s="242" t="s">
        <v>2138</v>
      </c>
      <c r="I3" s="226"/>
      <c r="J3" s="203" t="s">
        <v>2137</v>
      </c>
      <c r="K3" s="203" t="s">
        <v>2138</v>
      </c>
      <c r="L3" s="203" t="s">
        <v>2137</v>
      </c>
      <c r="M3" s="241" t="s">
        <v>2138</v>
      </c>
      <c r="N3" s="242" t="s">
        <v>2137</v>
      </c>
      <c r="O3" s="242" t="s">
        <v>2138</v>
      </c>
    </row>
    <row r="4" spans="1:15" x14ac:dyDescent="0.25">
      <c r="A4" s="226" t="s">
        <v>1499</v>
      </c>
      <c r="B4" s="243"/>
      <c r="C4" s="243"/>
      <c r="D4" s="243"/>
      <c r="E4" s="243"/>
      <c r="F4" s="243"/>
      <c r="G4" s="243"/>
      <c r="I4" s="226" t="s">
        <v>1499</v>
      </c>
      <c r="J4" s="243"/>
      <c r="K4" s="243"/>
      <c r="L4" s="243"/>
      <c r="M4" s="243"/>
      <c r="N4" s="254" t="s">
        <v>2139</v>
      </c>
      <c r="O4" s="254" t="s">
        <v>2139</v>
      </c>
    </row>
    <row r="5" spans="1:15" x14ac:dyDescent="0.25">
      <c r="A5" s="226" t="s">
        <v>2140</v>
      </c>
      <c r="B5" s="243"/>
      <c r="C5" s="243"/>
      <c r="D5" s="189" t="s">
        <v>2139</v>
      </c>
      <c r="E5" s="252" t="s">
        <v>2139</v>
      </c>
      <c r="F5" s="253" t="s">
        <v>2139</v>
      </c>
      <c r="G5" s="189" t="s">
        <v>2139</v>
      </c>
      <c r="I5" s="226" t="s">
        <v>2140</v>
      </c>
      <c r="J5" s="243"/>
      <c r="K5" s="243"/>
      <c r="L5" s="189" t="s">
        <v>2139</v>
      </c>
      <c r="M5" s="252" t="s">
        <v>2139</v>
      </c>
      <c r="N5" s="253" t="s">
        <v>2139</v>
      </c>
      <c r="O5" s="189" t="s">
        <v>2139</v>
      </c>
    </row>
    <row r="6" spans="1:15" x14ac:dyDescent="0.25">
      <c r="A6" s="182" t="s">
        <v>2115</v>
      </c>
      <c r="B6" s="244"/>
      <c r="C6" s="243"/>
      <c r="D6" s="189" t="s">
        <v>2139</v>
      </c>
      <c r="E6" s="252" t="s">
        <v>2139</v>
      </c>
      <c r="F6" s="253" t="s">
        <v>2139</v>
      </c>
      <c r="G6" s="253" t="s">
        <v>2139</v>
      </c>
      <c r="H6" s="193"/>
      <c r="I6" s="182" t="s">
        <v>2115</v>
      </c>
      <c r="J6" s="244"/>
      <c r="K6" s="243"/>
      <c r="L6" s="189" t="s">
        <v>2139</v>
      </c>
      <c r="M6" s="252" t="s">
        <v>2139</v>
      </c>
      <c r="N6" s="253" t="s">
        <v>2139</v>
      </c>
      <c r="O6" s="253" t="s">
        <v>2139</v>
      </c>
    </row>
    <row r="7" spans="1:15" x14ac:dyDescent="0.25">
      <c r="A7" s="182" t="s">
        <v>2117</v>
      </c>
      <c r="B7" s="244"/>
      <c r="C7" s="243"/>
      <c r="D7" s="189" t="s">
        <v>2139</v>
      </c>
      <c r="E7" s="252" t="s">
        <v>2139</v>
      </c>
      <c r="F7" s="253" t="s">
        <v>2139</v>
      </c>
      <c r="G7" s="253" t="s">
        <v>2139</v>
      </c>
      <c r="H7" s="193"/>
      <c r="I7" s="182" t="s">
        <v>2117</v>
      </c>
      <c r="J7" s="244"/>
      <c r="K7" s="243"/>
      <c r="L7" s="189" t="s">
        <v>2139</v>
      </c>
      <c r="M7" s="252" t="s">
        <v>2139</v>
      </c>
      <c r="N7" s="253" t="s">
        <v>2139</v>
      </c>
      <c r="O7" s="253" t="s">
        <v>2139</v>
      </c>
    </row>
    <row r="8" spans="1:15" x14ac:dyDescent="0.25">
      <c r="A8" s="224"/>
      <c r="B8" s="245"/>
      <c r="C8" s="246"/>
      <c r="D8" s="245"/>
      <c r="E8" s="247"/>
      <c r="F8" s="193"/>
      <c r="G8" s="193"/>
      <c r="H8" s="193"/>
      <c r="K8" s="248"/>
      <c r="L8" s="248"/>
      <c r="M8" s="193"/>
      <c r="N8" s="248"/>
      <c r="O8" s="248"/>
    </row>
    <row r="9" spans="1:15" ht="15.75" thickBot="1" x14ac:dyDescent="0.3">
      <c r="A9" s="224"/>
      <c r="B9" s="245"/>
      <c r="C9" s="246"/>
      <c r="D9" s="245"/>
      <c r="E9" s="247"/>
      <c r="F9" s="193"/>
      <c r="G9" s="193"/>
      <c r="H9" s="193"/>
      <c r="K9" s="248"/>
      <c r="L9" s="248"/>
      <c r="M9" s="193"/>
      <c r="N9" s="248"/>
      <c r="O9" s="248"/>
    </row>
    <row r="10" spans="1:15" ht="15.75" thickBot="1" x14ac:dyDescent="0.3">
      <c r="A10" s="581" t="s">
        <v>2141</v>
      </c>
      <c r="B10" s="582"/>
      <c r="C10" s="583"/>
      <c r="D10" s="584" t="s">
        <v>2142</v>
      </c>
      <c r="E10" s="585"/>
      <c r="F10" s="577"/>
      <c r="G10" s="577"/>
      <c r="H10" s="586"/>
      <c r="K10" s="248"/>
      <c r="L10" s="248"/>
      <c r="M10" s="193"/>
      <c r="N10" s="248"/>
      <c r="O10" s="248"/>
    </row>
    <row r="11" spans="1:15" x14ac:dyDescent="0.25">
      <c r="A11" s="182"/>
      <c r="B11" s="243" t="s">
        <v>2143</v>
      </c>
      <c r="C11" s="249" t="s">
        <v>2138</v>
      </c>
      <c r="D11" s="243" t="s">
        <v>2143</v>
      </c>
      <c r="E11" s="241" t="s">
        <v>2138</v>
      </c>
      <c r="F11" s="193"/>
      <c r="G11" s="193"/>
      <c r="H11" s="193"/>
      <c r="K11" s="248"/>
      <c r="L11" s="248"/>
      <c r="M11" s="193"/>
      <c r="N11" s="248"/>
      <c r="O11" s="248"/>
    </row>
    <row r="12" spans="1:15" x14ac:dyDescent="0.25">
      <c r="A12" s="182" t="s">
        <v>2144</v>
      </c>
      <c r="B12" s="243"/>
      <c r="C12" s="250"/>
      <c r="D12" s="243"/>
      <c r="E12" s="243"/>
      <c r="F12" s="193"/>
      <c r="G12" s="193"/>
      <c r="H12" s="193"/>
      <c r="K12" s="248"/>
      <c r="L12" s="248"/>
      <c r="M12" s="193"/>
      <c r="N12" s="248"/>
      <c r="O12" s="248"/>
    </row>
    <row r="13" spans="1:15" x14ac:dyDescent="0.25">
      <c r="A13" s="182" t="s">
        <v>2145</v>
      </c>
      <c r="B13" s="243"/>
      <c r="C13" s="250"/>
      <c r="D13" s="243"/>
      <c r="E13" s="243"/>
      <c r="F13" s="193"/>
      <c r="G13" s="193"/>
      <c r="H13" s="193"/>
      <c r="K13" s="248"/>
      <c r="L13" s="248"/>
      <c r="M13" s="193"/>
      <c r="N13" s="248"/>
      <c r="O13" s="248"/>
    </row>
    <row r="14" spans="1:15" x14ac:dyDescent="0.25">
      <c r="A14" s="187" t="s">
        <v>2146</v>
      </c>
      <c r="B14" s="243"/>
      <c r="C14" s="250"/>
      <c r="D14" s="243"/>
      <c r="E14" s="243"/>
      <c r="F14" s="193"/>
      <c r="G14" s="193"/>
      <c r="H14" s="193"/>
      <c r="K14" s="248"/>
      <c r="L14" s="248"/>
      <c r="M14" s="193"/>
      <c r="N14" s="248"/>
      <c r="O14" s="248"/>
    </row>
    <row r="15" spans="1:15" x14ac:dyDescent="0.25">
      <c r="E15" s="247"/>
      <c r="F15" s="193"/>
      <c r="G15" s="193"/>
      <c r="K15" s="248"/>
      <c r="L15" s="251"/>
      <c r="N15" s="248"/>
      <c r="O15" s="248"/>
    </row>
  </sheetData>
  <mergeCells count="10">
    <mergeCell ref="A10:C10"/>
    <mergeCell ref="D10:H10"/>
    <mergeCell ref="A1:G1"/>
    <mergeCell ref="I1:O1"/>
    <mergeCell ref="B2:C2"/>
    <mergeCell ref="D2:E2"/>
    <mergeCell ref="F2:G2"/>
    <mergeCell ref="J2:K2"/>
    <mergeCell ref="L2:M2"/>
    <mergeCell ref="N2:O2"/>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70"/>
  <sheetViews>
    <sheetView tabSelected="1" workbookViewId="0">
      <pane ySplit="6" topLeftCell="A7" activePane="bottomLeft" state="frozen"/>
      <selection pane="bottomLeft" activeCell="J157" sqref="J157"/>
    </sheetView>
  </sheetViews>
  <sheetFormatPr defaultColWidth="8.85546875" defaultRowHeight="15" x14ac:dyDescent="0.25"/>
  <cols>
    <col min="1" max="1" width="15.7109375" customWidth="1"/>
    <col min="2" max="2" width="21.28515625" customWidth="1"/>
    <col min="3" max="3" width="9.85546875" customWidth="1"/>
    <col min="4" max="4" width="11.28515625" customWidth="1"/>
    <col min="5" max="5" width="13" style="292" customWidth="1"/>
    <col min="6" max="6" width="15.85546875" customWidth="1"/>
    <col min="7" max="7" width="25.42578125" customWidth="1"/>
    <col min="8" max="8" width="13.140625" style="292" customWidth="1"/>
    <col min="9" max="9" width="13" customWidth="1"/>
    <col min="10" max="10" width="8.42578125" customWidth="1"/>
    <col min="12" max="12" width="12.42578125" customWidth="1"/>
    <col min="13" max="14" width="11.140625" customWidth="1"/>
    <col min="15" max="15" width="15.42578125" customWidth="1"/>
    <col min="16" max="16" width="15.140625" style="292" customWidth="1"/>
    <col min="17" max="17" width="11.42578125" customWidth="1"/>
    <col min="18" max="18" width="11.42578125" style="292" customWidth="1"/>
    <col min="19" max="19" width="12.85546875" customWidth="1"/>
    <col min="20" max="20" width="11.42578125" customWidth="1"/>
    <col min="21" max="21" width="9.85546875" customWidth="1"/>
    <col min="22" max="22" width="13.42578125" customWidth="1"/>
    <col min="25" max="25" width="6.28515625" style="166" customWidth="1"/>
    <col min="26" max="26" width="12.42578125" style="166" customWidth="1"/>
    <col min="27" max="27" width="8.85546875" style="166"/>
    <col min="29" max="29" width="15" customWidth="1"/>
    <col min="30" max="30" width="11.85546875" customWidth="1"/>
    <col min="31" max="31" width="8" style="166" customWidth="1"/>
    <col min="32" max="32" width="11.42578125" style="301" customWidth="1"/>
    <col min="33" max="33" width="10.85546875" style="301" customWidth="1"/>
    <col min="34" max="34" width="13" style="166" customWidth="1"/>
    <col min="35" max="35" width="12" customWidth="1"/>
    <col min="36" max="36" width="11.42578125" customWidth="1"/>
    <col min="37" max="38" width="11.85546875" customWidth="1"/>
    <col min="39" max="39" width="12.28515625" customWidth="1"/>
    <col min="41" max="41" width="10" style="292" customWidth="1"/>
    <col min="42" max="43" width="8.85546875" style="292"/>
  </cols>
  <sheetData>
    <row r="1" spans="1:43" ht="24" customHeight="1" thickBot="1" x14ac:dyDescent="0.3">
      <c r="A1" s="475" t="s">
        <v>3273</v>
      </c>
      <c r="B1" s="476"/>
      <c r="C1" s="476"/>
      <c r="D1" s="476"/>
      <c r="E1" s="476"/>
      <c r="F1" s="476"/>
      <c r="G1" s="477"/>
      <c r="I1" s="7" t="s">
        <v>4</v>
      </c>
      <c r="J1" s="8" t="s">
        <v>6</v>
      </c>
      <c r="K1" s="8" t="s">
        <v>8</v>
      </c>
      <c r="L1" s="9" t="s">
        <v>9</v>
      </c>
      <c r="N1" s="169" t="s">
        <v>2023</v>
      </c>
      <c r="O1" s="170"/>
      <c r="P1" s="354"/>
      <c r="Q1" s="170"/>
      <c r="R1" s="354"/>
      <c r="S1" s="171"/>
      <c r="W1" s="166"/>
      <c r="X1" s="166"/>
      <c r="Z1" s="172"/>
      <c r="AB1" s="166"/>
      <c r="AC1" s="166"/>
      <c r="AD1" s="166"/>
      <c r="AE1" s="47"/>
      <c r="AF1" s="101"/>
      <c r="AG1" s="101"/>
      <c r="AI1" s="448" t="s">
        <v>2</v>
      </c>
      <c r="AJ1" s="467"/>
      <c r="AK1" s="467"/>
      <c r="AL1" s="468"/>
      <c r="AM1" s="448" t="s">
        <v>3</v>
      </c>
      <c r="AN1" s="449"/>
      <c r="AO1" s="450"/>
    </row>
    <row r="2" spans="1:43" ht="15" customHeight="1" thickBot="1" x14ac:dyDescent="0.3">
      <c r="A2" s="478"/>
      <c r="B2" s="479"/>
      <c r="C2" s="479"/>
      <c r="D2" s="479"/>
      <c r="E2" s="479"/>
      <c r="F2" s="479"/>
      <c r="G2" s="480"/>
      <c r="I2" s="15"/>
      <c r="J2" s="16"/>
      <c r="K2" s="16"/>
      <c r="L2" s="17"/>
      <c r="N2" s="173" t="s">
        <v>2550</v>
      </c>
      <c r="O2" s="174"/>
      <c r="P2" s="355"/>
      <c r="Q2" s="174"/>
      <c r="R2" s="355"/>
      <c r="S2" s="175"/>
      <c r="W2" s="166"/>
      <c r="X2" s="166"/>
      <c r="Y2" s="487" t="s">
        <v>2711</v>
      </c>
      <c r="Z2" s="488"/>
      <c r="AA2" s="488"/>
      <c r="AB2" s="488"/>
      <c r="AC2" s="488"/>
      <c r="AD2" s="488"/>
      <c r="AE2" s="489"/>
      <c r="AF2" s="101"/>
      <c r="AG2" s="101"/>
      <c r="AI2" s="469"/>
      <c r="AJ2" s="470"/>
      <c r="AK2" s="470"/>
      <c r="AL2" s="471"/>
      <c r="AM2" s="451"/>
      <c r="AN2" s="452"/>
      <c r="AO2" s="453"/>
    </row>
    <row r="3" spans="1:43" ht="51.95" customHeight="1" thickBot="1" x14ac:dyDescent="0.3">
      <c r="A3" s="481" t="s">
        <v>3415</v>
      </c>
      <c r="B3" s="482"/>
      <c r="C3" s="482"/>
      <c r="D3" s="482"/>
      <c r="E3" s="482"/>
      <c r="F3" s="482"/>
      <c r="G3" s="483"/>
      <c r="I3" s="20"/>
      <c r="J3" s="21"/>
      <c r="K3" s="21"/>
      <c r="L3" s="22"/>
      <c r="N3" s="484" t="s">
        <v>3334</v>
      </c>
      <c r="O3" s="485"/>
      <c r="P3" s="485"/>
      <c r="Q3" s="485"/>
      <c r="R3" s="485"/>
      <c r="S3" s="486"/>
      <c r="W3" s="166"/>
      <c r="X3" s="166"/>
      <c r="Y3" s="459" t="s">
        <v>2606</v>
      </c>
      <c r="Z3" s="490"/>
      <c r="AA3" s="490"/>
      <c r="AB3" s="490"/>
      <c r="AC3" s="490"/>
      <c r="AD3" s="490"/>
      <c r="AE3" s="491"/>
      <c r="AF3" s="101"/>
      <c r="AG3" s="101"/>
      <c r="AI3" s="472"/>
      <c r="AJ3" s="473"/>
      <c r="AK3" s="473"/>
      <c r="AL3" s="474"/>
      <c r="AM3" s="454"/>
      <c r="AN3" s="455"/>
      <c r="AO3" s="456"/>
    </row>
    <row r="4" spans="1:43" ht="15.75" thickBot="1" x14ac:dyDescent="0.3">
      <c r="A4" t="s">
        <v>3426</v>
      </c>
      <c r="D4" s="374"/>
    </row>
    <row r="5" spans="1:43" x14ac:dyDescent="0.25">
      <c r="D5" s="224"/>
    </row>
    <row r="6" spans="1:43" x14ac:dyDescent="0.25">
      <c r="A6" s="23" t="s">
        <v>20</v>
      </c>
      <c r="B6" s="23" t="s">
        <v>22</v>
      </c>
      <c r="C6" s="24" t="s">
        <v>23</v>
      </c>
      <c r="D6" s="24" t="s">
        <v>2160</v>
      </c>
      <c r="E6" s="255" t="s">
        <v>3335</v>
      </c>
      <c r="F6" s="24" t="s">
        <v>25</v>
      </c>
      <c r="G6" s="24" t="s">
        <v>26</v>
      </c>
      <c r="H6" s="293" t="s">
        <v>2478</v>
      </c>
      <c r="I6" s="23" t="s">
        <v>27</v>
      </c>
      <c r="J6" s="23" t="s">
        <v>28</v>
      </c>
      <c r="K6" s="23" t="s">
        <v>29</v>
      </c>
      <c r="L6" s="23" t="s">
        <v>2556</v>
      </c>
      <c r="M6" s="23" t="s">
        <v>31</v>
      </c>
      <c r="N6" s="25" t="s">
        <v>32</v>
      </c>
      <c r="O6" s="255" t="s">
        <v>3197</v>
      </c>
      <c r="P6" s="382" t="s">
        <v>3199</v>
      </c>
      <c r="Q6" s="256" t="s">
        <v>3198</v>
      </c>
      <c r="R6" s="388" t="s">
        <v>3247</v>
      </c>
      <c r="S6" s="23" t="s">
        <v>35</v>
      </c>
      <c r="T6" s="24" t="s">
        <v>36</v>
      </c>
      <c r="U6" s="24" t="s">
        <v>2166</v>
      </c>
      <c r="V6" s="26" t="s">
        <v>38</v>
      </c>
      <c r="W6" s="27" t="s">
        <v>39</v>
      </c>
      <c r="X6" s="27" t="s">
        <v>40</v>
      </c>
      <c r="Y6" s="26" t="s">
        <v>2167</v>
      </c>
      <c r="Z6" s="24" t="s">
        <v>1480</v>
      </c>
      <c r="AA6" s="28" t="s">
        <v>43</v>
      </c>
      <c r="AB6" s="29" t="s">
        <v>44</v>
      </c>
      <c r="AC6" s="24" t="s">
        <v>45</v>
      </c>
      <c r="AD6" s="23" t="s">
        <v>21</v>
      </c>
      <c r="AE6" s="390" t="s">
        <v>3279</v>
      </c>
      <c r="AF6" s="293" t="s">
        <v>2226</v>
      </c>
      <c r="AG6" s="382" t="s">
        <v>3196</v>
      </c>
      <c r="AH6" s="27" t="s">
        <v>47</v>
      </c>
      <c r="AI6" s="24" t="s">
        <v>48</v>
      </c>
      <c r="AJ6" s="24" t="s">
        <v>49</v>
      </c>
      <c r="AK6" s="24" t="s">
        <v>2383</v>
      </c>
      <c r="AL6" s="24" t="s">
        <v>2384</v>
      </c>
      <c r="AM6" s="24" t="s">
        <v>2385</v>
      </c>
      <c r="AN6" s="23" t="s">
        <v>53</v>
      </c>
      <c r="AO6" s="295" t="s">
        <v>2171</v>
      </c>
      <c r="AP6" s="293" t="s">
        <v>2381</v>
      </c>
      <c r="AQ6" s="295" t="s">
        <v>2271</v>
      </c>
    </row>
    <row r="7" spans="1:43" s="42" customFormat="1" ht="15" customHeight="1" x14ac:dyDescent="0.25">
      <c r="A7" s="42" t="s">
        <v>8</v>
      </c>
      <c r="B7" s="42" t="s">
        <v>55</v>
      </c>
      <c r="C7" s="52">
        <v>4</v>
      </c>
      <c r="D7" s="52" t="s">
        <v>56</v>
      </c>
      <c r="E7" s="101" t="s">
        <v>3380</v>
      </c>
      <c r="F7" s="42" t="s">
        <v>57</v>
      </c>
      <c r="G7" s="42" t="s">
        <v>58</v>
      </c>
      <c r="H7" s="342"/>
      <c r="I7" s="42" t="s">
        <v>59</v>
      </c>
      <c r="K7" s="42" t="s">
        <v>60</v>
      </c>
      <c r="L7" s="106" t="s">
        <v>89</v>
      </c>
      <c r="M7" s="66">
        <v>43328</v>
      </c>
      <c r="N7" s="291">
        <v>43744</v>
      </c>
      <c r="O7" s="257">
        <v>44531</v>
      </c>
      <c r="P7" s="291"/>
      <c r="Q7" s="257">
        <v>44166</v>
      </c>
      <c r="R7" s="384"/>
      <c r="S7" s="69">
        <v>43789</v>
      </c>
      <c r="T7" s="52" t="str">
        <f>IMSUB(O7,N7)</f>
        <v>787</v>
      </c>
      <c r="U7" s="52" t="str">
        <f>IMSUB(Q7,N7)</f>
        <v>422</v>
      </c>
      <c r="V7" s="42" t="s">
        <v>62</v>
      </c>
      <c r="W7" s="52"/>
      <c r="X7" s="52">
        <f>W7*7</f>
        <v>0</v>
      </c>
      <c r="Y7" s="52">
        <f>U7-X7</f>
        <v>422</v>
      </c>
      <c r="Z7" s="52">
        <v>15</v>
      </c>
      <c r="AA7" s="52">
        <v>3</v>
      </c>
      <c r="AB7" s="42">
        <f>Z7/AA7</f>
        <v>5</v>
      </c>
      <c r="AC7" s="42" t="s">
        <v>63</v>
      </c>
      <c r="AD7" s="42" t="s">
        <v>54</v>
      </c>
      <c r="AE7" s="52">
        <v>1</v>
      </c>
      <c r="AF7" s="101">
        <v>1</v>
      </c>
      <c r="AG7" s="101"/>
      <c r="AH7" s="258" t="s">
        <v>64</v>
      </c>
      <c r="AI7" s="52" t="s">
        <v>65</v>
      </c>
      <c r="AJ7" s="42" t="s">
        <v>66</v>
      </c>
      <c r="AK7" s="52" t="s">
        <v>64</v>
      </c>
      <c r="AM7" s="52" t="s">
        <v>67</v>
      </c>
      <c r="AN7" s="42" t="s">
        <v>68</v>
      </c>
      <c r="AO7" s="106"/>
      <c r="AP7" s="106"/>
      <c r="AQ7" s="106" t="s">
        <v>228</v>
      </c>
    </row>
    <row r="8" spans="1:43" s="42" customFormat="1" ht="15" customHeight="1" x14ac:dyDescent="0.25">
      <c r="A8" s="38" t="s">
        <v>8</v>
      </c>
      <c r="B8" s="39" t="s">
        <v>70</v>
      </c>
      <c r="C8" s="40">
        <v>4</v>
      </c>
      <c r="D8" s="40" t="s">
        <v>71</v>
      </c>
      <c r="E8" s="99"/>
      <c r="F8" s="41" t="s">
        <v>72</v>
      </c>
      <c r="G8" s="41" t="s">
        <v>73</v>
      </c>
      <c r="H8" s="343"/>
      <c r="I8" s="39" t="s">
        <v>74</v>
      </c>
      <c r="K8" s="39" t="s">
        <v>75</v>
      </c>
      <c r="L8" s="105" t="s">
        <v>2326</v>
      </c>
      <c r="M8" s="141">
        <v>41155</v>
      </c>
      <c r="N8" s="44">
        <v>41187</v>
      </c>
      <c r="O8" s="45">
        <v>43677</v>
      </c>
      <c r="P8" s="45"/>
      <c r="Q8" s="45">
        <v>43545</v>
      </c>
      <c r="R8" s="383"/>
      <c r="S8" s="46">
        <v>43780</v>
      </c>
      <c r="T8" s="52" t="s">
        <v>3238</v>
      </c>
      <c r="U8" s="52" t="s">
        <v>3239</v>
      </c>
      <c r="V8" s="38" t="s">
        <v>77</v>
      </c>
      <c r="W8" s="48">
        <v>52</v>
      </c>
      <c r="X8" s="49">
        <v>364</v>
      </c>
      <c r="Y8" s="52">
        <v>1994</v>
      </c>
      <c r="Z8" s="40">
        <v>197</v>
      </c>
      <c r="AA8" s="49">
        <v>9</v>
      </c>
      <c r="AB8" s="42">
        <v>21.888888888888889</v>
      </c>
      <c r="AC8" s="39" t="s">
        <v>78</v>
      </c>
      <c r="AD8" s="39" t="s">
        <v>69</v>
      </c>
      <c r="AE8" s="49">
        <v>1</v>
      </c>
      <c r="AF8" s="100"/>
      <c r="AG8" s="100"/>
      <c r="AH8" s="350" t="s">
        <v>79</v>
      </c>
      <c r="AI8" s="52">
        <v>2</v>
      </c>
      <c r="AK8" s="40">
        <v>7</v>
      </c>
      <c r="AL8" s="53" t="s">
        <v>80</v>
      </c>
      <c r="AM8" s="40" t="s">
        <v>81</v>
      </c>
      <c r="AO8" s="106"/>
      <c r="AP8" s="106"/>
      <c r="AQ8" s="106"/>
    </row>
    <row r="9" spans="1:43" s="42" customFormat="1" ht="15" customHeight="1" x14ac:dyDescent="0.25">
      <c r="A9" s="42" t="s">
        <v>8</v>
      </c>
      <c r="B9" s="42" t="s">
        <v>82</v>
      </c>
      <c r="C9" s="52">
        <v>4</v>
      </c>
      <c r="D9" s="52" t="s">
        <v>83</v>
      </c>
      <c r="E9" s="101" t="s">
        <v>2645</v>
      </c>
      <c r="F9" s="42" t="s">
        <v>3365</v>
      </c>
      <c r="G9" s="42" t="s">
        <v>2649</v>
      </c>
      <c r="H9" s="342"/>
      <c r="I9" s="42" t="s">
        <v>86</v>
      </c>
      <c r="J9" s="42" t="s">
        <v>87</v>
      </c>
      <c r="K9" s="42" t="s">
        <v>88</v>
      </c>
      <c r="L9" s="296" t="s">
        <v>89</v>
      </c>
      <c r="M9" s="66">
        <v>43329</v>
      </c>
      <c r="N9" s="291">
        <v>43416</v>
      </c>
      <c r="O9" s="257">
        <v>43891</v>
      </c>
      <c r="P9" s="291"/>
      <c r="Q9" s="257">
        <v>43800</v>
      </c>
      <c r="R9" s="384"/>
      <c r="S9" s="69">
        <v>43671</v>
      </c>
      <c r="T9" s="52" t="str">
        <f>IMSUB(O9,N9)</f>
        <v>475</v>
      </c>
      <c r="U9" s="52" t="str">
        <f>IMSUB(Q9,N9)</f>
        <v>384</v>
      </c>
      <c r="V9" s="42" t="s">
        <v>90</v>
      </c>
      <c r="W9" s="52"/>
      <c r="X9" s="52"/>
      <c r="Y9" s="52"/>
      <c r="Z9" s="52">
        <v>67</v>
      </c>
      <c r="AA9" s="101">
        <v>2</v>
      </c>
      <c r="AB9" s="42">
        <f>Z9/AA9</f>
        <v>33.5</v>
      </c>
      <c r="AC9" s="112" t="s">
        <v>91</v>
      </c>
      <c r="AD9" s="42" t="s">
        <v>69</v>
      </c>
      <c r="AE9" s="52">
        <v>2</v>
      </c>
      <c r="AF9" s="101" t="s">
        <v>2327</v>
      </c>
      <c r="AG9" s="101"/>
      <c r="AH9" s="258" t="s">
        <v>64</v>
      </c>
      <c r="AI9" s="52" t="s">
        <v>92</v>
      </c>
      <c r="AJ9" s="42" t="s">
        <v>93</v>
      </c>
      <c r="AK9" s="52" t="s">
        <v>64</v>
      </c>
      <c r="AM9" s="52" t="s">
        <v>94</v>
      </c>
      <c r="AN9" s="42" t="s">
        <v>95</v>
      </c>
      <c r="AO9" s="106"/>
      <c r="AP9" s="106"/>
      <c r="AQ9" s="106" t="s">
        <v>228</v>
      </c>
    </row>
    <row r="10" spans="1:43" s="42" customFormat="1" x14ac:dyDescent="0.25">
      <c r="A10" s="42" t="s">
        <v>8</v>
      </c>
      <c r="B10" s="42" t="s">
        <v>96</v>
      </c>
      <c r="C10" s="52">
        <v>4</v>
      </c>
      <c r="D10" s="52" t="s">
        <v>83</v>
      </c>
      <c r="E10" s="101" t="s">
        <v>2645</v>
      </c>
      <c r="F10" s="42" t="s">
        <v>3366</v>
      </c>
      <c r="G10" s="42" t="s">
        <v>3367</v>
      </c>
      <c r="H10" s="342"/>
      <c r="I10" s="42" t="s">
        <v>99</v>
      </c>
      <c r="J10" s="42" t="s">
        <v>100</v>
      </c>
      <c r="K10" s="42" t="s">
        <v>101</v>
      </c>
      <c r="L10" s="106" t="s">
        <v>89</v>
      </c>
      <c r="M10" s="66">
        <v>43495</v>
      </c>
      <c r="N10" s="291">
        <v>43553</v>
      </c>
      <c r="O10" s="257">
        <v>44013</v>
      </c>
      <c r="P10" s="291"/>
      <c r="Q10" s="257">
        <v>43922</v>
      </c>
      <c r="R10" s="384"/>
      <c r="S10" s="69">
        <v>43574</v>
      </c>
      <c r="T10" s="52" t="str">
        <f>IMSUB(O10,N10)</f>
        <v>460</v>
      </c>
      <c r="U10" s="52" t="str">
        <f>IMSUB(Q10,N10)</f>
        <v>369</v>
      </c>
      <c r="V10" s="42" t="s">
        <v>102</v>
      </c>
      <c r="X10" s="52">
        <v>85</v>
      </c>
      <c r="Y10" s="52">
        <f>U10-X10</f>
        <v>284</v>
      </c>
      <c r="Z10" s="52">
        <v>54</v>
      </c>
      <c r="AA10" s="52">
        <v>2</v>
      </c>
      <c r="AB10" s="42">
        <f>Z10/AA10</f>
        <v>27</v>
      </c>
      <c r="AC10" s="42" t="s">
        <v>91</v>
      </c>
      <c r="AD10" s="42" t="s">
        <v>69</v>
      </c>
      <c r="AE10" s="52">
        <v>2</v>
      </c>
      <c r="AF10" s="101">
        <v>7</v>
      </c>
      <c r="AG10" s="101"/>
      <c r="AH10" s="52" t="s">
        <v>64</v>
      </c>
      <c r="AI10" s="52" t="s">
        <v>92</v>
      </c>
      <c r="AJ10" s="52"/>
      <c r="AK10" s="52" t="s">
        <v>64</v>
      </c>
      <c r="AL10" s="52"/>
      <c r="AM10" s="52" t="s">
        <v>94</v>
      </c>
      <c r="AN10" s="42" t="s">
        <v>103</v>
      </c>
      <c r="AO10" s="106"/>
      <c r="AP10" s="106"/>
      <c r="AQ10" s="106" t="s">
        <v>228</v>
      </c>
    </row>
    <row r="11" spans="1:43" s="42" customFormat="1" x14ac:dyDescent="0.25">
      <c r="A11" s="42" t="s">
        <v>8</v>
      </c>
      <c r="B11" s="42" t="s">
        <v>105</v>
      </c>
      <c r="C11" s="52">
        <v>3</v>
      </c>
      <c r="D11" s="52" t="s">
        <v>106</v>
      </c>
      <c r="E11" s="101" t="s">
        <v>3381</v>
      </c>
      <c r="F11" s="42" t="s">
        <v>3378</v>
      </c>
      <c r="G11" s="42" t="s">
        <v>108</v>
      </c>
      <c r="H11" s="342"/>
      <c r="I11" s="42" t="s">
        <v>109</v>
      </c>
      <c r="J11" s="42" t="s">
        <v>110</v>
      </c>
      <c r="K11" s="42" t="s">
        <v>111</v>
      </c>
      <c r="L11" s="42" t="s">
        <v>61</v>
      </c>
      <c r="M11" s="66">
        <v>43424</v>
      </c>
      <c r="N11" s="291">
        <v>43753</v>
      </c>
      <c r="O11" s="291">
        <v>44105</v>
      </c>
      <c r="P11" s="291"/>
      <c r="Q11" s="291">
        <v>44044</v>
      </c>
      <c r="R11" s="384"/>
      <c r="S11" s="69">
        <v>43735</v>
      </c>
      <c r="T11" s="52" t="str">
        <f>IMSUB(O11,N11)</f>
        <v>352</v>
      </c>
      <c r="U11" s="52" t="str">
        <f>IMSUB(Q11,N11)</f>
        <v>291</v>
      </c>
      <c r="V11" s="296" t="s">
        <v>112</v>
      </c>
      <c r="W11" s="52"/>
      <c r="X11" s="52">
        <v>12</v>
      </c>
      <c r="Y11" s="52">
        <f>U11-X11</f>
        <v>279</v>
      </c>
      <c r="Z11" s="52">
        <v>12</v>
      </c>
      <c r="AA11" s="52">
        <v>1</v>
      </c>
      <c r="AB11" s="42">
        <f>Z11/AA11</f>
        <v>12</v>
      </c>
      <c r="AC11" s="42" t="s">
        <v>113</v>
      </c>
      <c r="AD11" s="42" t="s">
        <v>104</v>
      </c>
      <c r="AE11" s="52">
        <v>1</v>
      </c>
      <c r="AF11" s="101">
        <v>1</v>
      </c>
      <c r="AG11" s="101"/>
      <c r="AH11" s="258" t="s">
        <v>114</v>
      </c>
      <c r="AI11" s="52">
        <v>2</v>
      </c>
      <c r="AK11" s="52" t="s">
        <v>64</v>
      </c>
      <c r="AM11" s="52" t="s">
        <v>94</v>
      </c>
      <c r="AN11" s="42" t="s">
        <v>115</v>
      </c>
      <c r="AO11" s="106"/>
      <c r="AP11" s="106"/>
      <c r="AQ11" s="106" t="s">
        <v>228</v>
      </c>
    </row>
    <row r="12" spans="1:43" s="42" customFormat="1" ht="15" customHeight="1" x14ac:dyDescent="0.25">
      <c r="A12" s="42" t="s">
        <v>8</v>
      </c>
      <c r="B12" s="42" t="s">
        <v>116</v>
      </c>
      <c r="C12" s="52">
        <v>3</v>
      </c>
      <c r="D12" s="52" t="s">
        <v>56</v>
      </c>
      <c r="E12" s="101" t="s">
        <v>3382</v>
      </c>
      <c r="F12" s="42" t="s">
        <v>117</v>
      </c>
      <c r="G12" s="42" t="s">
        <v>118</v>
      </c>
      <c r="H12" s="342"/>
      <c r="I12" s="42" t="s">
        <v>119</v>
      </c>
      <c r="J12" s="42" t="s">
        <v>120</v>
      </c>
      <c r="K12" s="42" t="s">
        <v>121</v>
      </c>
      <c r="L12" s="42" t="s">
        <v>89</v>
      </c>
      <c r="M12" s="66">
        <v>42205</v>
      </c>
      <c r="N12" s="257">
        <v>42156</v>
      </c>
      <c r="O12" s="291">
        <v>43983</v>
      </c>
      <c r="P12" s="291"/>
      <c r="Q12" s="291">
        <v>43983</v>
      </c>
      <c r="R12" s="384"/>
      <c r="S12" s="69">
        <v>43753</v>
      </c>
      <c r="T12" s="52" t="str">
        <f>IMSUB(O12,N12)</f>
        <v>1827</v>
      </c>
      <c r="U12" s="52" t="str">
        <f>IMSUB(Q12,N12)</f>
        <v>1827</v>
      </c>
      <c r="V12" s="42" t="s">
        <v>122</v>
      </c>
      <c r="X12" s="42">
        <f>W12*7</f>
        <v>0</v>
      </c>
      <c r="Y12" s="52">
        <f>U12-X12</f>
        <v>1827</v>
      </c>
      <c r="Z12" s="52">
        <v>48</v>
      </c>
      <c r="AA12" s="52">
        <v>3</v>
      </c>
      <c r="AB12" s="52">
        <f>Z12/AA12</f>
        <v>16</v>
      </c>
      <c r="AC12" s="42" t="s">
        <v>123</v>
      </c>
      <c r="AD12" s="42" t="s">
        <v>54</v>
      </c>
      <c r="AE12" s="52">
        <v>1</v>
      </c>
      <c r="AF12" s="101">
        <v>1</v>
      </c>
      <c r="AG12" s="101"/>
      <c r="AH12" s="258" t="s">
        <v>64</v>
      </c>
      <c r="AI12" s="52">
        <v>2</v>
      </c>
      <c r="AJ12" s="42" t="s">
        <v>124</v>
      </c>
      <c r="AK12" s="52" t="s">
        <v>64</v>
      </c>
      <c r="AM12" s="52" t="s">
        <v>94</v>
      </c>
      <c r="AN12" s="42" t="s">
        <v>125</v>
      </c>
      <c r="AO12" s="106"/>
      <c r="AP12" s="106"/>
      <c r="AQ12" s="106" t="s">
        <v>228</v>
      </c>
    </row>
    <row r="13" spans="1:43" s="42" customFormat="1" x14ac:dyDescent="0.25">
      <c r="A13" s="42" t="s">
        <v>8</v>
      </c>
      <c r="B13" s="42" t="s">
        <v>126</v>
      </c>
      <c r="C13" s="52">
        <v>4</v>
      </c>
      <c r="D13" s="52" t="s">
        <v>127</v>
      </c>
      <c r="E13" s="101" t="s">
        <v>2641</v>
      </c>
      <c r="F13" s="42" t="s">
        <v>72</v>
      </c>
      <c r="G13" s="42" t="s">
        <v>2330</v>
      </c>
      <c r="H13" s="342"/>
      <c r="I13" s="42" t="s">
        <v>129</v>
      </c>
      <c r="J13" s="42" t="s">
        <v>130</v>
      </c>
      <c r="K13" s="42" t="s">
        <v>131</v>
      </c>
      <c r="L13" s="106" t="s">
        <v>76</v>
      </c>
      <c r="M13" s="66">
        <v>42783</v>
      </c>
      <c r="N13" s="67">
        <v>42783</v>
      </c>
      <c r="O13" s="68">
        <v>43893</v>
      </c>
      <c r="P13" s="68"/>
      <c r="Q13" s="68">
        <v>43893</v>
      </c>
      <c r="R13" s="385"/>
      <c r="S13" s="69">
        <v>43780</v>
      </c>
      <c r="T13" s="52" t="str">
        <f>IMSUB(O13,N13)</f>
        <v>1110</v>
      </c>
      <c r="U13" s="52" t="str">
        <f>IMSUB(Q13,N13)</f>
        <v>1110</v>
      </c>
      <c r="V13" s="42" t="s">
        <v>132</v>
      </c>
      <c r="W13" s="52">
        <v>0.14285714285714285</v>
      </c>
      <c r="X13" s="49">
        <v>1</v>
      </c>
      <c r="Y13" s="52">
        <f>U13-X13</f>
        <v>1109</v>
      </c>
      <c r="Z13" s="101">
        <v>46</v>
      </c>
      <c r="AA13" s="70">
        <v>7</v>
      </c>
      <c r="AB13" s="42">
        <f>Z13/AA13</f>
        <v>6.5714285714285712</v>
      </c>
      <c r="AC13" s="42" t="s">
        <v>133</v>
      </c>
      <c r="AD13" s="42" t="s">
        <v>69</v>
      </c>
      <c r="AE13" s="70">
        <v>1</v>
      </c>
      <c r="AF13" s="107">
        <v>1</v>
      </c>
      <c r="AG13" s="107"/>
      <c r="AH13" s="351" t="s">
        <v>2329</v>
      </c>
      <c r="AI13" s="52" t="s">
        <v>135</v>
      </c>
      <c r="AJ13" s="42" t="s">
        <v>136</v>
      </c>
      <c r="AK13" s="52" t="s">
        <v>64</v>
      </c>
      <c r="AM13" s="101" t="s">
        <v>81</v>
      </c>
      <c r="AN13" s="42" t="s">
        <v>138</v>
      </c>
      <c r="AO13" s="106"/>
      <c r="AP13" s="106"/>
      <c r="AQ13" s="106" t="s">
        <v>228</v>
      </c>
    </row>
    <row r="14" spans="1:43" s="42" customFormat="1" x14ac:dyDescent="0.25">
      <c r="A14" s="42" t="s">
        <v>8</v>
      </c>
      <c r="B14" s="42" t="s">
        <v>139</v>
      </c>
      <c r="C14" s="52" t="s">
        <v>140</v>
      </c>
      <c r="D14" s="52" t="s">
        <v>140</v>
      </c>
      <c r="E14" s="101" t="s">
        <v>2331</v>
      </c>
      <c r="F14" s="42" t="s">
        <v>140</v>
      </c>
      <c r="G14" s="42" t="s">
        <v>140</v>
      </c>
      <c r="H14" s="342"/>
      <c r="I14" s="42" t="s">
        <v>141</v>
      </c>
      <c r="J14" s="42" t="s">
        <v>142</v>
      </c>
      <c r="K14" s="42" t="s">
        <v>143</v>
      </c>
      <c r="L14" s="106" t="s">
        <v>1632</v>
      </c>
      <c r="M14" s="66">
        <v>43479</v>
      </c>
      <c r="N14" s="69">
        <v>43511</v>
      </c>
      <c r="O14" s="69">
        <v>43708</v>
      </c>
      <c r="P14" s="69"/>
      <c r="Q14" s="69">
        <v>43595</v>
      </c>
      <c r="R14" s="386"/>
      <c r="S14" s="69">
        <v>43761</v>
      </c>
      <c r="T14" s="52" t="s">
        <v>3200</v>
      </c>
      <c r="U14" s="52" t="s">
        <v>3201</v>
      </c>
      <c r="V14" s="42" t="s">
        <v>90</v>
      </c>
      <c r="W14" s="52"/>
      <c r="X14" s="52">
        <v>0</v>
      </c>
      <c r="Y14" s="52">
        <v>84</v>
      </c>
      <c r="Z14" s="52">
        <v>60</v>
      </c>
      <c r="AA14" s="52">
        <v>4</v>
      </c>
      <c r="AB14" s="42">
        <v>15</v>
      </c>
      <c r="AC14" s="42" t="s">
        <v>144</v>
      </c>
      <c r="AD14" s="42" t="s">
        <v>69</v>
      </c>
      <c r="AE14" s="52">
        <v>2</v>
      </c>
      <c r="AF14" s="101">
        <v>5</v>
      </c>
      <c r="AG14" s="101"/>
      <c r="AH14" s="258" t="s">
        <v>64</v>
      </c>
      <c r="AI14" s="52">
        <v>5</v>
      </c>
      <c r="AJ14" s="42" t="s">
        <v>145</v>
      </c>
      <c r="AK14" s="52" t="s">
        <v>64</v>
      </c>
      <c r="AM14" s="52" t="s">
        <v>94</v>
      </c>
      <c r="AN14" s="42" t="s">
        <v>146</v>
      </c>
      <c r="AO14" s="106"/>
      <c r="AP14" s="106"/>
      <c r="AQ14" s="106"/>
    </row>
    <row r="15" spans="1:43" s="42" customFormat="1" ht="15.75" x14ac:dyDescent="0.25">
      <c r="A15" s="38" t="s">
        <v>8</v>
      </c>
      <c r="B15" s="76" t="s">
        <v>147</v>
      </c>
      <c r="C15" s="40">
        <v>4</v>
      </c>
      <c r="D15" s="40" t="s">
        <v>71</v>
      </c>
      <c r="E15" s="99">
        <v>1</v>
      </c>
      <c r="F15" s="41" t="s">
        <v>72</v>
      </c>
      <c r="G15" s="41" t="s">
        <v>247</v>
      </c>
      <c r="H15" s="343"/>
      <c r="I15" s="77" t="s">
        <v>148</v>
      </c>
      <c r="K15" s="76" t="s">
        <v>149</v>
      </c>
      <c r="L15" s="105" t="s">
        <v>2332</v>
      </c>
      <c r="M15" s="44">
        <v>42038</v>
      </c>
      <c r="N15" s="44">
        <v>42061</v>
      </c>
      <c r="O15" s="95">
        <v>43550</v>
      </c>
      <c r="P15" s="95"/>
      <c r="Q15" s="95">
        <v>42704</v>
      </c>
      <c r="R15" s="387"/>
      <c r="S15" s="46">
        <v>43670</v>
      </c>
      <c r="T15" s="52" t="s">
        <v>3229</v>
      </c>
      <c r="U15" s="52" t="s">
        <v>3230</v>
      </c>
      <c r="V15" s="39" t="s">
        <v>150</v>
      </c>
      <c r="W15" s="40">
        <v>13</v>
      </c>
      <c r="X15" s="49">
        <v>91</v>
      </c>
      <c r="Y15" s="52">
        <v>552</v>
      </c>
      <c r="Z15" s="49">
        <v>77</v>
      </c>
      <c r="AA15" s="49">
        <v>5</v>
      </c>
      <c r="AB15" s="42">
        <v>15.4</v>
      </c>
      <c r="AC15" s="77" t="s">
        <v>151</v>
      </c>
      <c r="AD15" s="39" t="s">
        <v>69</v>
      </c>
      <c r="AE15" s="40">
        <v>1</v>
      </c>
      <c r="AF15" s="99"/>
      <c r="AG15" s="99"/>
      <c r="AH15" s="350" t="s">
        <v>152</v>
      </c>
      <c r="AI15" s="52">
        <v>3</v>
      </c>
      <c r="AK15" s="79" t="s">
        <v>64</v>
      </c>
      <c r="AL15" s="53"/>
      <c r="AM15" s="40" t="s">
        <v>81</v>
      </c>
      <c r="AO15" s="106"/>
      <c r="AP15" s="106"/>
      <c r="AQ15" s="106"/>
    </row>
    <row r="16" spans="1:43" s="42" customFormat="1" x14ac:dyDescent="0.25">
      <c r="A16" s="42" t="s">
        <v>8</v>
      </c>
      <c r="B16" s="42" t="s">
        <v>153</v>
      </c>
      <c r="C16" s="52">
        <v>3</v>
      </c>
      <c r="D16" s="52" t="s">
        <v>71</v>
      </c>
      <c r="E16" s="101" t="s">
        <v>2642</v>
      </c>
      <c r="F16" s="42" t="s">
        <v>154</v>
      </c>
      <c r="G16" s="42" t="s">
        <v>3352</v>
      </c>
      <c r="H16" s="342"/>
      <c r="I16" s="42" t="s">
        <v>156</v>
      </c>
      <c r="J16" s="42" t="s">
        <v>157</v>
      </c>
      <c r="K16" s="42" t="s">
        <v>158</v>
      </c>
      <c r="L16" s="42" t="s">
        <v>89</v>
      </c>
      <c r="M16" s="66">
        <v>43231</v>
      </c>
      <c r="N16" s="66">
        <v>43236</v>
      </c>
      <c r="O16" s="66">
        <v>43830</v>
      </c>
      <c r="P16" s="69"/>
      <c r="Q16" s="66">
        <v>43738</v>
      </c>
      <c r="R16" s="386"/>
      <c r="S16" s="69">
        <v>43522</v>
      </c>
      <c r="T16" s="52" t="str">
        <f t="shared" ref="T16:T21" si="0">IMSUB(O16,N16)</f>
        <v>594</v>
      </c>
      <c r="U16" s="52" t="str">
        <f t="shared" ref="U16:U21" si="1">IMSUB(Q16,N16)</f>
        <v>502</v>
      </c>
      <c r="V16" s="42" t="s">
        <v>90</v>
      </c>
      <c r="W16" s="52"/>
      <c r="X16" s="52"/>
      <c r="Y16" s="52"/>
      <c r="Z16" s="52">
        <v>18</v>
      </c>
      <c r="AA16" s="52">
        <v>4</v>
      </c>
      <c r="AB16" s="42">
        <f t="shared" ref="AB16:AB21" si="2">Z16/AA16</f>
        <v>4.5</v>
      </c>
      <c r="AC16" s="112" t="s">
        <v>159</v>
      </c>
      <c r="AD16" s="42" t="s">
        <v>69</v>
      </c>
      <c r="AE16" s="52">
        <v>1</v>
      </c>
      <c r="AF16" s="101">
        <v>1</v>
      </c>
      <c r="AG16" s="101"/>
      <c r="AH16" s="297" t="s">
        <v>183</v>
      </c>
      <c r="AI16" s="52">
        <v>3</v>
      </c>
      <c r="AJ16" s="42" t="s">
        <v>2279</v>
      </c>
      <c r="AK16" s="101">
        <v>1</v>
      </c>
      <c r="AL16" s="106" t="s">
        <v>2333</v>
      </c>
      <c r="AM16" s="52" t="s">
        <v>81</v>
      </c>
      <c r="AN16" s="42" t="s">
        <v>161</v>
      </c>
      <c r="AO16" s="106"/>
      <c r="AP16" s="106"/>
      <c r="AQ16" s="106" t="s">
        <v>228</v>
      </c>
    </row>
    <row r="17" spans="1:43" s="42" customFormat="1" ht="15" customHeight="1" x14ac:dyDescent="0.25">
      <c r="A17" s="42" t="s">
        <v>8</v>
      </c>
      <c r="B17" s="42" t="s">
        <v>163</v>
      </c>
      <c r="C17" s="52">
        <v>3</v>
      </c>
      <c r="D17" s="52" t="s">
        <v>56</v>
      </c>
      <c r="E17" s="101" t="s">
        <v>2643</v>
      </c>
      <c r="F17" s="42" t="s">
        <v>164</v>
      </c>
      <c r="G17" s="42" t="s">
        <v>165</v>
      </c>
      <c r="H17" s="342"/>
      <c r="I17" s="42" t="s">
        <v>166</v>
      </c>
      <c r="J17" s="42" t="s">
        <v>167</v>
      </c>
      <c r="K17" s="42" t="s">
        <v>168</v>
      </c>
      <c r="L17" s="42" t="s">
        <v>61</v>
      </c>
      <c r="M17" s="66">
        <v>43427</v>
      </c>
      <c r="N17" s="257">
        <v>43405</v>
      </c>
      <c r="O17" s="257">
        <v>44531</v>
      </c>
      <c r="P17" s="291"/>
      <c r="Q17" s="257">
        <v>44501</v>
      </c>
      <c r="R17" s="384"/>
      <c r="S17" s="66" t="s">
        <v>2334</v>
      </c>
      <c r="T17" s="52" t="str">
        <f t="shared" si="0"/>
        <v>1126</v>
      </c>
      <c r="U17" s="52" t="str">
        <f t="shared" si="1"/>
        <v>1096</v>
      </c>
      <c r="V17" s="42" t="s">
        <v>169</v>
      </c>
      <c r="W17" s="52">
        <v>91</v>
      </c>
      <c r="X17" s="52">
        <f>W17*7</f>
        <v>637</v>
      </c>
      <c r="Y17" s="52">
        <f>U17-X17</f>
        <v>459</v>
      </c>
      <c r="Z17" s="52">
        <v>40</v>
      </c>
      <c r="AA17" s="52">
        <v>2</v>
      </c>
      <c r="AB17" s="42">
        <f t="shared" si="2"/>
        <v>20</v>
      </c>
      <c r="AC17" s="112" t="s">
        <v>170</v>
      </c>
      <c r="AD17" s="42" t="s">
        <v>162</v>
      </c>
      <c r="AE17" s="52">
        <v>1</v>
      </c>
      <c r="AF17" s="101">
        <v>1</v>
      </c>
      <c r="AG17" s="101"/>
      <c r="AH17" s="258" t="s">
        <v>114</v>
      </c>
      <c r="AI17" s="52">
        <v>2</v>
      </c>
      <c r="AK17" s="52" t="s">
        <v>64</v>
      </c>
      <c r="AL17" s="42" t="s">
        <v>171</v>
      </c>
      <c r="AM17" s="52" t="s">
        <v>172</v>
      </c>
      <c r="AN17" s="42" t="s">
        <v>173</v>
      </c>
      <c r="AO17" s="106"/>
      <c r="AP17" s="106"/>
      <c r="AQ17" s="106" t="s">
        <v>2310</v>
      </c>
    </row>
    <row r="18" spans="1:43" s="42" customFormat="1" ht="15.75" customHeight="1" x14ac:dyDescent="0.25">
      <c r="A18" s="42" t="s">
        <v>8</v>
      </c>
      <c r="B18" s="42" t="s">
        <v>174</v>
      </c>
      <c r="C18" s="52">
        <v>3</v>
      </c>
      <c r="D18" s="52" t="s">
        <v>175</v>
      </c>
      <c r="E18" s="101" t="s">
        <v>2645</v>
      </c>
      <c r="F18" s="42" t="s">
        <v>176</v>
      </c>
      <c r="G18" s="42" t="s">
        <v>2650</v>
      </c>
      <c r="H18" s="342"/>
      <c r="I18" s="42" t="s">
        <v>178</v>
      </c>
      <c r="J18" s="42" t="s">
        <v>179</v>
      </c>
      <c r="K18" s="42" t="s">
        <v>180</v>
      </c>
      <c r="L18" s="106" t="s">
        <v>76</v>
      </c>
      <c r="M18" s="156">
        <v>43432</v>
      </c>
      <c r="N18" s="291">
        <v>43509</v>
      </c>
      <c r="O18" s="291">
        <v>43800</v>
      </c>
      <c r="P18" s="291"/>
      <c r="Q18" s="291">
        <v>43800</v>
      </c>
      <c r="R18" s="384"/>
      <c r="S18" s="298">
        <v>43791</v>
      </c>
      <c r="T18" s="52" t="str">
        <f t="shared" si="0"/>
        <v>291</v>
      </c>
      <c r="U18" s="52" t="str">
        <f t="shared" si="1"/>
        <v>291</v>
      </c>
      <c r="V18" s="42" t="s">
        <v>181</v>
      </c>
      <c r="W18" s="52"/>
      <c r="X18" s="52">
        <v>72</v>
      </c>
      <c r="Y18" s="52">
        <f>U18-X18</f>
        <v>219</v>
      </c>
      <c r="Z18" s="52">
        <v>16</v>
      </c>
      <c r="AA18" s="52">
        <v>2</v>
      </c>
      <c r="AB18" s="42">
        <f t="shared" si="2"/>
        <v>8</v>
      </c>
      <c r="AC18" s="42" t="s">
        <v>182</v>
      </c>
      <c r="AD18" s="42" t="s">
        <v>69</v>
      </c>
      <c r="AE18" s="52">
        <v>2</v>
      </c>
      <c r="AF18" s="101" t="s">
        <v>2328</v>
      </c>
      <c r="AG18" s="101"/>
      <c r="AH18" s="258" t="s">
        <v>183</v>
      </c>
      <c r="AI18" s="52">
        <v>3</v>
      </c>
      <c r="AK18" s="52" t="s">
        <v>64</v>
      </c>
      <c r="AM18" s="52" t="s">
        <v>67</v>
      </c>
      <c r="AN18" s="42" t="s">
        <v>184</v>
      </c>
      <c r="AO18" s="106"/>
      <c r="AP18" s="106"/>
      <c r="AQ18" s="106" t="s">
        <v>228</v>
      </c>
    </row>
    <row r="19" spans="1:43" s="42" customFormat="1" x14ac:dyDescent="0.25">
      <c r="A19" s="42" t="s">
        <v>8</v>
      </c>
      <c r="B19" s="42" t="s">
        <v>185</v>
      </c>
      <c r="C19" s="52">
        <v>3</v>
      </c>
      <c r="D19" s="52" t="s">
        <v>71</v>
      </c>
      <c r="E19" s="115" t="s">
        <v>3383</v>
      </c>
      <c r="F19" s="42" t="s">
        <v>186</v>
      </c>
      <c r="G19" s="42" t="s">
        <v>2335</v>
      </c>
      <c r="H19" s="342"/>
      <c r="I19" s="42" t="s">
        <v>188</v>
      </c>
      <c r="J19" s="42" t="s">
        <v>189</v>
      </c>
      <c r="K19" s="42" t="s">
        <v>190</v>
      </c>
      <c r="L19" s="42" t="s">
        <v>89</v>
      </c>
      <c r="M19" s="66">
        <v>43389</v>
      </c>
      <c r="N19" s="257">
        <v>43455</v>
      </c>
      <c r="O19" s="257">
        <v>43952</v>
      </c>
      <c r="P19" s="291"/>
      <c r="Q19" s="257">
        <v>43739</v>
      </c>
      <c r="R19" s="384"/>
      <c r="S19" s="69">
        <v>43511</v>
      </c>
      <c r="T19" s="52" t="str">
        <f t="shared" si="0"/>
        <v>497</v>
      </c>
      <c r="U19" s="52" t="str">
        <f t="shared" si="1"/>
        <v>284</v>
      </c>
      <c r="V19" s="42" t="s">
        <v>191</v>
      </c>
      <c r="W19" s="52">
        <v>20</v>
      </c>
      <c r="X19" s="52">
        <f>W19*7</f>
        <v>140</v>
      </c>
      <c r="Y19" s="52">
        <f>U19-X19</f>
        <v>144</v>
      </c>
      <c r="Z19" s="52">
        <v>36</v>
      </c>
      <c r="AA19" s="52">
        <v>3</v>
      </c>
      <c r="AB19" s="42">
        <f t="shared" si="2"/>
        <v>12</v>
      </c>
      <c r="AC19" s="112" t="s">
        <v>192</v>
      </c>
      <c r="AD19" s="42" t="s">
        <v>54</v>
      </c>
      <c r="AE19" s="52">
        <v>1</v>
      </c>
      <c r="AF19" s="101">
        <v>1</v>
      </c>
      <c r="AG19" s="101"/>
      <c r="AH19" s="258" t="s">
        <v>79</v>
      </c>
      <c r="AI19" s="52">
        <v>2</v>
      </c>
      <c r="AK19" s="52" t="s">
        <v>64</v>
      </c>
      <c r="AM19" s="52" t="s">
        <v>94</v>
      </c>
      <c r="AN19" s="42" t="s">
        <v>193</v>
      </c>
      <c r="AO19" s="106"/>
      <c r="AP19" s="106"/>
      <c r="AQ19" s="106" t="s">
        <v>2310</v>
      </c>
    </row>
    <row r="20" spans="1:43" s="42" customFormat="1" ht="15" customHeight="1" x14ac:dyDescent="0.25">
      <c r="A20" s="42" t="s">
        <v>8</v>
      </c>
      <c r="B20" s="42" t="s">
        <v>194</v>
      </c>
      <c r="C20" s="52">
        <v>1</v>
      </c>
      <c r="D20" s="52" t="s">
        <v>195</v>
      </c>
      <c r="E20" s="101" t="s">
        <v>2634</v>
      </c>
      <c r="F20" s="42" t="s">
        <v>196</v>
      </c>
      <c r="G20" s="42" t="s">
        <v>2337</v>
      </c>
      <c r="H20" s="342"/>
      <c r="I20" s="42" t="s">
        <v>197</v>
      </c>
      <c r="K20" s="42" t="s">
        <v>198</v>
      </c>
      <c r="L20" s="42" t="s">
        <v>89</v>
      </c>
      <c r="M20" s="67">
        <v>42985</v>
      </c>
      <c r="N20" s="67">
        <v>42927</v>
      </c>
      <c r="O20" s="68">
        <v>43831</v>
      </c>
      <c r="P20" s="68"/>
      <c r="Q20" s="68">
        <v>43831</v>
      </c>
      <c r="R20" s="385"/>
      <c r="S20" s="68">
        <v>43635</v>
      </c>
      <c r="T20" s="52" t="str">
        <f t="shared" si="0"/>
        <v>904</v>
      </c>
      <c r="U20" s="52" t="str">
        <f t="shared" si="1"/>
        <v>904</v>
      </c>
      <c r="V20" s="42" t="s">
        <v>199</v>
      </c>
      <c r="W20" s="52"/>
      <c r="X20" s="52">
        <f>365*2</f>
        <v>730</v>
      </c>
      <c r="Y20" s="52">
        <f>U20-X20</f>
        <v>174</v>
      </c>
      <c r="Z20" s="96">
        <v>31</v>
      </c>
      <c r="AA20" s="96">
        <v>3</v>
      </c>
      <c r="AB20" s="52">
        <f t="shared" si="2"/>
        <v>10.333333333333334</v>
      </c>
      <c r="AC20" s="259" t="s">
        <v>200</v>
      </c>
      <c r="AD20" s="42" t="s">
        <v>54</v>
      </c>
      <c r="AE20" s="52">
        <v>1</v>
      </c>
      <c r="AF20" s="101">
        <v>1</v>
      </c>
      <c r="AG20" s="101"/>
      <c r="AH20" s="101" t="s">
        <v>2336</v>
      </c>
      <c r="AI20" s="70">
        <v>1</v>
      </c>
      <c r="AJ20" s="66" t="s">
        <v>201</v>
      </c>
      <c r="AK20" s="52" t="s">
        <v>64</v>
      </c>
      <c r="AM20" s="52" t="s">
        <v>94</v>
      </c>
      <c r="AN20" s="42" t="s">
        <v>202</v>
      </c>
      <c r="AO20" s="101"/>
      <c r="AP20" s="106"/>
      <c r="AQ20" s="106" t="s">
        <v>2310</v>
      </c>
    </row>
    <row r="21" spans="1:43" s="42" customFormat="1" ht="15" customHeight="1" x14ac:dyDescent="0.25">
      <c r="A21" s="38" t="s">
        <v>8</v>
      </c>
      <c r="B21" s="92" t="s">
        <v>203</v>
      </c>
      <c r="C21" s="52" t="s">
        <v>204</v>
      </c>
      <c r="D21" s="52" t="s">
        <v>205</v>
      </c>
      <c r="E21" s="101" t="s">
        <v>3384</v>
      </c>
      <c r="F21" s="41" t="s">
        <v>206</v>
      </c>
      <c r="G21" s="41" t="s">
        <v>207</v>
      </c>
      <c r="H21" s="343"/>
      <c r="I21" s="93" t="s">
        <v>208</v>
      </c>
      <c r="K21" s="42" t="s">
        <v>209</v>
      </c>
      <c r="L21" s="105" t="s">
        <v>76</v>
      </c>
      <c r="M21" s="94">
        <v>42310</v>
      </c>
      <c r="N21" s="95">
        <v>42653</v>
      </c>
      <c r="O21" s="95">
        <v>44075</v>
      </c>
      <c r="P21" s="95"/>
      <c r="Q21" s="95">
        <v>44075</v>
      </c>
      <c r="R21" s="387"/>
      <c r="S21" s="46">
        <v>43775</v>
      </c>
      <c r="T21" s="52" t="str">
        <f t="shared" si="0"/>
        <v>1422</v>
      </c>
      <c r="U21" s="52" t="str">
        <f t="shared" si="1"/>
        <v>1422</v>
      </c>
      <c r="V21" s="42" t="s">
        <v>210</v>
      </c>
      <c r="W21" s="96">
        <v>0.14285714285714285</v>
      </c>
      <c r="X21" s="49">
        <v>1</v>
      </c>
      <c r="Y21" s="52">
        <f>U21-X21</f>
        <v>1421</v>
      </c>
      <c r="Z21" s="107">
        <v>33</v>
      </c>
      <c r="AA21" s="52">
        <v>3</v>
      </c>
      <c r="AB21" s="42">
        <f t="shared" si="2"/>
        <v>11</v>
      </c>
      <c r="AC21" s="93" t="s">
        <v>211</v>
      </c>
      <c r="AD21" s="42" t="s">
        <v>69</v>
      </c>
      <c r="AE21" s="52">
        <v>1</v>
      </c>
      <c r="AF21" s="101">
        <v>1</v>
      </c>
      <c r="AG21" s="101"/>
      <c r="AH21" s="258" t="s">
        <v>212</v>
      </c>
      <c r="AI21" s="52">
        <v>3</v>
      </c>
      <c r="AJ21" s="42" t="s">
        <v>213</v>
      </c>
      <c r="AK21" s="98" t="s">
        <v>214</v>
      </c>
      <c r="AL21" s="42" t="s">
        <v>215</v>
      </c>
      <c r="AM21" s="52" t="s">
        <v>81</v>
      </c>
      <c r="AO21" s="106"/>
      <c r="AP21" s="106"/>
      <c r="AQ21" s="106" t="s">
        <v>2139</v>
      </c>
    </row>
    <row r="22" spans="1:43" s="42" customFormat="1" ht="15.75" x14ac:dyDescent="0.25">
      <c r="A22" s="38" t="s">
        <v>8</v>
      </c>
      <c r="B22" s="76" t="s">
        <v>216</v>
      </c>
      <c r="C22" s="40">
        <v>3</v>
      </c>
      <c r="D22" s="40" t="s">
        <v>217</v>
      </c>
      <c r="E22" s="99" t="s">
        <v>2640</v>
      </c>
      <c r="F22" s="41" t="s">
        <v>218</v>
      </c>
      <c r="G22" s="41" t="s">
        <v>219</v>
      </c>
      <c r="H22" s="343"/>
      <c r="I22" s="77" t="s">
        <v>220</v>
      </c>
      <c r="K22" s="76" t="s">
        <v>221</v>
      </c>
      <c r="L22" s="105" t="s">
        <v>1632</v>
      </c>
      <c r="M22" s="44">
        <v>42156</v>
      </c>
      <c r="N22" s="45">
        <v>42083</v>
      </c>
      <c r="O22" s="95">
        <v>43571</v>
      </c>
      <c r="P22" s="95"/>
      <c r="Q22" s="95">
        <v>43571</v>
      </c>
      <c r="R22" s="387"/>
      <c r="S22" s="46">
        <v>43710</v>
      </c>
      <c r="T22" s="52" t="s">
        <v>3202</v>
      </c>
      <c r="U22" s="52" t="s">
        <v>3203</v>
      </c>
      <c r="V22" s="39" t="s">
        <v>112</v>
      </c>
      <c r="W22" s="40">
        <v>12</v>
      </c>
      <c r="X22" s="49">
        <v>84</v>
      </c>
      <c r="Y22" s="52">
        <v>1404</v>
      </c>
      <c r="Z22" s="100">
        <v>24</v>
      </c>
      <c r="AA22" s="49">
        <v>2</v>
      </c>
      <c r="AB22" s="42">
        <v>12</v>
      </c>
      <c r="AC22" s="77" t="s">
        <v>222</v>
      </c>
      <c r="AD22" s="39" t="s">
        <v>162</v>
      </c>
      <c r="AE22" s="40">
        <v>1</v>
      </c>
      <c r="AF22" s="99"/>
      <c r="AG22" s="99"/>
      <c r="AH22" s="350" t="s">
        <v>223</v>
      </c>
      <c r="AI22" s="52" t="s">
        <v>224</v>
      </c>
      <c r="AJ22" s="42" t="s">
        <v>225</v>
      </c>
      <c r="AK22" s="79" t="s">
        <v>226</v>
      </c>
      <c r="AL22" s="53" t="s">
        <v>227</v>
      </c>
      <c r="AM22" s="40" t="s">
        <v>228</v>
      </c>
      <c r="AO22" s="106"/>
      <c r="AP22" s="106"/>
      <c r="AQ22" s="106"/>
    </row>
    <row r="23" spans="1:43" s="42" customFormat="1" x14ac:dyDescent="0.25">
      <c r="A23" s="42" t="s">
        <v>8</v>
      </c>
      <c r="B23" s="42" t="s">
        <v>229</v>
      </c>
      <c r="C23" s="52">
        <v>3</v>
      </c>
      <c r="D23" s="52" t="s">
        <v>56</v>
      </c>
      <c r="E23" s="101" t="s">
        <v>2647</v>
      </c>
      <c r="F23" s="42" t="s">
        <v>2339</v>
      </c>
      <c r="G23" s="42" t="s">
        <v>231</v>
      </c>
      <c r="H23" s="342"/>
      <c r="I23" s="42" t="s">
        <v>232</v>
      </c>
      <c r="J23" s="42" t="s">
        <v>233</v>
      </c>
      <c r="K23" s="42" t="s">
        <v>234</v>
      </c>
      <c r="L23" s="42" t="s">
        <v>89</v>
      </c>
      <c r="M23" s="66">
        <v>43508</v>
      </c>
      <c r="N23" s="66">
        <v>43487</v>
      </c>
      <c r="O23" s="257">
        <v>43831</v>
      </c>
      <c r="P23" s="291"/>
      <c r="Q23" s="257">
        <v>43739</v>
      </c>
      <c r="R23" s="384"/>
      <c r="S23" s="66">
        <v>43508</v>
      </c>
      <c r="T23" s="52" t="str">
        <f>IMSUB(O23,N23)</f>
        <v>344</v>
      </c>
      <c r="U23" s="52" t="str">
        <f>IMSUB(Q23,N23)</f>
        <v>252</v>
      </c>
      <c r="V23" s="42" t="s">
        <v>90</v>
      </c>
      <c r="X23" s="52"/>
      <c r="Y23" s="52">
        <f>U23-X23</f>
        <v>252</v>
      </c>
      <c r="Z23" s="52">
        <v>64</v>
      </c>
      <c r="AA23" s="52">
        <v>2</v>
      </c>
      <c r="AB23" s="42">
        <f>Z23/AA23</f>
        <v>32</v>
      </c>
      <c r="AC23" s="42" t="s">
        <v>235</v>
      </c>
      <c r="AD23" s="42" t="s">
        <v>69</v>
      </c>
      <c r="AE23" s="52">
        <v>1</v>
      </c>
      <c r="AF23" s="101">
        <v>1</v>
      </c>
      <c r="AG23" s="101"/>
      <c r="AH23" s="52" t="s">
        <v>64</v>
      </c>
      <c r="AI23" s="52">
        <v>5</v>
      </c>
      <c r="AJ23" s="52" t="s">
        <v>2338</v>
      </c>
      <c r="AK23" s="52" t="s">
        <v>64</v>
      </c>
      <c r="AL23" s="52"/>
      <c r="AM23" s="52" t="s">
        <v>94</v>
      </c>
      <c r="AN23" s="42" t="s">
        <v>236</v>
      </c>
      <c r="AO23" s="106"/>
      <c r="AP23" s="106"/>
      <c r="AQ23" s="106" t="s">
        <v>228</v>
      </c>
    </row>
    <row r="24" spans="1:43" s="42" customFormat="1" x14ac:dyDescent="0.25">
      <c r="A24" s="42" t="s">
        <v>8</v>
      </c>
      <c r="B24" s="42" t="s">
        <v>237</v>
      </c>
      <c r="C24" s="52">
        <v>4</v>
      </c>
      <c r="D24" s="52" t="s">
        <v>127</v>
      </c>
      <c r="E24" s="101" t="s">
        <v>2641</v>
      </c>
      <c r="F24" s="42" t="s">
        <v>238</v>
      </c>
      <c r="G24" s="42" t="s">
        <v>2330</v>
      </c>
      <c r="H24" s="342"/>
      <c r="I24" s="42" t="s">
        <v>239</v>
      </c>
      <c r="J24" s="42" t="s">
        <v>240</v>
      </c>
      <c r="K24" s="42" t="s">
        <v>241</v>
      </c>
      <c r="L24" s="106" t="s">
        <v>76</v>
      </c>
      <c r="M24" s="66">
        <v>43087</v>
      </c>
      <c r="N24" s="67">
        <v>43091</v>
      </c>
      <c r="O24" s="68">
        <v>43820</v>
      </c>
      <c r="P24" s="68"/>
      <c r="Q24" s="68">
        <v>43819</v>
      </c>
      <c r="R24" s="385"/>
      <c r="S24" s="69">
        <v>43815</v>
      </c>
      <c r="T24" s="52" t="str">
        <f>IMSUB(O24,N24)</f>
        <v>729</v>
      </c>
      <c r="U24" s="52" t="str">
        <f>IMSUB(Q24,N24)</f>
        <v>728</v>
      </c>
      <c r="V24" s="42" t="s">
        <v>242</v>
      </c>
      <c r="W24" s="52">
        <v>23.142857142857142</v>
      </c>
      <c r="X24" s="49">
        <v>162</v>
      </c>
      <c r="Y24" s="52">
        <f>U24-X24</f>
        <v>566</v>
      </c>
      <c r="Z24" s="101">
        <v>72</v>
      </c>
      <c r="AA24" s="70">
        <v>2</v>
      </c>
      <c r="AB24" s="42">
        <f>Z24/AA24</f>
        <v>36</v>
      </c>
      <c r="AC24" s="42" t="s">
        <v>243</v>
      </c>
      <c r="AD24" s="42" t="s">
        <v>69</v>
      </c>
      <c r="AE24" s="70">
        <v>2</v>
      </c>
      <c r="AF24" s="107">
        <v>3</v>
      </c>
      <c r="AG24" s="107"/>
      <c r="AH24" s="142" t="s">
        <v>64</v>
      </c>
      <c r="AI24" s="52" t="s">
        <v>135</v>
      </c>
      <c r="AK24" s="52" t="s">
        <v>64</v>
      </c>
      <c r="AM24" s="52" t="s">
        <v>137</v>
      </c>
      <c r="AN24" s="42" t="s">
        <v>244</v>
      </c>
      <c r="AO24" s="106"/>
      <c r="AP24" s="106"/>
      <c r="AQ24" s="106" t="s">
        <v>228</v>
      </c>
    </row>
    <row r="25" spans="1:43" s="42" customFormat="1" x14ac:dyDescent="0.25">
      <c r="A25" s="42" t="s">
        <v>8</v>
      </c>
      <c r="B25" s="42" t="s">
        <v>245</v>
      </c>
      <c r="C25" s="52">
        <v>4</v>
      </c>
      <c r="D25" s="52" t="s">
        <v>71</v>
      </c>
      <c r="E25" s="101"/>
      <c r="F25" s="42" t="s">
        <v>246</v>
      </c>
      <c r="G25" s="42" t="s">
        <v>247</v>
      </c>
      <c r="H25" s="342"/>
      <c r="I25" s="42" t="s">
        <v>248</v>
      </c>
      <c r="J25" s="42" t="s">
        <v>249</v>
      </c>
      <c r="K25" s="42" t="s">
        <v>250</v>
      </c>
      <c r="L25" s="106" t="s">
        <v>2340</v>
      </c>
      <c r="M25" s="66">
        <v>43355</v>
      </c>
      <c r="N25" s="66">
        <v>43277</v>
      </c>
      <c r="O25" s="291">
        <v>43612</v>
      </c>
      <c r="P25" s="291"/>
      <c r="Q25" s="291">
        <v>43612</v>
      </c>
      <c r="R25" s="384"/>
      <c r="S25" s="69">
        <v>43790</v>
      </c>
      <c r="T25" s="52" t="s">
        <v>3242</v>
      </c>
      <c r="U25" s="52" t="s">
        <v>3090</v>
      </c>
      <c r="V25" s="42" t="s">
        <v>252</v>
      </c>
      <c r="W25" s="52">
        <v>96</v>
      </c>
      <c r="X25" s="52">
        <v>672</v>
      </c>
      <c r="Y25" s="52">
        <v>-337</v>
      </c>
      <c r="Z25" s="101">
        <v>18</v>
      </c>
      <c r="AA25" s="52">
        <v>1</v>
      </c>
      <c r="AB25" s="42">
        <v>18</v>
      </c>
      <c r="AC25" s="112" t="s">
        <v>253</v>
      </c>
      <c r="AD25" s="42" t="s">
        <v>69</v>
      </c>
      <c r="AE25" s="52">
        <v>2</v>
      </c>
      <c r="AF25" s="101"/>
      <c r="AG25" s="101"/>
      <c r="AH25" s="258" t="s">
        <v>64</v>
      </c>
      <c r="AI25" s="52">
        <v>2</v>
      </c>
      <c r="AK25" s="52" t="s">
        <v>64</v>
      </c>
      <c r="AM25" s="52" t="s">
        <v>94</v>
      </c>
      <c r="AN25" s="42" t="s">
        <v>254</v>
      </c>
      <c r="AO25" s="106"/>
      <c r="AP25" s="106"/>
      <c r="AQ25" s="106"/>
    </row>
    <row r="26" spans="1:43" s="42" customFormat="1" ht="15.75" x14ac:dyDescent="0.25">
      <c r="A26" s="38" t="s">
        <v>8</v>
      </c>
      <c r="B26" s="76" t="s">
        <v>245</v>
      </c>
      <c r="C26" s="40">
        <v>4</v>
      </c>
      <c r="D26" s="40" t="s">
        <v>71</v>
      </c>
      <c r="E26" s="99"/>
      <c r="F26" s="41" t="s">
        <v>246</v>
      </c>
      <c r="G26" s="41" t="s">
        <v>73</v>
      </c>
      <c r="H26" s="343"/>
      <c r="I26" s="77" t="s">
        <v>255</v>
      </c>
      <c r="K26" s="39" t="s">
        <v>256</v>
      </c>
      <c r="L26" s="105" t="s">
        <v>2340</v>
      </c>
      <c r="M26" s="44">
        <v>42066</v>
      </c>
      <c r="N26" s="44">
        <v>42064</v>
      </c>
      <c r="O26" s="95">
        <v>43650</v>
      </c>
      <c r="P26" s="95"/>
      <c r="Q26" s="95">
        <v>43486</v>
      </c>
      <c r="R26" s="387"/>
      <c r="S26" s="46">
        <v>43663</v>
      </c>
      <c r="T26" s="52" t="s">
        <v>3167</v>
      </c>
      <c r="U26" s="52" t="s">
        <v>3243</v>
      </c>
      <c r="V26" s="39" t="s">
        <v>252</v>
      </c>
      <c r="W26" s="40">
        <v>96</v>
      </c>
      <c r="X26" s="49">
        <v>672</v>
      </c>
      <c r="Y26" s="52">
        <v>750</v>
      </c>
      <c r="Z26" s="49">
        <v>50</v>
      </c>
      <c r="AA26" s="49">
        <v>3</v>
      </c>
      <c r="AB26" s="42">
        <v>16.666666666666668</v>
      </c>
      <c r="AC26" s="77" t="s">
        <v>253</v>
      </c>
      <c r="AD26" s="39" t="s">
        <v>69</v>
      </c>
      <c r="AE26" s="40">
        <v>2</v>
      </c>
      <c r="AF26" s="99"/>
      <c r="AG26" s="99"/>
      <c r="AH26" s="350" t="s">
        <v>223</v>
      </c>
      <c r="AI26" s="52">
        <v>2</v>
      </c>
      <c r="AK26" s="79" t="s">
        <v>64</v>
      </c>
      <c r="AL26" s="53"/>
      <c r="AM26" s="40" t="s">
        <v>137</v>
      </c>
      <c r="AO26" s="106"/>
      <c r="AP26" s="106"/>
      <c r="AQ26" s="106"/>
    </row>
    <row r="27" spans="1:43" s="42" customFormat="1" ht="15" customHeight="1" x14ac:dyDescent="0.25">
      <c r="A27" s="42" t="s">
        <v>8</v>
      </c>
      <c r="B27" s="42" t="s">
        <v>245</v>
      </c>
      <c r="C27" s="52">
        <v>4</v>
      </c>
      <c r="D27" s="52" t="s">
        <v>71</v>
      </c>
      <c r="E27" s="101"/>
      <c r="F27" s="42" t="s">
        <v>257</v>
      </c>
      <c r="G27" s="42" t="s">
        <v>247</v>
      </c>
      <c r="H27" s="342"/>
      <c r="I27" s="42" t="s">
        <v>258</v>
      </c>
      <c r="J27" s="42" t="s">
        <v>259</v>
      </c>
      <c r="K27" s="42" t="s">
        <v>260</v>
      </c>
      <c r="L27" s="105" t="s">
        <v>2340</v>
      </c>
      <c r="M27" s="66">
        <v>43493</v>
      </c>
      <c r="N27" s="66">
        <v>43446</v>
      </c>
      <c r="O27" s="291">
        <v>43643</v>
      </c>
      <c r="P27" s="291"/>
      <c r="Q27" s="291">
        <v>43535</v>
      </c>
      <c r="R27" s="384"/>
      <c r="S27" s="46">
        <v>43663</v>
      </c>
      <c r="T27" s="52" t="s">
        <v>3244</v>
      </c>
      <c r="U27" s="52" t="s">
        <v>3245</v>
      </c>
      <c r="V27" s="42" t="s">
        <v>261</v>
      </c>
      <c r="W27" s="42">
        <v>24</v>
      </c>
      <c r="X27" s="52">
        <v>168</v>
      </c>
      <c r="Y27" s="52">
        <v>-79</v>
      </c>
      <c r="Z27" s="101">
        <v>3</v>
      </c>
      <c r="AA27" s="52">
        <v>4</v>
      </c>
      <c r="AB27" s="42">
        <v>0.75</v>
      </c>
      <c r="AC27" s="42" t="s">
        <v>253</v>
      </c>
      <c r="AD27" s="42" t="s">
        <v>69</v>
      </c>
      <c r="AE27" s="52">
        <v>2</v>
      </c>
      <c r="AF27" s="101"/>
      <c r="AG27" s="101"/>
      <c r="AH27" s="258" t="s">
        <v>64</v>
      </c>
      <c r="AI27" s="52">
        <v>2</v>
      </c>
      <c r="AJ27" s="52"/>
      <c r="AK27" s="52">
        <v>7</v>
      </c>
      <c r="AL27" s="52"/>
      <c r="AM27" s="112" t="s">
        <v>262</v>
      </c>
      <c r="AN27" s="42" t="s">
        <v>263</v>
      </c>
      <c r="AO27" s="106"/>
      <c r="AP27" s="106"/>
      <c r="AQ27" s="106"/>
    </row>
    <row r="28" spans="1:43" s="42" customFormat="1" ht="15" customHeight="1" x14ac:dyDescent="0.25">
      <c r="A28" s="38" t="s">
        <v>8</v>
      </c>
      <c r="B28" s="92" t="s">
        <v>3347</v>
      </c>
      <c r="C28" s="40">
        <v>4</v>
      </c>
      <c r="D28" s="40" t="s">
        <v>71</v>
      </c>
      <c r="E28" s="99"/>
      <c r="F28" s="41" t="s">
        <v>3348</v>
      </c>
      <c r="G28" s="41" t="s">
        <v>73</v>
      </c>
      <c r="H28" s="343"/>
      <c r="I28" s="93" t="s">
        <v>265</v>
      </c>
      <c r="K28" s="104" t="s">
        <v>266</v>
      </c>
      <c r="L28" s="105" t="s">
        <v>1632</v>
      </c>
      <c r="M28" s="94">
        <v>42342</v>
      </c>
      <c r="N28" s="78">
        <v>42360</v>
      </c>
      <c r="O28" s="95">
        <v>43705</v>
      </c>
      <c r="P28" s="95"/>
      <c r="Q28" s="95">
        <v>43705</v>
      </c>
      <c r="R28" s="387"/>
      <c r="S28" s="46">
        <v>43712</v>
      </c>
      <c r="T28" s="52" t="s">
        <v>3204</v>
      </c>
      <c r="U28" s="52" t="s">
        <v>3205</v>
      </c>
      <c r="V28" s="42" t="s">
        <v>267</v>
      </c>
      <c r="W28" s="52">
        <v>72</v>
      </c>
      <c r="X28" s="49">
        <v>504</v>
      </c>
      <c r="Y28" s="52">
        <v>841</v>
      </c>
      <c r="Z28" s="107">
        <v>61</v>
      </c>
      <c r="AA28" s="52">
        <v>10</v>
      </c>
      <c r="AB28" s="42">
        <v>6.1</v>
      </c>
      <c r="AC28" s="93" t="s">
        <v>268</v>
      </c>
      <c r="AD28" s="42" t="s">
        <v>69</v>
      </c>
      <c r="AE28" s="52">
        <v>3</v>
      </c>
      <c r="AF28" s="101"/>
      <c r="AG28" s="101"/>
      <c r="AH28" s="258" t="s">
        <v>223</v>
      </c>
      <c r="AI28" s="52" t="s">
        <v>224</v>
      </c>
      <c r="AJ28" s="42" t="s">
        <v>269</v>
      </c>
      <c r="AK28" s="52" t="s">
        <v>64</v>
      </c>
      <c r="AL28" s="42" t="s">
        <v>270</v>
      </c>
      <c r="AM28" s="52" t="s">
        <v>81</v>
      </c>
      <c r="AO28" s="106"/>
      <c r="AP28" s="106"/>
      <c r="AQ28" s="106"/>
    </row>
    <row r="29" spans="1:43" s="42" customFormat="1" ht="15" customHeight="1" x14ac:dyDescent="0.25">
      <c r="A29" s="42" t="s">
        <v>8</v>
      </c>
      <c r="B29" s="42" t="s">
        <v>3360</v>
      </c>
      <c r="C29" s="52">
        <v>4</v>
      </c>
      <c r="D29" s="52" t="s">
        <v>127</v>
      </c>
      <c r="E29" s="101"/>
      <c r="F29" s="42" t="s">
        <v>3361</v>
      </c>
      <c r="G29" s="42" t="s">
        <v>2330</v>
      </c>
      <c r="H29" s="342"/>
      <c r="I29" s="42" t="s">
        <v>273</v>
      </c>
      <c r="J29" s="42" t="s">
        <v>274</v>
      </c>
      <c r="K29" s="42" t="s">
        <v>275</v>
      </c>
      <c r="L29" s="105" t="s">
        <v>1632</v>
      </c>
      <c r="M29" s="66">
        <v>42747</v>
      </c>
      <c r="N29" s="67">
        <v>42766</v>
      </c>
      <c r="O29" s="68">
        <v>43621</v>
      </c>
      <c r="P29" s="68"/>
      <c r="Q29" s="68">
        <v>43621</v>
      </c>
      <c r="R29" s="385"/>
      <c r="S29" s="69">
        <v>43649</v>
      </c>
      <c r="T29" s="52" t="s">
        <v>3206</v>
      </c>
      <c r="U29" s="52" t="s">
        <v>3207</v>
      </c>
      <c r="V29" s="42" t="s">
        <v>276</v>
      </c>
      <c r="W29" s="52">
        <v>25</v>
      </c>
      <c r="X29" s="49">
        <v>175</v>
      </c>
      <c r="Y29" s="52">
        <v>680</v>
      </c>
      <c r="Z29" s="52">
        <v>24</v>
      </c>
      <c r="AA29" s="70">
        <v>2</v>
      </c>
      <c r="AB29" s="42">
        <v>12</v>
      </c>
      <c r="AC29" s="42" t="s">
        <v>268</v>
      </c>
      <c r="AD29" s="42" t="s">
        <v>69</v>
      </c>
      <c r="AE29" s="70">
        <v>1</v>
      </c>
      <c r="AF29" s="107"/>
      <c r="AG29" s="107"/>
      <c r="AH29" s="142" t="s">
        <v>64</v>
      </c>
      <c r="AI29" s="52" t="s">
        <v>277</v>
      </c>
      <c r="AK29" s="52" t="s">
        <v>64</v>
      </c>
      <c r="AM29" s="52" t="s">
        <v>94</v>
      </c>
      <c r="AN29" s="42" t="s">
        <v>278</v>
      </c>
      <c r="AO29" s="106"/>
      <c r="AP29" s="106"/>
      <c r="AQ29" s="106"/>
    </row>
    <row r="30" spans="1:43" s="42" customFormat="1" ht="15" customHeight="1" x14ac:dyDescent="0.25">
      <c r="A30" s="42" t="s">
        <v>8</v>
      </c>
      <c r="B30" s="42" t="s">
        <v>279</v>
      </c>
      <c r="C30" s="52">
        <v>4</v>
      </c>
      <c r="D30" s="52" t="s">
        <v>71</v>
      </c>
      <c r="E30" s="101"/>
      <c r="F30" s="42" t="s">
        <v>72</v>
      </c>
      <c r="G30" s="42" t="s">
        <v>247</v>
      </c>
      <c r="H30" s="342"/>
      <c r="I30" s="42" t="s">
        <v>280</v>
      </c>
      <c r="J30" s="42" t="s">
        <v>281</v>
      </c>
      <c r="K30" s="42" t="s">
        <v>282</v>
      </c>
      <c r="L30" s="105" t="s">
        <v>1632</v>
      </c>
      <c r="M30" s="66">
        <v>43398</v>
      </c>
      <c r="N30" s="66">
        <v>43409</v>
      </c>
      <c r="O30" s="69">
        <v>43599</v>
      </c>
      <c r="P30" s="69"/>
      <c r="Q30" s="69">
        <v>43599</v>
      </c>
      <c r="R30" s="386"/>
      <c r="S30" s="69">
        <v>43621</v>
      </c>
      <c r="T30" s="52" t="s">
        <v>3097</v>
      </c>
      <c r="U30" s="52" t="s">
        <v>3208</v>
      </c>
      <c r="V30" s="42" t="s">
        <v>283</v>
      </c>
      <c r="W30" s="52"/>
      <c r="X30" s="52">
        <v>317</v>
      </c>
      <c r="Y30" s="52"/>
      <c r="Z30" s="101">
        <v>36</v>
      </c>
      <c r="AA30" s="52">
        <v>4</v>
      </c>
      <c r="AB30" s="42">
        <v>9</v>
      </c>
      <c r="AC30" s="112" t="s">
        <v>268</v>
      </c>
      <c r="AD30" s="42" t="s">
        <v>69</v>
      </c>
      <c r="AE30" s="52">
        <v>1</v>
      </c>
      <c r="AF30" s="101"/>
      <c r="AG30" s="101"/>
      <c r="AH30" s="258" t="s">
        <v>64</v>
      </c>
      <c r="AI30" s="52" t="s">
        <v>92</v>
      </c>
      <c r="AJ30" s="42" t="s">
        <v>284</v>
      </c>
      <c r="AK30" s="52">
        <v>7</v>
      </c>
      <c r="AL30" s="42" t="s">
        <v>285</v>
      </c>
      <c r="AM30" s="52" t="s">
        <v>81</v>
      </c>
      <c r="AN30" s="42" t="s">
        <v>286</v>
      </c>
      <c r="AO30" s="106"/>
      <c r="AP30" s="106"/>
      <c r="AQ30" s="106"/>
    </row>
    <row r="31" spans="1:43" s="42" customFormat="1" ht="15.75" customHeight="1" x14ac:dyDescent="0.25">
      <c r="A31" s="42" t="s">
        <v>8</v>
      </c>
      <c r="B31" s="42" t="s">
        <v>287</v>
      </c>
      <c r="C31" s="52" t="s">
        <v>140</v>
      </c>
      <c r="D31" s="52" t="s">
        <v>140</v>
      </c>
      <c r="E31" s="101" t="s">
        <v>2237</v>
      </c>
      <c r="F31" s="42" t="s">
        <v>288</v>
      </c>
      <c r="G31" s="42" t="s">
        <v>140</v>
      </c>
      <c r="H31" s="342"/>
      <c r="I31" s="42" t="s">
        <v>289</v>
      </c>
      <c r="J31" s="42" t="s">
        <v>290</v>
      </c>
      <c r="K31" s="42" t="s">
        <v>291</v>
      </c>
      <c r="L31" s="42" t="s">
        <v>61</v>
      </c>
      <c r="M31" s="66">
        <v>43418</v>
      </c>
      <c r="N31" s="69">
        <v>43735</v>
      </c>
      <c r="O31" s="69">
        <v>43889</v>
      </c>
      <c r="P31" s="69"/>
      <c r="Q31" s="69">
        <v>43889</v>
      </c>
      <c r="R31" s="386"/>
      <c r="S31" s="69">
        <v>43588</v>
      </c>
      <c r="T31" s="52" t="str">
        <f>IMSUB(O31,N31)</f>
        <v>154</v>
      </c>
      <c r="U31" s="52" t="str">
        <f>IMSUB(Q31,N31)</f>
        <v>154</v>
      </c>
      <c r="V31" s="42" t="s">
        <v>292</v>
      </c>
      <c r="W31" s="52"/>
      <c r="X31" s="52">
        <v>14</v>
      </c>
      <c r="Y31" s="52">
        <f>U31-X31</f>
        <v>140</v>
      </c>
      <c r="Z31" s="52">
        <v>12</v>
      </c>
      <c r="AA31" s="52">
        <v>2</v>
      </c>
      <c r="AB31" s="42">
        <f>Z31/AA31</f>
        <v>6</v>
      </c>
      <c r="AC31" s="42" t="s">
        <v>293</v>
      </c>
      <c r="AD31" s="42" t="s">
        <v>69</v>
      </c>
      <c r="AE31" s="52">
        <v>1</v>
      </c>
      <c r="AF31" s="101" t="s">
        <v>2237</v>
      </c>
      <c r="AG31" s="101"/>
      <c r="AH31" s="258" t="s">
        <v>294</v>
      </c>
      <c r="AI31" s="52" t="s">
        <v>224</v>
      </c>
      <c r="AJ31" s="42" t="s">
        <v>295</v>
      </c>
      <c r="AK31" s="52" t="s">
        <v>64</v>
      </c>
      <c r="AM31" s="52" t="s">
        <v>94</v>
      </c>
      <c r="AN31" s="42" t="s">
        <v>296</v>
      </c>
      <c r="AO31" s="106"/>
      <c r="AP31" s="106"/>
      <c r="AQ31" s="106" t="s">
        <v>228</v>
      </c>
    </row>
    <row r="32" spans="1:43" s="42" customFormat="1" ht="15" customHeight="1" x14ac:dyDescent="0.25">
      <c r="A32" s="42" t="s">
        <v>8</v>
      </c>
      <c r="B32" s="42" t="s">
        <v>298</v>
      </c>
      <c r="C32" s="52">
        <v>4</v>
      </c>
      <c r="D32" s="52" t="s">
        <v>205</v>
      </c>
      <c r="E32" s="101"/>
      <c r="F32" s="42" t="s">
        <v>299</v>
      </c>
      <c r="G32" s="42" t="s">
        <v>207</v>
      </c>
      <c r="H32" s="342"/>
      <c r="I32" s="42" t="s">
        <v>300</v>
      </c>
      <c r="J32" s="42" t="s">
        <v>301</v>
      </c>
      <c r="K32" s="42" t="s">
        <v>302</v>
      </c>
      <c r="L32" s="106" t="s">
        <v>1632</v>
      </c>
      <c r="M32" s="66">
        <v>43010</v>
      </c>
      <c r="N32" s="67">
        <v>43017</v>
      </c>
      <c r="O32" s="68">
        <v>43713</v>
      </c>
      <c r="P32" s="68"/>
      <c r="Q32" s="68">
        <v>43713</v>
      </c>
      <c r="R32" s="385"/>
      <c r="S32" s="69">
        <v>43718</v>
      </c>
      <c r="T32" s="52" t="s">
        <v>3209</v>
      </c>
      <c r="U32" s="52" t="s">
        <v>3210</v>
      </c>
      <c r="V32" s="42" t="s">
        <v>303</v>
      </c>
      <c r="W32" s="52">
        <v>2.8571428571428572</v>
      </c>
      <c r="X32" s="49">
        <v>20</v>
      </c>
      <c r="Y32" s="52">
        <v>676</v>
      </c>
      <c r="Z32" s="101">
        <v>88</v>
      </c>
      <c r="AA32" s="70">
        <v>2</v>
      </c>
      <c r="AB32" s="42">
        <v>44</v>
      </c>
      <c r="AC32" s="42" t="s">
        <v>304</v>
      </c>
      <c r="AD32" s="42" t="s">
        <v>297</v>
      </c>
      <c r="AE32" s="70">
        <v>1</v>
      </c>
      <c r="AF32" s="107"/>
      <c r="AG32" s="107"/>
      <c r="AH32" s="142" t="s">
        <v>64</v>
      </c>
      <c r="AI32" s="52" t="s">
        <v>135</v>
      </c>
      <c r="AJ32" s="42" t="s">
        <v>305</v>
      </c>
      <c r="AK32" s="52" t="s">
        <v>64</v>
      </c>
      <c r="AM32" s="52" t="s">
        <v>94</v>
      </c>
      <c r="AN32" s="42" t="s">
        <v>306</v>
      </c>
      <c r="AO32" s="106"/>
      <c r="AP32" s="106"/>
      <c r="AQ32" s="106"/>
    </row>
    <row r="33" spans="1:43" s="42" customFormat="1" ht="15" customHeight="1" x14ac:dyDescent="0.25">
      <c r="A33" s="42" t="s">
        <v>8</v>
      </c>
      <c r="B33" s="42" t="s">
        <v>307</v>
      </c>
      <c r="C33" s="52">
        <v>4</v>
      </c>
      <c r="D33" s="52" t="s">
        <v>308</v>
      </c>
      <c r="E33" s="101"/>
      <c r="F33" s="42" t="s">
        <v>3349</v>
      </c>
      <c r="G33" s="42" t="s">
        <v>310</v>
      </c>
      <c r="H33" s="342"/>
      <c r="I33" s="42" t="s">
        <v>311</v>
      </c>
      <c r="J33" s="42" t="s">
        <v>312</v>
      </c>
      <c r="K33" s="42" t="s">
        <v>313</v>
      </c>
      <c r="L33" s="106" t="s">
        <v>1632</v>
      </c>
      <c r="M33" s="66">
        <v>42737</v>
      </c>
      <c r="N33" s="67">
        <v>42705</v>
      </c>
      <c r="O33" s="68">
        <v>43502</v>
      </c>
      <c r="P33" s="68"/>
      <c r="Q33" s="68">
        <v>43502</v>
      </c>
      <c r="R33" s="385"/>
      <c r="S33" s="69">
        <v>43692</v>
      </c>
      <c r="T33" s="52" t="s">
        <v>3211</v>
      </c>
      <c r="U33" s="52" t="s">
        <v>3212</v>
      </c>
      <c r="V33" s="42" t="s">
        <v>314</v>
      </c>
      <c r="W33" s="52">
        <v>26.0715</v>
      </c>
      <c r="X33" s="49">
        <v>182.50049999999999</v>
      </c>
      <c r="Y33" s="52">
        <v>614.49950000000001</v>
      </c>
      <c r="Z33" s="52">
        <v>83</v>
      </c>
      <c r="AA33" s="70">
        <v>4</v>
      </c>
      <c r="AB33" s="42">
        <v>20.75</v>
      </c>
      <c r="AC33" s="42" t="s">
        <v>315</v>
      </c>
      <c r="AD33" s="42" t="s">
        <v>297</v>
      </c>
      <c r="AE33" s="70">
        <v>1</v>
      </c>
      <c r="AF33" s="107"/>
      <c r="AG33" s="107"/>
      <c r="AH33" s="142" t="s">
        <v>316</v>
      </c>
      <c r="AI33" s="52">
        <v>3</v>
      </c>
      <c r="AK33" s="52">
        <v>7</v>
      </c>
      <c r="AL33" s="42" t="s">
        <v>317</v>
      </c>
      <c r="AM33" s="52" t="s">
        <v>81</v>
      </c>
      <c r="AN33" s="42" t="s">
        <v>318</v>
      </c>
      <c r="AO33" s="106"/>
      <c r="AP33" s="106"/>
      <c r="AQ33" s="106"/>
    </row>
    <row r="34" spans="1:43" s="42" customFormat="1" ht="15" customHeight="1" x14ac:dyDescent="0.25">
      <c r="A34" s="42" t="s">
        <v>8</v>
      </c>
      <c r="B34" s="42" t="s">
        <v>319</v>
      </c>
      <c r="C34" s="52">
        <v>3</v>
      </c>
      <c r="D34" s="52" t="s">
        <v>83</v>
      </c>
      <c r="E34" s="101" t="s">
        <v>2645</v>
      </c>
      <c r="F34" s="42" t="s">
        <v>320</v>
      </c>
      <c r="G34" s="42" t="s">
        <v>321</v>
      </c>
      <c r="H34" s="342"/>
      <c r="I34" s="42" t="s">
        <v>322</v>
      </c>
      <c r="J34" s="42" t="s">
        <v>323</v>
      </c>
      <c r="K34" s="42" t="s">
        <v>324</v>
      </c>
      <c r="L34" s="42" t="s">
        <v>89</v>
      </c>
      <c r="M34" s="66">
        <v>42989</v>
      </c>
      <c r="N34" s="67">
        <v>42937</v>
      </c>
      <c r="O34" s="67">
        <v>43759</v>
      </c>
      <c r="P34" s="68"/>
      <c r="Q34" s="67">
        <v>43667</v>
      </c>
      <c r="R34" s="385"/>
      <c r="S34" s="66" t="s">
        <v>2342</v>
      </c>
      <c r="T34" s="52" t="str">
        <f t="shared" ref="T34:T49" si="3">IMSUB(O34,N34)</f>
        <v>822</v>
      </c>
      <c r="U34" s="52" t="str">
        <f t="shared" ref="U34:U49" si="4">IMSUB(Q34,N34)</f>
        <v>730</v>
      </c>
      <c r="V34" s="42" t="s">
        <v>325</v>
      </c>
      <c r="W34" s="52">
        <v>52.142899999999997</v>
      </c>
      <c r="X34" s="49">
        <v>365.00029999999998</v>
      </c>
      <c r="Y34" s="52">
        <f>U34-X34</f>
        <v>364.99970000000002</v>
      </c>
      <c r="Z34" s="52">
        <v>40</v>
      </c>
      <c r="AA34" s="70">
        <v>2</v>
      </c>
      <c r="AB34" s="42">
        <f t="shared" ref="AB34:AB49" si="5">Z34/AA34</f>
        <v>20</v>
      </c>
      <c r="AC34" s="42" t="s">
        <v>326</v>
      </c>
      <c r="AD34" s="42" t="s">
        <v>54</v>
      </c>
      <c r="AE34" s="70">
        <v>1</v>
      </c>
      <c r="AF34" s="107"/>
      <c r="AG34" s="107"/>
      <c r="AH34" s="142" t="s">
        <v>327</v>
      </c>
      <c r="AI34" s="52">
        <v>3</v>
      </c>
      <c r="AK34" s="52" t="s">
        <v>328</v>
      </c>
      <c r="AL34" s="42" t="s">
        <v>329</v>
      </c>
      <c r="AM34" s="52" t="s">
        <v>81</v>
      </c>
      <c r="AN34" s="42" t="s">
        <v>330</v>
      </c>
      <c r="AO34" s="106"/>
      <c r="AP34" s="106"/>
      <c r="AQ34" s="106"/>
    </row>
    <row r="35" spans="1:43" s="42" customFormat="1" ht="15" customHeight="1" x14ac:dyDescent="0.25">
      <c r="A35" s="38" t="s">
        <v>8</v>
      </c>
      <c r="B35" s="76" t="s">
        <v>331</v>
      </c>
      <c r="C35" s="40">
        <v>3</v>
      </c>
      <c r="D35" s="40" t="s">
        <v>175</v>
      </c>
      <c r="E35" s="99" t="s">
        <v>2643</v>
      </c>
      <c r="F35" s="41" t="s">
        <v>332</v>
      </c>
      <c r="G35" s="41" t="s">
        <v>333</v>
      </c>
      <c r="H35" s="343"/>
      <c r="I35" s="77" t="s">
        <v>334</v>
      </c>
      <c r="K35" s="39" t="s">
        <v>335</v>
      </c>
      <c r="L35" s="39" t="s">
        <v>89</v>
      </c>
      <c r="M35" s="44">
        <v>42165</v>
      </c>
      <c r="N35" s="44">
        <v>42095</v>
      </c>
      <c r="O35" s="45">
        <v>44012</v>
      </c>
      <c r="P35" s="45"/>
      <c r="Q35" s="45">
        <v>44012</v>
      </c>
      <c r="R35" s="383"/>
      <c r="S35" s="46">
        <v>43619</v>
      </c>
      <c r="T35" s="52" t="str">
        <f t="shared" si="3"/>
        <v>1917</v>
      </c>
      <c r="U35" s="52" t="str">
        <f t="shared" si="4"/>
        <v>1917</v>
      </c>
      <c r="V35" s="39" t="s">
        <v>336</v>
      </c>
      <c r="W35" s="52">
        <v>34.761933333333332</v>
      </c>
      <c r="X35" s="49">
        <v>243.33353333333332</v>
      </c>
      <c r="Y35" s="52">
        <f>U35-X35</f>
        <v>1673.6664666666666</v>
      </c>
      <c r="Z35" s="49">
        <v>66</v>
      </c>
      <c r="AA35" s="49">
        <v>3</v>
      </c>
      <c r="AB35" s="42">
        <f t="shared" si="5"/>
        <v>22</v>
      </c>
      <c r="AC35" s="77" t="s">
        <v>337</v>
      </c>
      <c r="AD35" s="39" t="s">
        <v>54</v>
      </c>
      <c r="AE35" s="40">
        <v>1</v>
      </c>
      <c r="AF35" s="99"/>
      <c r="AG35" s="99"/>
      <c r="AH35" s="350" t="s">
        <v>223</v>
      </c>
      <c r="AI35" s="52">
        <v>1</v>
      </c>
      <c r="AJ35" s="42" t="s">
        <v>338</v>
      </c>
      <c r="AK35" s="79" t="s">
        <v>339</v>
      </c>
      <c r="AL35" s="53" t="s">
        <v>340</v>
      </c>
      <c r="AM35" s="40" t="s">
        <v>228</v>
      </c>
      <c r="AO35" s="106"/>
      <c r="AP35" s="106"/>
      <c r="AQ35" s="106"/>
    </row>
    <row r="36" spans="1:43" s="42" customFormat="1" ht="15" customHeight="1" x14ac:dyDescent="0.25">
      <c r="A36" s="42" t="s">
        <v>8</v>
      </c>
      <c r="B36" s="42" t="s">
        <v>341</v>
      </c>
      <c r="C36" s="52">
        <v>3</v>
      </c>
      <c r="D36" s="52" t="s">
        <v>195</v>
      </c>
      <c r="E36" s="101" t="s">
        <v>3385</v>
      </c>
      <c r="F36" s="42" t="s">
        <v>342</v>
      </c>
      <c r="G36" s="42" t="s">
        <v>343</v>
      </c>
      <c r="H36" s="342"/>
      <c r="I36" s="42" t="s">
        <v>344</v>
      </c>
      <c r="J36" s="42" t="s">
        <v>345</v>
      </c>
      <c r="K36" s="42" t="s">
        <v>346</v>
      </c>
      <c r="L36" s="106" t="s">
        <v>76</v>
      </c>
      <c r="M36" s="66">
        <v>43381</v>
      </c>
      <c r="N36" s="66">
        <v>43370</v>
      </c>
      <c r="O36" s="69">
        <v>43819</v>
      </c>
      <c r="P36" s="69"/>
      <c r="Q36" s="69">
        <v>43758</v>
      </c>
      <c r="R36" s="386"/>
      <c r="S36" s="69">
        <v>43773</v>
      </c>
      <c r="T36" s="52" t="str">
        <f t="shared" si="3"/>
        <v>449</v>
      </c>
      <c r="U36" s="52" t="str">
        <f t="shared" si="4"/>
        <v>388</v>
      </c>
      <c r="V36" s="42" t="s">
        <v>347</v>
      </c>
      <c r="W36" s="52"/>
      <c r="X36" s="52">
        <v>15</v>
      </c>
      <c r="Y36" s="52"/>
      <c r="Z36" s="101">
        <v>152</v>
      </c>
      <c r="AA36" s="52">
        <v>3</v>
      </c>
      <c r="AB36" s="42">
        <f t="shared" si="5"/>
        <v>50.666666666666664</v>
      </c>
      <c r="AC36" s="112" t="s">
        <v>348</v>
      </c>
      <c r="AD36" s="42" t="s">
        <v>69</v>
      </c>
      <c r="AE36" s="52">
        <v>2</v>
      </c>
      <c r="AF36" s="101">
        <v>3</v>
      </c>
      <c r="AG36" s="101"/>
      <c r="AH36" s="258" t="s">
        <v>64</v>
      </c>
      <c r="AI36" s="52">
        <v>5</v>
      </c>
      <c r="AJ36" s="42" t="s">
        <v>2343</v>
      </c>
      <c r="AK36" s="52" t="s">
        <v>64</v>
      </c>
      <c r="AM36" s="52" t="s">
        <v>94</v>
      </c>
      <c r="AN36" s="42" t="s">
        <v>349</v>
      </c>
      <c r="AO36" s="106"/>
      <c r="AP36" s="106"/>
      <c r="AQ36" s="106" t="s">
        <v>2344</v>
      </c>
    </row>
    <row r="37" spans="1:43" s="42" customFormat="1" ht="15" customHeight="1" x14ac:dyDescent="0.25">
      <c r="A37" s="38" t="s">
        <v>8</v>
      </c>
      <c r="B37" s="76" t="s">
        <v>2345</v>
      </c>
      <c r="C37" s="40">
        <v>3</v>
      </c>
      <c r="D37" s="40" t="s">
        <v>127</v>
      </c>
      <c r="E37" s="99" t="s">
        <v>2641</v>
      </c>
      <c r="F37" s="41" t="s">
        <v>351</v>
      </c>
      <c r="G37" s="41" t="s">
        <v>3363</v>
      </c>
      <c r="H37" s="343"/>
      <c r="I37" s="77" t="s">
        <v>353</v>
      </c>
      <c r="K37" s="76" t="s">
        <v>354</v>
      </c>
      <c r="L37" s="39" t="s">
        <v>76</v>
      </c>
      <c r="M37" s="44">
        <v>41561</v>
      </c>
      <c r="N37" s="44">
        <v>41579</v>
      </c>
      <c r="O37" s="95">
        <v>43770</v>
      </c>
      <c r="P37" s="95"/>
      <c r="Q37" s="95">
        <v>43678</v>
      </c>
      <c r="R37" s="387"/>
      <c r="S37" s="46">
        <v>43560</v>
      </c>
      <c r="T37" s="52" t="str">
        <f t="shared" si="3"/>
        <v>2191</v>
      </c>
      <c r="U37" s="52" t="str">
        <f t="shared" si="4"/>
        <v>2099</v>
      </c>
      <c r="V37" s="38" t="s">
        <v>355</v>
      </c>
      <c r="W37" s="49">
        <v>9</v>
      </c>
      <c r="X37" s="49">
        <v>63</v>
      </c>
      <c r="Y37" s="52">
        <f t="shared" ref="Y37:Y49" si="6">U37-X37</f>
        <v>2036</v>
      </c>
      <c r="Z37" s="40">
        <v>33</v>
      </c>
      <c r="AA37" s="49">
        <v>4</v>
      </c>
      <c r="AB37" s="42">
        <f t="shared" si="5"/>
        <v>8.25</v>
      </c>
      <c r="AC37" s="77" t="s">
        <v>326</v>
      </c>
      <c r="AD37" s="39" t="s">
        <v>54</v>
      </c>
      <c r="AE37" s="49">
        <v>1</v>
      </c>
      <c r="AF37" s="100">
        <v>1</v>
      </c>
      <c r="AG37" s="100"/>
      <c r="AH37" s="350" t="s">
        <v>356</v>
      </c>
      <c r="AI37" s="52">
        <v>3</v>
      </c>
      <c r="AJ37" s="42" t="s">
        <v>2279</v>
      </c>
      <c r="AK37" s="40" t="s">
        <v>339</v>
      </c>
      <c r="AL37" s="53" t="s">
        <v>357</v>
      </c>
      <c r="AM37" s="40" t="s">
        <v>228</v>
      </c>
      <c r="AO37" s="106"/>
      <c r="AP37" s="106"/>
      <c r="AQ37" s="106"/>
    </row>
    <row r="38" spans="1:43" s="42" customFormat="1" ht="15" customHeight="1" x14ac:dyDescent="0.25">
      <c r="A38" s="42" t="s">
        <v>8</v>
      </c>
      <c r="B38" s="42" t="s">
        <v>358</v>
      </c>
      <c r="C38" s="52">
        <v>3</v>
      </c>
      <c r="D38" s="52" t="s">
        <v>56</v>
      </c>
      <c r="E38" s="115" t="s">
        <v>3383</v>
      </c>
      <c r="F38" s="42" t="s">
        <v>2346</v>
      </c>
      <c r="G38" s="42" t="s">
        <v>360</v>
      </c>
      <c r="H38" s="342"/>
      <c r="I38" s="42" t="s">
        <v>361</v>
      </c>
      <c r="J38" s="42" t="s">
        <v>362</v>
      </c>
      <c r="K38" s="42" t="s">
        <v>363</v>
      </c>
      <c r="L38" s="42" t="s">
        <v>89</v>
      </c>
      <c r="M38" s="66">
        <v>42783</v>
      </c>
      <c r="N38" s="67">
        <v>43006</v>
      </c>
      <c r="O38" s="68">
        <v>44621</v>
      </c>
      <c r="P38" s="68"/>
      <c r="Q38" s="68">
        <v>44562</v>
      </c>
      <c r="R38" s="385"/>
      <c r="S38" s="69">
        <v>43678</v>
      </c>
      <c r="T38" s="52" t="str">
        <f t="shared" si="3"/>
        <v>1615</v>
      </c>
      <c r="U38" s="52" t="str">
        <f t="shared" si="4"/>
        <v>1556</v>
      </c>
      <c r="V38" s="42" t="s">
        <v>365</v>
      </c>
      <c r="W38" s="52">
        <v>7</v>
      </c>
      <c r="X38" s="49">
        <v>49</v>
      </c>
      <c r="Y38" s="52">
        <f t="shared" si="6"/>
        <v>1507</v>
      </c>
      <c r="Z38" s="52">
        <v>44</v>
      </c>
      <c r="AA38" s="70">
        <v>1</v>
      </c>
      <c r="AB38" s="42">
        <f t="shared" si="5"/>
        <v>44</v>
      </c>
      <c r="AC38" s="42" t="s">
        <v>366</v>
      </c>
      <c r="AD38" s="42" t="s">
        <v>54</v>
      </c>
      <c r="AE38" s="70">
        <v>2</v>
      </c>
      <c r="AF38" s="107">
        <v>3</v>
      </c>
      <c r="AG38" s="107"/>
      <c r="AH38" s="142" t="s">
        <v>367</v>
      </c>
      <c r="AI38" s="52">
        <v>2</v>
      </c>
      <c r="AJ38" s="42" t="s">
        <v>1378</v>
      </c>
      <c r="AK38" s="52" t="s">
        <v>64</v>
      </c>
      <c r="AM38" s="52" t="s">
        <v>94</v>
      </c>
      <c r="AN38" s="42" t="s">
        <v>368</v>
      </c>
      <c r="AO38" s="106"/>
      <c r="AP38" s="106"/>
      <c r="AQ38" s="106" t="s">
        <v>2310</v>
      </c>
    </row>
    <row r="39" spans="1:43" s="42" customFormat="1" ht="15" customHeight="1" x14ac:dyDescent="0.25">
      <c r="A39" s="42" t="s">
        <v>369</v>
      </c>
      <c r="B39" s="42" t="s">
        <v>370</v>
      </c>
      <c r="C39" s="52" t="s">
        <v>204</v>
      </c>
      <c r="D39" s="52" t="s">
        <v>205</v>
      </c>
      <c r="E39" s="101" t="s">
        <v>3384</v>
      </c>
      <c r="F39" s="42" t="s">
        <v>371</v>
      </c>
      <c r="G39" s="42" t="s">
        <v>207</v>
      </c>
      <c r="H39" s="106"/>
      <c r="I39" s="42" t="s">
        <v>372</v>
      </c>
      <c r="J39" s="42" t="s">
        <v>373</v>
      </c>
      <c r="K39" s="42" t="s">
        <v>374</v>
      </c>
      <c r="L39" s="106" t="s">
        <v>1632</v>
      </c>
      <c r="M39" s="67">
        <v>42843</v>
      </c>
      <c r="N39" s="67">
        <v>42828</v>
      </c>
      <c r="O39" s="68">
        <v>43642</v>
      </c>
      <c r="P39" s="68">
        <v>43434</v>
      </c>
      <c r="Q39" s="68">
        <v>43495</v>
      </c>
      <c r="R39" s="68">
        <v>43399</v>
      </c>
      <c r="S39" s="68">
        <v>43830</v>
      </c>
      <c r="T39" s="52" t="str">
        <f t="shared" si="3"/>
        <v>814</v>
      </c>
      <c r="U39" s="52" t="str">
        <f t="shared" si="4"/>
        <v>667</v>
      </c>
      <c r="V39" s="42" t="s">
        <v>375</v>
      </c>
      <c r="W39" s="52">
        <v>18</v>
      </c>
      <c r="X39" s="49">
        <v>126</v>
      </c>
      <c r="Y39" s="52">
        <f t="shared" si="6"/>
        <v>541</v>
      </c>
      <c r="Z39" s="101">
        <v>21</v>
      </c>
      <c r="AA39" s="70">
        <v>2</v>
      </c>
      <c r="AB39" s="42">
        <f t="shared" si="5"/>
        <v>10.5</v>
      </c>
      <c r="AC39" s="42" t="s">
        <v>376</v>
      </c>
      <c r="AD39" s="42" t="s">
        <v>69</v>
      </c>
      <c r="AE39" s="70">
        <v>1</v>
      </c>
      <c r="AF39" s="107">
        <v>1</v>
      </c>
      <c r="AG39" s="107"/>
      <c r="AH39" s="142" t="s">
        <v>160</v>
      </c>
      <c r="AI39" s="52">
        <v>3</v>
      </c>
      <c r="AJ39" s="42" t="s">
        <v>2279</v>
      </c>
      <c r="AK39" s="52" t="s">
        <v>64</v>
      </c>
      <c r="AL39" s="42" t="s">
        <v>2350</v>
      </c>
      <c r="AM39" s="52" t="s">
        <v>94</v>
      </c>
      <c r="AN39" s="42" t="s">
        <v>378</v>
      </c>
      <c r="AO39" s="101" t="s">
        <v>2348</v>
      </c>
      <c r="AP39" s="106" t="s">
        <v>2349</v>
      </c>
      <c r="AQ39" s="106" t="s">
        <v>2347</v>
      </c>
    </row>
    <row r="40" spans="1:43" s="42" customFormat="1" ht="15" customHeight="1" x14ac:dyDescent="0.25">
      <c r="A40" s="42" t="s">
        <v>369</v>
      </c>
      <c r="B40" s="42" t="s">
        <v>379</v>
      </c>
      <c r="C40" s="52">
        <v>3</v>
      </c>
      <c r="D40" s="52" t="s">
        <v>71</v>
      </c>
      <c r="E40" s="101" t="s">
        <v>2642</v>
      </c>
      <c r="F40" s="42" t="s">
        <v>2651</v>
      </c>
      <c r="G40" s="42" t="s">
        <v>3352</v>
      </c>
      <c r="H40" s="106"/>
      <c r="I40" s="42" t="s">
        <v>382</v>
      </c>
      <c r="J40" s="42" t="s">
        <v>383</v>
      </c>
      <c r="K40" s="42" t="s">
        <v>384</v>
      </c>
      <c r="L40" s="42" t="s">
        <v>89</v>
      </c>
      <c r="M40" s="66">
        <v>43200</v>
      </c>
      <c r="N40" s="66">
        <v>43210</v>
      </c>
      <c r="O40" s="69">
        <v>44042</v>
      </c>
      <c r="P40" s="69"/>
      <c r="Q40" s="69">
        <v>43861</v>
      </c>
      <c r="R40" s="69"/>
      <c r="S40" s="69">
        <v>43557</v>
      </c>
      <c r="T40" s="52" t="str">
        <f t="shared" si="3"/>
        <v>832</v>
      </c>
      <c r="U40" s="52" t="str">
        <f t="shared" si="4"/>
        <v>651</v>
      </c>
      <c r="V40" s="42" t="s">
        <v>385</v>
      </c>
      <c r="W40" s="52"/>
      <c r="X40" s="52">
        <v>180</v>
      </c>
      <c r="Y40" s="52">
        <f t="shared" si="6"/>
        <v>471</v>
      </c>
      <c r="Z40" s="52">
        <v>21</v>
      </c>
      <c r="AA40" s="52">
        <v>3</v>
      </c>
      <c r="AB40" s="42">
        <f t="shared" si="5"/>
        <v>7</v>
      </c>
      <c r="AC40" s="42" t="s">
        <v>159</v>
      </c>
      <c r="AD40" s="42" t="s">
        <v>69</v>
      </c>
      <c r="AE40" s="52">
        <v>1</v>
      </c>
      <c r="AF40" s="101">
        <v>1</v>
      </c>
      <c r="AG40" s="101"/>
      <c r="AH40" s="258" t="s">
        <v>183</v>
      </c>
      <c r="AI40" s="52">
        <v>3</v>
      </c>
      <c r="AJ40" s="42" t="s">
        <v>2279</v>
      </c>
      <c r="AK40" s="52" t="s">
        <v>64</v>
      </c>
      <c r="AM40" s="52" t="s">
        <v>67</v>
      </c>
      <c r="AN40" s="42" t="s">
        <v>386</v>
      </c>
      <c r="AO40" s="106" t="s">
        <v>2351</v>
      </c>
      <c r="AP40" s="106" t="s">
        <v>2352</v>
      </c>
      <c r="AQ40" s="106" t="s">
        <v>228</v>
      </c>
    </row>
    <row r="41" spans="1:43" s="42" customFormat="1" ht="15" customHeight="1" x14ac:dyDescent="0.25">
      <c r="A41" s="42" t="s">
        <v>369</v>
      </c>
      <c r="B41" s="42" t="s">
        <v>387</v>
      </c>
      <c r="C41" s="101" t="s">
        <v>2355</v>
      </c>
      <c r="D41" s="52" t="s">
        <v>217</v>
      </c>
      <c r="E41" s="101" t="s">
        <v>2640</v>
      </c>
      <c r="F41" s="42" t="s">
        <v>388</v>
      </c>
      <c r="G41" s="42" t="s">
        <v>389</v>
      </c>
      <c r="H41" s="106"/>
      <c r="I41" s="42" t="s">
        <v>390</v>
      </c>
      <c r="J41" s="42" t="s">
        <v>391</v>
      </c>
      <c r="K41" s="42" t="s">
        <v>392</v>
      </c>
      <c r="L41" s="42" t="s">
        <v>89</v>
      </c>
      <c r="M41" s="66">
        <v>43476</v>
      </c>
      <c r="N41" s="291">
        <v>43494</v>
      </c>
      <c r="O41" s="257">
        <v>44105</v>
      </c>
      <c r="P41" s="291"/>
      <c r="Q41" s="257">
        <v>44105</v>
      </c>
      <c r="R41" s="291"/>
      <c r="S41" s="69">
        <v>43621</v>
      </c>
      <c r="T41" s="52" t="str">
        <f t="shared" si="3"/>
        <v>611</v>
      </c>
      <c r="U41" s="52" t="str">
        <f t="shared" si="4"/>
        <v>611</v>
      </c>
      <c r="V41" s="42" t="s">
        <v>112</v>
      </c>
      <c r="W41" s="52">
        <v>12</v>
      </c>
      <c r="X41" s="52">
        <f>W41*7</f>
        <v>84</v>
      </c>
      <c r="Y41" s="52">
        <f t="shared" si="6"/>
        <v>527</v>
      </c>
      <c r="Z41" s="52">
        <v>48</v>
      </c>
      <c r="AA41" s="52">
        <v>2</v>
      </c>
      <c r="AB41" s="42">
        <f t="shared" si="5"/>
        <v>24</v>
      </c>
      <c r="AC41" s="42" t="s">
        <v>393</v>
      </c>
      <c r="AD41" s="42" t="s">
        <v>54</v>
      </c>
      <c r="AE41" s="52">
        <v>1</v>
      </c>
      <c r="AF41" s="101">
        <v>1</v>
      </c>
      <c r="AG41" s="101"/>
      <c r="AH41" s="258" t="s">
        <v>394</v>
      </c>
      <c r="AI41" s="52">
        <v>3</v>
      </c>
      <c r="AJ41" s="42" t="s">
        <v>395</v>
      </c>
      <c r="AK41" s="52">
        <v>3</v>
      </c>
      <c r="AL41" s="42" t="s">
        <v>396</v>
      </c>
      <c r="AM41" s="52" t="s">
        <v>94</v>
      </c>
      <c r="AN41" s="42" t="s">
        <v>397</v>
      </c>
      <c r="AO41" s="106" t="s">
        <v>2354</v>
      </c>
      <c r="AP41" s="106" t="s">
        <v>2353</v>
      </c>
      <c r="AQ41" s="106" t="s">
        <v>2310</v>
      </c>
    </row>
    <row r="42" spans="1:43" s="42" customFormat="1" ht="15" customHeight="1" x14ac:dyDescent="0.25">
      <c r="A42" s="42" t="s">
        <v>369</v>
      </c>
      <c r="B42" s="42" t="s">
        <v>398</v>
      </c>
      <c r="C42" s="52">
        <v>3</v>
      </c>
      <c r="D42" s="52" t="s">
        <v>175</v>
      </c>
      <c r="E42" s="101" t="s">
        <v>2647</v>
      </c>
      <c r="F42" s="42" t="s">
        <v>3396</v>
      </c>
      <c r="G42" s="42" t="s">
        <v>400</v>
      </c>
      <c r="H42" s="106"/>
      <c r="I42" s="42" t="s">
        <v>401</v>
      </c>
      <c r="J42" s="42">
        <v>1211953</v>
      </c>
      <c r="K42" s="42" t="s">
        <v>402</v>
      </c>
      <c r="L42" s="42" t="s">
        <v>89</v>
      </c>
      <c r="M42" s="66">
        <v>42107</v>
      </c>
      <c r="N42" s="257">
        <v>42614</v>
      </c>
      <c r="O42" s="291">
        <v>43922</v>
      </c>
      <c r="P42" s="291"/>
      <c r="Q42" s="291">
        <v>43800</v>
      </c>
      <c r="R42" s="291"/>
      <c r="S42" s="69">
        <v>43567</v>
      </c>
      <c r="T42" s="52" t="str">
        <f t="shared" si="3"/>
        <v>1308</v>
      </c>
      <c r="U42" s="52" t="str">
        <f t="shared" si="4"/>
        <v>1186</v>
      </c>
      <c r="V42" s="42" t="s">
        <v>403</v>
      </c>
      <c r="W42" s="42">
        <v>12</v>
      </c>
      <c r="X42" s="42">
        <f>W42*7</f>
        <v>84</v>
      </c>
      <c r="Y42" s="52">
        <f t="shared" si="6"/>
        <v>1102</v>
      </c>
      <c r="Z42" s="52">
        <v>40</v>
      </c>
      <c r="AA42" s="52">
        <v>2</v>
      </c>
      <c r="AB42" s="52">
        <f t="shared" si="5"/>
        <v>20</v>
      </c>
      <c r="AC42" s="42" t="s">
        <v>404</v>
      </c>
      <c r="AD42" s="42" t="s">
        <v>54</v>
      </c>
      <c r="AE42" s="52">
        <v>1</v>
      </c>
      <c r="AF42" s="101">
        <v>1</v>
      </c>
      <c r="AG42" s="101"/>
      <c r="AH42" s="258" t="s">
        <v>405</v>
      </c>
      <c r="AI42" s="52">
        <v>2</v>
      </c>
      <c r="AJ42" s="42" t="s">
        <v>1378</v>
      </c>
      <c r="AK42" s="52" t="s">
        <v>64</v>
      </c>
      <c r="AM42" s="52" t="s">
        <v>94</v>
      </c>
      <c r="AN42" s="42" t="s">
        <v>406</v>
      </c>
      <c r="AO42" s="106" t="s">
        <v>2356</v>
      </c>
      <c r="AP42" s="106" t="s">
        <v>2357</v>
      </c>
      <c r="AQ42" s="106"/>
    </row>
    <row r="43" spans="1:43" s="42" customFormat="1" ht="15" customHeight="1" x14ac:dyDescent="0.25">
      <c r="A43" s="38" t="s">
        <v>369</v>
      </c>
      <c r="B43" s="76" t="s">
        <v>407</v>
      </c>
      <c r="C43" s="40" t="s">
        <v>204</v>
      </c>
      <c r="D43" s="40" t="s">
        <v>205</v>
      </c>
      <c r="E43" s="99" t="s">
        <v>3384</v>
      </c>
      <c r="F43" s="111" t="s">
        <v>206</v>
      </c>
      <c r="G43" s="112" t="s">
        <v>2358</v>
      </c>
      <c r="H43" s="115"/>
      <c r="I43" s="77" t="s">
        <v>408</v>
      </c>
      <c r="K43" s="39" t="s">
        <v>409</v>
      </c>
      <c r="L43" s="39" t="s">
        <v>89</v>
      </c>
      <c r="M43" s="44">
        <v>41668</v>
      </c>
      <c r="N43" s="44">
        <v>41671</v>
      </c>
      <c r="O43" s="44">
        <v>43647</v>
      </c>
      <c r="P43" s="45"/>
      <c r="Q43" s="44">
        <v>43647</v>
      </c>
      <c r="R43" s="45"/>
      <c r="S43" s="78" t="s">
        <v>2359</v>
      </c>
      <c r="T43" s="52" t="str">
        <f t="shared" si="3"/>
        <v>1976</v>
      </c>
      <c r="U43" s="52" t="str">
        <f t="shared" si="4"/>
        <v>1976</v>
      </c>
      <c r="V43" s="39" t="s">
        <v>112</v>
      </c>
      <c r="W43" s="40">
        <v>12</v>
      </c>
      <c r="X43" s="49">
        <v>84</v>
      </c>
      <c r="Y43" s="52">
        <f t="shared" si="6"/>
        <v>1892</v>
      </c>
      <c r="Z43" s="49">
        <v>45</v>
      </c>
      <c r="AA43" s="49">
        <v>3</v>
      </c>
      <c r="AB43" s="42">
        <f t="shared" si="5"/>
        <v>15</v>
      </c>
      <c r="AC43" s="77" t="s">
        <v>410</v>
      </c>
      <c r="AD43" s="39" t="s">
        <v>69</v>
      </c>
      <c r="AE43" s="40">
        <v>2</v>
      </c>
      <c r="AF43" s="99">
        <v>5</v>
      </c>
      <c r="AG43" s="99"/>
      <c r="AH43" s="350" t="s">
        <v>411</v>
      </c>
      <c r="AI43" s="52">
        <v>3</v>
      </c>
      <c r="AJ43" s="42" t="s">
        <v>412</v>
      </c>
      <c r="AK43" s="79" t="s">
        <v>413</v>
      </c>
      <c r="AL43" s="113" t="s">
        <v>414</v>
      </c>
      <c r="AM43" s="40" t="s">
        <v>81</v>
      </c>
      <c r="AO43" s="106" t="s">
        <v>2184</v>
      </c>
      <c r="AP43" s="106" t="s">
        <v>2360</v>
      </c>
      <c r="AQ43" s="106"/>
    </row>
    <row r="44" spans="1:43" s="42" customFormat="1" ht="15" customHeight="1" x14ac:dyDescent="0.25">
      <c r="A44" s="42" t="s">
        <v>369</v>
      </c>
      <c r="B44" s="76" t="s">
        <v>407</v>
      </c>
      <c r="C44" s="40" t="s">
        <v>204</v>
      </c>
      <c r="D44" s="40" t="s">
        <v>205</v>
      </c>
      <c r="E44" s="99" t="s">
        <v>3384</v>
      </c>
      <c r="F44" s="42" t="s">
        <v>206</v>
      </c>
      <c r="G44" s="112" t="s">
        <v>207</v>
      </c>
      <c r="H44" s="115"/>
      <c r="I44" s="42" t="s">
        <v>415</v>
      </c>
      <c r="J44" s="42" t="s">
        <v>416</v>
      </c>
      <c r="K44" s="42" t="s">
        <v>417</v>
      </c>
      <c r="L44" s="42" t="s">
        <v>3398</v>
      </c>
      <c r="M44" s="67">
        <v>42887</v>
      </c>
      <c r="N44" s="67">
        <v>42874</v>
      </c>
      <c r="O44" s="67">
        <v>44561</v>
      </c>
      <c r="P44" s="68"/>
      <c r="Q44" s="67">
        <v>44561</v>
      </c>
      <c r="R44" s="68"/>
      <c r="S44" s="78" t="s">
        <v>2359</v>
      </c>
      <c r="T44" s="52" t="str">
        <f t="shared" si="3"/>
        <v>1687</v>
      </c>
      <c r="U44" s="52" t="str">
        <f t="shared" si="4"/>
        <v>1687</v>
      </c>
      <c r="V44" s="42" t="s">
        <v>418</v>
      </c>
      <c r="W44" s="52">
        <v>156.429</v>
      </c>
      <c r="X44" s="49">
        <v>1095.0029999999999</v>
      </c>
      <c r="Y44" s="52">
        <f t="shared" si="6"/>
        <v>591.99700000000007</v>
      </c>
      <c r="Z44" s="52">
        <v>45</v>
      </c>
      <c r="AA44" s="70">
        <v>3</v>
      </c>
      <c r="AB44" s="42">
        <f t="shared" si="5"/>
        <v>15</v>
      </c>
      <c r="AC44" s="42" t="s">
        <v>419</v>
      </c>
      <c r="AD44" s="42" t="s">
        <v>69</v>
      </c>
      <c r="AE44" s="70">
        <v>2</v>
      </c>
      <c r="AF44" s="107">
        <v>5</v>
      </c>
      <c r="AG44" s="107"/>
      <c r="AH44" s="350" t="s">
        <v>411</v>
      </c>
      <c r="AI44" s="52">
        <v>3</v>
      </c>
      <c r="AK44" s="52" t="s">
        <v>420</v>
      </c>
      <c r="AL44" s="42" t="s">
        <v>421</v>
      </c>
      <c r="AM44" s="52" t="s">
        <v>94</v>
      </c>
      <c r="AN44" s="42" t="s">
        <v>422</v>
      </c>
      <c r="AO44" s="106" t="s">
        <v>2191</v>
      </c>
      <c r="AP44" s="106" t="s">
        <v>2361</v>
      </c>
      <c r="AQ44" s="106"/>
    </row>
    <row r="45" spans="1:43" s="42" customFormat="1" ht="15" customHeight="1" x14ac:dyDescent="0.25">
      <c r="A45" s="42" t="s">
        <v>369</v>
      </c>
      <c r="B45" s="42" t="s">
        <v>423</v>
      </c>
      <c r="C45" s="40" t="s">
        <v>204</v>
      </c>
      <c r="D45" s="40" t="s">
        <v>205</v>
      </c>
      <c r="E45" s="99" t="s">
        <v>3384</v>
      </c>
      <c r="F45" s="112" t="s">
        <v>424</v>
      </c>
      <c r="G45" s="112"/>
      <c r="H45" s="115"/>
      <c r="I45" s="42" t="s">
        <v>425</v>
      </c>
      <c r="J45" s="42" t="s">
        <v>426</v>
      </c>
      <c r="K45" s="114" t="s">
        <v>427</v>
      </c>
      <c r="L45" s="42" t="s">
        <v>76</v>
      </c>
      <c r="M45" s="67">
        <v>42393</v>
      </c>
      <c r="N45" s="67">
        <v>43028</v>
      </c>
      <c r="O45" s="67">
        <v>43739</v>
      </c>
      <c r="P45" s="68"/>
      <c r="Q45" s="67">
        <v>43374</v>
      </c>
      <c r="R45" s="68"/>
      <c r="S45" s="67" t="s">
        <v>2362</v>
      </c>
      <c r="T45" s="52" t="str">
        <f t="shared" si="3"/>
        <v>711</v>
      </c>
      <c r="U45" s="52" t="str">
        <f t="shared" si="4"/>
        <v>346</v>
      </c>
      <c r="V45" s="112" t="s">
        <v>428</v>
      </c>
      <c r="W45" s="52">
        <v>16</v>
      </c>
      <c r="X45" s="49">
        <v>112</v>
      </c>
      <c r="Y45" s="52">
        <f t="shared" si="6"/>
        <v>234</v>
      </c>
      <c r="Z45" s="52">
        <v>16</v>
      </c>
      <c r="AA45" s="52">
        <v>2</v>
      </c>
      <c r="AB45" s="42">
        <f t="shared" si="5"/>
        <v>8</v>
      </c>
      <c r="AC45" s="42" t="s">
        <v>429</v>
      </c>
      <c r="AD45" s="42" t="s">
        <v>54</v>
      </c>
      <c r="AE45" s="52">
        <v>2</v>
      </c>
      <c r="AF45" s="101">
        <v>5</v>
      </c>
      <c r="AG45" s="101"/>
      <c r="AH45" s="297" t="s">
        <v>679</v>
      </c>
      <c r="AI45" s="52">
        <v>3</v>
      </c>
      <c r="AJ45" s="112" t="s">
        <v>395</v>
      </c>
      <c r="AK45" s="101">
        <v>5</v>
      </c>
      <c r="AL45" s="112" t="s">
        <v>513</v>
      </c>
      <c r="AM45" s="52" t="s">
        <v>228</v>
      </c>
      <c r="AN45" s="42" t="s">
        <v>433</v>
      </c>
      <c r="AO45" s="106" t="s">
        <v>2191</v>
      </c>
      <c r="AP45" s="106" t="s">
        <v>2363</v>
      </c>
      <c r="AQ45" s="106"/>
    </row>
    <row r="46" spans="1:43" s="42" customFormat="1" ht="15" customHeight="1" x14ac:dyDescent="0.25">
      <c r="A46" s="42" t="s">
        <v>369</v>
      </c>
      <c r="B46" s="42" t="s">
        <v>3399</v>
      </c>
      <c r="C46" s="52">
        <v>4</v>
      </c>
      <c r="D46" s="52" t="s">
        <v>127</v>
      </c>
      <c r="E46" s="115" t="s">
        <v>3400</v>
      </c>
      <c r="F46" s="42" t="s">
        <v>3339</v>
      </c>
      <c r="G46" s="42" t="s">
        <v>436</v>
      </c>
      <c r="H46" s="106"/>
      <c r="I46" s="42" t="s">
        <v>437</v>
      </c>
      <c r="J46" s="42" t="s">
        <v>438</v>
      </c>
      <c r="K46" s="42" t="s">
        <v>439</v>
      </c>
      <c r="L46" s="42" t="s">
        <v>89</v>
      </c>
      <c r="M46" s="67">
        <v>42900</v>
      </c>
      <c r="N46" s="67">
        <v>42891</v>
      </c>
      <c r="O46" s="68">
        <v>44682</v>
      </c>
      <c r="P46" s="68"/>
      <c r="Q46" s="68">
        <v>44682</v>
      </c>
      <c r="R46" s="68"/>
      <c r="S46" s="68">
        <v>43823</v>
      </c>
      <c r="T46" s="52" t="str">
        <f t="shared" si="3"/>
        <v>1791</v>
      </c>
      <c r="U46" s="52" t="str">
        <f t="shared" si="4"/>
        <v>1791</v>
      </c>
      <c r="V46" s="42" t="s">
        <v>150</v>
      </c>
      <c r="W46" s="52">
        <v>13</v>
      </c>
      <c r="X46" s="49">
        <v>91</v>
      </c>
      <c r="Y46" s="52">
        <f t="shared" si="6"/>
        <v>1700</v>
      </c>
      <c r="Z46" s="52">
        <v>44</v>
      </c>
      <c r="AA46" s="70">
        <v>2</v>
      </c>
      <c r="AB46" s="42">
        <f t="shared" si="5"/>
        <v>22</v>
      </c>
      <c r="AC46" s="42" t="s">
        <v>3416</v>
      </c>
      <c r="AD46" s="42" t="s">
        <v>69</v>
      </c>
      <c r="AE46" s="107">
        <v>1</v>
      </c>
      <c r="AF46" s="107" t="s">
        <v>2328</v>
      </c>
      <c r="AG46" s="107"/>
      <c r="AH46" s="142" t="s">
        <v>64</v>
      </c>
      <c r="AI46" s="52">
        <v>2</v>
      </c>
      <c r="AJ46" s="42" t="s">
        <v>441</v>
      </c>
      <c r="AK46" s="52" t="s">
        <v>64</v>
      </c>
      <c r="AM46" s="52" t="s">
        <v>137</v>
      </c>
      <c r="AN46" s="42" t="s">
        <v>442</v>
      </c>
      <c r="AO46" s="106" t="s">
        <v>2184</v>
      </c>
      <c r="AP46" s="106" t="s">
        <v>2273</v>
      </c>
      <c r="AQ46" s="106" t="s">
        <v>228</v>
      </c>
    </row>
    <row r="47" spans="1:43" s="42" customFormat="1" ht="15.75" customHeight="1" x14ac:dyDescent="0.25">
      <c r="A47" s="42" t="s">
        <v>369</v>
      </c>
      <c r="B47" s="42" t="s">
        <v>444</v>
      </c>
      <c r="C47" s="52">
        <v>3</v>
      </c>
      <c r="D47" s="52" t="s">
        <v>56</v>
      </c>
      <c r="E47" s="101" t="s">
        <v>2646</v>
      </c>
      <c r="F47" s="42" t="s">
        <v>3373</v>
      </c>
      <c r="G47" s="42" t="s">
        <v>3374</v>
      </c>
      <c r="H47" s="106"/>
      <c r="I47" s="42" t="s">
        <v>447</v>
      </c>
      <c r="J47" s="42" t="s">
        <v>448</v>
      </c>
      <c r="K47" s="42" t="s">
        <v>449</v>
      </c>
      <c r="L47" s="42" t="s">
        <v>89</v>
      </c>
      <c r="M47" s="67">
        <v>42797</v>
      </c>
      <c r="N47" s="67">
        <v>42781</v>
      </c>
      <c r="O47" s="67">
        <v>43769</v>
      </c>
      <c r="P47" s="68"/>
      <c r="Q47" s="67">
        <v>43748</v>
      </c>
      <c r="R47" s="68"/>
      <c r="S47" s="68">
        <v>43572</v>
      </c>
      <c r="T47" s="52" t="str">
        <f t="shared" si="3"/>
        <v>988</v>
      </c>
      <c r="U47" s="52" t="str">
        <f t="shared" si="4"/>
        <v>967</v>
      </c>
      <c r="V47" s="42" t="s">
        <v>450</v>
      </c>
      <c r="W47" s="52">
        <v>26</v>
      </c>
      <c r="X47" s="49">
        <v>182</v>
      </c>
      <c r="Y47" s="52">
        <f t="shared" si="6"/>
        <v>785</v>
      </c>
      <c r="Z47" s="101">
        <v>190</v>
      </c>
      <c r="AA47" s="70">
        <v>3</v>
      </c>
      <c r="AB47" s="42">
        <f t="shared" si="5"/>
        <v>63.333333333333336</v>
      </c>
      <c r="AC47" s="42" t="s">
        <v>451</v>
      </c>
      <c r="AD47" s="42" t="s">
        <v>443</v>
      </c>
      <c r="AE47" s="107">
        <v>2</v>
      </c>
      <c r="AF47" s="107" t="s">
        <v>485</v>
      </c>
      <c r="AG47" s="107"/>
      <c r="AH47" s="142" t="s">
        <v>183</v>
      </c>
      <c r="AI47" s="52">
        <v>3</v>
      </c>
      <c r="AJ47" s="42" t="s">
        <v>2279</v>
      </c>
      <c r="AK47" s="52" t="s">
        <v>452</v>
      </c>
      <c r="AL47" s="42" t="s">
        <v>453</v>
      </c>
      <c r="AM47" s="52" t="s">
        <v>137</v>
      </c>
      <c r="AN47" s="42" t="s">
        <v>454</v>
      </c>
      <c r="AO47" s="106" t="s">
        <v>2184</v>
      </c>
      <c r="AP47" s="106" t="s">
        <v>2364</v>
      </c>
      <c r="AQ47" s="106"/>
    </row>
    <row r="48" spans="1:43" s="42" customFormat="1" ht="15" customHeight="1" x14ac:dyDescent="0.25">
      <c r="A48" s="42" t="s">
        <v>369</v>
      </c>
      <c r="B48" s="42" t="s">
        <v>456</v>
      </c>
      <c r="C48" s="52">
        <v>3</v>
      </c>
      <c r="D48" s="52" t="s">
        <v>71</v>
      </c>
      <c r="E48" s="101" t="s">
        <v>2642</v>
      </c>
      <c r="F48" s="112" t="s">
        <v>3403</v>
      </c>
      <c r="G48" s="112" t="s">
        <v>458</v>
      </c>
      <c r="H48" s="115"/>
      <c r="I48" s="42" t="s">
        <v>459</v>
      </c>
      <c r="J48" s="42" t="s">
        <v>460</v>
      </c>
      <c r="K48" s="42" t="s">
        <v>461</v>
      </c>
      <c r="L48" s="42" t="s">
        <v>89</v>
      </c>
      <c r="M48" s="67">
        <v>42642</v>
      </c>
      <c r="N48" s="67">
        <v>42796</v>
      </c>
      <c r="O48" s="67">
        <v>43830</v>
      </c>
      <c r="P48" s="68"/>
      <c r="Q48" s="67">
        <v>43830</v>
      </c>
      <c r="R48" s="68"/>
      <c r="S48" s="68">
        <v>43623</v>
      </c>
      <c r="T48" s="52" t="str">
        <f t="shared" si="3"/>
        <v>1034</v>
      </c>
      <c r="U48" s="52" t="str">
        <f t="shared" si="4"/>
        <v>1034</v>
      </c>
      <c r="V48" s="112" t="s">
        <v>462</v>
      </c>
      <c r="W48" s="52"/>
      <c r="X48" s="49">
        <v>25</v>
      </c>
      <c r="Y48" s="52">
        <f t="shared" si="6"/>
        <v>1009</v>
      </c>
      <c r="Z48" s="52">
        <v>24</v>
      </c>
      <c r="AA48" s="52">
        <v>4</v>
      </c>
      <c r="AB48" s="42">
        <f t="shared" si="5"/>
        <v>6</v>
      </c>
      <c r="AC48" s="42" t="s">
        <v>463</v>
      </c>
      <c r="AD48" s="42" t="s">
        <v>455</v>
      </c>
      <c r="AE48" s="52">
        <v>1</v>
      </c>
      <c r="AF48" s="101">
        <v>1</v>
      </c>
      <c r="AG48" s="101"/>
      <c r="AH48" s="258" t="s">
        <v>464</v>
      </c>
      <c r="AI48" s="52">
        <v>2</v>
      </c>
      <c r="AJ48" s="112" t="s">
        <v>2365</v>
      </c>
      <c r="AK48" s="52" t="s">
        <v>452</v>
      </c>
      <c r="AL48" s="112" t="s">
        <v>465</v>
      </c>
      <c r="AM48" s="52" t="s">
        <v>137</v>
      </c>
      <c r="AN48" s="42" t="s">
        <v>466</v>
      </c>
      <c r="AO48" s="106" t="s">
        <v>2366</v>
      </c>
      <c r="AP48" s="106" t="s">
        <v>2367</v>
      </c>
      <c r="AQ48" s="106"/>
    </row>
    <row r="49" spans="1:43" s="42" customFormat="1" ht="15" customHeight="1" x14ac:dyDescent="0.25">
      <c r="A49" s="42" t="s">
        <v>369</v>
      </c>
      <c r="B49" s="42" t="s">
        <v>468</v>
      </c>
      <c r="C49" s="52">
        <v>3</v>
      </c>
      <c r="D49" s="52" t="s">
        <v>56</v>
      </c>
      <c r="E49" s="101" t="s">
        <v>3406</v>
      </c>
      <c r="F49" s="42" t="s">
        <v>2368</v>
      </c>
      <c r="G49" s="42" t="s">
        <v>2369</v>
      </c>
      <c r="H49" s="106" t="s">
        <v>2448</v>
      </c>
      <c r="I49" s="42" t="s">
        <v>471</v>
      </c>
      <c r="J49" s="42" t="s">
        <v>472</v>
      </c>
      <c r="K49" s="42" t="s">
        <v>473</v>
      </c>
      <c r="L49" s="42" t="s">
        <v>89</v>
      </c>
      <c r="M49" s="67">
        <v>42829</v>
      </c>
      <c r="N49" s="67">
        <v>42860</v>
      </c>
      <c r="O49" s="68">
        <v>44012</v>
      </c>
      <c r="P49" s="68"/>
      <c r="Q49" s="68">
        <v>43920</v>
      </c>
      <c r="R49" s="68"/>
      <c r="S49" s="68">
        <v>43739</v>
      </c>
      <c r="T49" s="52" t="str">
        <f t="shared" si="3"/>
        <v>1152</v>
      </c>
      <c r="U49" s="52" t="str">
        <f t="shared" si="4"/>
        <v>1060</v>
      </c>
      <c r="V49" s="42" t="s">
        <v>474</v>
      </c>
      <c r="W49" s="52">
        <v>4</v>
      </c>
      <c r="X49" s="49">
        <v>28</v>
      </c>
      <c r="Y49" s="52">
        <f t="shared" si="6"/>
        <v>1032</v>
      </c>
      <c r="Z49" s="52">
        <v>40</v>
      </c>
      <c r="AA49" s="70">
        <v>2</v>
      </c>
      <c r="AB49" s="42">
        <f t="shared" si="5"/>
        <v>20</v>
      </c>
      <c r="AC49" s="42" t="s">
        <v>475</v>
      </c>
      <c r="AD49" s="42" t="s">
        <v>467</v>
      </c>
      <c r="AE49" s="70">
        <v>1</v>
      </c>
      <c r="AF49" s="107">
        <v>1</v>
      </c>
      <c r="AG49" s="107"/>
      <c r="AH49" s="142" t="s">
        <v>64</v>
      </c>
      <c r="AI49" s="52">
        <v>3</v>
      </c>
      <c r="AK49" s="52" t="s">
        <v>64</v>
      </c>
      <c r="AM49" s="52" t="s">
        <v>228</v>
      </c>
      <c r="AN49" s="42" t="s">
        <v>476</v>
      </c>
      <c r="AO49" s="106" t="s">
        <v>2370</v>
      </c>
      <c r="AP49" s="106" t="s">
        <v>2371</v>
      </c>
      <c r="AQ49" s="106" t="s">
        <v>228</v>
      </c>
    </row>
    <row r="50" spans="1:43" s="42" customFormat="1" ht="15" customHeight="1" x14ac:dyDescent="0.25">
      <c r="A50" s="38" t="s">
        <v>6</v>
      </c>
      <c r="B50" s="92" t="s">
        <v>477</v>
      </c>
      <c r="C50" s="40">
        <v>4</v>
      </c>
      <c r="D50" s="40" t="s">
        <v>127</v>
      </c>
      <c r="E50" s="99" t="s">
        <v>2641</v>
      </c>
      <c r="F50" s="111" t="s">
        <v>3357</v>
      </c>
      <c r="G50" s="111" t="s">
        <v>479</v>
      </c>
      <c r="H50" s="344"/>
      <c r="I50" s="93" t="s">
        <v>480</v>
      </c>
      <c r="K50" s="42" t="s">
        <v>481</v>
      </c>
      <c r="L50" s="105" t="s">
        <v>1632</v>
      </c>
      <c r="M50" s="78">
        <v>42286</v>
      </c>
      <c r="N50" s="78">
        <v>42430</v>
      </c>
      <c r="O50" s="95">
        <v>43617</v>
      </c>
      <c r="P50" s="95"/>
      <c r="Q50" s="78">
        <v>43617</v>
      </c>
      <c r="R50" s="95"/>
      <c r="S50" s="95">
        <v>43783</v>
      </c>
      <c r="T50" s="52" t="s">
        <v>3213</v>
      </c>
      <c r="U50" s="52" t="s">
        <v>3213</v>
      </c>
      <c r="V50" s="42" t="s">
        <v>483</v>
      </c>
      <c r="W50" s="52">
        <v>104.28579999999999</v>
      </c>
      <c r="X50" s="49">
        <v>730.00059999999996</v>
      </c>
      <c r="Y50" s="52">
        <v>456.99940000000004</v>
      </c>
      <c r="Z50" s="70">
        <v>208</v>
      </c>
      <c r="AA50" s="49">
        <v>2</v>
      </c>
      <c r="AB50" s="42">
        <v>104</v>
      </c>
      <c r="AC50" s="93" t="s">
        <v>484</v>
      </c>
      <c r="AD50" s="42" t="s">
        <v>69</v>
      </c>
      <c r="AE50" s="52">
        <v>2</v>
      </c>
      <c r="AF50" s="101"/>
      <c r="AG50" s="101"/>
      <c r="AH50" s="258" t="s">
        <v>134</v>
      </c>
      <c r="AI50" s="52">
        <v>2</v>
      </c>
      <c r="AK50" s="52" t="s">
        <v>485</v>
      </c>
      <c r="AL50" s="42" t="s">
        <v>486</v>
      </c>
      <c r="AM50" s="52" t="s">
        <v>137</v>
      </c>
      <c r="AO50" s="106"/>
      <c r="AP50" s="106"/>
      <c r="AQ50" s="106"/>
    </row>
    <row r="51" spans="1:43" s="42" customFormat="1" ht="15.75" customHeight="1" x14ac:dyDescent="0.25">
      <c r="A51" s="42" t="s">
        <v>6</v>
      </c>
      <c r="B51" s="42" t="s">
        <v>487</v>
      </c>
      <c r="C51" s="52">
        <v>4</v>
      </c>
      <c r="D51" s="52" t="s">
        <v>127</v>
      </c>
      <c r="E51" s="101" t="s">
        <v>2641</v>
      </c>
      <c r="F51" s="42" t="s">
        <v>924</v>
      </c>
      <c r="G51" s="42" t="s">
        <v>2240</v>
      </c>
      <c r="H51" s="106" t="s">
        <v>2485</v>
      </c>
      <c r="I51" s="42" t="s">
        <v>489</v>
      </c>
      <c r="J51" s="42" t="s">
        <v>490</v>
      </c>
      <c r="K51" s="42" t="s">
        <v>491</v>
      </c>
      <c r="L51" s="106" t="s">
        <v>2373</v>
      </c>
      <c r="M51" s="66">
        <v>43392</v>
      </c>
      <c r="N51" s="69">
        <v>43546</v>
      </c>
      <c r="O51" s="69">
        <v>46245</v>
      </c>
      <c r="P51" s="69"/>
      <c r="Q51" s="69">
        <v>46245</v>
      </c>
      <c r="R51" s="69"/>
      <c r="S51" s="69">
        <v>43423</v>
      </c>
      <c r="T51" s="52" t="str">
        <f>IMSUB(O51,N51)</f>
        <v>2699</v>
      </c>
      <c r="U51" s="52" t="str">
        <f>IMSUB(Q51,N51)</f>
        <v>2699</v>
      </c>
      <c r="V51" s="42" t="s">
        <v>493</v>
      </c>
      <c r="W51" s="52">
        <v>287</v>
      </c>
      <c r="X51" s="52">
        <f>W51*7</f>
        <v>2009</v>
      </c>
      <c r="Y51" s="52">
        <f>U51-X51</f>
        <v>690</v>
      </c>
      <c r="Z51" s="101">
        <v>360</v>
      </c>
      <c r="AA51" s="52">
        <v>2</v>
      </c>
      <c r="AB51" s="42">
        <f>Z51/AA51</f>
        <v>180</v>
      </c>
      <c r="AC51" s="112" t="s">
        <v>494</v>
      </c>
      <c r="AD51" s="42" t="s">
        <v>69</v>
      </c>
      <c r="AE51" s="52">
        <v>2</v>
      </c>
      <c r="AF51" s="101" t="s">
        <v>2327</v>
      </c>
      <c r="AG51" s="101"/>
      <c r="AH51" s="258" t="s">
        <v>64</v>
      </c>
      <c r="AI51" s="52">
        <v>2</v>
      </c>
      <c r="AJ51" s="42" t="s">
        <v>2365</v>
      </c>
      <c r="AK51" s="52" t="s">
        <v>64</v>
      </c>
      <c r="AM51" s="52" t="s">
        <v>94</v>
      </c>
      <c r="AN51" s="42" t="s">
        <v>495</v>
      </c>
      <c r="AO51" s="106" t="s">
        <v>2184</v>
      </c>
      <c r="AP51" s="106" t="s">
        <v>64</v>
      </c>
      <c r="AQ51" s="106"/>
    </row>
    <row r="52" spans="1:43" s="42" customFormat="1" ht="15.75" customHeight="1" x14ac:dyDescent="0.25">
      <c r="A52" s="42" t="s">
        <v>6</v>
      </c>
      <c r="B52" s="42" t="s">
        <v>496</v>
      </c>
      <c r="C52" s="52">
        <v>4</v>
      </c>
      <c r="D52" s="52" t="s">
        <v>127</v>
      </c>
      <c r="E52" s="101" t="s">
        <v>2641</v>
      </c>
      <c r="F52" s="42" t="s">
        <v>924</v>
      </c>
      <c r="G52" s="42" t="s">
        <v>2240</v>
      </c>
      <c r="H52" s="106" t="s">
        <v>2485</v>
      </c>
      <c r="I52" s="42" t="s">
        <v>498</v>
      </c>
      <c r="J52" s="42" t="s">
        <v>499</v>
      </c>
      <c r="K52" s="42" t="s">
        <v>500</v>
      </c>
      <c r="L52" s="106" t="s">
        <v>76</v>
      </c>
      <c r="M52" s="67">
        <v>42606</v>
      </c>
      <c r="N52" s="67">
        <v>42660</v>
      </c>
      <c r="O52" s="68">
        <v>44405</v>
      </c>
      <c r="P52" s="68"/>
      <c r="Q52" s="68">
        <v>44316</v>
      </c>
      <c r="R52" s="68"/>
      <c r="S52" s="68">
        <v>43787</v>
      </c>
      <c r="T52" s="52" t="str">
        <f>IMSUB(O52,N52)</f>
        <v>1745</v>
      </c>
      <c r="U52" s="52" t="str">
        <f>IMSUB(Q52,N52)</f>
        <v>1656</v>
      </c>
      <c r="V52" s="112" t="s">
        <v>252</v>
      </c>
      <c r="W52" s="52">
        <v>96</v>
      </c>
      <c r="X52" s="49">
        <v>672</v>
      </c>
      <c r="Y52" s="52">
        <f>U52-X52</f>
        <v>984</v>
      </c>
      <c r="Z52" s="101">
        <v>454</v>
      </c>
      <c r="AA52" s="52">
        <v>4</v>
      </c>
      <c r="AB52" s="42">
        <f>Z52/AA52</f>
        <v>113.5</v>
      </c>
      <c r="AC52" s="42" t="s">
        <v>494</v>
      </c>
      <c r="AD52" s="42" t="s">
        <v>69</v>
      </c>
      <c r="AE52" s="52">
        <v>3</v>
      </c>
      <c r="AF52" s="101" t="s">
        <v>2375</v>
      </c>
      <c r="AG52" s="101"/>
      <c r="AH52" s="258" t="s">
        <v>501</v>
      </c>
      <c r="AI52" s="52">
        <v>2</v>
      </c>
      <c r="AJ52" s="112" t="s">
        <v>502</v>
      </c>
      <c r="AK52" s="52" t="s">
        <v>64</v>
      </c>
      <c r="AL52" s="112" t="s">
        <v>64</v>
      </c>
      <c r="AM52" s="52" t="s">
        <v>81</v>
      </c>
      <c r="AN52" s="42" t="s">
        <v>503</v>
      </c>
      <c r="AO52" s="106" t="s">
        <v>2374</v>
      </c>
      <c r="AP52" s="106"/>
      <c r="AQ52" s="106"/>
    </row>
    <row r="53" spans="1:43" s="42" customFormat="1" ht="15" customHeight="1" x14ac:dyDescent="0.25">
      <c r="A53" s="42" t="s">
        <v>6</v>
      </c>
      <c r="B53" s="42" t="s">
        <v>504</v>
      </c>
      <c r="C53" s="52">
        <v>4</v>
      </c>
      <c r="D53" s="52" t="s">
        <v>71</v>
      </c>
      <c r="E53" s="101" t="s">
        <v>2642</v>
      </c>
      <c r="F53" s="42" t="s">
        <v>3345</v>
      </c>
      <c r="G53" s="42" t="s">
        <v>3393</v>
      </c>
      <c r="H53" s="106" t="s">
        <v>2484</v>
      </c>
      <c r="I53" s="42" t="s">
        <v>507</v>
      </c>
      <c r="J53" s="42" t="s">
        <v>508</v>
      </c>
      <c r="K53" s="42" t="s">
        <v>509</v>
      </c>
      <c r="L53" s="42" t="s">
        <v>89</v>
      </c>
      <c r="M53" s="66">
        <v>43171</v>
      </c>
      <c r="N53" s="66">
        <v>43139</v>
      </c>
      <c r="O53" s="291">
        <v>44593</v>
      </c>
      <c r="P53" s="291"/>
      <c r="Q53" s="291">
        <v>44593</v>
      </c>
      <c r="R53" s="291"/>
      <c r="S53" s="69">
        <v>43650</v>
      </c>
      <c r="T53" s="52" t="str">
        <f>IMSUB(O53,N53)</f>
        <v>1454</v>
      </c>
      <c r="U53" s="52" t="str">
        <f>IMSUB(Q53,N53)</f>
        <v>1454</v>
      </c>
      <c r="V53" s="42" t="s">
        <v>510</v>
      </c>
      <c r="W53" s="52">
        <v>42</v>
      </c>
      <c r="X53" s="52">
        <f>W53*7</f>
        <v>294</v>
      </c>
      <c r="Y53" s="52">
        <f>U53-X53</f>
        <v>1160</v>
      </c>
      <c r="Z53" s="52">
        <v>120</v>
      </c>
      <c r="AA53" s="52">
        <v>2</v>
      </c>
      <c r="AB53" s="42">
        <f>Z53/AA53</f>
        <v>60</v>
      </c>
      <c r="AC53" s="112" t="s">
        <v>511</v>
      </c>
      <c r="AD53" s="42" t="s">
        <v>69</v>
      </c>
      <c r="AE53" s="52">
        <v>2</v>
      </c>
      <c r="AF53" s="101">
        <v>3</v>
      </c>
      <c r="AG53" s="101"/>
      <c r="AH53" s="258" t="s">
        <v>512</v>
      </c>
      <c r="AI53" s="52">
        <v>2</v>
      </c>
      <c r="AK53" s="101" t="s">
        <v>64</v>
      </c>
      <c r="AM53" s="52" t="s">
        <v>94</v>
      </c>
      <c r="AN53" s="42" t="s">
        <v>514</v>
      </c>
      <c r="AO53" s="106" t="s">
        <v>2184</v>
      </c>
      <c r="AP53" s="106"/>
      <c r="AQ53" s="106"/>
    </row>
    <row r="54" spans="1:43" s="42" customFormat="1" ht="15" customHeight="1" x14ac:dyDescent="0.25">
      <c r="A54" s="42" t="s">
        <v>6</v>
      </c>
      <c r="B54" s="42" t="s">
        <v>515</v>
      </c>
      <c r="C54" s="52">
        <v>1</v>
      </c>
      <c r="D54" s="52" t="s">
        <v>195</v>
      </c>
      <c r="E54" s="101" t="s">
        <v>2634</v>
      </c>
      <c r="F54" s="42" t="s">
        <v>516</v>
      </c>
      <c r="G54" s="42" t="s">
        <v>517</v>
      </c>
      <c r="H54" s="106" t="s">
        <v>2483</v>
      </c>
      <c r="I54" s="42" t="s">
        <v>524</v>
      </c>
      <c r="J54" s="42" t="s">
        <v>525</v>
      </c>
      <c r="K54" s="42" t="s">
        <v>526</v>
      </c>
      <c r="L54" s="42" t="s">
        <v>527</v>
      </c>
      <c r="M54" s="66">
        <v>43466</v>
      </c>
      <c r="N54" s="66">
        <v>43435</v>
      </c>
      <c r="O54" s="66">
        <v>44407</v>
      </c>
      <c r="P54" s="69"/>
      <c r="Q54" s="66">
        <v>44195</v>
      </c>
      <c r="R54" s="69"/>
      <c r="S54" s="66">
        <v>43466</v>
      </c>
      <c r="T54" s="52" t="str">
        <f>IMSUB(O54,N54)</f>
        <v>972</v>
      </c>
      <c r="U54" s="52" t="str">
        <f>IMSUB(Q54,N54)</f>
        <v>760</v>
      </c>
      <c r="V54" s="42" t="s">
        <v>77</v>
      </c>
      <c r="W54" s="52">
        <v>52</v>
      </c>
      <c r="X54" s="52">
        <f>W54*7</f>
        <v>364</v>
      </c>
      <c r="Y54" s="52">
        <f>U54-X54</f>
        <v>396</v>
      </c>
      <c r="Z54" s="52">
        <v>240</v>
      </c>
      <c r="AA54" s="52">
        <v>2</v>
      </c>
      <c r="AB54" s="42">
        <f>Z54/AA54</f>
        <v>120</v>
      </c>
      <c r="AC54" s="42" t="s">
        <v>528</v>
      </c>
      <c r="AD54" s="42" t="s">
        <v>69</v>
      </c>
      <c r="AE54" s="52">
        <v>2</v>
      </c>
      <c r="AF54" s="101">
        <v>5</v>
      </c>
      <c r="AG54" s="101"/>
      <c r="AH54" s="258" t="s">
        <v>522</v>
      </c>
      <c r="AI54" s="52">
        <v>3</v>
      </c>
      <c r="AJ54" s="42" t="s">
        <v>2279</v>
      </c>
      <c r="AK54" s="52" t="s">
        <v>64</v>
      </c>
      <c r="AM54" s="52" t="s">
        <v>94</v>
      </c>
      <c r="AN54" s="42" t="s">
        <v>529</v>
      </c>
      <c r="AO54" s="106" t="s">
        <v>2378</v>
      </c>
      <c r="AP54" s="106"/>
      <c r="AQ54" s="106"/>
    </row>
    <row r="55" spans="1:43" s="42" customFormat="1" ht="15" customHeight="1" x14ac:dyDescent="0.25">
      <c r="A55" s="42" t="s">
        <v>6</v>
      </c>
      <c r="B55" s="42" t="s">
        <v>515</v>
      </c>
      <c r="C55" s="52">
        <v>1</v>
      </c>
      <c r="D55" s="52" t="s">
        <v>195</v>
      </c>
      <c r="E55" s="101" t="s">
        <v>2634</v>
      </c>
      <c r="F55" s="42" t="s">
        <v>516</v>
      </c>
      <c r="G55" s="42" t="s">
        <v>517</v>
      </c>
      <c r="H55" s="106" t="s">
        <v>2483</v>
      </c>
      <c r="I55" s="42" t="s">
        <v>518</v>
      </c>
      <c r="J55" s="42" t="s">
        <v>519</v>
      </c>
      <c r="K55" s="42" t="s">
        <v>520</v>
      </c>
      <c r="L55" s="42" t="s">
        <v>89</v>
      </c>
      <c r="M55" s="66">
        <v>43322</v>
      </c>
      <c r="N55" s="66">
        <v>43377</v>
      </c>
      <c r="O55" s="66">
        <v>44043</v>
      </c>
      <c r="P55" s="69"/>
      <c r="Q55" s="66">
        <v>43677</v>
      </c>
      <c r="R55" s="69"/>
      <c r="S55" s="66">
        <v>43476</v>
      </c>
      <c r="T55" s="52" t="str">
        <f>IMSUB(O55,N55)</f>
        <v>666</v>
      </c>
      <c r="U55" s="52" t="str">
        <f>IMSUB(Q55,N55)</f>
        <v>300</v>
      </c>
      <c r="V55" s="42" t="s">
        <v>314</v>
      </c>
      <c r="W55" s="52">
        <v>26</v>
      </c>
      <c r="X55" s="52">
        <f>W55*7</f>
        <v>182</v>
      </c>
      <c r="Y55" s="52">
        <f>U55-X55</f>
        <v>118</v>
      </c>
      <c r="Z55" s="52">
        <v>88</v>
      </c>
      <c r="AA55" s="52">
        <v>3</v>
      </c>
      <c r="AB55" s="42">
        <f>Z55/AA55</f>
        <v>29.333333333333332</v>
      </c>
      <c r="AC55" s="112" t="s">
        <v>521</v>
      </c>
      <c r="AD55" s="42" t="s">
        <v>69</v>
      </c>
      <c r="AE55" s="52">
        <v>1</v>
      </c>
      <c r="AF55" s="101">
        <v>1</v>
      </c>
      <c r="AG55" s="101"/>
      <c r="AH55" s="258" t="s">
        <v>522</v>
      </c>
      <c r="AI55" s="52">
        <v>3</v>
      </c>
      <c r="AJ55" s="42" t="s">
        <v>2279</v>
      </c>
      <c r="AK55" s="52" t="s">
        <v>64</v>
      </c>
      <c r="AM55" s="52" t="s">
        <v>94</v>
      </c>
      <c r="AN55" s="42" t="s">
        <v>523</v>
      </c>
      <c r="AO55" s="106" t="s">
        <v>2376</v>
      </c>
      <c r="AP55" s="106" t="s">
        <v>2377</v>
      </c>
      <c r="AQ55" s="106"/>
    </row>
    <row r="56" spans="1:43" s="42" customFormat="1" ht="15" customHeight="1" x14ac:dyDescent="0.25">
      <c r="A56" s="42" t="s">
        <v>6</v>
      </c>
      <c r="B56" s="42" t="s">
        <v>2379</v>
      </c>
      <c r="C56" s="52">
        <v>4</v>
      </c>
      <c r="D56" s="52" t="s">
        <v>71</v>
      </c>
      <c r="E56" s="101"/>
      <c r="F56" s="42" t="s">
        <v>72</v>
      </c>
      <c r="G56" s="42" t="s">
        <v>247</v>
      </c>
      <c r="H56" s="106"/>
      <c r="I56" s="42" t="s">
        <v>531</v>
      </c>
      <c r="J56" s="42" t="s">
        <v>532</v>
      </c>
      <c r="K56" s="42" t="s">
        <v>533</v>
      </c>
      <c r="L56" s="106" t="s">
        <v>2380</v>
      </c>
      <c r="M56" s="66">
        <v>43333</v>
      </c>
      <c r="N56" s="66">
        <v>43454</v>
      </c>
      <c r="O56" s="69">
        <v>43676</v>
      </c>
      <c r="P56" s="69"/>
      <c r="Q56" s="69">
        <v>43676</v>
      </c>
      <c r="R56" s="69"/>
      <c r="S56" s="69">
        <v>43780</v>
      </c>
      <c r="T56" s="52" t="s">
        <v>3236</v>
      </c>
      <c r="U56" s="52" t="s">
        <v>3237</v>
      </c>
      <c r="V56" s="42" t="s">
        <v>534</v>
      </c>
      <c r="W56" s="52">
        <v>156</v>
      </c>
      <c r="X56" s="52">
        <v>1092</v>
      </c>
      <c r="Y56" s="52">
        <v>-870</v>
      </c>
      <c r="Z56" s="52">
        <v>500</v>
      </c>
      <c r="AA56" s="52">
        <v>2</v>
      </c>
      <c r="AB56" s="42">
        <v>250</v>
      </c>
      <c r="AC56" s="42" t="s">
        <v>133</v>
      </c>
      <c r="AD56" s="42" t="s">
        <v>69</v>
      </c>
      <c r="AE56" s="52">
        <v>1</v>
      </c>
      <c r="AF56" s="101"/>
      <c r="AG56" s="101"/>
      <c r="AH56" s="258" t="s">
        <v>64</v>
      </c>
      <c r="AI56" s="52">
        <v>2</v>
      </c>
      <c r="AK56" s="52" t="s">
        <v>64</v>
      </c>
      <c r="AM56" s="52" t="s">
        <v>81</v>
      </c>
      <c r="AN56" s="42" t="s">
        <v>535</v>
      </c>
      <c r="AO56" s="106"/>
      <c r="AP56" s="106"/>
      <c r="AQ56" s="106"/>
    </row>
    <row r="57" spans="1:43" s="42" customFormat="1" ht="15" customHeight="1" x14ac:dyDescent="0.25">
      <c r="A57" s="42" t="s">
        <v>6</v>
      </c>
      <c r="B57" s="42" t="s">
        <v>536</v>
      </c>
      <c r="C57" s="52">
        <v>3</v>
      </c>
      <c r="D57" s="52" t="s">
        <v>56</v>
      </c>
      <c r="E57" s="101" t="s">
        <v>3386</v>
      </c>
      <c r="F57" s="42" t="s">
        <v>537</v>
      </c>
      <c r="G57" s="42" t="s">
        <v>3371</v>
      </c>
      <c r="H57" s="106" t="s">
        <v>2482</v>
      </c>
      <c r="I57" s="42" t="s">
        <v>539</v>
      </c>
      <c r="J57" s="42" t="s">
        <v>540</v>
      </c>
      <c r="K57" s="42" t="s">
        <v>541</v>
      </c>
      <c r="L57" s="42" t="s">
        <v>89</v>
      </c>
      <c r="M57" s="66">
        <v>43243</v>
      </c>
      <c r="N57" s="66">
        <v>43339</v>
      </c>
      <c r="O57" s="66">
        <v>44075</v>
      </c>
      <c r="P57" s="69"/>
      <c r="Q57" s="66">
        <v>44013</v>
      </c>
      <c r="R57" s="69"/>
      <c r="S57" s="69">
        <v>43742</v>
      </c>
      <c r="T57" s="52" t="str">
        <f>IMSUB(O57,N57)</f>
        <v>736</v>
      </c>
      <c r="U57" s="52" t="str">
        <f>IMSUB(Q57,N57)</f>
        <v>674</v>
      </c>
      <c r="V57" s="42" t="s">
        <v>261</v>
      </c>
      <c r="W57" s="52">
        <v>24</v>
      </c>
      <c r="X57" s="52">
        <f>W57*7</f>
        <v>168</v>
      </c>
      <c r="Y57" s="52">
        <f>U57-X57</f>
        <v>506</v>
      </c>
      <c r="Z57" s="101">
        <v>100</v>
      </c>
      <c r="AA57" s="52">
        <v>2</v>
      </c>
      <c r="AB57" s="42">
        <f>Z57/AA57</f>
        <v>50</v>
      </c>
      <c r="AC57" s="112" t="s">
        <v>542</v>
      </c>
      <c r="AD57" s="42" t="s">
        <v>455</v>
      </c>
      <c r="AE57" s="52">
        <v>1</v>
      </c>
      <c r="AF57" s="101">
        <v>1</v>
      </c>
      <c r="AG57" s="101"/>
      <c r="AH57" s="258" t="s">
        <v>64</v>
      </c>
      <c r="AI57" s="52">
        <v>2</v>
      </c>
      <c r="AJ57" s="42" t="s">
        <v>2382</v>
      </c>
      <c r="AK57" s="52" t="s">
        <v>543</v>
      </c>
      <c r="AL57" s="42" t="s">
        <v>544</v>
      </c>
      <c r="AM57" s="112" t="s">
        <v>2386</v>
      </c>
      <c r="AN57" s="42" t="s">
        <v>545</v>
      </c>
      <c r="AO57" s="106" t="s">
        <v>2184</v>
      </c>
      <c r="AP57" s="106"/>
      <c r="AQ57" s="106" t="s">
        <v>228</v>
      </c>
    </row>
    <row r="58" spans="1:43" s="42" customFormat="1" ht="15" customHeight="1" x14ac:dyDescent="0.25">
      <c r="A58" s="42" t="s">
        <v>6</v>
      </c>
      <c r="B58" s="42" t="s">
        <v>546</v>
      </c>
      <c r="C58" s="52">
        <v>3</v>
      </c>
      <c r="D58" s="52" t="s">
        <v>547</v>
      </c>
      <c r="E58" s="101" t="s">
        <v>3394</v>
      </c>
      <c r="F58" s="112" t="s">
        <v>548</v>
      </c>
      <c r="G58" s="112" t="s">
        <v>2387</v>
      </c>
      <c r="H58" s="115" t="s">
        <v>2481</v>
      </c>
      <c r="I58" s="42" t="s">
        <v>550</v>
      </c>
      <c r="J58" s="42" t="s">
        <v>551</v>
      </c>
      <c r="K58" s="42" t="s">
        <v>552</v>
      </c>
      <c r="L58" s="42" t="s">
        <v>553</v>
      </c>
      <c r="M58" s="67">
        <v>42437</v>
      </c>
      <c r="N58" s="67">
        <v>42430</v>
      </c>
      <c r="O58" s="67">
        <v>44136</v>
      </c>
      <c r="P58" s="68"/>
      <c r="Q58" s="67">
        <v>44136</v>
      </c>
      <c r="R58" s="68"/>
      <c r="S58" s="68">
        <v>43788</v>
      </c>
      <c r="T58" s="52" t="str">
        <f>IMSUB(O58,N58)</f>
        <v>1706</v>
      </c>
      <c r="U58" s="52" t="str">
        <f>IMSUB(Q58,N58)</f>
        <v>1706</v>
      </c>
      <c r="V58" s="112" t="s">
        <v>325</v>
      </c>
      <c r="W58" s="52">
        <v>52.142899999999997</v>
      </c>
      <c r="X58" s="49">
        <v>365.00029999999998</v>
      </c>
      <c r="Y58" s="52">
        <f>U58-X58</f>
        <v>1340.9997000000001</v>
      </c>
      <c r="Z58" s="52">
        <v>32</v>
      </c>
      <c r="AA58" s="52">
        <v>1</v>
      </c>
      <c r="AB58" s="42">
        <f>Z58/AA58</f>
        <v>32</v>
      </c>
      <c r="AC58" s="42" t="s">
        <v>554</v>
      </c>
      <c r="AD58" s="42" t="s">
        <v>69</v>
      </c>
      <c r="AE58" s="52">
        <v>2</v>
      </c>
      <c r="AF58" s="101">
        <v>7</v>
      </c>
      <c r="AG58" s="101"/>
      <c r="AH58" s="258" t="s">
        <v>64</v>
      </c>
      <c r="AI58" s="52">
        <v>3</v>
      </c>
      <c r="AJ58" s="112" t="s">
        <v>2279</v>
      </c>
      <c r="AK58" s="52" t="s">
        <v>64</v>
      </c>
      <c r="AL58" s="112" t="s">
        <v>64</v>
      </c>
      <c r="AM58" s="52" t="s">
        <v>228</v>
      </c>
      <c r="AN58" s="42" t="s">
        <v>555</v>
      </c>
      <c r="AO58" s="106" t="s">
        <v>2184</v>
      </c>
      <c r="AP58" s="106"/>
      <c r="AQ58" s="106" t="s">
        <v>228</v>
      </c>
    </row>
    <row r="59" spans="1:43" s="42" customFormat="1" ht="15.75" customHeight="1" x14ac:dyDescent="0.25">
      <c r="A59" s="42" t="s">
        <v>6</v>
      </c>
      <c r="B59" s="42" t="s">
        <v>556</v>
      </c>
      <c r="C59" s="52">
        <v>3</v>
      </c>
      <c r="D59" s="52" t="s">
        <v>71</v>
      </c>
      <c r="E59" s="101" t="s">
        <v>2642</v>
      </c>
      <c r="F59" s="42" t="s">
        <v>557</v>
      </c>
      <c r="G59" s="42" t="s">
        <v>558</v>
      </c>
      <c r="H59" s="106" t="s">
        <v>2480</v>
      </c>
      <c r="I59" s="42" t="s">
        <v>559</v>
      </c>
      <c r="J59" s="42" t="s">
        <v>556</v>
      </c>
      <c r="K59" s="42" t="s">
        <v>560</v>
      </c>
      <c r="L59" s="42" t="s">
        <v>2388</v>
      </c>
      <c r="M59" s="66">
        <v>43481</v>
      </c>
      <c r="N59" s="257">
        <v>44348</v>
      </c>
      <c r="O59" s="257">
        <v>44896</v>
      </c>
      <c r="P59" s="291"/>
      <c r="Q59" s="257">
        <v>44805</v>
      </c>
      <c r="R59" s="291"/>
      <c r="S59" s="66" t="s">
        <v>2389</v>
      </c>
      <c r="T59" s="52" t="str">
        <f>IMSUB(O59,N59)</f>
        <v>548</v>
      </c>
      <c r="U59" s="52" t="str">
        <f>IMSUB(Q59,N59)</f>
        <v>457</v>
      </c>
      <c r="V59" s="42" t="s">
        <v>112</v>
      </c>
      <c r="W59" s="42">
        <v>12</v>
      </c>
      <c r="X59" s="52">
        <f>W59*7</f>
        <v>84</v>
      </c>
      <c r="Y59" s="52">
        <f>U59-X59</f>
        <v>373</v>
      </c>
      <c r="Z59" s="52">
        <v>60</v>
      </c>
      <c r="AA59" s="52">
        <v>4</v>
      </c>
      <c r="AB59" s="42">
        <f>Z59/AA59</f>
        <v>15</v>
      </c>
      <c r="AC59" s="42" t="s">
        <v>561</v>
      </c>
      <c r="AD59" s="42" t="s">
        <v>69</v>
      </c>
      <c r="AE59" s="52">
        <v>1</v>
      </c>
      <c r="AF59" s="101">
        <v>1</v>
      </c>
      <c r="AG59" s="101"/>
      <c r="AH59" s="52" t="s">
        <v>501</v>
      </c>
      <c r="AI59" s="52">
        <v>3</v>
      </c>
      <c r="AJ59" s="112" t="s">
        <v>2279</v>
      </c>
      <c r="AK59" s="52" t="s">
        <v>64</v>
      </c>
      <c r="AL59" s="52"/>
      <c r="AM59" s="101" t="s">
        <v>2391</v>
      </c>
      <c r="AN59" s="42" t="s">
        <v>562</v>
      </c>
      <c r="AO59" s="106" t="s">
        <v>2390</v>
      </c>
      <c r="AP59" s="106"/>
      <c r="AQ59" s="106" t="s">
        <v>228</v>
      </c>
    </row>
    <row r="60" spans="1:43" s="42" customFormat="1" ht="15" customHeight="1" x14ac:dyDescent="0.25">
      <c r="A60" s="42" t="s">
        <v>6</v>
      </c>
      <c r="B60" s="42" t="s">
        <v>563</v>
      </c>
      <c r="C60" s="52">
        <v>3</v>
      </c>
      <c r="D60" s="52" t="s">
        <v>71</v>
      </c>
      <c r="E60" s="101" t="s">
        <v>2647</v>
      </c>
      <c r="F60" s="42" t="s">
        <v>564</v>
      </c>
      <c r="G60" s="42" t="s">
        <v>3395</v>
      </c>
      <c r="H60" s="106" t="s">
        <v>2479</v>
      </c>
      <c r="I60" s="42" t="s">
        <v>566</v>
      </c>
      <c r="J60" s="42" t="s">
        <v>567</v>
      </c>
      <c r="K60" s="42" t="s">
        <v>568</v>
      </c>
      <c r="L60" s="42" t="s">
        <v>89</v>
      </c>
      <c r="M60" s="66">
        <v>43322</v>
      </c>
      <c r="N60" s="66">
        <v>43480</v>
      </c>
      <c r="O60" s="66">
        <v>44044</v>
      </c>
      <c r="P60" s="69"/>
      <c r="Q60" s="66">
        <v>43983</v>
      </c>
      <c r="R60" s="69"/>
      <c r="S60" s="69">
        <v>43556</v>
      </c>
      <c r="T60" s="52" t="str">
        <f>IMSUB(O60,N60)</f>
        <v>564</v>
      </c>
      <c r="U60" s="52" t="str">
        <f>IMSUB(Q60,N60)</f>
        <v>503</v>
      </c>
      <c r="V60" s="42" t="s">
        <v>450</v>
      </c>
      <c r="W60" s="52">
        <v>26</v>
      </c>
      <c r="X60" s="52">
        <f>W60*7</f>
        <v>182</v>
      </c>
      <c r="Y60" s="52">
        <f>U60-X60</f>
        <v>321</v>
      </c>
      <c r="Z60" s="52">
        <v>210</v>
      </c>
      <c r="AA60" s="52">
        <v>3</v>
      </c>
      <c r="AB60" s="42">
        <f>Z60/AA60</f>
        <v>70</v>
      </c>
      <c r="AC60" s="112" t="s">
        <v>569</v>
      </c>
      <c r="AD60" s="42" t="s">
        <v>69</v>
      </c>
      <c r="AE60" s="52">
        <v>1</v>
      </c>
      <c r="AF60" s="101">
        <v>1</v>
      </c>
      <c r="AG60" s="101"/>
      <c r="AH60" s="258" t="s">
        <v>160</v>
      </c>
      <c r="AI60" s="52">
        <v>3</v>
      </c>
      <c r="AJ60" s="42" t="s">
        <v>2279</v>
      </c>
      <c r="AK60" s="52" t="s">
        <v>64</v>
      </c>
      <c r="AM60" s="101" t="s">
        <v>2393</v>
      </c>
      <c r="AN60" s="42" t="s">
        <v>570</v>
      </c>
      <c r="AO60" s="106" t="s">
        <v>2392</v>
      </c>
      <c r="AP60" s="106"/>
      <c r="AQ60" s="106" t="s">
        <v>228</v>
      </c>
    </row>
    <row r="61" spans="1:43" s="42" customFormat="1" ht="15" customHeight="1" x14ac:dyDescent="0.25">
      <c r="A61" s="42" t="s">
        <v>6</v>
      </c>
      <c r="B61" s="42" t="s">
        <v>571</v>
      </c>
      <c r="C61" s="52" t="s">
        <v>140</v>
      </c>
      <c r="D61" s="52" t="s">
        <v>140</v>
      </c>
      <c r="E61" s="101"/>
      <c r="F61" s="112" t="s">
        <v>288</v>
      </c>
      <c r="G61" s="112" t="s">
        <v>140</v>
      </c>
      <c r="H61" s="115"/>
      <c r="I61" s="42" t="s">
        <v>572</v>
      </c>
      <c r="J61" s="42" t="s">
        <v>573</v>
      </c>
      <c r="K61" s="42" t="s">
        <v>574</v>
      </c>
      <c r="L61" s="106" t="s">
        <v>1632</v>
      </c>
      <c r="M61" s="67">
        <v>42611</v>
      </c>
      <c r="N61" s="67">
        <v>42705</v>
      </c>
      <c r="O61" s="68">
        <v>43405</v>
      </c>
      <c r="P61" s="68"/>
      <c r="Q61" s="67">
        <v>43405</v>
      </c>
      <c r="R61" s="68"/>
      <c r="S61" s="68">
        <v>43676</v>
      </c>
      <c r="T61" s="52" t="s">
        <v>3091</v>
      </c>
      <c r="U61" s="52" t="s">
        <v>3214</v>
      </c>
      <c r="V61" s="112" t="s">
        <v>112</v>
      </c>
      <c r="W61" s="52">
        <v>12</v>
      </c>
      <c r="X61" s="49">
        <v>84</v>
      </c>
      <c r="Y61" s="52">
        <v>616</v>
      </c>
      <c r="Z61" s="52">
        <v>60</v>
      </c>
      <c r="AA61" s="52">
        <v>2</v>
      </c>
      <c r="AB61" s="42">
        <v>30</v>
      </c>
      <c r="AC61" s="42" t="s">
        <v>575</v>
      </c>
      <c r="AD61" s="42" t="s">
        <v>69</v>
      </c>
      <c r="AE61" s="52">
        <v>1</v>
      </c>
      <c r="AF61" s="101"/>
      <c r="AG61" s="101"/>
      <c r="AH61" s="258" t="s">
        <v>576</v>
      </c>
      <c r="AI61" s="52">
        <v>3</v>
      </c>
      <c r="AJ61" s="112"/>
      <c r="AK61" s="52" t="s">
        <v>64</v>
      </c>
      <c r="AL61" s="112" t="s">
        <v>64</v>
      </c>
      <c r="AM61" s="52" t="s">
        <v>228</v>
      </c>
      <c r="AN61" s="42" t="s">
        <v>577</v>
      </c>
      <c r="AO61" s="106"/>
      <c r="AP61" s="106"/>
      <c r="AQ61" s="106"/>
    </row>
    <row r="62" spans="1:43" s="42" customFormat="1" ht="15" customHeight="1" x14ac:dyDescent="0.25">
      <c r="A62" s="38" t="s">
        <v>6</v>
      </c>
      <c r="B62" s="92" t="s">
        <v>578</v>
      </c>
      <c r="C62" s="52" t="s">
        <v>140</v>
      </c>
      <c r="D62" s="52" t="s">
        <v>140</v>
      </c>
      <c r="E62" s="101"/>
      <c r="F62" s="111" t="s">
        <v>288</v>
      </c>
      <c r="G62" s="112" t="s">
        <v>140</v>
      </c>
      <c r="H62" s="115"/>
      <c r="I62" s="93" t="s">
        <v>579</v>
      </c>
      <c r="K62" s="42" t="s">
        <v>580</v>
      </c>
      <c r="L62" s="106" t="s">
        <v>2486</v>
      </c>
      <c r="M62" s="67">
        <v>42159</v>
      </c>
      <c r="N62" s="67">
        <v>43800</v>
      </c>
      <c r="O62" s="67">
        <v>44531</v>
      </c>
      <c r="P62" s="68"/>
      <c r="Q62" s="67">
        <v>44348</v>
      </c>
      <c r="R62" s="68"/>
      <c r="S62" s="68">
        <v>43677</v>
      </c>
      <c r="T62" s="52" t="s">
        <v>3102</v>
      </c>
      <c r="U62" s="52" t="s">
        <v>3221</v>
      </c>
      <c r="V62" s="42" t="s">
        <v>112</v>
      </c>
      <c r="W62" s="52">
        <v>12</v>
      </c>
      <c r="X62" s="49">
        <v>84</v>
      </c>
      <c r="Y62" s="52">
        <v>464</v>
      </c>
      <c r="Z62" s="107">
        <v>0</v>
      </c>
      <c r="AA62" s="49">
        <v>2</v>
      </c>
      <c r="AB62" s="42">
        <v>0</v>
      </c>
      <c r="AC62" s="93" t="s">
        <v>581</v>
      </c>
      <c r="AD62" s="42" t="s">
        <v>69</v>
      </c>
      <c r="AE62" s="52">
        <v>2</v>
      </c>
      <c r="AF62" s="101"/>
      <c r="AG62" s="101"/>
      <c r="AH62" s="258" t="s">
        <v>576</v>
      </c>
      <c r="AI62" s="52">
        <v>3</v>
      </c>
      <c r="AK62" s="52" t="s">
        <v>64</v>
      </c>
      <c r="AL62" s="42" t="s">
        <v>64</v>
      </c>
      <c r="AM62" s="52" t="s">
        <v>228</v>
      </c>
      <c r="AO62" s="106"/>
      <c r="AP62" s="106"/>
      <c r="AQ62" s="106"/>
    </row>
    <row r="63" spans="1:43" s="42" customFormat="1" ht="15.75" customHeight="1" x14ac:dyDescent="0.25">
      <c r="A63" s="38" t="s">
        <v>6</v>
      </c>
      <c r="B63" s="76" t="s">
        <v>583</v>
      </c>
      <c r="C63" s="40">
        <v>1</v>
      </c>
      <c r="D63" s="40" t="s">
        <v>217</v>
      </c>
      <c r="E63" s="99" t="s">
        <v>2640</v>
      </c>
      <c r="F63" s="111" t="s">
        <v>2491</v>
      </c>
      <c r="G63" s="111" t="s">
        <v>2492</v>
      </c>
      <c r="H63" s="344" t="s">
        <v>2493</v>
      </c>
      <c r="I63" s="77" t="s">
        <v>586</v>
      </c>
      <c r="K63" s="76" t="s">
        <v>587</v>
      </c>
      <c r="L63" s="105" t="s">
        <v>76</v>
      </c>
      <c r="M63" s="44">
        <v>41953</v>
      </c>
      <c r="N63" s="44">
        <v>41944</v>
      </c>
      <c r="O63" s="78">
        <v>43770</v>
      </c>
      <c r="P63" s="95"/>
      <c r="Q63" s="95">
        <v>43770</v>
      </c>
      <c r="R63" s="95"/>
      <c r="S63" s="95">
        <v>43524</v>
      </c>
      <c r="T63" s="52" t="str">
        <f>IMSUB(O63,N63)</f>
        <v>1826</v>
      </c>
      <c r="U63" s="52" t="str">
        <f>IMSUB(Q63,N63)</f>
        <v>1826</v>
      </c>
      <c r="V63" s="39" t="s">
        <v>588</v>
      </c>
      <c r="W63" s="52">
        <v>52.142899999999997</v>
      </c>
      <c r="X63" s="49">
        <v>365.00029999999998</v>
      </c>
      <c r="Y63" s="52">
        <f>U63-X63</f>
        <v>1460.9997000000001</v>
      </c>
      <c r="Z63" s="49">
        <v>76</v>
      </c>
      <c r="AA63" s="49">
        <v>2</v>
      </c>
      <c r="AB63" s="42">
        <f>Z63/AA63</f>
        <v>38</v>
      </c>
      <c r="AC63" s="77" t="s">
        <v>2490</v>
      </c>
      <c r="AD63" s="39" t="s">
        <v>582</v>
      </c>
      <c r="AE63" s="40">
        <v>1</v>
      </c>
      <c r="AF63" s="99">
        <v>1</v>
      </c>
      <c r="AG63" s="99"/>
      <c r="AH63" s="352" t="s">
        <v>2489</v>
      </c>
      <c r="AI63" s="52">
        <v>2</v>
      </c>
      <c r="AJ63" s="112" t="s">
        <v>2487</v>
      </c>
      <c r="AK63" s="79">
        <v>3</v>
      </c>
      <c r="AL63" s="113" t="s">
        <v>396</v>
      </c>
      <c r="AM63" s="40" t="s">
        <v>81</v>
      </c>
      <c r="AO63" s="106" t="s">
        <v>2488</v>
      </c>
      <c r="AP63" s="106"/>
      <c r="AQ63" s="106" t="s">
        <v>228</v>
      </c>
    </row>
    <row r="64" spans="1:43" s="42" customFormat="1" ht="15.75" customHeight="1" x14ac:dyDescent="0.25">
      <c r="A64" s="42" t="s">
        <v>6</v>
      </c>
      <c r="B64" s="92" t="s">
        <v>591</v>
      </c>
      <c r="C64" s="40">
        <v>1</v>
      </c>
      <c r="D64" s="40" t="s">
        <v>195</v>
      </c>
      <c r="E64" s="99"/>
      <c r="F64" s="41" t="s">
        <v>592</v>
      </c>
      <c r="G64" s="41" t="s">
        <v>593</v>
      </c>
      <c r="H64" s="345"/>
      <c r="I64" s="42" t="s">
        <v>594</v>
      </c>
      <c r="K64" s="42" t="s">
        <v>595</v>
      </c>
      <c r="L64" s="106" t="s">
        <v>1632</v>
      </c>
      <c r="M64" s="67">
        <v>42523</v>
      </c>
      <c r="N64" s="67">
        <v>42593</v>
      </c>
      <c r="O64" s="68">
        <v>43749</v>
      </c>
      <c r="P64" s="68">
        <v>43466</v>
      </c>
      <c r="Q64" s="68">
        <v>43720</v>
      </c>
      <c r="R64" s="68"/>
      <c r="S64" s="68">
        <v>43763</v>
      </c>
      <c r="T64" s="52" t="s">
        <v>3215</v>
      </c>
      <c r="U64" s="52" t="s">
        <v>3216</v>
      </c>
      <c r="V64" s="42" t="s">
        <v>112</v>
      </c>
      <c r="W64" s="52">
        <v>12</v>
      </c>
      <c r="X64" s="49">
        <v>84</v>
      </c>
      <c r="Y64" s="52">
        <v>1043</v>
      </c>
      <c r="Z64" s="107">
        <v>611</v>
      </c>
      <c r="AA64" s="49">
        <v>5</v>
      </c>
      <c r="AB64" s="42">
        <v>122.2</v>
      </c>
      <c r="AC64" s="93" t="s">
        <v>596</v>
      </c>
      <c r="AD64" s="42" t="s">
        <v>69</v>
      </c>
      <c r="AE64" s="52">
        <v>2</v>
      </c>
      <c r="AF64" s="101"/>
      <c r="AG64" s="101"/>
      <c r="AH64" s="258" t="s">
        <v>64</v>
      </c>
      <c r="AI64" s="52">
        <v>2</v>
      </c>
      <c r="AJ64" s="42" t="s">
        <v>597</v>
      </c>
      <c r="AK64" s="52" t="s">
        <v>64</v>
      </c>
      <c r="AM64" s="52" t="s">
        <v>94</v>
      </c>
      <c r="AO64" s="106"/>
      <c r="AP64" s="106"/>
      <c r="AQ64" s="106"/>
    </row>
    <row r="65" spans="1:43" s="42" customFormat="1" ht="15" customHeight="1" x14ac:dyDescent="0.25">
      <c r="A65" s="42" t="s">
        <v>6</v>
      </c>
      <c r="B65" s="42" t="s">
        <v>598</v>
      </c>
      <c r="C65" s="52">
        <v>4</v>
      </c>
      <c r="D65" s="52" t="s">
        <v>127</v>
      </c>
      <c r="E65" s="101" t="s">
        <v>2641</v>
      </c>
      <c r="F65" s="42" t="s">
        <v>3358</v>
      </c>
      <c r="G65" s="42" t="s">
        <v>2330</v>
      </c>
      <c r="H65" s="106" t="s">
        <v>2485</v>
      </c>
      <c r="I65" s="42" t="s">
        <v>600</v>
      </c>
      <c r="J65" s="42" t="s">
        <v>601</v>
      </c>
      <c r="K65" s="42" t="s">
        <v>602</v>
      </c>
      <c r="L65" s="106" t="s">
        <v>76</v>
      </c>
      <c r="M65" s="67">
        <v>43063</v>
      </c>
      <c r="N65" s="67">
        <v>43223</v>
      </c>
      <c r="O65" s="68">
        <v>45377</v>
      </c>
      <c r="P65" s="68"/>
      <c r="Q65" s="68">
        <v>44341</v>
      </c>
      <c r="R65" s="68"/>
      <c r="S65" s="68">
        <v>43763</v>
      </c>
      <c r="T65" s="52" t="str">
        <f>IMSUB(O65,N65)</f>
        <v>2154</v>
      </c>
      <c r="U65" s="52" t="str">
        <f>IMSUB(Q65,N65)</f>
        <v>1118</v>
      </c>
      <c r="V65" s="42" t="s">
        <v>603</v>
      </c>
      <c r="W65" s="52">
        <v>90</v>
      </c>
      <c r="X65" s="49">
        <v>630</v>
      </c>
      <c r="Y65" s="52">
        <f>U65-X65</f>
        <v>488</v>
      </c>
      <c r="Z65" s="101">
        <v>654</v>
      </c>
      <c r="AA65" s="70">
        <v>4</v>
      </c>
      <c r="AB65" s="42">
        <f>Z65/AA65</f>
        <v>163.5</v>
      </c>
      <c r="AC65" s="42" t="s">
        <v>133</v>
      </c>
      <c r="AD65" s="42" t="s">
        <v>69</v>
      </c>
      <c r="AE65" s="107">
        <v>3</v>
      </c>
      <c r="AF65" s="107" t="s">
        <v>2375</v>
      </c>
      <c r="AG65" s="107"/>
      <c r="AH65" s="142" t="s">
        <v>501</v>
      </c>
      <c r="AI65" s="52">
        <v>2</v>
      </c>
      <c r="AJ65" s="112" t="s">
        <v>2494</v>
      </c>
      <c r="AK65" s="52" t="s">
        <v>64</v>
      </c>
      <c r="AM65" s="112" t="s">
        <v>604</v>
      </c>
      <c r="AN65" s="42" t="s">
        <v>605</v>
      </c>
      <c r="AO65" s="106" t="s">
        <v>2184</v>
      </c>
      <c r="AP65" s="106"/>
      <c r="AQ65" s="106" t="s">
        <v>228</v>
      </c>
    </row>
    <row r="66" spans="1:43" s="42" customFormat="1" ht="15" customHeight="1" x14ac:dyDescent="0.25">
      <c r="A66" s="42" t="s">
        <v>6</v>
      </c>
      <c r="B66" s="42" t="s">
        <v>606</v>
      </c>
      <c r="C66" s="101" t="s">
        <v>2355</v>
      </c>
      <c r="D66" s="52" t="s">
        <v>83</v>
      </c>
      <c r="E66" s="101" t="s">
        <v>2647</v>
      </c>
      <c r="F66" s="42" t="s">
        <v>3376</v>
      </c>
      <c r="G66" s="42" t="s">
        <v>3377</v>
      </c>
      <c r="H66" s="106"/>
      <c r="I66" s="42" t="s">
        <v>609</v>
      </c>
      <c r="J66" s="42" t="s">
        <v>610</v>
      </c>
      <c r="K66" s="42" t="s">
        <v>611</v>
      </c>
      <c r="L66" s="106" t="s">
        <v>76</v>
      </c>
      <c r="M66" s="66">
        <v>43490</v>
      </c>
      <c r="N66" s="291">
        <v>43585</v>
      </c>
      <c r="O66" s="291">
        <v>43862</v>
      </c>
      <c r="P66" s="291"/>
      <c r="Q66" s="291">
        <v>43862</v>
      </c>
      <c r="R66" s="291"/>
      <c r="S66" s="69">
        <v>43769</v>
      </c>
      <c r="T66" s="52" t="str">
        <f>IMSUB(O66,N66)</f>
        <v>277</v>
      </c>
      <c r="U66" s="52" t="str">
        <f>IMSUB(Q66,N66)</f>
        <v>277</v>
      </c>
      <c r="V66" s="42" t="s">
        <v>150</v>
      </c>
      <c r="W66" s="42">
        <v>13</v>
      </c>
      <c r="X66" s="52">
        <f>W66*7</f>
        <v>91</v>
      </c>
      <c r="Y66" s="52">
        <f>U66-X66</f>
        <v>186</v>
      </c>
      <c r="Z66" s="52">
        <v>255</v>
      </c>
      <c r="AA66" s="52">
        <v>3</v>
      </c>
      <c r="AB66" s="42">
        <f>Z66/AA66</f>
        <v>85</v>
      </c>
      <c r="AC66" s="42" t="s">
        <v>612</v>
      </c>
      <c r="AD66" s="42" t="s">
        <v>69</v>
      </c>
      <c r="AE66" s="52">
        <v>1</v>
      </c>
      <c r="AF66" s="101">
        <v>1</v>
      </c>
      <c r="AG66" s="101"/>
      <c r="AH66" s="356" t="s">
        <v>2496</v>
      </c>
      <c r="AI66" s="52">
        <v>2</v>
      </c>
      <c r="AJ66" s="52" t="s">
        <v>861</v>
      </c>
      <c r="AK66" s="52" t="s">
        <v>64</v>
      </c>
      <c r="AL66" s="52"/>
      <c r="AM66" s="52" t="s">
        <v>94</v>
      </c>
      <c r="AN66" s="42" t="s">
        <v>613</v>
      </c>
      <c r="AO66" s="106" t="s">
        <v>2495</v>
      </c>
      <c r="AP66" s="106"/>
      <c r="AQ66" s="106" t="s">
        <v>228</v>
      </c>
    </row>
    <row r="67" spans="1:43" s="42" customFormat="1" ht="15.75" customHeight="1" x14ac:dyDescent="0.25">
      <c r="A67" s="42" t="s">
        <v>6</v>
      </c>
      <c r="B67" s="42" t="s">
        <v>614</v>
      </c>
      <c r="C67" s="101" t="s">
        <v>2355</v>
      </c>
      <c r="D67" s="52" t="s">
        <v>217</v>
      </c>
      <c r="E67" s="101" t="s">
        <v>3407</v>
      </c>
      <c r="F67" s="42" t="s">
        <v>615</v>
      </c>
      <c r="G67" s="42" t="s">
        <v>616</v>
      </c>
      <c r="H67" s="106"/>
      <c r="I67" s="42" t="s">
        <v>617</v>
      </c>
      <c r="J67" s="42" t="s">
        <v>618</v>
      </c>
      <c r="K67" s="42" t="s">
        <v>619</v>
      </c>
      <c r="L67" s="106" t="s">
        <v>1632</v>
      </c>
      <c r="M67" s="66">
        <v>43269</v>
      </c>
      <c r="N67" s="66">
        <v>43271</v>
      </c>
      <c r="O67" s="69">
        <v>43671</v>
      </c>
      <c r="P67" s="69">
        <v>43676</v>
      </c>
      <c r="Q67" s="69">
        <v>43671</v>
      </c>
      <c r="R67" s="69"/>
      <c r="S67" s="69">
        <v>43697</v>
      </c>
      <c r="T67" s="52" t="s">
        <v>3217</v>
      </c>
      <c r="U67" s="52" t="s">
        <v>3218</v>
      </c>
      <c r="V67" s="42" t="s">
        <v>112</v>
      </c>
      <c r="W67" s="52">
        <v>12</v>
      </c>
      <c r="X67" s="52">
        <v>84</v>
      </c>
      <c r="Y67" s="52">
        <v>316</v>
      </c>
      <c r="Z67" s="101">
        <v>108</v>
      </c>
      <c r="AA67" s="52">
        <v>2</v>
      </c>
      <c r="AB67" s="42">
        <v>54</v>
      </c>
      <c r="AC67" s="112" t="s">
        <v>620</v>
      </c>
      <c r="AD67" s="42" t="s">
        <v>69</v>
      </c>
      <c r="AE67" s="52">
        <v>1</v>
      </c>
      <c r="AF67" s="101"/>
      <c r="AG67" s="101"/>
      <c r="AH67" s="258" t="s">
        <v>621</v>
      </c>
      <c r="AI67" s="52">
        <v>4</v>
      </c>
      <c r="AJ67" s="42" t="s">
        <v>622</v>
      </c>
      <c r="AK67" s="52" t="s">
        <v>64</v>
      </c>
      <c r="AM67" s="52" t="s">
        <v>94</v>
      </c>
      <c r="AN67" s="42" t="s">
        <v>623</v>
      </c>
      <c r="AO67" s="106"/>
      <c r="AP67" s="106"/>
      <c r="AQ67" s="106"/>
    </row>
    <row r="68" spans="1:43" s="42" customFormat="1" ht="15" customHeight="1" x14ac:dyDescent="0.25">
      <c r="A68" s="42" t="s">
        <v>6</v>
      </c>
      <c r="B68" s="42" t="s">
        <v>624</v>
      </c>
      <c r="C68" s="52">
        <v>3</v>
      </c>
      <c r="D68" s="52" t="s">
        <v>625</v>
      </c>
      <c r="E68" s="101" t="s">
        <v>2643</v>
      </c>
      <c r="F68" s="112" t="s">
        <v>626</v>
      </c>
      <c r="G68" s="112" t="s">
        <v>2498</v>
      </c>
      <c r="H68" s="115" t="s">
        <v>2499</v>
      </c>
      <c r="I68" s="42" t="s">
        <v>627</v>
      </c>
      <c r="J68" s="42" t="s">
        <v>628</v>
      </c>
      <c r="K68" s="42" t="s">
        <v>629</v>
      </c>
      <c r="L68" s="42" t="s">
        <v>89</v>
      </c>
      <c r="M68" s="67">
        <v>42373</v>
      </c>
      <c r="N68" s="67">
        <v>42522</v>
      </c>
      <c r="O68" s="67">
        <v>44440</v>
      </c>
      <c r="P68" s="68"/>
      <c r="Q68" s="67">
        <v>44440</v>
      </c>
      <c r="R68" s="68"/>
      <c r="S68" s="68">
        <v>43514</v>
      </c>
      <c r="T68" s="52" t="str">
        <f>IMSUB(O68,N68)</f>
        <v>1918</v>
      </c>
      <c r="U68" s="52" t="str">
        <f>IMSUB(Q68,N68)</f>
        <v>1918</v>
      </c>
      <c r="V68" s="112" t="s">
        <v>325</v>
      </c>
      <c r="W68" s="52">
        <v>52.142899999999997</v>
      </c>
      <c r="X68" s="49">
        <v>365.00029999999998</v>
      </c>
      <c r="Y68" s="52">
        <f>U68-X68</f>
        <v>1552.9997000000001</v>
      </c>
      <c r="Z68" s="52">
        <v>72</v>
      </c>
      <c r="AA68" s="52">
        <v>2</v>
      </c>
      <c r="AB68" s="42">
        <f>Z68/AA68</f>
        <v>36</v>
      </c>
      <c r="AC68" s="42" t="s">
        <v>337</v>
      </c>
      <c r="AD68" s="42" t="s">
        <v>54</v>
      </c>
      <c r="AE68" s="52">
        <v>1</v>
      </c>
      <c r="AF68" s="101">
        <v>1</v>
      </c>
      <c r="AG68" s="101"/>
      <c r="AH68" s="258" t="s">
        <v>64</v>
      </c>
      <c r="AI68" s="52">
        <v>2</v>
      </c>
      <c r="AJ68" s="112" t="s">
        <v>2497</v>
      </c>
      <c r="AK68" s="52" t="s">
        <v>452</v>
      </c>
      <c r="AL68" s="112" t="s">
        <v>631</v>
      </c>
      <c r="AM68" s="52" t="s">
        <v>67</v>
      </c>
      <c r="AN68" s="42" t="s">
        <v>632</v>
      </c>
      <c r="AO68" s="106" t="s">
        <v>2184</v>
      </c>
      <c r="AP68" s="106"/>
      <c r="AQ68" s="106" t="s">
        <v>2310</v>
      </c>
    </row>
    <row r="69" spans="1:43" s="42" customFormat="1" ht="15" customHeight="1" x14ac:dyDescent="0.25">
      <c r="A69" s="42" t="s">
        <v>6</v>
      </c>
      <c r="B69" s="42" t="s">
        <v>2500</v>
      </c>
      <c r="C69" s="52">
        <v>4</v>
      </c>
      <c r="D69" s="52" t="s">
        <v>56</v>
      </c>
      <c r="E69" s="101"/>
      <c r="F69" s="42" t="s">
        <v>634</v>
      </c>
      <c r="G69" s="42" t="s">
        <v>635</v>
      </c>
      <c r="H69" s="106"/>
      <c r="I69" s="92" t="s">
        <v>636</v>
      </c>
      <c r="K69" s="92" t="s">
        <v>637</v>
      </c>
      <c r="L69" s="106" t="s">
        <v>2332</v>
      </c>
      <c r="M69" s="156">
        <v>39910</v>
      </c>
      <c r="N69" s="291">
        <v>39753</v>
      </c>
      <c r="O69" s="291">
        <v>42229</v>
      </c>
      <c r="P69" s="291">
        <v>41030</v>
      </c>
      <c r="Q69" s="291">
        <v>42229</v>
      </c>
      <c r="R69" s="291"/>
      <c r="S69" s="298">
        <v>43789</v>
      </c>
      <c r="T69" s="52" t="s">
        <v>3231</v>
      </c>
      <c r="U69" s="52" t="s">
        <v>3232</v>
      </c>
      <c r="V69" s="42" t="s">
        <v>639</v>
      </c>
      <c r="W69" s="42">
        <v>104.28571428571429</v>
      </c>
      <c r="X69" s="42">
        <v>730</v>
      </c>
      <c r="Y69" s="52">
        <v>1746</v>
      </c>
      <c r="Z69" s="101">
        <v>49</v>
      </c>
      <c r="AA69" s="52">
        <v>2</v>
      </c>
      <c r="AB69" s="52">
        <v>24.5</v>
      </c>
      <c r="AC69" s="42" t="s">
        <v>640</v>
      </c>
      <c r="AD69" s="42" t="s">
        <v>455</v>
      </c>
      <c r="AE69" s="52">
        <v>1</v>
      </c>
      <c r="AF69" s="101"/>
      <c r="AG69" s="101"/>
      <c r="AH69" s="258" t="s">
        <v>64</v>
      </c>
      <c r="AI69" s="52">
        <v>3</v>
      </c>
      <c r="AK69" s="52" t="s">
        <v>64</v>
      </c>
      <c r="AM69" s="52" t="s">
        <v>94</v>
      </c>
      <c r="AO69" s="106"/>
      <c r="AP69" s="106"/>
      <c r="AQ69" s="106"/>
    </row>
    <row r="70" spans="1:43" s="42" customFormat="1" ht="15.75" customHeight="1" x14ac:dyDescent="0.25">
      <c r="A70" s="38" t="s">
        <v>6</v>
      </c>
      <c r="B70" s="76" t="s">
        <v>641</v>
      </c>
      <c r="C70" s="40">
        <v>3</v>
      </c>
      <c r="D70" s="40" t="s">
        <v>56</v>
      </c>
      <c r="E70" s="99" t="s">
        <v>2647</v>
      </c>
      <c r="F70" s="111" t="s">
        <v>642</v>
      </c>
      <c r="G70" s="111" t="s">
        <v>643</v>
      </c>
      <c r="H70" s="344"/>
      <c r="I70" s="77" t="s">
        <v>644</v>
      </c>
      <c r="K70" s="77" t="s">
        <v>645</v>
      </c>
      <c r="L70" s="105" t="s">
        <v>76</v>
      </c>
      <c r="M70" s="44">
        <v>42186</v>
      </c>
      <c r="N70" s="45">
        <v>42125</v>
      </c>
      <c r="O70" s="45">
        <v>44196</v>
      </c>
      <c r="P70" s="45"/>
      <c r="Q70" s="45">
        <v>43921</v>
      </c>
      <c r="R70" s="45"/>
      <c r="S70" s="95">
        <v>43537</v>
      </c>
      <c r="T70" s="52" t="str">
        <f t="shared" ref="T70:T76" si="7">IMSUB(O70,N70)</f>
        <v>2071</v>
      </c>
      <c r="U70" s="52" t="str">
        <f t="shared" ref="U70:U76" si="8">IMSUB(Q70,N70)</f>
        <v>1796</v>
      </c>
      <c r="V70" s="39" t="s">
        <v>252</v>
      </c>
      <c r="W70" s="40">
        <v>96</v>
      </c>
      <c r="X70" s="49">
        <v>672</v>
      </c>
      <c r="Y70" s="52">
        <f t="shared" ref="Y70:Y76" si="9">U70-X70</f>
        <v>1124</v>
      </c>
      <c r="Z70" s="49">
        <v>200</v>
      </c>
      <c r="AA70" s="49">
        <v>2</v>
      </c>
      <c r="AB70" s="42">
        <f t="shared" ref="AB70:AB76" si="10">Z70/AA70</f>
        <v>100</v>
      </c>
      <c r="AC70" s="77" t="s">
        <v>2501</v>
      </c>
      <c r="AD70" s="39" t="s">
        <v>54</v>
      </c>
      <c r="AE70" s="40">
        <v>2</v>
      </c>
      <c r="AF70" s="99">
        <v>6</v>
      </c>
      <c r="AG70" s="99"/>
      <c r="AH70" s="350" t="s">
        <v>647</v>
      </c>
      <c r="AI70" s="52">
        <v>2</v>
      </c>
      <c r="AJ70" s="42" t="s">
        <v>2314</v>
      </c>
      <c r="AK70" s="40" t="s">
        <v>64</v>
      </c>
      <c r="AL70" s="53"/>
      <c r="AM70" s="40" t="s">
        <v>228</v>
      </c>
      <c r="AO70" s="106" t="s">
        <v>47</v>
      </c>
      <c r="AP70" s="106"/>
      <c r="AQ70" s="106" t="s">
        <v>2310</v>
      </c>
    </row>
    <row r="71" spans="1:43" s="42" customFormat="1" ht="15" customHeight="1" x14ac:dyDescent="0.25">
      <c r="A71" s="38" t="s">
        <v>6</v>
      </c>
      <c r="B71" s="76" t="s">
        <v>147</v>
      </c>
      <c r="C71" s="40">
        <v>4</v>
      </c>
      <c r="D71" s="40" t="s">
        <v>71</v>
      </c>
      <c r="E71" s="99" t="s">
        <v>2642</v>
      </c>
      <c r="F71" s="111" t="s">
        <v>2506</v>
      </c>
      <c r="G71" s="111" t="s">
        <v>247</v>
      </c>
      <c r="H71" s="344" t="s">
        <v>2484</v>
      </c>
      <c r="I71" s="77" t="s">
        <v>650</v>
      </c>
      <c r="K71" s="76" t="s">
        <v>651</v>
      </c>
      <c r="L71" s="39" t="s">
        <v>76</v>
      </c>
      <c r="M71" s="44">
        <v>41600</v>
      </c>
      <c r="N71" s="44">
        <v>41628</v>
      </c>
      <c r="O71" s="44">
        <v>44617</v>
      </c>
      <c r="P71" s="45"/>
      <c r="Q71" s="44">
        <v>44617</v>
      </c>
      <c r="R71" s="45"/>
      <c r="S71" s="95">
        <v>43775</v>
      </c>
      <c r="T71" s="52" t="str">
        <f t="shared" si="7"/>
        <v>2989</v>
      </c>
      <c r="U71" s="52" t="str">
        <f t="shared" si="8"/>
        <v>2989</v>
      </c>
      <c r="V71" s="39" t="s">
        <v>652</v>
      </c>
      <c r="W71" s="48">
        <v>260</v>
      </c>
      <c r="X71" s="49">
        <v>1820</v>
      </c>
      <c r="Y71" s="52">
        <f t="shared" si="9"/>
        <v>1169</v>
      </c>
      <c r="Z71" s="40">
        <v>252</v>
      </c>
      <c r="AA71" s="49">
        <v>3</v>
      </c>
      <c r="AB71" s="42">
        <f t="shared" si="10"/>
        <v>84</v>
      </c>
      <c r="AC71" s="77" t="s">
        <v>653</v>
      </c>
      <c r="AD71" s="39" t="s">
        <v>648</v>
      </c>
      <c r="AE71" s="49">
        <v>2</v>
      </c>
      <c r="AF71" s="100">
        <v>2</v>
      </c>
      <c r="AG71" s="100"/>
      <c r="AH71" s="352" t="s">
        <v>2505</v>
      </c>
      <c r="AI71" s="52">
        <v>1</v>
      </c>
      <c r="AJ71" s="42" t="s">
        <v>2503</v>
      </c>
      <c r="AK71" s="40" t="s">
        <v>656</v>
      </c>
      <c r="AL71" s="113" t="s">
        <v>657</v>
      </c>
      <c r="AM71" s="40" t="s">
        <v>228</v>
      </c>
      <c r="AO71" s="106" t="s">
        <v>2504</v>
      </c>
      <c r="AP71" s="106"/>
      <c r="AQ71" s="106" t="s">
        <v>228</v>
      </c>
    </row>
    <row r="72" spans="1:43" s="42" customFormat="1" ht="15" customHeight="1" x14ac:dyDescent="0.25">
      <c r="A72" s="42" t="s">
        <v>6</v>
      </c>
      <c r="B72" s="42" t="s">
        <v>379</v>
      </c>
      <c r="C72" s="52">
        <v>3</v>
      </c>
      <c r="D72" s="52" t="s">
        <v>71</v>
      </c>
      <c r="E72" s="101" t="s">
        <v>2642</v>
      </c>
      <c r="F72" s="42" t="s">
        <v>154</v>
      </c>
      <c r="G72" s="42" t="s">
        <v>3352</v>
      </c>
      <c r="H72" s="106" t="s">
        <v>2479</v>
      </c>
      <c r="I72" s="42" t="s">
        <v>658</v>
      </c>
      <c r="J72" s="42" t="s">
        <v>659</v>
      </c>
      <c r="K72" s="42" t="s">
        <v>660</v>
      </c>
      <c r="L72" s="42" t="s">
        <v>89</v>
      </c>
      <c r="M72" s="66">
        <v>43215</v>
      </c>
      <c r="N72" s="66">
        <v>43375</v>
      </c>
      <c r="O72" s="69">
        <v>44043</v>
      </c>
      <c r="P72" s="69"/>
      <c r="Q72" s="69">
        <v>44012</v>
      </c>
      <c r="R72" s="69"/>
      <c r="S72" s="69">
        <v>43755</v>
      </c>
      <c r="T72" s="52" t="str">
        <f t="shared" si="7"/>
        <v>668</v>
      </c>
      <c r="U72" s="52" t="str">
        <f t="shared" si="8"/>
        <v>637</v>
      </c>
      <c r="V72" s="106" t="s">
        <v>314</v>
      </c>
      <c r="W72" s="52"/>
      <c r="X72" s="52">
        <v>182</v>
      </c>
      <c r="Y72" s="52">
        <f t="shared" si="9"/>
        <v>455</v>
      </c>
      <c r="Z72" s="101">
        <v>120</v>
      </c>
      <c r="AA72" s="52">
        <v>3</v>
      </c>
      <c r="AB72" s="42">
        <f t="shared" si="10"/>
        <v>40</v>
      </c>
      <c r="AC72" s="112" t="s">
        <v>159</v>
      </c>
      <c r="AD72" s="42" t="s">
        <v>69</v>
      </c>
      <c r="AE72" s="101">
        <v>3</v>
      </c>
      <c r="AF72" s="101" t="s">
        <v>1224</v>
      </c>
      <c r="AG72" s="101"/>
      <c r="AH72" s="258" t="s">
        <v>183</v>
      </c>
      <c r="AI72" s="52">
        <v>3</v>
      </c>
      <c r="AJ72" s="42" t="s">
        <v>2279</v>
      </c>
      <c r="AK72" s="52" t="s">
        <v>64</v>
      </c>
      <c r="AM72" s="52" t="s">
        <v>2507</v>
      </c>
      <c r="AN72" s="42" t="s">
        <v>662</v>
      </c>
      <c r="AO72" s="106" t="s">
        <v>2184</v>
      </c>
      <c r="AP72" s="106"/>
      <c r="AQ72" s="106" t="s">
        <v>228</v>
      </c>
    </row>
    <row r="73" spans="1:43" s="42" customFormat="1" ht="15" customHeight="1" x14ac:dyDescent="0.25">
      <c r="A73" s="42" t="s">
        <v>6</v>
      </c>
      <c r="B73" s="42" t="s">
        <v>663</v>
      </c>
      <c r="C73" s="52">
        <v>3</v>
      </c>
      <c r="D73" s="52" t="s">
        <v>56</v>
      </c>
      <c r="E73" s="101" t="s">
        <v>2647</v>
      </c>
      <c r="F73" s="42" t="s">
        <v>2512</v>
      </c>
      <c r="G73" s="42" t="s">
        <v>665</v>
      </c>
      <c r="H73" s="106" t="s">
        <v>2513</v>
      </c>
      <c r="I73" s="42" t="s">
        <v>666</v>
      </c>
      <c r="J73" s="42" t="s">
        <v>667</v>
      </c>
      <c r="K73" s="42" t="s">
        <v>668</v>
      </c>
      <c r="L73" s="42" t="s">
        <v>89</v>
      </c>
      <c r="M73" s="66">
        <v>41347</v>
      </c>
      <c r="N73" s="66">
        <v>41659</v>
      </c>
      <c r="O73" s="69">
        <v>43921</v>
      </c>
      <c r="P73" s="69"/>
      <c r="Q73" s="69">
        <v>43800</v>
      </c>
      <c r="R73" s="69"/>
      <c r="S73" s="69">
        <v>43783</v>
      </c>
      <c r="T73" s="52" t="str">
        <f t="shared" si="7"/>
        <v>2262</v>
      </c>
      <c r="U73" s="52" t="str">
        <f t="shared" si="8"/>
        <v>2141</v>
      </c>
      <c r="V73" s="42" t="s">
        <v>325</v>
      </c>
      <c r="X73" s="42">
        <v>365</v>
      </c>
      <c r="Y73" s="52">
        <f t="shared" si="9"/>
        <v>1776</v>
      </c>
      <c r="Z73" s="52">
        <v>80</v>
      </c>
      <c r="AA73" s="52">
        <v>4</v>
      </c>
      <c r="AB73" s="52">
        <f t="shared" si="10"/>
        <v>20</v>
      </c>
      <c r="AC73" s="42" t="s">
        <v>669</v>
      </c>
      <c r="AD73" s="42" t="s">
        <v>54</v>
      </c>
      <c r="AE73" s="52">
        <v>1</v>
      </c>
      <c r="AF73" s="101">
        <v>1</v>
      </c>
      <c r="AG73" s="101"/>
      <c r="AH73" s="258" t="s">
        <v>405</v>
      </c>
      <c r="AI73" s="52">
        <v>2</v>
      </c>
      <c r="AJ73" s="42" t="s">
        <v>2511</v>
      </c>
      <c r="AK73" s="52" t="s">
        <v>92</v>
      </c>
      <c r="AL73" s="42" t="s">
        <v>670</v>
      </c>
      <c r="AM73" s="52" t="s">
        <v>94</v>
      </c>
      <c r="AN73" s="42" t="s">
        <v>671</v>
      </c>
      <c r="AO73" s="106" t="s">
        <v>2509</v>
      </c>
      <c r="AP73" s="106"/>
      <c r="AQ73" s="106" t="s">
        <v>2510</v>
      </c>
    </row>
    <row r="74" spans="1:43" s="42" customFormat="1" ht="15" customHeight="1" x14ac:dyDescent="0.25">
      <c r="A74" s="42" t="s">
        <v>6</v>
      </c>
      <c r="B74" s="42" t="s">
        <v>672</v>
      </c>
      <c r="C74" s="52">
        <v>1</v>
      </c>
      <c r="D74" s="52" t="s">
        <v>195</v>
      </c>
      <c r="E74" s="101">
        <v>5</v>
      </c>
      <c r="F74" s="42" t="s">
        <v>673</v>
      </c>
      <c r="G74" s="42" t="s">
        <v>674</v>
      </c>
      <c r="H74" s="106" t="s">
        <v>2517</v>
      </c>
      <c r="I74" s="42" t="s">
        <v>675</v>
      </c>
      <c r="J74" s="42" t="s">
        <v>676</v>
      </c>
      <c r="K74" s="42" t="s">
        <v>677</v>
      </c>
      <c r="L74" s="42" t="s">
        <v>89</v>
      </c>
      <c r="M74" s="156">
        <v>43430</v>
      </c>
      <c r="N74" s="66">
        <v>42146</v>
      </c>
      <c r="O74" s="66">
        <v>43830</v>
      </c>
      <c r="P74" s="69"/>
      <c r="Q74" s="66">
        <v>43830</v>
      </c>
      <c r="R74" s="69"/>
      <c r="S74" s="156" t="s">
        <v>2514</v>
      </c>
      <c r="T74" s="52" t="str">
        <f t="shared" si="7"/>
        <v>1684</v>
      </c>
      <c r="U74" s="52" t="str">
        <f t="shared" si="8"/>
        <v>1684</v>
      </c>
      <c r="V74" s="42" t="s">
        <v>261</v>
      </c>
      <c r="W74" s="52">
        <v>24</v>
      </c>
      <c r="X74" s="52">
        <f>W74*7</f>
        <v>168</v>
      </c>
      <c r="Y74" s="52">
        <f t="shared" si="9"/>
        <v>1516</v>
      </c>
      <c r="Z74" s="52">
        <v>160</v>
      </c>
      <c r="AA74" s="52">
        <v>4</v>
      </c>
      <c r="AB74" s="42">
        <f t="shared" si="10"/>
        <v>40</v>
      </c>
      <c r="AC74" s="42" t="s">
        <v>678</v>
      </c>
      <c r="AD74" s="42" t="s">
        <v>54</v>
      </c>
      <c r="AE74" s="52">
        <v>2</v>
      </c>
      <c r="AF74" s="101">
        <v>5</v>
      </c>
      <c r="AG74" s="101"/>
      <c r="AH74" s="258" t="s">
        <v>679</v>
      </c>
      <c r="AI74" s="52">
        <v>3</v>
      </c>
      <c r="AJ74" s="42" t="s">
        <v>2516</v>
      </c>
      <c r="AK74" s="52" t="s">
        <v>64</v>
      </c>
      <c r="AM74" s="52" t="s">
        <v>94</v>
      </c>
      <c r="AN74" s="42" t="s">
        <v>680</v>
      </c>
      <c r="AO74" s="106" t="s">
        <v>2515</v>
      </c>
      <c r="AP74" s="106"/>
      <c r="AQ74" s="106"/>
    </row>
    <row r="75" spans="1:43" s="42" customFormat="1" ht="15" customHeight="1" x14ac:dyDescent="0.25">
      <c r="A75" s="389" t="s">
        <v>6</v>
      </c>
      <c r="B75" s="42" t="s">
        <v>682</v>
      </c>
      <c r="C75" s="52">
        <v>3</v>
      </c>
      <c r="D75" s="52" t="s">
        <v>683</v>
      </c>
      <c r="E75" s="101" t="s">
        <v>3429</v>
      </c>
      <c r="F75" s="42" t="s">
        <v>684</v>
      </c>
      <c r="G75" s="42" t="s">
        <v>685</v>
      </c>
      <c r="H75" s="106"/>
      <c r="I75" s="42" t="s">
        <v>686</v>
      </c>
      <c r="J75" s="42" t="s">
        <v>687</v>
      </c>
      <c r="K75" s="42" t="s">
        <v>688</v>
      </c>
      <c r="L75" s="42" t="s">
        <v>89</v>
      </c>
      <c r="M75" s="67">
        <v>42947</v>
      </c>
      <c r="N75" s="67">
        <v>43119</v>
      </c>
      <c r="O75" s="67">
        <v>44531</v>
      </c>
      <c r="P75" s="68"/>
      <c r="Q75" s="67">
        <v>44378</v>
      </c>
      <c r="R75" s="68"/>
      <c r="S75" s="67" t="s">
        <v>2518</v>
      </c>
      <c r="T75" s="52" t="str">
        <f t="shared" si="7"/>
        <v>1412</v>
      </c>
      <c r="U75" s="52" t="str">
        <f t="shared" si="8"/>
        <v>1259</v>
      </c>
      <c r="V75" s="42" t="s">
        <v>77</v>
      </c>
      <c r="W75" s="52">
        <v>52</v>
      </c>
      <c r="X75" s="49">
        <v>364</v>
      </c>
      <c r="Y75" s="52">
        <f t="shared" si="9"/>
        <v>895</v>
      </c>
      <c r="Z75" s="52">
        <v>171</v>
      </c>
      <c r="AA75" s="70">
        <v>2</v>
      </c>
      <c r="AB75" s="42">
        <f t="shared" si="10"/>
        <v>85.5</v>
      </c>
      <c r="AC75" s="42" t="s">
        <v>690</v>
      </c>
      <c r="AD75" s="42" t="s">
        <v>681</v>
      </c>
      <c r="AE75" s="70">
        <v>2</v>
      </c>
      <c r="AF75" s="107">
        <v>7</v>
      </c>
      <c r="AG75" s="107"/>
      <c r="AH75" s="357" t="s">
        <v>2496</v>
      </c>
      <c r="AI75" s="52">
        <v>2</v>
      </c>
      <c r="AJ75" s="42" t="s">
        <v>2519</v>
      </c>
      <c r="AK75" s="52" t="s">
        <v>64</v>
      </c>
      <c r="AM75" s="52" t="s">
        <v>81</v>
      </c>
      <c r="AN75" s="42" t="s">
        <v>691</v>
      </c>
      <c r="AO75" s="106" t="s">
        <v>2520</v>
      </c>
      <c r="AP75" s="106"/>
      <c r="AQ75" s="106"/>
    </row>
    <row r="76" spans="1:43" s="42" customFormat="1" ht="15" customHeight="1" x14ac:dyDescent="0.25">
      <c r="A76" s="42" t="s">
        <v>6</v>
      </c>
      <c r="B76" s="42" t="s">
        <v>692</v>
      </c>
      <c r="C76" s="52">
        <v>3</v>
      </c>
      <c r="D76" s="52" t="s">
        <v>56</v>
      </c>
      <c r="E76" s="101" t="s">
        <v>2647</v>
      </c>
      <c r="F76" s="42" t="s">
        <v>693</v>
      </c>
      <c r="G76" s="42" t="s">
        <v>694</v>
      </c>
      <c r="H76" s="106"/>
      <c r="I76" s="42" t="s">
        <v>695</v>
      </c>
      <c r="J76" s="42" t="s">
        <v>696</v>
      </c>
      <c r="K76" s="42" t="s">
        <v>697</v>
      </c>
      <c r="L76" s="42" t="s">
        <v>89</v>
      </c>
      <c r="M76" s="66">
        <v>43315</v>
      </c>
      <c r="N76" s="66">
        <v>43282</v>
      </c>
      <c r="O76" s="66">
        <v>45565</v>
      </c>
      <c r="P76" s="69"/>
      <c r="Q76" s="66">
        <v>45199</v>
      </c>
      <c r="R76" s="69"/>
      <c r="S76" s="69">
        <v>43665</v>
      </c>
      <c r="T76" s="52" t="str">
        <f t="shared" si="7"/>
        <v>2283</v>
      </c>
      <c r="U76" s="52" t="str">
        <f t="shared" si="8"/>
        <v>1917</v>
      </c>
      <c r="V76" s="42" t="s">
        <v>698</v>
      </c>
      <c r="W76" s="42">
        <f>X76/7</f>
        <v>104.28571428571429</v>
      </c>
      <c r="X76" s="42">
        <v>730</v>
      </c>
      <c r="Y76" s="52">
        <f t="shared" si="9"/>
        <v>1187</v>
      </c>
      <c r="Z76" s="101">
        <v>320</v>
      </c>
      <c r="AA76" s="52">
        <v>2</v>
      </c>
      <c r="AB76" s="52">
        <f t="shared" si="10"/>
        <v>160</v>
      </c>
      <c r="AC76" s="42" t="s">
        <v>2524</v>
      </c>
      <c r="AD76" s="42" t="s">
        <v>2525</v>
      </c>
      <c r="AE76" s="52">
        <v>1</v>
      </c>
      <c r="AF76" s="101">
        <v>1</v>
      </c>
      <c r="AG76" s="101"/>
      <c r="AH76" s="258" t="s">
        <v>2523</v>
      </c>
      <c r="AI76" s="52" t="s">
        <v>2248</v>
      </c>
      <c r="AJ76" s="42" t="s">
        <v>2522</v>
      </c>
      <c r="AK76" s="52" t="s">
        <v>64</v>
      </c>
      <c r="AM76" s="52" t="s">
        <v>94</v>
      </c>
      <c r="AN76" s="42" t="s">
        <v>702</v>
      </c>
      <c r="AO76" s="106" t="s">
        <v>2521</v>
      </c>
      <c r="AP76" s="106"/>
      <c r="AQ76" s="106"/>
    </row>
    <row r="77" spans="1:43" s="42" customFormat="1" ht="15" customHeight="1" x14ac:dyDescent="0.25">
      <c r="A77" s="42" t="s">
        <v>6</v>
      </c>
      <c r="B77" s="42" t="s">
        <v>703</v>
      </c>
      <c r="C77" s="52">
        <v>1</v>
      </c>
      <c r="D77" s="52" t="s">
        <v>217</v>
      </c>
      <c r="E77" s="101"/>
      <c r="F77" s="42" t="s">
        <v>704</v>
      </c>
      <c r="G77" s="42" t="s">
        <v>705</v>
      </c>
      <c r="H77" s="106"/>
      <c r="I77" s="42" t="s">
        <v>706</v>
      </c>
      <c r="J77" s="42" t="s">
        <v>707</v>
      </c>
      <c r="K77" s="42" t="s">
        <v>708</v>
      </c>
      <c r="L77" s="106" t="s">
        <v>1632</v>
      </c>
      <c r="M77" s="67">
        <v>42782</v>
      </c>
      <c r="N77" s="67">
        <v>42732</v>
      </c>
      <c r="O77" s="68">
        <v>43678</v>
      </c>
      <c r="P77" s="68">
        <v>43344</v>
      </c>
      <c r="Q77" s="68">
        <v>43497</v>
      </c>
      <c r="R77" s="68"/>
      <c r="S77" s="68">
        <v>43697</v>
      </c>
      <c r="T77" s="52" t="s">
        <v>3219</v>
      </c>
      <c r="U77" s="52" t="s">
        <v>3220</v>
      </c>
      <c r="V77" s="42" t="s">
        <v>261</v>
      </c>
      <c r="W77" s="52">
        <v>24</v>
      </c>
      <c r="X77" s="49">
        <v>168</v>
      </c>
      <c r="Y77" s="52">
        <v>597</v>
      </c>
      <c r="Z77" s="52">
        <v>180</v>
      </c>
      <c r="AA77" s="70">
        <v>3</v>
      </c>
      <c r="AB77" s="42">
        <v>60</v>
      </c>
      <c r="AC77" s="42" t="s">
        <v>709</v>
      </c>
      <c r="AD77" s="42" t="s">
        <v>69</v>
      </c>
      <c r="AE77" s="70">
        <v>2</v>
      </c>
      <c r="AF77" s="107"/>
      <c r="AG77" s="107"/>
      <c r="AH77" s="142" t="s">
        <v>522</v>
      </c>
      <c r="AI77" s="52">
        <v>3</v>
      </c>
      <c r="AK77" s="52" t="s">
        <v>64</v>
      </c>
      <c r="AM77" s="52" t="s">
        <v>228</v>
      </c>
      <c r="AN77" s="42" t="s">
        <v>710</v>
      </c>
      <c r="AO77" s="106"/>
      <c r="AP77" s="106"/>
      <c r="AQ77" s="106"/>
    </row>
    <row r="78" spans="1:43" s="42" customFormat="1" ht="15" customHeight="1" x14ac:dyDescent="0.25">
      <c r="A78" s="42" t="s">
        <v>6</v>
      </c>
      <c r="B78" s="42" t="s">
        <v>2526</v>
      </c>
      <c r="C78" s="52">
        <v>2</v>
      </c>
      <c r="D78" s="52" t="s">
        <v>195</v>
      </c>
      <c r="E78" s="101" t="s">
        <v>2634</v>
      </c>
      <c r="F78" s="112" t="s">
        <v>712</v>
      </c>
      <c r="G78" s="112" t="s">
        <v>713</v>
      </c>
      <c r="H78" s="115" t="s">
        <v>2529</v>
      </c>
      <c r="I78" s="42" t="s">
        <v>714</v>
      </c>
      <c r="J78" s="42" t="s">
        <v>715</v>
      </c>
      <c r="K78" s="42" t="s">
        <v>716</v>
      </c>
      <c r="L78" s="42" t="s">
        <v>89</v>
      </c>
      <c r="M78" s="67">
        <v>42516</v>
      </c>
      <c r="N78" s="67">
        <v>42795</v>
      </c>
      <c r="O78" s="67">
        <v>44166</v>
      </c>
      <c r="P78" s="68"/>
      <c r="Q78" s="67">
        <v>44044</v>
      </c>
      <c r="R78" s="68"/>
      <c r="S78" s="68">
        <v>43643</v>
      </c>
      <c r="T78" s="52" t="str">
        <f>IMSUB(O78,N78)</f>
        <v>1371</v>
      </c>
      <c r="U78" s="52" t="str">
        <f>IMSUB(Q78,N78)</f>
        <v>1249</v>
      </c>
      <c r="V78" s="112" t="s">
        <v>717</v>
      </c>
      <c r="W78" s="52">
        <v>3</v>
      </c>
      <c r="X78" s="49">
        <v>21</v>
      </c>
      <c r="Y78" s="52">
        <f>U78-X78</f>
        <v>1228</v>
      </c>
      <c r="Z78" s="52">
        <v>160</v>
      </c>
      <c r="AA78" s="52">
        <v>2</v>
      </c>
      <c r="AB78" s="42">
        <f>Z78/AA78</f>
        <v>80</v>
      </c>
      <c r="AC78" s="42" t="s">
        <v>2528</v>
      </c>
      <c r="AD78" s="42" t="s">
        <v>54</v>
      </c>
      <c r="AE78" s="52">
        <v>1</v>
      </c>
      <c r="AF78" s="101">
        <v>1</v>
      </c>
      <c r="AG78" s="101"/>
      <c r="AH78" s="258" t="s">
        <v>64</v>
      </c>
      <c r="AI78" s="52">
        <v>3</v>
      </c>
      <c r="AJ78" s="112" t="s">
        <v>719</v>
      </c>
      <c r="AK78" s="52" t="s">
        <v>64</v>
      </c>
      <c r="AL78" s="112" t="s">
        <v>64</v>
      </c>
      <c r="AM78" s="52" t="s">
        <v>228</v>
      </c>
      <c r="AN78" s="42" t="s">
        <v>720</v>
      </c>
      <c r="AO78" s="106" t="s">
        <v>2527</v>
      </c>
      <c r="AP78" s="106"/>
      <c r="AQ78" s="106" t="s">
        <v>2310</v>
      </c>
    </row>
    <row r="79" spans="1:43" s="42" customFormat="1" ht="15" customHeight="1" x14ac:dyDescent="0.25">
      <c r="A79" s="38" t="s">
        <v>6</v>
      </c>
      <c r="B79" s="76" t="s">
        <v>721</v>
      </c>
      <c r="C79" s="40">
        <v>3</v>
      </c>
      <c r="D79" s="40" t="s">
        <v>71</v>
      </c>
      <c r="E79" s="99" t="s">
        <v>2642</v>
      </c>
      <c r="F79" s="111" t="s">
        <v>722</v>
      </c>
      <c r="G79" s="111" t="s">
        <v>458</v>
      </c>
      <c r="H79" s="344" t="s">
        <v>2531</v>
      </c>
      <c r="I79" s="77" t="s">
        <v>723</v>
      </c>
      <c r="K79" s="76" t="s">
        <v>724</v>
      </c>
      <c r="L79" s="39" t="s">
        <v>2530</v>
      </c>
      <c r="M79" s="44">
        <v>41990</v>
      </c>
      <c r="N79" s="44">
        <v>41969</v>
      </c>
      <c r="O79" s="95">
        <v>44773</v>
      </c>
      <c r="P79" s="95"/>
      <c r="Q79" s="78">
        <v>43186</v>
      </c>
      <c r="R79" s="95"/>
      <c r="S79" s="95">
        <v>43626</v>
      </c>
      <c r="T79" s="52" t="str">
        <f>IMSUB(O79,N79)</f>
        <v>2804</v>
      </c>
      <c r="U79" s="52" t="str">
        <f>IMSUB(Q79,N79)</f>
        <v>1217</v>
      </c>
      <c r="V79" s="39" t="s">
        <v>725</v>
      </c>
      <c r="W79" s="52">
        <f>X79/7</f>
        <v>208.57142857142858</v>
      </c>
      <c r="X79" s="49">
        <f>365*4</f>
        <v>1460</v>
      </c>
      <c r="Y79" s="52">
        <f>U79-X79</f>
        <v>-243</v>
      </c>
      <c r="Z79" s="49">
        <v>71</v>
      </c>
      <c r="AA79" s="49">
        <v>8</v>
      </c>
      <c r="AB79" s="42">
        <f>Z79/AA79</f>
        <v>8.875</v>
      </c>
      <c r="AC79" s="77" t="s">
        <v>726</v>
      </c>
      <c r="AD79" s="39" t="s">
        <v>69</v>
      </c>
      <c r="AE79" s="40">
        <v>1</v>
      </c>
      <c r="AF79" s="99">
        <v>1</v>
      </c>
      <c r="AG79" s="99"/>
      <c r="AH79" s="350" t="s">
        <v>64</v>
      </c>
      <c r="AI79" s="52" t="s">
        <v>224</v>
      </c>
      <c r="AJ79" s="42" t="s">
        <v>727</v>
      </c>
      <c r="AK79" s="79" t="s">
        <v>728</v>
      </c>
      <c r="AL79" s="124" t="s">
        <v>729</v>
      </c>
      <c r="AM79" s="40" t="s">
        <v>81</v>
      </c>
      <c r="AO79" s="106" t="s">
        <v>2184</v>
      </c>
      <c r="AP79" s="106"/>
      <c r="AQ79" s="106" t="s">
        <v>228</v>
      </c>
    </row>
    <row r="80" spans="1:43" s="42" customFormat="1" ht="15" customHeight="1" x14ac:dyDescent="0.25">
      <c r="A80" s="38" t="s">
        <v>6</v>
      </c>
      <c r="B80" s="76" t="s">
        <v>731</v>
      </c>
      <c r="C80" s="40">
        <v>3</v>
      </c>
      <c r="D80" s="40" t="s">
        <v>217</v>
      </c>
      <c r="E80" s="99"/>
      <c r="F80" s="111" t="s">
        <v>732</v>
      </c>
      <c r="G80" s="111" t="s">
        <v>733</v>
      </c>
      <c r="H80" s="344"/>
      <c r="I80" s="77" t="s">
        <v>734</v>
      </c>
      <c r="K80" s="76" t="s">
        <v>735</v>
      </c>
      <c r="L80" s="105" t="s">
        <v>2532</v>
      </c>
      <c r="M80" s="44">
        <v>42143</v>
      </c>
      <c r="N80" s="45">
        <v>44927</v>
      </c>
      <c r="O80" s="95">
        <v>45839</v>
      </c>
      <c r="P80" s="95"/>
      <c r="Q80" s="95">
        <v>45748</v>
      </c>
      <c r="R80" s="95"/>
      <c r="S80" s="45">
        <v>43558</v>
      </c>
      <c r="T80" s="52" t="s">
        <v>3233</v>
      </c>
      <c r="U80" s="52" t="s">
        <v>3234</v>
      </c>
      <c r="V80" s="39" t="s">
        <v>325</v>
      </c>
      <c r="W80" s="52">
        <v>52.142899999999997</v>
      </c>
      <c r="X80" s="49">
        <v>365.00029999999998</v>
      </c>
      <c r="Y80" s="52">
        <v>455.99970000000002</v>
      </c>
      <c r="Z80" s="49">
        <v>60</v>
      </c>
      <c r="AA80" s="49">
        <v>2</v>
      </c>
      <c r="AB80" s="42">
        <v>30</v>
      </c>
      <c r="AC80" s="77" t="s">
        <v>737</v>
      </c>
      <c r="AD80" s="39" t="s">
        <v>730</v>
      </c>
      <c r="AE80" s="40">
        <v>1</v>
      </c>
      <c r="AF80" s="99"/>
      <c r="AG80" s="99"/>
      <c r="AH80" s="350" t="s">
        <v>160</v>
      </c>
      <c r="AI80" s="52">
        <v>3</v>
      </c>
      <c r="AK80" s="79" t="s">
        <v>339</v>
      </c>
      <c r="AL80" s="113" t="s">
        <v>738</v>
      </c>
      <c r="AM80" s="40" t="s">
        <v>228</v>
      </c>
      <c r="AO80" s="106"/>
      <c r="AP80" s="106"/>
      <c r="AQ80" s="106"/>
    </row>
    <row r="81" spans="1:43" s="42" customFormat="1" ht="15" customHeight="1" x14ac:dyDescent="0.25">
      <c r="A81" s="42" t="s">
        <v>6</v>
      </c>
      <c r="B81" s="42" t="s">
        <v>740</v>
      </c>
      <c r="C81" s="52">
        <v>3</v>
      </c>
      <c r="D81" s="52" t="s">
        <v>56</v>
      </c>
      <c r="E81" s="101" t="s">
        <v>2647</v>
      </c>
      <c r="F81" s="42" t="s">
        <v>2536</v>
      </c>
      <c r="G81" s="42" t="s">
        <v>2535</v>
      </c>
      <c r="H81" s="106" t="s">
        <v>2513</v>
      </c>
      <c r="I81" s="42" t="s">
        <v>743</v>
      </c>
      <c r="J81" s="42" t="s">
        <v>744</v>
      </c>
      <c r="K81" s="42" t="s">
        <v>745</v>
      </c>
      <c r="L81" s="42" t="s">
        <v>89</v>
      </c>
      <c r="M81" s="66">
        <v>41652</v>
      </c>
      <c r="N81" s="257">
        <v>41944</v>
      </c>
      <c r="O81" s="291">
        <v>44075</v>
      </c>
      <c r="P81" s="291"/>
      <c r="Q81" s="291">
        <v>44075</v>
      </c>
      <c r="R81" s="291"/>
      <c r="S81" s="69">
        <v>43537</v>
      </c>
      <c r="T81" s="52" t="str">
        <f>IMSUB(O81,N81)</f>
        <v>2131</v>
      </c>
      <c r="U81" s="52" t="str">
        <f>IMSUB(Q81,N81)</f>
        <v>2131</v>
      </c>
      <c r="V81" s="42" t="s">
        <v>746</v>
      </c>
      <c r="W81" s="42">
        <v>10</v>
      </c>
      <c r="X81" s="42">
        <f>W81*7</f>
        <v>70</v>
      </c>
      <c r="Y81" s="52">
        <f>U81-X81</f>
        <v>2061</v>
      </c>
      <c r="Z81" s="52">
        <v>20</v>
      </c>
      <c r="AA81" s="52">
        <v>2</v>
      </c>
      <c r="AB81" s="52">
        <f>Z81/AA81</f>
        <v>10</v>
      </c>
      <c r="AC81" s="42" t="s">
        <v>747</v>
      </c>
      <c r="AD81" s="42" t="s">
        <v>739</v>
      </c>
      <c r="AE81" s="52">
        <v>1</v>
      </c>
      <c r="AF81" s="101">
        <v>1</v>
      </c>
      <c r="AG81" s="101"/>
      <c r="AH81" s="258" t="s">
        <v>748</v>
      </c>
      <c r="AI81" s="52">
        <v>3</v>
      </c>
      <c r="AJ81" s="42" t="s">
        <v>2534</v>
      </c>
      <c r="AK81" s="52" t="s">
        <v>749</v>
      </c>
      <c r="AL81" s="42" t="s">
        <v>750</v>
      </c>
      <c r="AM81" s="52" t="s">
        <v>94</v>
      </c>
      <c r="AN81" s="42" t="s">
        <v>751</v>
      </c>
      <c r="AO81" s="106" t="s">
        <v>2533</v>
      </c>
      <c r="AP81" s="106"/>
      <c r="AQ81" s="106"/>
    </row>
    <row r="82" spans="1:43" s="42" customFormat="1" ht="15" customHeight="1" x14ac:dyDescent="0.25">
      <c r="A82" s="42" t="s">
        <v>6</v>
      </c>
      <c r="B82" s="42" t="s">
        <v>752</v>
      </c>
      <c r="C82" s="52">
        <v>4</v>
      </c>
      <c r="D82" s="52" t="s">
        <v>83</v>
      </c>
      <c r="E82" s="101"/>
      <c r="F82" s="42" t="s">
        <v>3397</v>
      </c>
      <c r="G82" s="42" t="s">
        <v>754</v>
      </c>
      <c r="H82" s="106"/>
      <c r="I82" s="42" t="s">
        <v>755</v>
      </c>
      <c r="J82" s="42" t="s">
        <v>756</v>
      </c>
      <c r="K82" s="42" t="s">
        <v>757</v>
      </c>
      <c r="L82" s="106" t="s">
        <v>2537</v>
      </c>
      <c r="M82" s="66">
        <v>43230</v>
      </c>
      <c r="N82" s="66">
        <v>43206</v>
      </c>
      <c r="O82" s="291">
        <v>43609</v>
      </c>
      <c r="P82" s="291">
        <v>43770</v>
      </c>
      <c r="Q82" s="291">
        <v>43609</v>
      </c>
      <c r="R82" s="291"/>
      <c r="S82" s="69">
        <v>43662</v>
      </c>
      <c r="T82" s="52" t="s">
        <v>3226</v>
      </c>
      <c r="U82" s="52" t="s">
        <v>3227</v>
      </c>
      <c r="V82" s="42" t="s">
        <v>150</v>
      </c>
      <c r="W82" s="52">
        <v>13</v>
      </c>
      <c r="X82" s="52">
        <v>91</v>
      </c>
      <c r="Y82" s="52">
        <v>312</v>
      </c>
      <c r="Z82" s="52">
        <v>40</v>
      </c>
      <c r="AA82" s="52">
        <v>2</v>
      </c>
      <c r="AB82" s="42">
        <v>20</v>
      </c>
      <c r="AC82" s="112" t="s">
        <v>758</v>
      </c>
      <c r="AD82" s="42" t="s">
        <v>69</v>
      </c>
      <c r="AE82" s="52">
        <v>1</v>
      </c>
      <c r="AF82" s="101"/>
      <c r="AG82" s="101"/>
      <c r="AH82" s="258" t="s">
        <v>759</v>
      </c>
      <c r="AI82" s="52">
        <v>3</v>
      </c>
      <c r="AK82" s="52" t="s">
        <v>64</v>
      </c>
      <c r="AM82" s="52" t="s">
        <v>94</v>
      </c>
      <c r="AN82" s="42" t="s">
        <v>760</v>
      </c>
      <c r="AO82" s="106"/>
      <c r="AP82" s="106"/>
      <c r="AQ82" s="106"/>
    </row>
    <row r="83" spans="1:43" s="42" customFormat="1" ht="15" customHeight="1" x14ac:dyDescent="0.25">
      <c r="A83" s="42" t="s">
        <v>6</v>
      </c>
      <c r="B83" s="42" t="s">
        <v>752</v>
      </c>
      <c r="C83" s="52">
        <v>4</v>
      </c>
      <c r="D83" s="52" t="s">
        <v>83</v>
      </c>
      <c r="E83" s="101" t="s">
        <v>3389</v>
      </c>
      <c r="F83" s="42" t="s">
        <v>761</v>
      </c>
      <c r="G83" s="42" t="s">
        <v>2539</v>
      </c>
      <c r="H83" s="106" t="s">
        <v>2540</v>
      </c>
      <c r="I83" s="42" t="s">
        <v>762</v>
      </c>
      <c r="J83" s="42" t="s">
        <v>763</v>
      </c>
      <c r="K83" s="42" t="s">
        <v>764</v>
      </c>
      <c r="L83" s="42" t="s">
        <v>89</v>
      </c>
      <c r="M83" s="66">
        <v>43439</v>
      </c>
      <c r="N83" s="291">
        <v>43480</v>
      </c>
      <c r="O83" s="291">
        <v>43891</v>
      </c>
      <c r="P83" s="291"/>
      <c r="Q83" s="291">
        <v>43891</v>
      </c>
      <c r="R83" s="291"/>
      <c r="S83" s="69">
        <v>43732</v>
      </c>
      <c r="T83" s="52" t="str">
        <f>IMSUB(O83,N83)</f>
        <v>411</v>
      </c>
      <c r="U83" s="52" t="str">
        <f>IMSUB(Q83,N83)</f>
        <v>411</v>
      </c>
      <c r="V83" s="42" t="s">
        <v>765</v>
      </c>
      <c r="W83" s="52">
        <v>5</v>
      </c>
      <c r="X83" s="52">
        <f>W83*7</f>
        <v>35</v>
      </c>
      <c r="Y83" s="52">
        <f>U83-X83</f>
        <v>376</v>
      </c>
      <c r="Z83" s="52">
        <v>20</v>
      </c>
      <c r="AA83" s="52">
        <v>2</v>
      </c>
      <c r="AB83" s="42">
        <f>Z83/AA83</f>
        <v>10</v>
      </c>
      <c r="AC83" s="42" t="s">
        <v>758</v>
      </c>
      <c r="AD83" s="42" t="s">
        <v>69</v>
      </c>
      <c r="AE83" s="52">
        <v>1</v>
      </c>
      <c r="AF83" s="101">
        <v>1</v>
      </c>
      <c r="AG83" s="101"/>
      <c r="AH83" s="258" t="s">
        <v>766</v>
      </c>
      <c r="AI83" s="52">
        <v>4</v>
      </c>
      <c r="AJ83" s="42" t="s">
        <v>767</v>
      </c>
      <c r="AK83" s="52" t="s">
        <v>64</v>
      </c>
      <c r="AM83" s="52" t="s">
        <v>94</v>
      </c>
      <c r="AN83" s="42" t="s">
        <v>768</v>
      </c>
      <c r="AO83" s="106" t="s">
        <v>2538</v>
      </c>
      <c r="AP83" s="106"/>
      <c r="AQ83" s="106" t="s">
        <v>228</v>
      </c>
    </row>
    <row r="84" spans="1:43" s="42" customFormat="1" ht="15.75" customHeight="1" x14ac:dyDescent="0.25">
      <c r="A84" s="42" t="s">
        <v>6</v>
      </c>
      <c r="B84" s="42" t="s">
        <v>769</v>
      </c>
      <c r="C84" s="52">
        <v>4</v>
      </c>
      <c r="D84" s="52" t="s">
        <v>770</v>
      </c>
      <c r="E84" s="101"/>
      <c r="F84" s="42" t="s">
        <v>771</v>
      </c>
      <c r="G84" s="42" t="s">
        <v>772</v>
      </c>
      <c r="H84" s="106"/>
      <c r="I84" s="42" t="s">
        <v>773</v>
      </c>
      <c r="J84" s="42" t="s">
        <v>774</v>
      </c>
      <c r="K84" s="42" t="s">
        <v>775</v>
      </c>
      <c r="L84" s="106" t="s">
        <v>2541</v>
      </c>
      <c r="M84" s="67">
        <v>42898</v>
      </c>
      <c r="N84" s="67">
        <v>42887</v>
      </c>
      <c r="O84" s="67">
        <v>43617</v>
      </c>
      <c r="P84" s="68"/>
      <c r="Q84" s="67">
        <v>43617</v>
      </c>
      <c r="R84" s="68"/>
      <c r="S84" s="67" t="s">
        <v>2147</v>
      </c>
      <c r="T84" s="52" t="s">
        <v>3246</v>
      </c>
      <c r="U84" s="52" t="s">
        <v>3246</v>
      </c>
      <c r="V84" s="42" t="s">
        <v>261</v>
      </c>
      <c r="W84" s="52">
        <v>24</v>
      </c>
      <c r="X84" s="49">
        <v>168</v>
      </c>
      <c r="Y84" s="52">
        <v>562</v>
      </c>
      <c r="Z84" s="52">
        <v>90</v>
      </c>
      <c r="AA84" s="70">
        <v>3</v>
      </c>
      <c r="AB84" s="42">
        <v>30</v>
      </c>
      <c r="AC84" s="42" t="s">
        <v>777</v>
      </c>
      <c r="AD84" s="42" t="s">
        <v>69</v>
      </c>
      <c r="AE84" s="70">
        <v>2</v>
      </c>
      <c r="AF84" s="107"/>
      <c r="AG84" s="107"/>
      <c r="AH84" s="142" t="s">
        <v>778</v>
      </c>
      <c r="AI84" s="52">
        <v>3</v>
      </c>
      <c r="AK84" s="52" t="s">
        <v>64</v>
      </c>
      <c r="AM84" s="52" t="s">
        <v>94</v>
      </c>
      <c r="AN84" s="42" t="s">
        <v>779</v>
      </c>
      <c r="AO84" s="106"/>
      <c r="AP84" s="106"/>
      <c r="AQ84" s="106"/>
    </row>
    <row r="85" spans="1:43" s="42" customFormat="1" ht="15" customHeight="1" x14ac:dyDescent="0.25">
      <c r="A85" s="42" t="s">
        <v>6</v>
      </c>
      <c r="B85" s="42" t="s">
        <v>780</v>
      </c>
      <c r="C85" s="52" t="s">
        <v>204</v>
      </c>
      <c r="D85" s="52" t="s">
        <v>205</v>
      </c>
      <c r="E85" s="101" t="s">
        <v>3384</v>
      </c>
      <c r="F85" s="112" t="s">
        <v>206</v>
      </c>
      <c r="G85" s="112" t="s">
        <v>207</v>
      </c>
      <c r="H85" s="115" t="s">
        <v>2543</v>
      </c>
      <c r="I85" s="42" t="s">
        <v>781</v>
      </c>
      <c r="J85" s="42" t="s">
        <v>782</v>
      </c>
      <c r="K85" s="42" t="s">
        <v>783</v>
      </c>
      <c r="L85" s="106" t="s">
        <v>2542</v>
      </c>
      <c r="M85" s="67">
        <v>42541</v>
      </c>
      <c r="N85" s="67">
        <v>42522</v>
      </c>
      <c r="O85" s="67">
        <v>43983</v>
      </c>
      <c r="P85" s="68"/>
      <c r="Q85" s="67">
        <v>43800</v>
      </c>
      <c r="R85" s="68"/>
      <c r="S85" s="68">
        <v>43564</v>
      </c>
      <c r="T85" s="52" t="str">
        <f>IMSUB(O85,N85)</f>
        <v>1461</v>
      </c>
      <c r="U85" s="52" t="str">
        <f>IMSUB(Q85,N85)</f>
        <v>1278</v>
      </c>
      <c r="V85" s="112" t="s">
        <v>784</v>
      </c>
      <c r="W85" s="52">
        <v>26.071449999999999</v>
      </c>
      <c r="X85" s="49">
        <v>182.50014999999999</v>
      </c>
      <c r="Y85" s="52">
        <f>U85-X85</f>
        <v>1095.4998499999999</v>
      </c>
      <c r="Z85" s="52">
        <v>40</v>
      </c>
      <c r="AA85" s="52">
        <v>2</v>
      </c>
      <c r="AB85" s="42">
        <f>Z85/AA85</f>
        <v>20</v>
      </c>
      <c r="AC85" s="42" t="s">
        <v>785</v>
      </c>
      <c r="AD85" s="42" t="s">
        <v>69</v>
      </c>
      <c r="AE85" s="52">
        <v>1</v>
      </c>
      <c r="AF85" s="101">
        <v>1</v>
      </c>
      <c r="AG85" s="101"/>
      <c r="AH85" s="258" t="s">
        <v>759</v>
      </c>
      <c r="AI85" s="52">
        <v>3</v>
      </c>
      <c r="AJ85" s="112" t="s">
        <v>2279</v>
      </c>
      <c r="AK85" s="52" t="s">
        <v>64</v>
      </c>
      <c r="AL85" s="112" t="s">
        <v>64</v>
      </c>
      <c r="AM85" s="52" t="s">
        <v>81</v>
      </c>
      <c r="AN85" s="42" t="s">
        <v>786</v>
      </c>
      <c r="AO85" s="106" t="s">
        <v>2184</v>
      </c>
      <c r="AP85" s="106"/>
      <c r="AQ85" s="106" t="s">
        <v>228</v>
      </c>
    </row>
    <row r="86" spans="1:43" s="42" customFormat="1" ht="15" customHeight="1" x14ac:dyDescent="0.25">
      <c r="A86" s="38" t="s">
        <v>6</v>
      </c>
      <c r="B86" s="92" t="s">
        <v>423</v>
      </c>
      <c r="C86" s="52" t="s">
        <v>204</v>
      </c>
      <c r="D86" s="52" t="s">
        <v>205</v>
      </c>
      <c r="E86" s="101" t="s">
        <v>3384</v>
      </c>
      <c r="F86" s="111" t="s">
        <v>206</v>
      </c>
      <c r="G86" s="112" t="s">
        <v>207</v>
      </c>
      <c r="H86" s="115" t="s">
        <v>2543</v>
      </c>
      <c r="I86" s="93" t="s">
        <v>787</v>
      </c>
      <c r="K86" s="42" t="s">
        <v>788</v>
      </c>
      <c r="L86" s="42" t="s">
        <v>76</v>
      </c>
      <c r="M86" s="78">
        <v>42215</v>
      </c>
      <c r="N86" s="78">
        <v>43028</v>
      </c>
      <c r="O86" s="78">
        <v>43739</v>
      </c>
      <c r="P86" s="95"/>
      <c r="Q86" s="78">
        <v>43374</v>
      </c>
      <c r="R86" s="95"/>
      <c r="S86" s="78" t="s">
        <v>2544</v>
      </c>
      <c r="T86" s="52" t="str">
        <f>IMSUB(O86,N86)</f>
        <v>711</v>
      </c>
      <c r="U86" s="52" t="str">
        <f>IMSUB(Q86,N86)</f>
        <v>346</v>
      </c>
      <c r="V86" s="42" t="s">
        <v>428</v>
      </c>
      <c r="W86" s="52">
        <v>16</v>
      </c>
      <c r="X86" s="49">
        <v>112</v>
      </c>
      <c r="Y86" s="52">
        <f>U86-X86</f>
        <v>234</v>
      </c>
      <c r="Z86" s="70">
        <v>40</v>
      </c>
      <c r="AA86" s="49">
        <v>2</v>
      </c>
      <c r="AB86" s="42">
        <f>Z86/AA86</f>
        <v>20</v>
      </c>
      <c r="AC86" s="93" t="s">
        <v>429</v>
      </c>
      <c r="AD86" s="42" t="s">
        <v>54</v>
      </c>
      <c r="AE86" s="52">
        <v>2</v>
      </c>
      <c r="AF86" s="101">
        <v>2</v>
      </c>
      <c r="AG86" s="101"/>
      <c r="AH86" s="258" t="s">
        <v>679</v>
      </c>
      <c r="AI86" s="52">
        <v>3</v>
      </c>
      <c r="AJ86" s="42" t="s">
        <v>2545</v>
      </c>
      <c r="AK86" s="52">
        <v>5</v>
      </c>
      <c r="AL86" s="42" t="s">
        <v>513</v>
      </c>
      <c r="AM86" s="52" t="s">
        <v>228</v>
      </c>
      <c r="AO86" s="106" t="s">
        <v>2515</v>
      </c>
      <c r="AP86" s="106"/>
      <c r="AQ86" s="106" t="s">
        <v>228</v>
      </c>
    </row>
    <row r="87" spans="1:43" s="42" customFormat="1" ht="15" customHeight="1" x14ac:dyDescent="0.25">
      <c r="A87" s="114" t="s">
        <v>6</v>
      </c>
      <c r="B87" s="114" t="s">
        <v>790</v>
      </c>
      <c r="C87" s="126">
        <v>3</v>
      </c>
      <c r="D87" s="126" t="s">
        <v>71</v>
      </c>
      <c r="E87" s="130"/>
      <c r="F87" s="114" t="s">
        <v>2148</v>
      </c>
      <c r="G87" s="114" t="s">
        <v>792</v>
      </c>
      <c r="H87" s="127"/>
      <c r="I87" s="114" t="s">
        <v>793</v>
      </c>
      <c r="J87" s="114" t="s">
        <v>794</v>
      </c>
      <c r="K87" s="114" t="s">
        <v>795</v>
      </c>
      <c r="L87" s="127" t="s">
        <v>1632</v>
      </c>
      <c r="M87" s="128">
        <v>43075</v>
      </c>
      <c r="N87" s="128">
        <v>42472</v>
      </c>
      <c r="O87" s="129">
        <v>43572</v>
      </c>
      <c r="P87" s="129">
        <v>43465</v>
      </c>
      <c r="Q87" s="128">
        <v>43465</v>
      </c>
      <c r="R87" s="129"/>
      <c r="S87" s="129">
        <v>43620</v>
      </c>
      <c r="T87" s="52" t="s">
        <v>3095</v>
      </c>
      <c r="U87" s="52" t="s">
        <v>3095</v>
      </c>
      <c r="V87" s="114" t="s">
        <v>112</v>
      </c>
      <c r="W87" s="126">
        <v>12</v>
      </c>
      <c r="X87" s="49">
        <v>84</v>
      </c>
      <c r="Y87" s="52">
        <v>909</v>
      </c>
      <c r="Z87" s="126">
        <v>116</v>
      </c>
      <c r="AA87" s="131">
        <v>4</v>
      </c>
      <c r="AB87" s="42">
        <v>29</v>
      </c>
      <c r="AC87" s="114" t="s">
        <v>796</v>
      </c>
      <c r="AD87" s="114" t="s">
        <v>69</v>
      </c>
      <c r="AE87" s="131">
        <v>2</v>
      </c>
      <c r="AF87" s="294"/>
      <c r="AG87" s="294"/>
      <c r="AH87" s="353" t="s">
        <v>160</v>
      </c>
      <c r="AI87" s="126">
        <v>3</v>
      </c>
      <c r="AJ87" s="114"/>
      <c r="AK87" s="126" t="s">
        <v>64</v>
      </c>
      <c r="AL87" s="114"/>
      <c r="AM87" s="126" t="s">
        <v>81</v>
      </c>
      <c r="AN87" s="114" t="s">
        <v>797</v>
      </c>
      <c r="AO87" s="106"/>
      <c r="AP87" s="106"/>
      <c r="AQ87" s="106"/>
    </row>
    <row r="88" spans="1:43" s="42" customFormat="1" ht="15" customHeight="1" x14ac:dyDescent="0.25">
      <c r="A88" s="38" t="s">
        <v>6</v>
      </c>
      <c r="B88" s="76" t="s">
        <v>798</v>
      </c>
      <c r="C88" s="40">
        <v>3</v>
      </c>
      <c r="D88" s="40" t="s">
        <v>217</v>
      </c>
      <c r="E88" s="99" t="s">
        <v>2640</v>
      </c>
      <c r="F88" s="111" t="s">
        <v>218</v>
      </c>
      <c r="G88" s="111" t="s">
        <v>2548</v>
      </c>
      <c r="H88" s="344" t="s">
        <v>2549</v>
      </c>
      <c r="I88" s="77" t="s">
        <v>800</v>
      </c>
      <c r="K88" s="39" t="s">
        <v>801</v>
      </c>
      <c r="L88" s="39" t="s">
        <v>76</v>
      </c>
      <c r="M88" s="44">
        <v>42199</v>
      </c>
      <c r="N88" s="44">
        <v>42217</v>
      </c>
      <c r="O88" s="95">
        <v>43770</v>
      </c>
      <c r="P88" s="95"/>
      <c r="Q88" s="95">
        <v>43770</v>
      </c>
      <c r="R88" s="95"/>
      <c r="S88" s="95">
        <v>43742</v>
      </c>
      <c r="T88" s="52" t="str">
        <f t="shared" ref="T88:T98" si="11">IMSUB(O88,N88)</f>
        <v>1553</v>
      </c>
      <c r="U88" s="52" t="str">
        <f t="shared" ref="U88:U98" si="12">IMSUB(Q88,N88)</f>
        <v>1553</v>
      </c>
      <c r="V88" s="39" t="s">
        <v>314</v>
      </c>
      <c r="W88" s="52">
        <v>26.071449999999999</v>
      </c>
      <c r="X88" s="49">
        <v>182.50014999999999</v>
      </c>
      <c r="Y88" s="52">
        <f t="shared" ref="Y88:Y98" si="13">U88-X88</f>
        <v>1370.4998499999999</v>
      </c>
      <c r="Z88" s="100">
        <v>49</v>
      </c>
      <c r="AA88" s="49">
        <v>2</v>
      </c>
      <c r="AB88" s="42">
        <f t="shared" ref="AB88:AB98" si="14">Z88/AA88</f>
        <v>24.5</v>
      </c>
      <c r="AC88" s="77" t="s">
        <v>802</v>
      </c>
      <c r="AD88" s="39" t="s">
        <v>54</v>
      </c>
      <c r="AE88" s="40">
        <v>1</v>
      </c>
      <c r="AF88" s="99">
        <v>1</v>
      </c>
      <c r="AG88" s="99"/>
      <c r="AH88" s="350" t="s">
        <v>64</v>
      </c>
      <c r="AI88" s="52">
        <v>2</v>
      </c>
      <c r="AJ88" s="114" t="s">
        <v>2546</v>
      </c>
      <c r="AK88" s="40" t="s">
        <v>803</v>
      </c>
      <c r="AL88" s="113" t="s">
        <v>804</v>
      </c>
      <c r="AM88" s="40" t="s">
        <v>2391</v>
      </c>
      <c r="AO88" s="106" t="s">
        <v>2547</v>
      </c>
      <c r="AP88" s="106"/>
      <c r="AQ88" s="106" t="s">
        <v>2310</v>
      </c>
    </row>
    <row r="89" spans="1:43" s="42" customFormat="1" ht="15" customHeight="1" x14ac:dyDescent="0.25">
      <c r="A89" s="42" t="s">
        <v>6</v>
      </c>
      <c r="B89" s="42" t="s">
        <v>2560</v>
      </c>
      <c r="C89" s="52">
        <v>2</v>
      </c>
      <c r="D89" s="52" t="s">
        <v>195</v>
      </c>
      <c r="E89" s="101" t="s">
        <v>2634</v>
      </c>
      <c r="F89" s="42" t="s">
        <v>806</v>
      </c>
      <c r="G89" s="42" t="s">
        <v>807</v>
      </c>
      <c r="H89" s="106" t="s">
        <v>2555</v>
      </c>
      <c r="I89" s="42" t="s">
        <v>808</v>
      </c>
      <c r="J89" s="42" t="s">
        <v>809</v>
      </c>
      <c r="K89" s="42" t="s">
        <v>810</v>
      </c>
      <c r="L89" s="42" t="s">
        <v>76</v>
      </c>
      <c r="M89" s="67">
        <v>42727</v>
      </c>
      <c r="N89" s="67">
        <v>42724</v>
      </c>
      <c r="O89" s="67">
        <v>43930</v>
      </c>
      <c r="P89" s="68"/>
      <c r="Q89" s="67">
        <v>43307</v>
      </c>
      <c r="R89" s="68"/>
      <c r="S89" s="68">
        <v>43675</v>
      </c>
      <c r="T89" s="142" t="str">
        <f t="shared" si="11"/>
        <v>1206</v>
      </c>
      <c r="U89" s="52" t="str">
        <f t="shared" si="12"/>
        <v>583</v>
      </c>
      <c r="V89" s="42" t="s">
        <v>2552</v>
      </c>
      <c r="W89" s="52"/>
      <c r="X89" s="49">
        <v>28</v>
      </c>
      <c r="Y89" s="52">
        <f t="shared" si="13"/>
        <v>555</v>
      </c>
      <c r="Z89" s="70">
        <v>62</v>
      </c>
      <c r="AA89" s="70">
        <v>5</v>
      </c>
      <c r="AB89" s="42">
        <f t="shared" si="14"/>
        <v>12.4</v>
      </c>
      <c r="AC89" s="42" t="s">
        <v>812</v>
      </c>
      <c r="AD89" s="42" t="s">
        <v>69</v>
      </c>
      <c r="AE89" s="52">
        <v>3</v>
      </c>
      <c r="AF89" s="101" t="s">
        <v>2554</v>
      </c>
      <c r="AG89" s="101"/>
      <c r="AH89" s="258" t="s">
        <v>679</v>
      </c>
      <c r="AI89" s="70">
        <v>3</v>
      </c>
      <c r="AJ89" s="66" t="s">
        <v>2551</v>
      </c>
      <c r="AK89" s="52" t="s">
        <v>64</v>
      </c>
      <c r="AM89" s="52" t="s">
        <v>94</v>
      </c>
      <c r="AN89" s="42" t="s">
        <v>814</v>
      </c>
      <c r="AO89" s="101" t="s">
        <v>2553</v>
      </c>
      <c r="AP89" s="106"/>
      <c r="AQ89" s="106" t="s">
        <v>228</v>
      </c>
    </row>
    <row r="90" spans="1:43" s="42" customFormat="1" ht="15.75" customHeight="1" x14ac:dyDescent="0.25">
      <c r="A90" s="42" t="s">
        <v>6</v>
      </c>
      <c r="B90" s="42" t="s">
        <v>816</v>
      </c>
      <c r="C90" s="52">
        <v>3</v>
      </c>
      <c r="D90" s="52" t="s">
        <v>56</v>
      </c>
      <c r="E90" s="101" t="s">
        <v>2647</v>
      </c>
      <c r="F90" s="42" t="s">
        <v>817</v>
      </c>
      <c r="G90" s="42" t="s">
        <v>818</v>
      </c>
      <c r="H90" s="106" t="s">
        <v>2561</v>
      </c>
      <c r="I90" s="42" t="s">
        <v>819</v>
      </c>
      <c r="J90" s="42" t="s">
        <v>820</v>
      </c>
      <c r="K90" s="42" t="s">
        <v>821</v>
      </c>
      <c r="L90" s="42" t="s">
        <v>89</v>
      </c>
      <c r="M90" s="66">
        <v>43195</v>
      </c>
      <c r="N90" s="257">
        <v>43405</v>
      </c>
      <c r="O90" s="257">
        <v>43831</v>
      </c>
      <c r="P90" s="291"/>
      <c r="Q90" s="66">
        <v>43770</v>
      </c>
      <c r="R90" s="69"/>
      <c r="S90" s="66" t="s">
        <v>2557</v>
      </c>
      <c r="T90" s="52" t="str">
        <f t="shared" si="11"/>
        <v>426</v>
      </c>
      <c r="U90" s="52" t="str">
        <f t="shared" si="12"/>
        <v>365</v>
      </c>
      <c r="V90" s="42" t="s">
        <v>822</v>
      </c>
      <c r="W90" s="52">
        <v>8</v>
      </c>
      <c r="X90" s="52">
        <f>W90*7</f>
        <v>56</v>
      </c>
      <c r="Y90" s="52">
        <f t="shared" si="13"/>
        <v>309</v>
      </c>
      <c r="Z90" s="52">
        <v>30</v>
      </c>
      <c r="AA90" s="52">
        <v>2</v>
      </c>
      <c r="AB90" s="42">
        <f t="shared" si="14"/>
        <v>15</v>
      </c>
      <c r="AC90" s="112" t="s">
        <v>823</v>
      </c>
      <c r="AD90" s="42" t="s">
        <v>815</v>
      </c>
      <c r="AE90" s="52">
        <v>2</v>
      </c>
      <c r="AF90" s="101">
        <v>3</v>
      </c>
      <c r="AG90" s="101"/>
      <c r="AH90" s="258" t="s">
        <v>679</v>
      </c>
      <c r="AI90" s="52">
        <v>3</v>
      </c>
      <c r="AJ90" s="114" t="s">
        <v>2279</v>
      </c>
      <c r="AK90" s="52" t="s">
        <v>64</v>
      </c>
      <c r="AL90" s="42" t="s">
        <v>2559</v>
      </c>
      <c r="AM90" s="52" t="s">
        <v>94</v>
      </c>
      <c r="AN90" s="42" t="s">
        <v>824</v>
      </c>
      <c r="AO90" s="106" t="s">
        <v>2558</v>
      </c>
      <c r="AP90" s="106"/>
      <c r="AQ90" s="106" t="s">
        <v>2310</v>
      </c>
    </row>
    <row r="91" spans="1:43" s="42" customFormat="1" ht="15" customHeight="1" x14ac:dyDescent="0.25">
      <c r="A91" s="38" t="s">
        <v>6</v>
      </c>
      <c r="B91" s="76" t="s">
        <v>825</v>
      </c>
      <c r="C91" s="40">
        <v>3</v>
      </c>
      <c r="D91" s="40" t="s">
        <v>56</v>
      </c>
      <c r="E91" s="101" t="s">
        <v>2647</v>
      </c>
      <c r="F91" s="42" t="s">
        <v>817</v>
      </c>
      <c r="G91" s="42" t="s">
        <v>818</v>
      </c>
      <c r="H91" s="106" t="s">
        <v>2561</v>
      </c>
      <c r="I91" s="76" t="s">
        <v>826</v>
      </c>
      <c r="K91" s="76" t="s">
        <v>827</v>
      </c>
      <c r="L91" s="39" t="s">
        <v>89</v>
      </c>
      <c r="M91" s="44">
        <v>41572</v>
      </c>
      <c r="N91" s="44">
        <v>41791</v>
      </c>
      <c r="O91" s="45">
        <v>44044</v>
      </c>
      <c r="P91" s="45"/>
      <c r="Q91" s="45">
        <v>44044</v>
      </c>
      <c r="R91" s="45"/>
      <c r="S91" s="95">
        <v>43791</v>
      </c>
      <c r="T91" s="52" t="str">
        <f t="shared" si="11"/>
        <v>2253</v>
      </c>
      <c r="U91" s="52" t="str">
        <f t="shared" si="12"/>
        <v>2253</v>
      </c>
      <c r="V91" s="38" t="s">
        <v>112</v>
      </c>
      <c r="W91" s="48">
        <v>12</v>
      </c>
      <c r="X91" s="49">
        <v>84</v>
      </c>
      <c r="Y91" s="52">
        <f t="shared" si="13"/>
        <v>2169</v>
      </c>
      <c r="Z91" s="40">
        <v>36</v>
      </c>
      <c r="AA91" s="49">
        <v>2</v>
      </c>
      <c r="AB91" s="42">
        <f t="shared" si="14"/>
        <v>18</v>
      </c>
      <c r="AC91" s="77" t="s">
        <v>326</v>
      </c>
      <c r="AD91" s="39" t="s">
        <v>54</v>
      </c>
      <c r="AE91" s="49">
        <v>1</v>
      </c>
      <c r="AF91" s="100">
        <v>1</v>
      </c>
      <c r="AG91" s="100"/>
      <c r="AH91" s="350" t="s">
        <v>2562</v>
      </c>
      <c r="AI91" s="101">
        <v>2</v>
      </c>
      <c r="AJ91" s="114" t="s">
        <v>395</v>
      </c>
      <c r="AK91" s="40" t="s">
        <v>64</v>
      </c>
      <c r="AL91" s="113" t="s">
        <v>64</v>
      </c>
      <c r="AM91" s="40" t="s">
        <v>228</v>
      </c>
      <c r="AO91" s="106" t="s">
        <v>2563</v>
      </c>
      <c r="AP91" s="106"/>
      <c r="AQ91" s="106" t="s">
        <v>2310</v>
      </c>
    </row>
    <row r="92" spans="1:43" s="42" customFormat="1" ht="15" customHeight="1" x14ac:dyDescent="0.25">
      <c r="A92" s="42" t="s">
        <v>6</v>
      </c>
      <c r="B92" s="42" t="s">
        <v>816</v>
      </c>
      <c r="C92" s="52">
        <v>3</v>
      </c>
      <c r="D92" s="52" t="s">
        <v>56</v>
      </c>
      <c r="E92" s="101" t="s">
        <v>2647</v>
      </c>
      <c r="F92" s="42" t="s">
        <v>817</v>
      </c>
      <c r="G92" s="42" t="s">
        <v>818</v>
      </c>
      <c r="H92" s="106" t="s">
        <v>2561</v>
      </c>
      <c r="I92" s="42" t="s">
        <v>830</v>
      </c>
      <c r="J92" s="42" t="s">
        <v>831</v>
      </c>
      <c r="K92" s="42" t="s">
        <v>832</v>
      </c>
      <c r="L92" s="42" t="s">
        <v>89</v>
      </c>
      <c r="M92" s="66">
        <v>43171</v>
      </c>
      <c r="N92" s="291">
        <v>43566</v>
      </c>
      <c r="O92" s="69">
        <v>43921</v>
      </c>
      <c r="P92" s="69"/>
      <c r="Q92" s="69">
        <v>43921</v>
      </c>
      <c r="R92" s="69"/>
      <c r="S92" s="69">
        <v>43768</v>
      </c>
      <c r="T92" s="52" t="str">
        <f t="shared" si="11"/>
        <v>355</v>
      </c>
      <c r="U92" s="52" t="str">
        <f t="shared" si="12"/>
        <v>355</v>
      </c>
      <c r="V92" s="42" t="s">
        <v>833</v>
      </c>
      <c r="W92" s="52">
        <v>2</v>
      </c>
      <c r="X92" s="52">
        <f>W92*7</f>
        <v>14</v>
      </c>
      <c r="Y92" s="52">
        <f t="shared" si="13"/>
        <v>341</v>
      </c>
      <c r="Z92" s="52">
        <v>50</v>
      </c>
      <c r="AA92" s="52">
        <v>2</v>
      </c>
      <c r="AB92" s="42">
        <f t="shared" si="14"/>
        <v>25</v>
      </c>
      <c r="AC92" s="42" t="s">
        <v>834</v>
      </c>
      <c r="AD92" s="42" t="s">
        <v>739</v>
      </c>
      <c r="AE92" s="52">
        <v>1</v>
      </c>
      <c r="AF92" s="101">
        <v>1</v>
      </c>
      <c r="AG92" s="101"/>
      <c r="AH92" s="258" t="s">
        <v>64</v>
      </c>
      <c r="AI92" s="52">
        <v>1</v>
      </c>
      <c r="AJ92" s="42" t="s">
        <v>2564</v>
      </c>
      <c r="AK92" s="52" t="s">
        <v>64</v>
      </c>
      <c r="AM92" s="52" t="s">
        <v>94</v>
      </c>
      <c r="AN92" s="42" t="s">
        <v>836</v>
      </c>
      <c r="AO92" s="106" t="s">
        <v>2565</v>
      </c>
      <c r="AP92" s="106"/>
      <c r="AQ92" s="106" t="s">
        <v>2310</v>
      </c>
    </row>
    <row r="93" spans="1:43" s="42" customFormat="1" ht="15" customHeight="1" x14ac:dyDescent="0.25">
      <c r="A93" s="38" t="s">
        <v>6</v>
      </c>
      <c r="B93" s="39" t="s">
        <v>837</v>
      </c>
      <c r="C93" s="99">
        <v>3</v>
      </c>
      <c r="D93" s="40" t="s">
        <v>217</v>
      </c>
      <c r="E93" s="99" t="s">
        <v>2640</v>
      </c>
      <c r="F93" s="111" t="s">
        <v>838</v>
      </c>
      <c r="G93" s="111" t="s">
        <v>2571</v>
      </c>
      <c r="H93" s="344" t="s">
        <v>2572</v>
      </c>
      <c r="I93" s="39" t="s">
        <v>840</v>
      </c>
      <c r="K93" s="39" t="s">
        <v>841</v>
      </c>
      <c r="L93" s="105" t="s">
        <v>76</v>
      </c>
      <c r="M93" s="141">
        <v>41388</v>
      </c>
      <c r="N93" s="44">
        <v>41640</v>
      </c>
      <c r="O93" s="95">
        <v>43800</v>
      </c>
      <c r="P93" s="95"/>
      <c r="Q93" s="95">
        <v>43800</v>
      </c>
      <c r="R93" s="95"/>
      <c r="S93" s="95">
        <v>43626</v>
      </c>
      <c r="T93" s="52" t="str">
        <f t="shared" si="11"/>
        <v>2160</v>
      </c>
      <c r="U93" s="52" t="str">
        <f t="shared" si="12"/>
        <v>2160</v>
      </c>
      <c r="V93" s="38" t="s">
        <v>325</v>
      </c>
      <c r="W93" s="52">
        <v>52.142899999999997</v>
      </c>
      <c r="X93" s="49">
        <v>365.00029999999998</v>
      </c>
      <c r="Y93" s="52">
        <f t="shared" si="13"/>
        <v>1794.9997000000001</v>
      </c>
      <c r="Z93" s="99">
        <v>204</v>
      </c>
      <c r="AA93" s="49">
        <v>2</v>
      </c>
      <c r="AB93" s="42">
        <f t="shared" si="14"/>
        <v>102</v>
      </c>
      <c r="AC93" s="39" t="s">
        <v>843</v>
      </c>
      <c r="AD93" s="39" t="s">
        <v>2570</v>
      </c>
      <c r="AE93" s="49">
        <v>2</v>
      </c>
      <c r="AF93" s="100">
        <v>3</v>
      </c>
      <c r="AG93" s="100"/>
      <c r="AH93" s="350" t="s">
        <v>2566</v>
      </c>
      <c r="AI93" s="52">
        <v>2</v>
      </c>
      <c r="AJ93" s="42" t="s">
        <v>1378</v>
      </c>
      <c r="AK93" s="99" t="s">
        <v>2569</v>
      </c>
      <c r="AL93" s="113" t="s">
        <v>2568</v>
      </c>
      <c r="AM93" s="40" t="s">
        <v>228</v>
      </c>
      <c r="AO93" s="106" t="s">
        <v>2567</v>
      </c>
      <c r="AP93" s="106"/>
      <c r="AQ93" s="106" t="s">
        <v>2310</v>
      </c>
    </row>
    <row r="94" spans="1:43" s="42" customFormat="1" ht="15" customHeight="1" x14ac:dyDescent="0.25">
      <c r="A94" s="38" t="s">
        <v>6</v>
      </c>
      <c r="B94" s="76" t="s">
        <v>846</v>
      </c>
      <c r="C94" s="40">
        <v>2</v>
      </c>
      <c r="D94" s="40" t="s">
        <v>195</v>
      </c>
      <c r="E94" s="99" t="s">
        <v>2634</v>
      </c>
      <c r="F94" s="111" t="s">
        <v>847</v>
      </c>
      <c r="G94" s="111" t="s">
        <v>2575</v>
      </c>
      <c r="H94" s="344" t="s">
        <v>2576</v>
      </c>
      <c r="I94" s="77" t="s">
        <v>849</v>
      </c>
      <c r="K94" s="39" t="s">
        <v>850</v>
      </c>
      <c r="L94" s="39" t="s">
        <v>89</v>
      </c>
      <c r="M94" s="44">
        <v>41758</v>
      </c>
      <c r="N94" s="44">
        <v>41791</v>
      </c>
      <c r="O94" s="45">
        <v>43831</v>
      </c>
      <c r="P94" s="45"/>
      <c r="Q94" s="45">
        <v>43831</v>
      </c>
      <c r="R94" s="45"/>
      <c r="S94" s="95">
        <v>43697</v>
      </c>
      <c r="T94" s="52" t="str">
        <f t="shared" si="11"/>
        <v>2040</v>
      </c>
      <c r="U94" s="52" t="str">
        <f t="shared" si="12"/>
        <v>2040</v>
      </c>
      <c r="V94" s="39" t="s">
        <v>112</v>
      </c>
      <c r="W94" s="40">
        <v>12</v>
      </c>
      <c r="X94" s="49">
        <v>84</v>
      </c>
      <c r="Y94" s="52">
        <f t="shared" si="13"/>
        <v>1956</v>
      </c>
      <c r="Z94" s="49">
        <v>80</v>
      </c>
      <c r="AA94" s="49">
        <v>2</v>
      </c>
      <c r="AB94" s="42">
        <f t="shared" si="14"/>
        <v>40</v>
      </c>
      <c r="AC94" s="39" t="s">
        <v>851</v>
      </c>
      <c r="AD94" s="39" t="s">
        <v>845</v>
      </c>
      <c r="AE94" s="40">
        <v>1</v>
      </c>
      <c r="AF94" s="99">
        <v>1</v>
      </c>
      <c r="AG94" s="99"/>
      <c r="AH94" s="350" t="s">
        <v>852</v>
      </c>
      <c r="AI94" s="52" t="s">
        <v>485</v>
      </c>
      <c r="AJ94" s="42" t="s">
        <v>2574</v>
      </c>
      <c r="AK94" s="40" t="s">
        <v>64</v>
      </c>
      <c r="AL94" s="113"/>
      <c r="AM94" s="40" t="s">
        <v>228</v>
      </c>
      <c r="AO94" s="106" t="s">
        <v>2573</v>
      </c>
      <c r="AP94" s="106"/>
      <c r="AQ94" s="106" t="s">
        <v>2310</v>
      </c>
    </row>
    <row r="95" spans="1:43" s="42" customFormat="1" ht="15" customHeight="1" x14ac:dyDescent="0.25">
      <c r="A95" s="42" t="s">
        <v>6</v>
      </c>
      <c r="B95" s="42" t="s">
        <v>854</v>
      </c>
      <c r="C95" s="52">
        <v>3</v>
      </c>
      <c r="D95" s="52" t="s">
        <v>56</v>
      </c>
      <c r="E95" s="101" t="s">
        <v>3402</v>
      </c>
      <c r="F95" s="42" t="s">
        <v>2577</v>
      </c>
      <c r="G95" s="42" t="s">
        <v>856</v>
      </c>
      <c r="H95" s="106"/>
      <c r="I95" s="42" t="s">
        <v>857</v>
      </c>
      <c r="J95" s="42">
        <v>29942</v>
      </c>
      <c r="K95" s="42" t="s">
        <v>858</v>
      </c>
      <c r="L95" s="42" t="s">
        <v>89</v>
      </c>
      <c r="M95" s="67">
        <v>42789</v>
      </c>
      <c r="N95" s="67">
        <v>42795</v>
      </c>
      <c r="O95" s="68">
        <v>44196</v>
      </c>
      <c r="P95" s="68"/>
      <c r="Q95" s="68">
        <v>44196</v>
      </c>
      <c r="R95" s="68"/>
      <c r="S95" s="68">
        <v>43717</v>
      </c>
      <c r="T95" s="142" t="str">
        <f t="shared" si="11"/>
        <v>1401</v>
      </c>
      <c r="U95" s="52" t="str">
        <f t="shared" si="12"/>
        <v>1401</v>
      </c>
      <c r="V95" s="42" t="s">
        <v>859</v>
      </c>
      <c r="W95" s="52"/>
      <c r="X95" s="49">
        <f>W95*7</f>
        <v>0</v>
      </c>
      <c r="Y95" s="52">
        <f t="shared" si="13"/>
        <v>1401</v>
      </c>
      <c r="Z95" s="70">
        <v>40</v>
      </c>
      <c r="AA95" s="70">
        <v>2</v>
      </c>
      <c r="AB95" s="42">
        <f t="shared" si="14"/>
        <v>20</v>
      </c>
      <c r="AC95" s="42" t="s">
        <v>860</v>
      </c>
      <c r="AD95" s="42" t="s">
        <v>54</v>
      </c>
      <c r="AE95" s="52">
        <v>1</v>
      </c>
      <c r="AF95" s="101">
        <v>1</v>
      </c>
      <c r="AG95" s="101"/>
      <c r="AH95" s="52" t="s">
        <v>64</v>
      </c>
      <c r="AI95" s="70">
        <v>2</v>
      </c>
      <c r="AJ95" s="66" t="s">
        <v>861</v>
      </c>
      <c r="AK95" s="52" t="s">
        <v>64</v>
      </c>
      <c r="AL95" s="113" t="s">
        <v>2579</v>
      </c>
      <c r="AM95" s="52" t="s">
        <v>94</v>
      </c>
      <c r="AN95" s="42" t="s">
        <v>862</v>
      </c>
      <c r="AO95" s="101" t="s">
        <v>2578</v>
      </c>
      <c r="AP95" s="106"/>
      <c r="AQ95" s="106" t="s">
        <v>2580</v>
      </c>
    </row>
    <row r="96" spans="1:43" s="42" customFormat="1" ht="15" customHeight="1" x14ac:dyDescent="0.25">
      <c r="A96" s="42" t="s">
        <v>6</v>
      </c>
      <c r="B96" s="42" t="s">
        <v>2585</v>
      </c>
      <c r="C96" s="101" t="s">
        <v>2355</v>
      </c>
      <c r="D96" s="52" t="s">
        <v>217</v>
      </c>
      <c r="E96" s="101" t="s">
        <v>3401</v>
      </c>
      <c r="F96" s="42" t="s">
        <v>2583</v>
      </c>
      <c r="G96" s="42" t="s">
        <v>2584</v>
      </c>
      <c r="H96" s="106" t="s">
        <v>2586</v>
      </c>
      <c r="I96" s="42" t="s">
        <v>865</v>
      </c>
      <c r="J96" s="42" t="s">
        <v>866</v>
      </c>
      <c r="K96" s="42" t="s">
        <v>867</v>
      </c>
      <c r="L96" s="42" t="s">
        <v>61</v>
      </c>
      <c r="M96" s="66">
        <v>43340</v>
      </c>
      <c r="N96" s="291">
        <v>43862</v>
      </c>
      <c r="O96" s="291">
        <v>46054</v>
      </c>
      <c r="P96" s="291"/>
      <c r="Q96" s="291">
        <v>45689</v>
      </c>
      <c r="R96" s="291"/>
      <c r="S96" s="69">
        <v>43738</v>
      </c>
      <c r="T96" s="52" t="str">
        <f t="shared" si="11"/>
        <v>2192</v>
      </c>
      <c r="U96" s="52" t="str">
        <f t="shared" si="12"/>
        <v>1827</v>
      </c>
      <c r="V96" s="42" t="s">
        <v>868</v>
      </c>
      <c r="W96" s="52">
        <v>48</v>
      </c>
      <c r="X96" s="52">
        <f>W96*7</f>
        <v>336</v>
      </c>
      <c r="Y96" s="52">
        <f t="shared" si="13"/>
        <v>1491</v>
      </c>
      <c r="Z96" s="52">
        <v>50</v>
      </c>
      <c r="AA96" s="52">
        <v>2</v>
      </c>
      <c r="AB96" s="42">
        <f t="shared" si="14"/>
        <v>25</v>
      </c>
      <c r="AC96" s="42" t="s">
        <v>869</v>
      </c>
      <c r="AD96" s="42" t="s">
        <v>54</v>
      </c>
      <c r="AE96" s="52">
        <v>1</v>
      </c>
      <c r="AF96" s="101">
        <v>1</v>
      </c>
      <c r="AG96" s="101"/>
      <c r="AH96" s="258" t="s">
        <v>759</v>
      </c>
      <c r="AI96" s="52">
        <v>3</v>
      </c>
      <c r="AJ96" s="42" t="s">
        <v>2581</v>
      </c>
      <c r="AK96" s="52" t="s">
        <v>64</v>
      </c>
      <c r="AM96" s="52" t="s">
        <v>81</v>
      </c>
      <c r="AN96" s="42" t="s">
        <v>871</v>
      </c>
      <c r="AO96" s="106" t="s">
        <v>2582</v>
      </c>
      <c r="AP96" s="106"/>
      <c r="AQ96" s="106" t="s">
        <v>2310</v>
      </c>
    </row>
    <row r="97" spans="1:43" s="42" customFormat="1" ht="15" customHeight="1" x14ac:dyDescent="0.25">
      <c r="A97" s="42" t="s">
        <v>6</v>
      </c>
      <c r="B97" s="42" t="s">
        <v>264</v>
      </c>
      <c r="C97" s="52">
        <v>4</v>
      </c>
      <c r="D97" s="52" t="s">
        <v>71</v>
      </c>
      <c r="E97" s="101" t="s">
        <v>2642</v>
      </c>
      <c r="F97" s="42" t="s">
        <v>3348</v>
      </c>
      <c r="G97" s="42" t="s">
        <v>247</v>
      </c>
      <c r="H97" s="106" t="s">
        <v>2588</v>
      </c>
      <c r="I97" s="42" t="s">
        <v>873</v>
      </c>
      <c r="J97" s="42" t="s">
        <v>874</v>
      </c>
      <c r="K97" s="42" t="s">
        <v>875</v>
      </c>
      <c r="L97" s="106" t="s">
        <v>76</v>
      </c>
      <c r="M97" s="67">
        <v>43077</v>
      </c>
      <c r="N97" s="67">
        <v>43087</v>
      </c>
      <c r="O97" s="68">
        <v>44512</v>
      </c>
      <c r="P97" s="68"/>
      <c r="Q97" s="68">
        <v>44176</v>
      </c>
      <c r="R97" s="68"/>
      <c r="S97" s="68">
        <v>43682</v>
      </c>
      <c r="T97" s="52" t="str">
        <f t="shared" si="11"/>
        <v>1425</v>
      </c>
      <c r="U97" s="52" t="str">
        <f t="shared" si="12"/>
        <v>1089</v>
      </c>
      <c r="V97" s="42" t="s">
        <v>876</v>
      </c>
      <c r="W97" s="52">
        <v>78.214399999999998</v>
      </c>
      <c r="X97" s="49">
        <v>547.50080000000003</v>
      </c>
      <c r="Y97" s="52">
        <f t="shared" si="13"/>
        <v>541.49919999999997</v>
      </c>
      <c r="Z97" s="52">
        <v>266</v>
      </c>
      <c r="AA97" s="70">
        <v>2</v>
      </c>
      <c r="AB97" s="42">
        <f t="shared" si="14"/>
        <v>133</v>
      </c>
      <c r="AC97" s="42" t="s">
        <v>268</v>
      </c>
      <c r="AD97" s="42" t="s">
        <v>69</v>
      </c>
      <c r="AE97" s="70">
        <v>3</v>
      </c>
      <c r="AF97" s="107">
        <v>1</v>
      </c>
      <c r="AG97" s="107"/>
      <c r="AH97" s="142" t="s">
        <v>877</v>
      </c>
      <c r="AI97" s="52">
        <v>2</v>
      </c>
      <c r="AJ97" s="42" t="s">
        <v>886</v>
      </c>
      <c r="AK97" s="52" t="s">
        <v>878</v>
      </c>
      <c r="AL97" s="42" t="s">
        <v>879</v>
      </c>
      <c r="AM97" s="52" t="s">
        <v>81</v>
      </c>
      <c r="AN97" s="42" t="s">
        <v>880</v>
      </c>
      <c r="AO97" s="106" t="s">
        <v>2587</v>
      </c>
      <c r="AP97" s="106"/>
      <c r="AQ97" s="106" t="s">
        <v>228</v>
      </c>
    </row>
    <row r="98" spans="1:43" s="42" customFormat="1" ht="15" customHeight="1" x14ac:dyDescent="0.25">
      <c r="A98" s="42" t="s">
        <v>6</v>
      </c>
      <c r="B98" s="42" t="s">
        <v>3360</v>
      </c>
      <c r="C98" s="52">
        <v>4</v>
      </c>
      <c r="D98" s="52" t="s">
        <v>127</v>
      </c>
      <c r="E98" s="101">
        <v>2</v>
      </c>
      <c r="F98" s="42" t="s">
        <v>3362</v>
      </c>
      <c r="G98" s="42" t="s">
        <v>2330</v>
      </c>
      <c r="H98" s="106" t="s">
        <v>2608</v>
      </c>
      <c r="I98" s="42" t="s">
        <v>882</v>
      </c>
      <c r="J98" s="42" t="s">
        <v>883</v>
      </c>
      <c r="K98" s="42" t="s">
        <v>884</v>
      </c>
      <c r="L98" s="106" t="s">
        <v>76</v>
      </c>
      <c r="M98" s="66">
        <v>43228</v>
      </c>
      <c r="N98" s="66">
        <v>43220</v>
      </c>
      <c r="O98" s="69">
        <v>44491</v>
      </c>
      <c r="P98" s="69"/>
      <c r="Q98" s="69">
        <v>44431</v>
      </c>
      <c r="R98" s="69"/>
      <c r="S98" s="69">
        <v>43833</v>
      </c>
      <c r="T98" s="52" t="str">
        <f t="shared" si="11"/>
        <v>1271</v>
      </c>
      <c r="U98" s="52" t="str">
        <f t="shared" si="12"/>
        <v>1211</v>
      </c>
      <c r="V98" s="42" t="s">
        <v>885</v>
      </c>
      <c r="W98" s="52">
        <v>80</v>
      </c>
      <c r="X98" s="52">
        <f>W98*7</f>
        <v>560</v>
      </c>
      <c r="Y98" s="52">
        <f t="shared" si="13"/>
        <v>651</v>
      </c>
      <c r="Z98" s="52">
        <v>285</v>
      </c>
      <c r="AA98" s="52">
        <v>3</v>
      </c>
      <c r="AB98" s="42">
        <f t="shared" si="14"/>
        <v>95</v>
      </c>
      <c r="AC98" s="112" t="s">
        <v>268</v>
      </c>
      <c r="AD98" s="42" t="s">
        <v>69</v>
      </c>
      <c r="AE98" s="52">
        <v>3</v>
      </c>
      <c r="AF98" s="101" t="s">
        <v>2589</v>
      </c>
      <c r="AG98" s="101"/>
      <c r="AH98" s="258" t="s">
        <v>64</v>
      </c>
      <c r="AI98" s="52">
        <v>2</v>
      </c>
      <c r="AJ98" s="42" t="s">
        <v>886</v>
      </c>
      <c r="AK98" s="52" t="s">
        <v>2591</v>
      </c>
      <c r="AL98" s="42" t="s">
        <v>2590</v>
      </c>
      <c r="AM98" s="52" t="s">
        <v>94</v>
      </c>
      <c r="AN98" s="42" t="s">
        <v>889</v>
      </c>
      <c r="AO98" s="106" t="s">
        <v>2587</v>
      </c>
      <c r="AP98" s="106"/>
      <c r="AQ98" s="106" t="s">
        <v>228</v>
      </c>
    </row>
    <row r="99" spans="1:43" s="42" customFormat="1" ht="15" customHeight="1" x14ac:dyDescent="0.25">
      <c r="A99" s="38" t="s">
        <v>6</v>
      </c>
      <c r="B99" s="76" t="s">
        <v>891</v>
      </c>
      <c r="C99" s="40">
        <v>3</v>
      </c>
      <c r="D99" s="40" t="s">
        <v>127</v>
      </c>
      <c r="E99" s="99">
        <v>2</v>
      </c>
      <c r="F99" s="111" t="s">
        <v>892</v>
      </c>
      <c r="G99" s="111" t="s">
        <v>893</v>
      </c>
      <c r="H99" s="344"/>
      <c r="I99" s="77" t="s">
        <v>894</v>
      </c>
      <c r="K99" s="39" t="s">
        <v>895</v>
      </c>
      <c r="L99" s="105" t="s">
        <v>2592</v>
      </c>
      <c r="M99" s="44">
        <v>42059</v>
      </c>
      <c r="N99" s="44">
        <v>42186</v>
      </c>
      <c r="O99" s="95">
        <v>45108</v>
      </c>
      <c r="P99" s="95"/>
      <c r="Q99" s="95">
        <v>44743</v>
      </c>
      <c r="R99" s="95"/>
      <c r="S99" s="95">
        <v>43593</v>
      </c>
      <c r="T99" s="52" t="str">
        <f t="shared" ref="T99:T162" si="15">IMSUB(O99,N99)</f>
        <v>2922</v>
      </c>
      <c r="U99" s="52" t="s">
        <v>3235</v>
      </c>
      <c r="V99" s="39" t="s">
        <v>112</v>
      </c>
      <c r="W99" s="40">
        <v>12</v>
      </c>
      <c r="X99" s="49">
        <v>84</v>
      </c>
      <c r="Y99" s="52">
        <v>2473</v>
      </c>
      <c r="Z99" s="100">
        <v>117</v>
      </c>
      <c r="AA99" s="49">
        <v>2</v>
      </c>
      <c r="AB99" s="42">
        <v>58.5</v>
      </c>
      <c r="AC99" s="77" t="s">
        <v>2595</v>
      </c>
      <c r="AD99" s="39" t="s">
        <v>2596</v>
      </c>
      <c r="AE99" s="99">
        <v>1</v>
      </c>
      <c r="AF99" s="99">
        <v>1</v>
      </c>
      <c r="AG99" s="99"/>
      <c r="AH99" s="350" t="s">
        <v>64</v>
      </c>
      <c r="AI99" s="52" t="s">
        <v>135</v>
      </c>
      <c r="AJ99" s="42" t="s">
        <v>2594</v>
      </c>
      <c r="AK99" s="79" t="s">
        <v>64</v>
      </c>
      <c r="AL99" s="122" t="s">
        <v>2593</v>
      </c>
      <c r="AM99" s="40" t="s">
        <v>228</v>
      </c>
      <c r="AO99" s="106" t="s">
        <v>2593</v>
      </c>
      <c r="AP99" s="106"/>
      <c r="AQ99" s="106" t="s">
        <v>2310</v>
      </c>
    </row>
    <row r="100" spans="1:43" s="42" customFormat="1" ht="15" customHeight="1" x14ac:dyDescent="0.25">
      <c r="A100" s="42" t="s">
        <v>6</v>
      </c>
      <c r="B100" s="42" t="s">
        <v>2597</v>
      </c>
      <c r="C100" s="52">
        <v>3</v>
      </c>
      <c r="D100" s="52" t="s">
        <v>175</v>
      </c>
      <c r="E100" s="101"/>
      <c r="F100" s="42" t="s">
        <v>898</v>
      </c>
      <c r="G100" s="42" t="s">
        <v>899</v>
      </c>
      <c r="H100" s="106"/>
      <c r="I100" s="42" t="s">
        <v>900</v>
      </c>
      <c r="J100" s="42" t="s">
        <v>901</v>
      </c>
      <c r="K100" s="42" t="s">
        <v>902</v>
      </c>
      <c r="L100" s="106" t="s">
        <v>2598</v>
      </c>
      <c r="M100" s="67">
        <v>42766</v>
      </c>
      <c r="N100" s="67">
        <v>42705</v>
      </c>
      <c r="O100" s="67">
        <v>43617</v>
      </c>
      <c r="P100" s="68"/>
      <c r="Q100" s="67">
        <v>43252</v>
      </c>
      <c r="R100" s="68"/>
      <c r="S100" s="67" t="s">
        <v>2149</v>
      </c>
      <c r="T100" s="52" t="str">
        <f t="shared" si="15"/>
        <v>912</v>
      </c>
      <c r="U100" s="52" t="s">
        <v>3101</v>
      </c>
      <c r="V100" s="42" t="s">
        <v>904</v>
      </c>
      <c r="W100" s="52">
        <v>24</v>
      </c>
      <c r="X100" s="49">
        <v>168</v>
      </c>
      <c r="Y100" s="52">
        <v>379</v>
      </c>
      <c r="Z100" s="52">
        <v>150</v>
      </c>
      <c r="AA100" s="70">
        <v>2</v>
      </c>
      <c r="AB100" s="42">
        <v>75</v>
      </c>
      <c r="AC100" s="42" t="s">
        <v>905</v>
      </c>
      <c r="AD100" s="42" t="s">
        <v>54</v>
      </c>
      <c r="AE100" s="70">
        <v>2</v>
      </c>
      <c r="AF100" s="107"/>
      <c r="AG100" s="107"/>
      <c r="AH100" s="258" t="s">
        <v>576</v>
      </c>
      <c r="AI100" s="52">
        <v>3</v>
      </c>
      <c r="AK100" s="52" t="s">
        <v>64</v>
      </c>
      <c r="AM100" s="52" t="s">
        <v>94</v>
      </c>
      <c r="AN100" s="42" t="s">
        <v>906</v>
      </c>
      <c r="AO100" s="106"/>
      <c r="AP100" s="106"/>
      <c r="AQ100" s="106"/>
    </row>
    <row r="101" spans="1:43" s="42" customFormat="1" ht="15" customHeight="1" x14ac:dyDescent="0.25">
      <c r="A101" s="42" t="s">
        <v>6</v>
      </c>
      <c r="B101" s="42" t="s">
        <v>2599</v>
      </c>
      <c r="C101" s="52">
        <v>1</v>
      </c>
      <c r="D101" s="52" t="s">
        <v>83</v>
      </c>
      <c r="E101" s="101" t="s">
        <v>2645</v>
      </c>
      <c r="F101" s="42" t="s">
        <v>908</v>
      </c>
      <c r="G101" s="42" t="s">
        <v>909</v>
      </c>
      <c r="H101" s="106" t="s">
        <v>2609</v>
      </c>
      <c r="I101" s="42" t="s">
        <v>910</v>
      </c>
      <c r="K101" s="42" t="s">
        <v>911</v>
      </c>
      <c r="L101" s="42" t="s">
        <v>89</v>
      </c>
      <c r="M101" s="67">
        <v>43118</v>
      </c>
      <c r="N101" s="67">
        <v>43430</v>
      </c>
      <c r="O101" s="67">
        <v>44123</v>
      </c>
      <c r="P101" s="68"/>
      <c r="Q101" s="67">
        <v>44031</v>
      </c>
      <c r="R101" s="68"/>
      <c r="S101" s="68">
        <v>43770</v>
      </c>
      <c r="T101" s="52" t="str">
        <f t="shared" si="15"/>
        <v>693</v>
      </c>
      <c r="U101" s="52" t="str">
        <f>IMSUB(Q101,N101)</f>
        <v>601</v>
      </c>
      <c r="V101" s="42" t="s">
        <v>450</v>
      </c>
      <c r="W101" s="52">
        <v>26</v>
      </c>
      <c r="X101" s="52">
        <v>182</v>
      </c>
      <c r="Y101" s="52">
        <f>U101-X101</f>
        <v>419</v>
      </c>
      <c r="Z101" s="52">
        <v>70</v>
      </c>
      <c r="AA101" s="52">
        <v>2</v>
      </c>
      <c r="AB101" s="42">
        <f>Z101/AA101</f>
        <v>35</v>
      </c>
      <c r="AC101" s="42" t="s">
        <v>912</v>
      </c>
      <c r="AD101" s="42" t="s">
        <v>69</v>
      </c>
      <c r="AE101" s="52">
        <v>2</v>
      </c>
      <c r="AF101" s="101">
        <v>1</v>
      </c>
      <c r="AG101" s="101"/>
      <c r="AH101" s="52" t="s">
        <v>913</v>
      </c>
      <c r="AI101" s="52">
        <v>3</v>
      </c>
      <c r="AJ101" s="42" t="s">
        <v>2279</v>
      </c>
      <c r="AK101" s="52" t="s">
        <v>64</v>
      </c>
      <c r="AL101" s="42" t="s">
        <v>64</v>
      </c>
      <c r="AM101" s="52" t="s">
        <v>2391</v>
      </c>
      <c r="AO101" s="106" t="s">
        <v>2600</v>
      </c>
      <c r="AP101" s="106"/>
      <c r="AQ101" s="106"/>
    </row>
    <row r="102" spans="1:43" s="42" customFormat="1" ht="15" customHeight="1" x14ac:dyDescent="0.25">
      <c r="A102" s="42" t="s">
        <v>6</v>
      </c>
      <c r="B102" s="42" t="s">
        <v>914</v>
      </c>
      <c r="C102" s="52">
        <v>2</v>
      </c>
      <c r="D102" s="52" t="s">
        <v>195</v>
      </c>
      <c r="E102" s="101" t="s">
        <v>2634</v>
      </c>
      <c r="F102" s="42" t="s">
        <v>915</v>
      </c>
      <c r="G102" s="42" t="s">
        <v>2601</v>
      </c>
      <c r="H102" s="106" t="s">
        <v>2604</v>
      </c>
      <c r="I102" s="42" t="s">
        <v>917</v>
      </c>
      <c r="J102" s="42" t="s">
        <v>918</v>
      </c>
      <c r="K102" s="42" t="s">
        <v>919</v>
      </c>
      <c r="L102" s="42" t="s">
        <v>89</v>
      </c>
      <c r="M102" s="67">
        <v>42772</v>
      </c>
      <c r="N102" s="67">
        <v>42859</v>
      </c>
      <c r="O102" s="68">
        <v>44044</v>
      </c>
      <c r="P102" s="68"/>
      <c r="Q102" s="68">
        <v>44044</v>
      </c>
      <c r="R102" s="68"/>
      <c r="S102" s="68">
        <v>43713</v>
      </c>
      <c r="T102" s="52" t="str">
        <f t="shared" si="15"/>
        <v>1185</v>
      </c>
      <c r="U102" s="52" t="str">
        <f>IMSUB(Q102,N102)</f>
        <v>1185</v>
      </c>
      <c r="V102" s="42" t="s">
        <v>746</v>
      </c>
      <c r="W102" s="52">
        <v>10</v>
      </c>
      <c r="X102" s="49">
        <v>70</v>
      </c>
      <c r="Y102" s="52">
        <f>U102-X102</f>
        <v>1115</v>
      </c>
      <c r="Z102" s="52">
        <v>100</v>
      </c>
      <c r="AA102" s="70">
        <v>2</v>
      </c>
      <c r="AB102" s="42">
        <f>Z102/AA102</f>
        <v>50</v>
      </c>
      <c r="AC102" s="42" t="s">
        <v>920</v>
      </c>
      <c r="AD102" s="42" t="s">
        <v>69</v>
      </c>
      <c r="AE102" s="70">
        <v>3</v>
      </c>
      <c r="AF102" s="107">
        <v>1</v>
      </c>
      <c r="AG102" s="107"/>
      <c r="AH102" s="258" t="s">
        <v>576</v>
      </c>
      <c r="AI102" s="52">
        <v>3</v>
      </c>
      <c r="AJ102" s="42" t="s">
        <v>2603</v>
      </c>
      <c r="AK102" s="52" t="s">
        <v>64</v>
      </c>
      <c r="AM102" s="52" t="s">
        <v>94</v>
      </c>
      <c r="AN102" s="42" t="s">
        <v>922</v>
      </c>
      <c r="AO102" s="106" t="s">
        <v>2602</v>
      </c>
      <c r="AP102" s="106"/>
      <c r="AQ102" s="106" t="s">
        <v>228</v>
      </c>
    </row>
    <row r="103" spans="1:43" s="42" customFormat="1" ht="15" customHeight="1" x14ac:dyDescent="0.25">
      <c r="A103" s="42" t="s">
        <v>6</v>
      </c>
      <c r="B103" s="42" t="s">
        <v>2658</v>
      </c>
      <c r="C103" s="52">
        <v>4</v>
      </c>
      <c r="D103" s="52" t="s">
        <v>127</v>
      </c>
      <c r="E103" s="101" t="s">
        <v>2641</v>
      </c>
      <c r="F103" s="42" t="s">
        <v>924</v>
      </c>
      <c r="G103" s="42" t="s">
        <v>488</v>
      </c>
      <c r="H103" s="106" t="s">
        <v>2608</v>
      </c>
      <c r="I103" s="42" t="s">
        <v>925</v>
      </c>
      <c r="J103" s="42" t="s">
        <v>926</v>
      </c>
      <c r="K103" s="42" t="s">
        <v>927</v>
      </c>
      <c r="L103" s="42" t="s">
        <v>89</v>
      </c>
      <c r="M103" s="66">
        <v>43500</v>
      </c>
      <c r="N103" s="69">
        <v>43495</v>
      </c>
      <c r="O103" s="69">
        <v>45079</v>
      </c>
      <c r="P103" s="69"/>
      <c r="Q103" s="69">
        <v>44323</v>
      </c>
      <c r="R103" s="69"/>
      <c r="S103" s="69">
        <v>43817</v>
      </c>
      <c r="T103" s="52" t="str">
        <f t="shared" si="15"/>
        <v>1584</v>
      </c>
      <c r="U103" s="52" t="str">
        <f>IMSUB(Q103,N103)</f>
        <v>828</v>
      </c>
      <c r="V103" s="42" t="s">
        <v>868</v>
      </c>
      <c r="W103" s="42">
        <v>48</v>
      </c>
      <c r="X103" s="52">
        <f>W103*7</f>
        <v>336</v>
      </c>
      <c r="Y103" s="52">
        <f>U103-X103</f>
        <v>492</v>
      </c>
      <c r="Z103" s="52">
        <v>260</v>
      </c>
      <c r="AA103" s="52">
        <v>2</v>
      </c>
      <c r="AB103" s="42">
        <f>Z103/AA103</f>
        <v>130</v>
      </c>
      <c r="AC103" s="42" t="s">
        <v>151</v>
      </c>
      <c r="AD103" s="42" t="s">
        <v>69</v>
      </c>
      <c r="AE103" s="101">
        <v>3</v>
      </c>
      <c r="AF103" s="101" t="s">
        <v>2607</v>
      </c>
      <c r="AG103" s="101"/>
      <c r="AH103" s="52" t="s">
        <v>928</v>
      </c>
      <c r="AI103" s="52">
        <v>3</v>
      </c>
      <c r="AJ103" s="52" t="s">
        <v>2190</v>
      </c>
      <c r="AK103" s="52" t="s">
        <v>64</v>
      </c>
      <c r="AL103" s="52"/>
      <c r="AM103" s="52" t="s">
        <v>67</v>
      </c>
      <c r="AN103" s="42" t="s">
        <v>929</v>
      </c>
      <c r="AO103" s="106" t="s">
        <v>2605</v>
      </c>
      <c r="AP103" s="106"/>
      <c r="AQ103" s="106" t="s">
        <v>228</v>
      </c>
    </row>
    <row r="104" spans="1:43" s="42" customFormat="1" ht="15" customHeight="1" x14ac:dyDescent="0.25">
      <c r="A104" s="42" t="s">
        <v>6</v>
      </c>
      <c r="B104" s="42" t="s">
        <v>930</v>
      </c>
      <c r="C104" s="52">
        <v>3</v>
      </c>
      <c r="D104" s="52" t="s">
        <v>56</v>
      </c>
      <c r="E104" s="101" t="s">
        <v>2237</v>
      </c>
      <c r="F104" s="42" t="s">
        <v>931</v>
      </c>
      <c r="G104" s="42" t="s">
        <v>2611</v>
      </c>
      <c r="H104" s="106" t="s">
        <v>2561</v>
      </c>
      <c r="I104" s="42" t="s">
        <v>933</v>
      </c>
      <c r="J104" s="42" t="s">
        <v>934</v>
      </c>
      <c r="K104" s="42" t="s">
        <v>935</v>
      </c>
      <c r="L104" s="42" t="s">
        <v>61</v>
      </c>
      <c r="M104" s="66">
        <v>43248</v>
      </c>
      <c r="N104" s="66">
        <v>43358</v>
      </c>
      <c r="O104" s="66">
        <v>43570</v>
      </c>
      <c r="P104" s="69"/>
      <c r="Q104" s="66">
        <v>43539</v>
      </c>
      <c r="R104" s="69"/>
      <c r="S104" s="66" t="s">
        <v>2610</v>
      </c>
      <c r="T104" s="52" t="str">
        <f t="shared" si="15"/>
        <v>212</v>
      </c>
      <c r="U104" s="52" t="str">
        <f>IMSUB(Q104,N104)</f>
        <v>181</v>
      </c>
      <c r="V104" s="42" t="s">
        <v>261</v>
      </c>
      <c r="W104" s="52">
        <v>24</v>
      </c>
      <c r="X104" s="52">
        <f>W104*7</f>
        <v>168</v>
      </c>
      <c r="Y104" s="52">
        <f>U104-X104</f>
        <v>13</v>
      </c>
      <c r="Z104" s="52">
        <v>156</v>
      </c>
      <c r="AA104" s="52">
        <v>4</v>
      </c>
      <c r="AB104" s="42">
        <f>Z104/AA104</f>
        <v>39</v>
      </c>
      <c r="AC104" s="112" t="s">
        <v>936</v>
      </c>
      <c r="AD104" s="42" t="s">
        <v>455</v>
      </c>
      <c r="AE104" s="52">
        <v>2</v>
      </c>
      <c r="AF104" s="101">
        <v>7</v>
      </c>
      <c r="AG104" s="101"/>
      <c r="AH104" s="258" t="s">
        <v>2613</v>
      </c>
      <c r="AI104" s="52">
        <v>2</v>
      </c>
      <c r="AJ104" s="42" t="s">
        <v>2612</v>
      </c>
      <c r="AK104" s="52" t="s">
        <v>64</v>
      </c>
      <c r="AM104" s="52" t="s">
        <v>94</v>
      </c>
      <c r="AN104" s="42" t="s">
        <v>938</v>
      </c>
      <c r="AO104" s="106" t="s">
        <v>2223</v>
      </c>
      <c r="AP104" s="106"/>
      <c r="AQ104" s="106" t="s">
        <v>228</v>
      </c>
    </row>
    <row r="105" spans="1:43" s="42" customFormat="1" ht="15" customHeight="1" x14ac:dyDescent="0.25">
      <c r="A105" s="38" t="s">
        <v>6</v>
      </c>
      <c r="B105" s="42" t="s">
        <v>948</v>
      </c>
      <c r="C105" s="52">
        <v>3</v>
      </c>
      <c r="D105" s="52" t="s">
        <v>83</v>
      </c>
      <c r="E105" s="101" t="s">
        <v>2645</v>
      </c>
      <c r="F105" s="111" t="s">
        <v>949</v>
      </c>
      <c r="G105" s="111" t="s">
        <v>3369</v>
      </c>
      <c r="H105" s="344"/>
      <c r="I105" s="42" t="s">
        <v>951</v>
      </c>
      <c r="K105" s="42" t="s">
        <v>952</v>
      </c>
      <c r="L105" s="106" t="s">
        <v>1632</v>
      </c>
      <c r="M105" s="67">
        <v>43118</v>
      </c>
      <c r="N105" s="67">
        <v>43098</v>
      </c>
      <c r="O105" s="68">
        <v>43677</v>
      </c>
      <c r="P105" s="68">
        <v>43677</v>
      </c>
      <c r="Q105" s="67">
        <v>43646</v>
      </c>
      <c r="R105" s="68"/>
      <c r="S105" s="68">
        <v>43741</v>
      </c>
      <c r="T105" s="52" t="str">
        <f t="shared" si="15"/>
        <v>579</v>
      </c>
      <c r="U105" s="52" t="s">
        <v>3221</v>
      </c>
      <c r="V105" s="42" t="s">
        <v>261</v>
      </c>
      <c r="W105" s="52">
        <v>24</v>
      </c>
      <c r="X105" s="52">
        <v>168</v>
      </c>
      <c r="Y105" s="52">
        <v>380</v>
      </c>
      <c r="Z105" s="101">
        <v>161</v>
      </c>
      <c r="AA105" s="52">
        <v>2</v>
      </c>
      <c r="AB105" s="42">
        <v>80.5</v>
      </c>
      <c r="AC105" s="42" t="s">
        <v>953</v>
      </c>
      <c r="AD105" s="42" t="s">
        <v>467</v>
      </c>
      <c r="AE105" s="52">
        <v>1</v>
      </c>
      <c r="AF105" s="101"/>
      <c r="AG105" s="101"/>
      <c r="AH105" s="258" t="s">
        <v>877</v>
      </c>
      <c r="AI105" s="52">
        <v>2</v>
      </c>
      <c r="AJ105" s="42" t="s">
        <v>954</v>
      </c>
      <c r="AK105" s="52" t="s">
        <v>452</v>
      </c>
      <c r="AL105" s="42" t="s">
        <v>955</v>
      </c>
      <c r="AM105" s="112" t="s">
        <v>956</v>
      </c>
      <c r="AO105" s="106"/>
      <c r="AP105" s="106"/>
      <c r="AQ105" s="106"/>
    </row>
    <row r="106" spans="1:43" s="42" customFormat="1" ht="15" customHeight="1" x14ac:dyDescent="0.25">
      <c r="A106" s="42" t="s">
        <v>6</v>
      </c>
      <c r="B106" s="42" t="s">
        <v>939</v>
      </c>
      <c r="C106" s="52">
        <v>3</v>
      </c>
      <c r="D106" s="52" t="s">
        <v>83</v>
      </c>
      <c r="E106" s="101" t="s">
        <v>2645</v>
      </c>
      <c r="F106" s="42" t="s">
        <v>940</v>
      </c>
      <c r="G106" s="111" t="s">
        <v>3369</v>
      </c>
      <c r="H106" s="106" t="s">
        <v>2616</v>
      </c>
      <c r="I106" s="42" t="s">
        <v>942</v>
      </c>
      <c r="J106" s="42" t="s">
        <v>943</v>
      </c>
      <c r="K106" s="42" t="s">
        <v>944</v>
      </c>
      <c r="L106" s="42" t="s">
        <v>89</v>
      </c>
      <c r="M106" s="66">
        <v>43147</v>
      </c>
      <c r="N106" s="66">
        <v>43381</v>
      </c>
      <c r="O106" s="66">
        <v>44226</v>
      </c>
      <c r="P106" s="69"/>
      <c r="Q106" s="66">
        <v>43860</v>
      </c>
      <c r="R106" s="69"/>
      <c r="S106" s="66" t="s">
        <v>2614</v>
      </c>
      <c r="T106" s="52" t="str">
        <f t="shared" si="15"/>
        <v>845</v>
      </c>
      <c r="U106" s="52" t="str">
        <f>IMSUB(Q106,N106)</f>
        <v>479</v>
      </c>
      <c r="V106" s="42" t="s">
        <v>112</v>
      </c>
      <c r="W106" s="52">
        <v>12</v>
      </c>
      <c r="X106" s="52">
        <f>W106*7</f>
        <v>84</v>
      </c>
      <c r="Y106" s="52">
        <f>U106-X106</f>
        <v>395</v>
      </c>
      <c r="Z106" s="52">
        <v>40</v>
      </c>
      <c r="AA106" s="52">
        <v>2</v>
      </c>
      <c r="AB106" s="42">
        <f>Z106/AA106</f>
        <v>20</v>
      </c>
      <c r="AC106" s="112" t="s">
        <v>945</v>
      </c>
      <c r="AD106" s="42" t="s">
        <v>69</v>
      </c>
      <c r="AE106" s="52">
        <v>2</v>
      </c>
      <c r="AF106" s="101">
        <v>3</v>
      </c>
      <c r="AG106" s="101"/>
      <c r="AH106" s="258" t="s">
        <v>114</v>
      </c>
      <c r="AI106" s="52">
        <v>2</v>
      </c>
      <c r="AJ106" s="42" t="s">
        <v>861</v>
      </c>
      <c r="AK106" s="52" t="s">
        <v>226</v>
      </c>
      <c r="AL106" s="42" t="s">
        <v>946</v>
      </c>
      <c r="AM106" s="52" t="s">
        <v>172</v>
      </c>
      <c r="AN106" s="42" t="s">
        <v>947</v>
      </c>
      <c r="AO106" s="106" t="s">
        <v>2615</v>
      </c>
      <c r="AP106" s="106"/>
      <c r="AQ106" s="106" t="s">
        <v>2310</v>
      </c>
    </row>
    <row r="107" spans="1:43" s="42" customFormat="1" ht="15" customHeight="1" x14ac:dyDescent="0.25">
      <c r="A107" s="42" t="s">
        <v>6</v>
      </c>
      <c r="B107" s="42" t="s">
        <v>2618</v>
      </c>
      <c r="C107" s="52">
        <v>3</v>
      </c>
      <c r="D107" s="52" t="s">
        <v>958</v>
      </c>
      <c r="E107" s="101" t="s">
        <v>2641</v>
      </c>
      <c r="F107" s="42" t="s">
        <v>2617</v>
      </c>
      <c r="G107" s="42" t="s">
        <v>2619</v>
      </c>
      <c r="H107" s="106" t="s">
        <v>2622</v>
      </c>
      <c r="I107" s="42" t="s">
        <v>961</v>
      </c>
      <c r="J107" s="42">
        <v>20163246</v>
      </c>
      <c r="K107" s="42" t="s">
        <v>962</v>
      </c>
      <c r="L107" s="42" t="s">
        <v>89</v>
      </c>
      <c r="M107" s="67">
        <v>42789</v>
      </c>
      <c r="N107" s="67">
        <v>42928</v>
      </c>
      <c r="O107" s="68">
        <v>44012</v>
      </c>
      <c r="P107" s="68"/>
      <c r="Q107" s="68">
        <v>44012</v>
      </c>
      <c r="R107" s="68"/>
      <c r="S107" s="68">
        <v>43734</v>
      </c>
      <c r="T107" s="52" t="str">
        <f t="shared" si="15"/>
        <v>1084</v>
      </c>
      <c r="U107" s="52" t="str">
        <f>IMSUB(Q107,N107)</f>
        <v>1084</v>
      </c>
      <c r="V107" s="42" t="s">
        <v>868</v>
      </c>
      <c r="W107" s="52">
        <v>48</v>
      </c>
      <c r="X107" s="49">
        <v>336</v>
      </c>
      <c r="Y107" s="52">
        <f>U107-X107</f>
        <v>748</v>
      </c>
      <c r="Z107" s="52">
        <v>48</v>
      </c>
      <c r="AA107" s="70">
        <v>2</v>
      </c>
      <c r="AB107" s="42">
        <f>Z107/AA107</f>
        <v>24</v>
      </c>
      <c r="AC107" s="42" t="s">
        <v>963</v>
      </c>
      <c r="AD107" s="42" t="s">
        <v>54</v>
      </c>
      <c r="AE107" s="70">
        <v>1</v>
      </c>
      <c r="AF107" s="107">
        <v>1</v>
      </c>
      <c r="AG107" s="107"/>
      <c r="AH107" s="142" t="s">
        <v>964</v>
      </c>
      <c r="AI107" s="52">
        <v>2</v>
      </c>
      <c r="AJ107" s="42" t="s">
        <v>2620</v>
      </c>
      <c r="AK107" s="52">
        <v>2</v>
      </c>
      <c r="AL107" s="42" t="s">
        <v>965</v>
      </c>
      <c r="AM107" s="52" t="s">
        <v>137</v>
      </c>
      <c r="AN107" s="42" t="s">
        <v>966</v>
      </c>
      <c r="AO107" s="106" t="s">
        <v>1100</v>
      </c>
      <c r="AP107" s="106"/>
      <c r="AQ107" s="106" t="s">
        <v>2621</v>
      </c>
    </row>
    <row r="108" spans="1:43" s="42" customFormat="1" ht="15.75" customHeight="1" x14ac:dyDescent="0.25">
      <c r="A108" s="42" t="s">
        <v>6</v>
      </c>
      <c r="B108" s="42" t="s">
        <v>968</v>
      </c>
      <c r="C108" s="52">
        <v>1</v>
      </c>
      <c r="D108" s="52" t="s">
        <v>195</v>
      </c>
      <c r="E108" s="101" t="s">
        <v>2634</v>
      </c>
      <c r="F108" s="112" t="s">
        <v>969</v>
      </c>
      <c r="G108" s="112" t="s">
        <v>970</v>
      </c>
      <c r="H108" s="115" t="s">
        <v>2483</v>
      </c>
      <c r="I108" s="42" t="s">
        <v>971</v>
      </c>
      <c r="J108" s="42" t="s">
        <v>972</v>
      </c>
      <c r="K108" s="42" t="s">
        <v>973</v>
      </c>
      <c r="L108" s="42" t="s">
        <v>89</v>
      </c>
      <c r="M108" s="67">
        <v>42451</v>
      </c>
      <c r="N108" s="67">
        <v>42748</v>
      </c>
      <c r="O108" s="68">
        <v>44166</v>
      </c>
      <c r="P108" s="68"/>
      <c r="Q108" s="68">
        <v>44166</v>
      </c>
      <c r="R108" s="68"/>
      <c r="S108" s="68">
        <v>43809</v>
      </c>
      <c r="T108" s="52" t="str">
        <f t="shared" si="15"/>
        <v>1418</v>
      </c>
      <c r="U108" s="52" t="str">
        <f>IMSUB(Q108,N108)</f>
        <v>1418</v>
      </c>
      <c r="V108" s="144" t="s">
        <v>698</v>
      </c>
      <c r="W108" s="52">
        <v>104.28579999999999</v>
      </c>
      <c r="X108" s="49">
        <v>730.00059999999996</v>
      </c>
      <c r="Y108" s="52">
        <f>U108-X108</f>
        <v>687.99940000000004</v>
      </c>
      <c r="Z108" s="52">
        <v>300</v>
      </c>
      <c r="AA108" s="70">
        <v>2</v>
      </c>
      <c r="AB108" s="42">
        <f>Z108/AA108</f>
        <v>150</v>
      </c>
      <c r="AC108" s="42" t="s">
        <v>2624</v>
      </c>
      <c r="AD108" s="42" t="s">
        <v>967</v>
      </c>
      <c r="AE108" s="52">
        <v>1</v>
      </c>
      <c r="AF108" s="101">
        <v>1</v>
      </c>
      <c r="AG108" s="101"/>
      <c r="AH108" s="258" t="s">
        <v>512</v>
      </c>
      <c r="AI108" s="52">
        <v>2</v>
      </c>
      <c r="AJ108" s="112" t="s">
        <v>2314</v>
      </c>
      <c r="AK108" s="52">
        <v>4</v>
      </c>
      <c r="AL108" s="112" t="s">
        <v>975</v>
      </c>
      <c r="AM108" s="52" t="s">
        <v>228</v>
      </c>
      <c r="AN108" s="42" t="s">
        <v>976</v>
      </c>
      <c r="AO108" s="106" t="s">
        <v>2623</v>
      </c>
      <c r="AP108" s="106"/>
      <c r="AQ108" s="106" t="s">
        <v>2310</v>
      </c>
    </row>
    <row r="109" spans="1:43" s="42" customFormat="1" ht="15" customHeight="1" x14ac:dyDescent="0.25">
      <c r="A109" s="42" t="s">
        <v>6</v>
      </c>
      <c r="B109" s="42" t="s">
        <v>977</v>
      </c>
      <c r="C109" s="52">
        <v>3</v>
      </c>
      <c r="D109" s="52" t="s">
        <v>308</v>
      </c>
      <c r="E109" s="101" t="s">
        <v>2645</v>
      </c>
      <c r="F109" s="112" t="s">
        <v>978</v>
      </c>
      <c r="G109" s="112" t="s">
        <v>2626</v>
      </c>
      <c r="H109" s="115" t="s">
        <v>2627</v>
      </c>
      <c r="I109" s="42" t="s">
        <v>980</v>
      </c>
      <c r="J109" s="42" t="s">
        <v>981</v>
      </c>
      <c r="K109" s="42" t="s">
        <v>982</v>
      </c>
      <c r="L109" s="42" t="s">
        <v>527</v>
      </c>
      <c r="M109" s="67">
        <v>42664</v>
      </c>
      <c r="N109" s="67">
        <v>42736</v>
      </c>
      <c r="O109" s="68">
        <v>43862</v>
      </c>
      <c r="P109" s="68"/>
      <c r="Q109" s="68">
        <v>43800</v>
      </c>
      <c r="R109" s="68"/>
      <c r="S109" s="68">
        <v>43537</v>
      </c>
      <c r="T109" s="52" t="str">
        <f t="shared" si="15"/>
        <v>1126</v>
      </c>
      <c r="U109" s="52" t="str">
        <f>IMSUB(Q109,N109)</f>
        <v>1064</v>
      </c>
      <c r="V109" s="112" t="s">
        <v>325</v>
      </c>
      <c r="W109" s="52">
        <v>52.142899999999997</v>
      </c>
      <c r="X109" s="49">
        <v>365.00029999999998</v>
      </c>
      <c r="Y109" s="52">
        <f>U109-X109</f>
        <v>698.99970000000008</v>
      </c>
      <c r="Z109" s="52">
        <v>42</v>
      </c>
      <c r="AA109" s="52">
        <v>2</v>
      </c>
      <c r="AB109" s="42">
        <f>Z109/AA109</f>
        <v>21</v>
      </c>
      <c r="AC109" s="42" t="s">
        <v>983</v>
      </c>
      <c r="AD109" s="42" t="s">
        <v>54</v>
      </c>
      <c r="AE109" s="52">
        <v>1</v>
      </c>
      <c r="AF109" s="101">
        <v>1</v>
      </c>
      <c r="AG109" s="101"/>
      <c r="AH109" s="258" t="s">
        <v>984</v>
      </c>
      <c r="AI109" s="52">
        <v>3</v>
      </c>
      <c r="AJ109" s="112" t="s">
        <v>2279</v>
      </c>
      <c r="AK109" s="52" t="s">
        <v>64</v>
      </c>
      <c r="AL109" s="112" t="s">
        <v>985</v>
      </c>
      <c r="AM109" s="112" t="s">
        <v>2625</v>
      </c>
      <c r="AN109" s="42" t="s">
        <v>986</v>
      </c>
      <c r="AO109" s="106" t="s">
        <v>2184</v>
      </c>
      <c r="AP109" s="106"/>
      <c r="AQ109" s="106" t="s">
        <v>2310</v>
      </c>
    </row>
    <row r="110" spans="1:43" s="42" customFormat="1" ht="15.75" customHeight="1" x14ac:dyDescent="0.25">
      <c r="A110" s="42" t="s">
        <v>6</v>
      </c>
      <c r="B110" s="42" t="s">
        <v>987</v>
      </c>
      <c r="C110" s="52">
        <v>4</v>
      </c>
      <c r="D110" s="52" t="s">
        <v>71</v>
      </c>
      <c r="E110" s="101"/>
      <c r="F110" s="42" t="s">
        <v>988</v>
      </c>
      <c r="G110" s="42" t="s">
        <v>73</v>
      </c>
      <c r="H110" s="106"/>
      <c r="I110" s="42" t="s">
        <v>989</v>
      </c>
      <c r="J110" s="42" t="s">
        <v>990</v>
      </c>
      <c r="K110" s="42" t="s">
        <v>991</v>
      </c>
      <c r="L110" s="106" t="s">
        <v>1632</v>
      </c>
      <c r="M110" s="67">
        <v>43032</v>
      </c>
      <c r="N110" s="67">
        <v>43104</v>
      </c>
      <c r="O110" s="68">
        <v>43300</v>
      </c>
      <c r="P110" s="68">
        <v>43374</v>
      </c>
      <c r="Q110" s="68">
        <v>43300</v>
      </c>
      <c r="R110" s="68"/>
      <c r="S110" s="68">
        <v>43641</v>
      </c>
      <c r="T110" s="52" t="str">
        <f t="shared" si="15"/>
        <v>196</v>
      </c>
      <c r="U110" s="52" t="s">
        <v>3222</v>
      </c>
      <c r="V110" s="42" t="s">
        <v>822</v>
      </c>
      <c r="W110" s="52">
        <v>8</v>
      </c>
      <c r="X110" s="49">
        <v>56</v>
      </c>
      <c r="Y110" s="52">
        <v>140</v>
      </c>
      <c r="Z110" s="52">
        <v>5</v>
      </c>
      <c r="AA110" s="70">
        <v>1</v>
      </c>
      <c r="AB110" s="42">
        <v>5</v>
      </c>
      <c r="AC110" s="42" t="s">
        <v>992</v>
      </c>
      <c r="AD110" s="42" t="s">
        <v>54</v>
      </c>
      <c r="AE110" s="70">
        <v>1</v>
      </c>
      <c r="AF110" s="107"/>
      <c r="AG110" s="107"/>
      <c r="AH110" s="142" t="s">
        <v>512</v>
      </c>
      <c r="AI110" s="52">
        <v>2</v>
      </c>
      <c r="AK110" s="52">
        <v>7</v>
      </c>
      <c r="AL110" s="42" t="s">
        <v>317</v>
      </c>
      <c r="AM110" s="52" t="s">
        <v>81</v>
      </c>
      <c r="AN110" s="42" t="s">
        <v>993</v>
      </c>
      <c r="AO110" s="106"/>
      <c r="AP110" s="106"/>
      <c r="AQ110" s="106"/>
    </row>
    <row r="111" spans="1:43" s="42" customFormat="1" ht="15" customHeight="1" x14ac:dyDescent="0.25">
      <c r="A111" s="42" t="s">
        <v>6</v>
      </c>
      <c r="B111" s="42" t="s">
        <v>994</v>
      </c>
      <c r="C111" s="52">
        <v>3</v>
      </c>
      <c r="D111" s="52" t="s">
        <v>56</v>
      </c>
      <c r="E111" s="101" t="s">
        <v>2647</v>
      </c>
      <c r="F111" s="42" t="s">
        <v>995</v>
      </c>
      <c r="G111" s="42" t="s">
        <v>996</v>
      </c>
      <c r="H111" s="106"/>
      <c r="I111" s="42" t="s">
        <v>997</v>
      </c>
      <c r="K111" s="42" t="s">
        <v>998</v>
      </c>
      <c r="L111" s="42" t="s">
        <v>76</v>
      </c>
      <c r="M111" s="156">
        <v>41548</v>
      </c>
      <c r="N111" s="257">
        <v>41760</v>
      </c>
      <c r="O111" s="291">
        <v>43678</v>
      </c>
      <c r="P111" s="291"/>
      <c r="Q111" s="257">
        <v>43647</v>
      </c>
      <c r="R111" s="291"/>
      <c r="S111" s="298">
        <v>43633</v>
      </c>
      <c r="T111" s="52" t="str">
        <f t="shared" si="15"/>
        <v>1918</v>
      </c>
      <c r="U111" s="52" t="str">
        <f>IMSUB(Q111,N111)</f>
        <v>1887</v>
      </c>
      <c r="V111" s="42" t="s">
        <v>999</v>
      </c>
      <c r="W111" s="42">
        <f>X111/7</f>
        <v>156.42857142857142</v>
      </c>
      <c r="X111" s="42">
        <f>365*3</f>
        <v>1095</v>
      </c>
      <c r="Y111" s="52">
        <f>U111-X111</f>
        <v>792</v>
      </c>
      <c r="Z111" s="101">
        <v>102</v>
      </c>
      <c r="AA111" s="52">
        <v>3</v>
      </c>
      <c r="AB111" s="52">
        <f>Z111/AA111</f>
        <v>34</v>
      </c>
      <c r="AC111" s="42" t="s">
        <v>1000</v>
      </c>
      <c r="AD111" s="42" t="s">
        <v>739</v>
      </c>
      <c r="AE111" s="52">
        <v>1</v>
      </c>
      <c r="AF111" s="101">
        <v>1</v>
      </c>
      <c r="AG111" s="101"/>
      <c r="AH111" s="52" t="s">
        <v>405</v>
      </c>
      <c r="AI111" s="52">
        <v>2</v>
      </c>
      <c r="AJ111" s="42" t="s">
        <v>2630</v>
      </c>
      <c r="AK111" s="52" t="s">
        <v>64</v>
      </c>
      <c r="AM111" s="52" t="s">
        <v>94</v>
      </c>
      <c r="AN111" s="42" t="s">
        <v>1001</v>
      </c>
      <c r="AO111" s="106" t="s">
        <v>2628</v>
      </c>
      <c r="AP111" s="106"/>
      <c r="AQ111" s="106" t="s">
        <v>2629</v>
      </c>
    </row>
    <row r="112" spans="1:43" s="42" customFormat="1" ht="15" customHeight="1" x14ac:dyDescent="0.25">
      <c r="A112" s="42" t="s">
        <v>6</v>
      </c>
      <c r="B112" s="42" t="s">
        <v>1002</v>
      </c>
      <c r="C112" s="52">
        <v>2</v>
      </c>
      <c r="D112" s="52" t="s">
        <v>195</v>
      </c>
      <c r="E112" s="101"/>
      <c r="F112" s="42" t="s">
        <v>1003</v>
      </c>
      <c r="G112" s="111" t="s">
        <v>713</v>
      </c>
      <c r="H112" s="344"/>
      <c r="I112" s="42" t="s">
        <v>1004</v>
      </c>
      <c r="J112" s="42" t="s">
        <v>1005</v>
      </c>
      <c r="K112" s="42" t="s">
        <v>1006</v>
      </c>
      <c r="L112" s="106" t="s">
        <v>1632</v>
      </c>
      <c r="M112" s="67">
        <v>42843</v>
      </c>
      <c r="N112" s="67">
        <v>42789</v>
      </c>
      <c r="O112" s="68">
        <v>43521</v>
      </c>
      <c r="P112" s="68">
        <v>43983</v>
      </c>
      <c r="Q112" s="68">
        <v>43521</v>
      </c>
      <c r="R112" s="68"/>
      <c r="S112" s="68">
        <v>43616</v>
      </c>
      <c r="T112" s="52" t="str">
        <f t="shared" si="15"/>
        <v>732</v>
      </c>
      <c r="U112" s="52" t="s">
        <v>3223</v>
      </c>
      <c r="V112" s="42" t="s">
        <v>1007</v>
      </c>
      <c r="W112" s="52">
        <v>52</v>
      </c>
      <c r="X112" s="49">
        <v>365</v>
      </c>
      <c r="Y112" s="52">
        <v>367</v>
      </c>
      <c r="Z112" s="52">
        <v>111</v>
      </c>
      <c r="AA112" s="70">
        <v>1</v>
      </c>
      <c r="AB112" s="42">
        <v>111</v>
      </c>
      <c r="AC112" s="42" t="s">
        <v>1008</v>
      </c>
      <c r="AD112" s="42" t="s">
        <v>69</v>
      </c>
      <c r="AE112" s="70">
        <v>3</v>
      </c>
      <c r="AF112" s="107"/>
      <c r="AG112" s="107"/>
      <c r="AH112" s="142" t="s">
        <v>64</v>
      </c>
      <c r="AI112" s="52" t="s">
        <v>1009</v>
      </c>
      <c r="AJ112" s="42" t="s">
        <v>1010</v>
      </c>
      <c r="AK112" s="52" t="s">
        <v>64</v>
      </c>
      <c r="AM112" s="52" t="s">
        <v>94</v>
      </c>
      <c r="AN112" s="42" t="s">
        <v>1011</v>
      </c>
      <c r="AO112" s="106"/>
      <c r="AP112" s="106"/>
      <c r="AQ112" s="106"/>
    </row>
    <row r="113" spans="1:43" s="42" customFormat="1" ht="15" customHeight="1" x14ac:dyDescent="0.25">
      <c r="A113" s="38" t="s">
        <v>6</v>
      </c>
      <c r="B113" s="76" t="s">
        <v>1012</v>
      </c>
      <c r="C113" s="40">
        <v>1</v>
      </c>
      <c r="D113" s="40" t="s">
        <v>195</v>
      </c>
      <c r="E113" s="99" t="s">
        <v>2634</v>
      </c>
      <c r="F113" s="111" t="s">
        <v>1013</v>
      </c>
      <c r="G113" s="111" t="s">
        <v>1014</v>
      </c>
      <c r="H113" s="344" t="s">
        <v>2633</v>
      </c>
      <c r="I113" s="77" t="s">
        <v>1015</v>
      </c>
      <c r="K113" s="39" t="s">
        <v>1016</v>
      </c>
      <c r="L113" s="105" t="s">
        <v>76</v>
      </c>
      <c r="M113" s="44">
        <v>42326</v>
      </c>
      <c r="N113" s="44">
        <v>42309</v>
      </c>
      <c r="O113" s="95">
        <v>43799</v>
      </c>
      <c r="P113" s="95"/>
      <c r="Q113" s="95">
        <v>43770</v>
      </c>
      <c r="R113" s="95"/>
      <c r="S113" s="95">
        <v>43698</v>
      </c>
      <c r="T113" s="52" t="str">
        <f t="shared" si="15"/>
        <v>1490</v>
      </c>
      <c r="U113" s="52" t="str">
        <f>IMSUB(Q113,N113)</f>
        <v>1461</v>
      </c>
      <c r="V113" s="39" t="s">
        <v>450</v>
      </c>
      <c r="W113" s="40">
        <v>26</v>
      </c>
      <c r="X113" s="49">
        <v>182</v>
      </c>
      <c r="Y113" s="52">
        <f>U113-X113</f>
        <v>1279</v>
      </c>
      <c r="Z113" s="49">
        <v>500</v>
      </c>
      <c r="AA113" s="49">
        <v>4</v>
      </c>
      <c r="AB113" s="42">
        <f>Z113/AA113</f>
        <v>125</v>
      </c>
      <c r="AC113" s="77" t="s">
        <v>1017</v>
      </c>
      <c r="AD113" s="39" t="s">
        <v>69</v>
      </c>
      <c r="AE113" s="40">
        <v>1</v>
      </c>
      <c r="AF113" s="99">
        <v>1</v>
      </c>
      <c r="AG113" s="99"/>
      <c r="AH113" s="350" t="s">
        <v>1018</v>
      </c>
      <c r="AI113" s="52">
        <v>2</v>
      </c>
      <c r="AJ113" s="42" t="s">
        <v>1378</v>
      </c>
      <c r="AK113" s="40" t="s">
        <v>64</v>
      </c>
      <c r="AL113" s="113"/>
      <c r="AM113" s="40" t="s">
        <v>2391</v>
      </c>
      <c r="AO113" s="106" t="s">
        <v>2631</v>
      </c>
      <c r="AP113" s="106"/>
      <c r="AQ113" s="106" t="s">
        <v>2632</v>
      </c>
    </row>
    <row r="114" spans="1:43" s="42" customFormat="1" ht="15" customHeight="1" x14ac:dyDescent="0.25">
      <c r="A114" s="42" t="s">
        <v>6</v>
      </c>
      <c r="B114" s="42" t="s">
        <v>1019</v>
      </c>
      <c r="C114" s="52">
        <v>2</v>
      </c>
      <c r="D114" s="52" t="s">
        <v>195</v>
      </c>
      <c r="E114" s="101" t="s">
        <v>2634</v>
      </c>
      <c r="F114" s="42" t="s">
        <v>1020</v>
      </c>
      <c r="G114" s="42" t="s">
        <v>713</v>
      </c>
      <c r="H114" s="106" t="s">
        <v>2639</v>
      </c>
      <c r="I114" s="42" t="s">
        <v>1021</v>
      </c>
      <c r="J114" s="42" t="s">
        <v>1022</v>
      </c>
      <c r="K114" s="42" t="s">
        <v>1023</v>
      </c>
      <c r="L114" s="42" t="s">
        <v>89</v>
      </c>
      <c r="M114" s="66">
        <v>43391</v>
      </c>
      <c r="N114" s="69">
        <v>43676</v>
      </c>
      <c r="O114" s="66">
        <v>44926</v>
      </c>
      <c r="P114" s="69"/>
      <c r="Q114" s="66">
        <v>44561</v>
      </c>
      <c r="R114" s="69"/>
      <c r="S114" s="69">
        <v>43642</v>
      </c>
      <c r="T114" s="52" t="str">
        <f t="shared" si="15"/>
        <v>1250</v>
      </c>
      <c r="U114" s="52" t="str">
        <f>IMSUB(Q114,N114)</f>
        <v>885</v>
      </c>
      <c r="V114" s="42" t="s">
        <v>112</v>
      </c>
      <c r="W114" s="52">
        <v>12</v>
      </c>
      <c r="X114" s="52">
        <f>W114*7</f>
        <v>84</v>
      </c>
      <c r="Y114" s="52">
        <f>U114-X114</f>
        <v>801</v>
      </c>
      <c r="Z114" s="52">
        <v>186</v>
      </c>
      <c r="AA114" s="52">
        <v>2</v>
      </c>
      <c r="AB114" s="42">
        <f>Z114/AA114</f>
        <v>93</v>
      </c>
      <c r="AC114" s="112" t="s">
        <v>2637</v>
      </c>
      <c r="AD114" s="42" t="s">
        <v>2638</v>
      </c>
      <c r="AE114" s="52">
        <v>1</v>
      </c>
      <c r="AF114" s="101">
        <v>1</v>
      </c>
      <c r="AG114" s="101"/>
      <c r="AH114" s="258" t="s">
        <v>64</v>
      </c>
      <c r="AI114" s="52">
        <v>3</v>
      </c>
      <c r="AJ114" s="42" t="s">
        <v>2636</v>
      </c>
      <c r="AK114" s="52" t="s">
        <v>64</v>
      </c>
      <c r="AM114" s="52" t="s">
        <v>94</v>
      </c>
      <c r="AN114" s="42" t="s">
        <v>1025</v>
      </c>
      <c r="AO114" s="106" t="s">
        <v>2635</v>
      </c>
      <c r="AP114" s="106"/>
      <c r="AQ114" s="106" t="s">
        <v>2310</v>
      </c>
    </row>
    <row r="115" spans="1:43" s="42" customFormat="1" ht="15" customHeight="1" x14ac:dyDescent="0.25">
      <c r="A115" s="42" t="s">
        <v>6</v>
      </c>
      <c r="B115" s="42" t="s">
        <v>1026</v>
      </c>
      <c r="C115" s="52">
        <v>3</v>
      </c>
      <c r="D115" s="52" t="s">
        <v>175</v>
      </c>
      <c r="E115" s="101" t="s">
        <v>2642</v>
      </c>
      <c r="F115" s="42" t="s">
        <v>3404</v>
      </c>
      <c r="G115" s="42" t="s">
        <v>1028</v>
      </c>
      <c r="H115" s="106"/>
      <c r="I115" s="42" t="s">
        <v>1029</v>
      </c>
      <c r="J115" s="42" t="s">
        <v>1030</v>
      </c>
      <c r="K115" s="42" t="s">
        <v>1031</v>
      </c>
      <c r="L115" s="106" t="s">
        <v>1632</v>
      </c>
      <c r="M115" s="66">
        <v>43425</v>
      </c>
      <c r="N115" s="291">
        <v>43531</v>
      </c>
      <c r="O115" s="291">
        <v>43593</v>
      </c>
      <c r="P115" s="291">
        <v>43525</v>
      </c>
      <c r="Q115" s="291">
        <v>43593</v>
      </c>
      <c r="R115" s="291"/>
      <c r="S115" s="69">
        <v>43714</v>
      </c>
      <c r="T115" s="52" t="str">
        <f t="shared" si="15"/>
        <v>62</v>
      </c>
      <c r="U115" s="52" t="s">
        <v>3089</v>
      </c>
      <c r="V115" s="42" t="s">
        <v>811</v>
      </c>
      <c r="W115" s="52"/>
      <c r="X115" s="52">
        <v>28</v>
      </c>
      <c r="Y115" s="52">
        <v>34</v>
      </c>
      <c r="Z115" s="52">
        <v>12</v>
      </c>
      <c r="AA115" s="52">
        <v>1</v>
      </c>
      <c r="AB115" s="42">
        <v>12</v>
      </c>
      <c r="AC115" s="112" t="s">
        <v>1032</v>
      </c>
      <c r="AD115" s="42" t="s">
        <v>443</v>
      </c>
      <c r="AE115" s="52">
        <v>1</v>
      </c>
      <c r="AF115" s="101"/>
      <c r="AG115" s="101"/>
      <c r="AH115" s="258" t="s">
        <v>1033</v>
      </c>
      <c r="AI115" s="52">
        <v>3</v>
      </c>
      <c r="AK115" s="52" t="s">
        <v>339</v>
      </c>
      <c r="AL115" s="42" t="s">
        <v>1034</v>
      </c>
      <c r="AM115" s="52" t="s">
        <v>94</v>
      </c>
      <c r="AN115" s="42" t="s">
        <v>1035</v>
      </c>
      <c r="AO115" s="106"/>
      <c r="AP115" s="106"/>
      <c r="AQ115" s="106"/>
    </row>
    <row r="116" spans="1:43" s="42" customFormat="1" ht="15" customHeight="1" x14ac:dyDescent="0.25">
      <c r="A116" s="38" t="s">
        <v>6</v>
      </c>
      <c r="B116" s="76" t="s">
        <v>1036</v>
      </c>
      <c r="C116" s="40">
        <v>3</v>
      </c>
      <c r="D116" s="40" t="s">
        <v>625</v>
      </c>
      <c r="E116" s="99" t="s">
        <v>2640</v>
      </c>
      <c r="F116" s="111" t="s">
        <v>1037</v>
      </c>
      <c r="G116" s="111" t="s">
        <v>1038</v>
      </c>
      <c r="H116" s="344"/>
      <c r="I116" s="77" t="s">
        <v>1039</v>
      </c>
      <c r="K116" s="39" t="s">
        <v>1040</v>
      </c>
      <c r="L116" s="105" t="s">
        <v>1632</v>
      </c>
      <c r="M116" s="44">
        <v>42040</v>
      </c>
      <c r="N116" s="44">
        <v>42125</v>
      </c>
      <c r="O116" s="95">
        <v>43469</v>
      </c>
      <c r="P116" s="95">
        <v>42705</v>
      </c>
      <c r="Q116" s="95">
        <v>43341</v>
      </c>
      <c r="R116" s="95"/>
      <c r="S116" s="95">
        <v>43593</v>
      </c>
      <c r="T116" s="52" t="str">
        <f t="shared" si="15"/>
        <v>1344</v>
      </c>
      <c r="U116" s="52" t="s">
        <v>3224</v>
      </c>
      <c r="V116" s="39" t="s">
        <v>261</v>
      </c>
      <c r="W116" s="40">
        <v>24</v>
      </c>
      <c r="X116" s="49">
        <v>168</v>
      </c>
      <c r="Y116" s="52">
        <v>1048</v>
      </c>
      <c r="Z116" s="49">
        <v>27</v>
      </c>
      <c r="AA116" s="49">
        <v>2</v>
      </c>
      <c r="AB116" s="42">
        <v>13.5</v>
      </c>
      <c r="AC116" s="77" t="s">
        <v>1041</v>
      </c>
      <c r="AD116" s="39" t="s">
        <v>54</v>
      </c>
      <c r="AE116" s="40">
        <v>1</v>
      </c>
      <c r="AF116" s="99"/>
      <c r="AG116" s="99"/>
      <c r="AH116" s="350" t="s">
        <v>1042</v>
      </c>
      <c r="AI116" s="52">
        <v>3</v>
      </c>
      <c r="AK116" s="40">
        <v>3</v>
      </c>
      <c r="AL116" s="113" t="s">
        <v>396</v>
      </c>
      <c r="AM116" s="40" t="s">
        <v>396</v>
      </c>
      <c r="AO116" s="106"/>
      <c r="AP116" s="106"/>
      <c r="AQ116" s="106" t="s">
        <v>2310</v>
      </c>
    </row>
    <row r="117" spans="1:43" s="42" customFormat="1" ht="15" customHeight="1" x14ac:dyDescent="0.25">
      <c r="A117" s="38" t="s">
        <v>6</v>
      </c>
      <c r="B117" s="39" t="s">
        <v>1044</v>
      </c>
      <c r="C117" s="40">
        <v>3</v>
      </c>
      <c r="D117" s="40" t="s">
        <v>56</v>
      </c>
      <c r="E117" s="99" t="s">
        <v>2634</v>
      </c>
      <c r="F117" s="111" t="s">
        <v>2652</v>
      </c>
      <c r="G117" s="111" t="s">
        <v>2654</v>
      </c>
      <c r="H117" s="344" t="s">
        <v>2653</v>
      </c>
      <c r="I117" s="39" t="s">
        <v>1047</v>
      </c>
      <c r="K117" s="39" t="s">
        <v>1048</v>
      </c>
      <c r="L117" s="39" t="s">
        <v>89</v>
      </c>
      <c r="M117" s="141">
        <v>41186</v>
      </c>
      <c r="N117" s="44">
        <v>41579</v>
      </c>
      <c r="O117" s="95">
        <v>44136</v>
      </c>
      <c r="P117" s="95"/>
      <c r="Q117" s="95">
        <v>44136</v>
      </c>
      <c r="R117" s="95"/>
      <c r="S117" s="95">
        <v>43542</v>
      </c>
      <c r="T117" s="52" t="str">
        <f t="shared" si="15"/>
        <v>2557</v>
      </c>
      <c r="U117" s="52" t="str">
        <f>IMSUB(Q117,N117)</f>
        <v>2557</v>
      </c>
      <c r="V117" s="38" t="s">
        <v>314</v>
      </c>
      <c r="W117" s="52">
        <v>26.071449999999999</v>
      </c>
      <c r="X117" s="49">
        <v>182.50014999999999</v>
      </c>
      <c r="Y117" s="52">
        <f>U117-X117</f>
        <v>2374.4998500000002</v>
      </c>
      <c r="Z117" s="40">
        <v>48</v>
      </c>
      <c r="AA117" s="49">
        <v>2</v>
      </c>
      <c r="AB117" s="42">
        <f>Z117/AA117</f>
        <v>24</v>
      </c>
      <c r="AC117" s="39" t="s">
        <v>2657</v>
      </c>
      <c r="AD117" s="39" t="s">
        <v>54</v>
      </c>
      <c r="AE117" s="49">
        <v>1</v>
      </c>
      <c r="AF117" s="100">
        <v>1</v>
      </c>
      <c r="AG117" s="100"/>
      <c r="AH117" s="350" t="s">
        <v>1051</v>
      </c>
      <c r="AI117" s="52">
        <v>2</v>
      </c>
      <c r="AJ117" s="42" t="s">
        <v>1378</v>
      </c>
      <c r="AK117" s="40">
        <v>3</v>
      </c>
      <c r="AL117" s="113" t="s">
        <v>2656</v>
      </c>
      <c r="AM117" s="40" t="s">
        <v>228</v>
      </c>
      <c r="AO117" s="106" t="s">
        <v>2655</v>
      </c>
      <c r="AP117" s="106"/>
      <c r="AQ117" s="106" t="s">
        <v>2310</v>
      </c>
    </row>
    <row r="118" spans="1:43" s="42" customFormat="1" ht="15" customHeight="1" x14ac:dyDescent="0.25">
      <c r="A118" s="42" t="s">
        <v>6</v>
      </c>
      <c r="B118" s="42" t="s">
        <v>1060</v>
      </c>
      <c r="C118" s="52">
        <v>3</v>
      </c>
      <c r="D118" s="52" t="s">
        <v>56</v>
      </c>
      <c r="E118" s="101" t="s">
        <v>3405</v>
      </c>
      <c r="F118" s="111" t="s">
        <v>2664</v>
      </c>
      <c r="G118" s="42" t="s">
        <v>1061</v>
      </c>
      <c r="H118" s="106" t="s">
        <v>2665</v>
      </c>
      <c r="I118" s="42" t="s">
        <v>1062</v>
      </c>
      <c r="J118" s="42" t="s">
        <v>1063</v>
      </c>
      <c r="K118" s="42" t="s">
        <v>1064</v>
      </c>
      <c r="L118" s="42" t="s">
        <v>89</v>
      </c>
      <c r="M118" s="66">
        <v>43171</v>
      </c>
      <c r="N118" s="66">
        <v>43160</v>
      </c>
      <c r="O118" s="69">
        <v>44012</v>
      </c>
      <c r="P118" s="69"/>
      <c r="Q118" s="69">
        <v>43827</v>
      </c>
      <c r="R118" s="69"/>
      <c r="S118" s="69">
        <v>43630</v>
      </c>
      <c r="T118" s="52" t="str">
        <f t="shared" si="15"/>
        <v>852</v>
      </c>
      <c r="U118" s="52" t="str">
        <f>IMSUB(Q118,N118)</f>
        <v>667</v>
      </c>
      <c r="V118" s="42" t="s">
        <v>314</v>
      </c>
      <c r="W118" s="52">
        <v>26</v>
      </c>
      <c r="X118" s="52">
        <f>W118*7</f>
        <v>182</v>
      </c>
      <c r="Y118" s="52">
        <f>U118-X118</f>
        <v>485</v>
      </c>
      <c r="Z118" s="52">
        <v>81</v>
      </c>
      <c r="AA118" s="52">
        <v>2</v>
      </c>
      <c r="AB118" s="42">
        <f>Z118/AA118</f>
        <v>40.5</v>
      </c>
      <c r="AC118" s="112" t="s">
        <v>1065</v>
      </c>
      <c r="AD118" s="42" t="s">
        <v>69</v>
      </c>
      <c r="AE118" s="52">
        <v>2</v>
      </c>
      <c r="AF118" s="101">
        <v>1</v>
      </c>
      <c r="AG118" s="101"/>
      <c r="AH118" s="258" t="s">
        <v>1066</v>
      </c>
      <c r="AI118" s="52">
        <v>3</v>
      </c>
      <c r="AJ118" s="42" t="s">
        <v>2663</v>
      </c>
      <c r="AK118" s="52">
        <v>3</v>
      </c>
      <c r="AL118" s="42" t="s">
        <v>1067</v>
      </c>
      <c r="AM118" s="52" t="s">
        <v>2393</v>
      </c>
      <c r="AN118" s="42" t="s">
        <v>1068</v>
      </c>
      <c r="AO118" s="106" t="s">
        <v>2662</v>
      </c>
      <c r="AP118" s="106"/>
      <c r="AQ118" s="106" t="s">
        <v>228</v>
      </c>
    </row>
    <row r="119" spans="1:43" s="42" customFormat="1" ht="15" customHeight="1" x14ac:dyDescent="0.25">
      <c r="A119" s="38" t="s">
        <v>6</v>
      </c>
      <c r="B119" s="39" t="s">
        <v>1069</v>
      </c>
      <c r="C119" s="40">
        <v>4</v>
      </c>
      <c r="D119" s="40" t="s">
        <v>683</v>
      </c>
      <c r="E119" s="99" t="s">
        <v>3408</v>
      </c>
      <c r="F119" s="111" t="s">
        <v>2667</v>
      </c>
      <c r="G119" s="111" t="s">
        <v>3370</v>
      </c>
      <c r="H119" s="344" t="s">
        <v>2397</v>
      </c>
      <c r="I119" s="39" t="s">
        <v>1072</v>
      </c>
      <c r="K119" s="39" t="s">
        <v>1073</v>
      </c>
      <c r="L119" s="39" t="s">
        <v>2666</v>
      </c>
      <c r="M119" s="141">
        <v>40757</v>
      </c>
      <c r="N119" s="44">
        <v>40603</v>
      </c>
      <c r="O119" s="95">
        <v>43981</v>
      </c>
      <c r="P119" s="95"/>
      <c r="Q119" s="95">
        <v>43952</v>
      </c>
      <c r="R119" s="95"/>
      <c r="S119" s="95">
        <v>43572</v>
      </c>
      <c r="T119" s="52" t="str">
        <f t="shared" si="15"/>
        <v>3378</v>
      </c>
      <c r="U119" s="52" t="str">
        <f>IMSUB(Q119,N119)</f>
        <v>3349</v>
      </c>
      <c r="V119" s="38" t="s">
        <v>717</v>
      </c>
      <c r="W119" s="48">
        <v>3</v>
      </c>
      <c r="X119" s="49">
        <v>21</v>
      </c>
      <c r="Y119" s="52">
        <f>U119-X119</f>
        <v>3328</v>
      </c>
      <c r="Z119" s="40">
        <v>40</v>
      </c>
      <c r="AA119" s="49">
        <v>2</v>
      </c>
      <c r="AB119" s="42">
        <f>Z119/AA119</f>
        <v>20</v>
      </c>
      <c r="AC119" s="39" t="s">
        <v>1075</v>
      </c>
      <c r="AD119" s="39" t="s">
        <v>104</v>
      </c>
      <c r="AE119" s="49">
        <v>1</v>
      </c>
      <c r="AF119" s="100">
        <v>1</v>
      </c>
      <c r="AG119" s="100"/>
      <c r="AH119" s="350" t="s">
        <v>679</v>
      </c>
      <c r="AI119" s="52">
        <v>3</v>
      </c>
      <c r="AJ119" s="42" t="s">
        <v>2279</v>
      </c>
      <c r="AK119" s="40" t="s">
        <v>64</v>
      </c>
      <c r="AL119" s="53"/>
      <c r="AM119" s="40" t="s">
        <v>81</v>
      </c>
      <c r="AO119" s="106" t="s">
        <v>2184</v>
      </c>
      <c r="AP119" s="106"/>
      <c r="AQ119" s="106" t="s">
        <v>2310</v>
      </c>
    </row>
    <row r="120" spans="1:43" s="42" customFormat="1" ht="15" customHeight="1" x14ac:dyDescent="0.25">
      <c r="A120" s="42" t="s">
        <v>6</v>
      </c>
      <c r="B120" s="42" t="s">
        <v>2658</v>
      </c>
      <c r="C120" s="52">
        <v>4</v>
      </c>
      <c r="D120" s="52" t="s">
        <v>127</v>
      </c>
      <c r="E120" s="101" t="s">
        <v>2641</v>
      </c>
      <c r="F120" s="42" t="s">
        <v>3359</v>
      </c>
      <c r="G120" s="42" t="s">
        <v>488</v>
      </c>
      <c r="H120" s="106" t="s">
        <v>2485</v>
      </c>
      <c r="I120" s="42" t="s">
        <v>1054</v>
      </c>
      <c r="J120" s="42" t="s">
        <v>1055</v>
      </c>
      <c r="K120" s="42" t="s">
        <v>1056</v>
      </c>
      <c r="L120" s="106" t="s">
        <v>76</v>
      </c>
      <c r="M120" s="67">
        <v>42998</v>
      </c>
      <c r="N120" s="67">
        <v>43012</v>
      </c>
      <c r="O120" s="67">
        <v>44824</v>
      </c>
      <c r="P120" s="68"/>
      <c r="Q120" s="68">
        <v>44006</v>
      </c>
      <c r="R120" s="68"/>
      <c r="S120" s="68">
        <v>43774</v>
      </c>
      <c r="T120" s="52" t="str">
        <f t="shared" si="15"/>
        <v>1812</v>
      </c>
      <c r="U120" s="52" t="str">
        <f>IMSUB(Q120,N120)</f>
        <v>994</v>
      </c>
      <c r="V120" s="42" t="s">
        <v>1057</v>
      </c>
      <c r="W120" s="52">
        <v>72</v>
      </c>
      <c r="X120" s="49">
        <v>504</v>
      </c>
      <c r="Y120" s="52">
        <f>U120-X120</f>
        <v>490</v>
      </c>
      <c r="Z120" s="101">
        <v>457</v>
      </c>
      <c r="AA120" s="70">
        <v>4</v>
      </c>
      <c r="AB120" s="42">
        <f>Z120/AA120</f>
        <v>114.25</v>
      </c>
      <c r="AC120" s="42" t="s">
        <v>151</v>
      </c>
      <c r="AD120" s="42" t="s">
        <v>69</v>
      </c>
      <c r="AE120" s="70">
        <v>3</v>
      </c>
      <c r="AF120" s="107" t="s">
        <v>2661</v>
      </c>
      <c r="AG120" s="107"/>
      <c r="AH120" s="142" t="s">
        <v>964</v>
      </c>
      <c r="AI120" s="52">
        <v>2</v>
      </c>
      <c r="AJ120" s="42" t="s">
        <v>2659</v>
      </c>
      <c r="AK120" s="52">
        <v>8</v>
      </c>
      <c r="AL120" s="42" t="s">
        <v>1058</v>
      </c>
      <c r="AM120" s="52" t="s">
        <v>172</v>
      </c>
      <c r="AN120" s="42" t="s">
        <v>1059</v>
      </c>
      <c r="AO120" s="106" t="s">
        <v>2660</v>
      </c>
      <c r="AP120" s="106"/>
      <c r="AQ120" s="106" t="s">
        <v>228</v>
      </c>
    </row>
    <row r="121" spans="1:43" s="42" customFormat="1" ht="15.75" customHeight="1" x14ac:dyDescent="0.25">
      <c r="A121" s="38" t="s">
        <v>6</v>
      </c>
      <c r="B121" s="76" t="s">
        <v>1076</v>
      </c>
      <c r="C121" s="40">
        <v>1</v>
      </c>
      <c r="D121" s="40" t="s">
        <v>195</v>
      </c>
      <c r="E121" s="99" t="s">
        <v>2634</v>
      </c>
      <c r="F121" s="111" t="s">
        <v>1077</v>
      </c>
      <c r="G121" s="111" t="s">
        <v>1078</v>
      </c>
      <c r="H121" s="344"/>
      <c r="I121" s="77" t="s">
        <v>1079</v>
      </c>
      <c r="K121" s="39" t="s">
        <v>1080</v>
      </c>
      <c r="L121" s="105" t="s">
        <v>2744</v>
      </c>
      <c r="M121" s="44">
        <v>42294</v>
      </c>
      <c r="N121" s="44">
        <v>42248</v>
      </c>
      <c r="O121" s="95">
        <v>43776</v>
      </c>
      <c r="P121" s="95">
        <v>42887</v>
      </c>
      <c r="Q121" s="95">
        <v>43774</v>
      </c>
      <c r="R121" s="95"/>
      <c r="S121" s="95">
        <v>43787</v>
      </c>
      <c r="T121" s="52" t="str">
        <f t="shared" si="15"/>
        <v>1528</v>
      </c>
      <c r="U121" s="52" t="s">
        <v>3228</v>
      </c>
      <c r="V121" s="39" t="s">
        <v>450</v>
      </c>
      <c r="W121" s="40">
        <v>26</v>
      </c>
      <c r="X121" s="49">
        <v>182</v>
      </c>
      <c r="Y121" s="52">
        <v>1344</v>
      </c>
      <c r="Z121" s="100">
        <v>563</v>
      </c>
      <c r="AA121" s="49">
        <v>3</v>
      </c>
      <c r="AB121" s="42">
        <v>187.66666666666666</v>
      </c>
      <c r="AC121" s="77" t="s">
        <v>1081</v>
      </c>
      <c r="AD121" s="39" t="s">
        <v>69</v>
      </c>
      <c r="AE121" s="40">
        <v>1</v>
      </c>
      <c r="AF121" s="99"/>
      <c r="AG121" s="99"/>
      <c r="AH121" s="350" t="s">
        <v>1082</v>
      </c>
      <c r="AI121" s="52">
        <v>3</v>
      </c>
      <c r="AK121" s="40" t="s">
        <v>64</v>
      </c>
      <c r="AL121" s="53"/>
      <c r="AM121" s="40" t="s">
        <v>228</v>
      </c>
      <c r="AO121" s="106"/>
      <c r="AP121" s="106"/>
      <c r="AQ121" s="106"/>
    </row>
    <row r="122" spans="1:43" s="42" customFormat="1" ht="15" customHeight="1" x14ac:dyDescent="0.25">
      <c r="A122" s="38" t="s">
        <v>6</v>
      </c>
      <c r="B122" s="76" t="s">
        <v>1083</v>
      </c>
      <c r="C122" s="40">
        <v>3</v>
      </c>
      <c r="D122" s="40" t="s">
        <v>175</v>
      </c>
      <c r="E122" s="99" t="s">
        <v>2643</v>
      </c>
      <c r="F122" s="111" t="s">
        <v>2644</v>
      </c>
      <c r="G122" s="111" t="s">
        <v>1084</v>
      </c>
      <c r="H122" s="344" t="s">
        <v>2502</v>
      </c>
      <c r="I122" s="77" t="s">
        <v>1085</v>
      </c>
      <c r="K122" s="42" t="s">
        <v>1086</v>
      </c>
      <c r="L122" s="39" t="s">
        <v>89</v>
      </c>
      <c r="M122" s="78">
        <v>41607</v>
      </c>
      <c r="N122" s="141">
        <v>41699</v>
      </c>
      <c r="O122" s="78">
        <v>44256</v>
      </c>
      <c r="P122" s="95"/>
      <c r="Q122" s="78">
        <v>43891</v>
      </c>
      <c r="R122" s="95"/>
      <c r="S122" s="78" t="s">
        <v>2668</v>
      </c>
      <c r="T122" s="52" t="str">
        <f t="shared" si="15"/>
        <v>2557</v>
      </c>
      <c r="U122" s="52" t="str">
        <f>IMSUB(Q122,N122)</f>
        <v>2192</v>
      </c>
      <c r="V122" s="39" t="s">
        <v>325</v>
      </c>
      <c r="W122" s="52">
        <v>52.142899999999997</v>
      </c>
      <c r="X122" s="49">
        <v>365.00029999999998</v>
      </c>
      <c r="Y122" s="52">
        <f>U122-X122</f>
        <v>1826.9997000000001</v>
      </c>
      <c r="Z122" s="40">
        <v>240</v>
      </c>
      <c r="AA122" s="49">
        <v>2</v>
      </c>
      <c r="AB122" s="42">
        <f>Z122/AA122</f>
        <v>120</v>
      </c>
      <c r="AC122" s="76" t="s">
        <v>2671</v>
      </c>
      <c r="AD122" s="39" t="s">
        <v>104</v>
      </c>
      <c r="AE122" s="40">
        <v>2</v>
      </c>
      <c r="AF122" s="99">
        <v>1</v>
      </c>
      <c r="AG122" s="99"/>
      <c r="AH122" s="40" t="s">
        <v>316</v>
      </c>
      <c r="AI122" s="52">
        <v>3</v>
      </c>
      <c r="AJ122" s="42" t="s">
        <v>2670</v>
      </c>
      <c r="AK122" s="40" t="s">
        <v>64</v>
      </c>
      <c r="AL122" s="53"/>
      <c r="AM122" s="40" t="s">
        <v>2393</v>
      </c>
      <c r="AO122" s="106" t="s">
        <v>2669</v>
      </c>
      <c r="AP122" s="106"/>
      <c r="AQ122" s="106" t="s">
        <v>2310</v>
      </c>
    </row>
    <row r="123" spans="1:43" s="42" customFormat="1" ht="15" customHeight="1" x14ac:dyDescent="0.25">
      <c r="A123" s="42" t="s">
        <v>6</v>
      </c>
      <c r="B123" s="42" t="s">
        <v>1091</v>
      </c>
      <c r="C123" s="52">
        <v>3</v>
      </c>
      <c r="D123" s="52" t="s">
        <v>71</v>
      </c>
      <c r="E123" s="101" t="s">
        <v>2642</v>
      </c>
      <c r="F123" s="42" t="s">
        <v>2673</v>
      </c>
      <c r="G123" s="111" t="s">
        <v>2672</v>
      </c>
      <c r="H123" s="106" t="s">
        <v>2676</v>
      </c>
      <c r="I123" s="42" t="s">
        <v>1093</v>
      </c>
      <c r="J123" s="42" t="s">
        <v>1094</v>
      </c>
      <c r="K123" s="42" t="s">
        <v>1095</v>
      </c>
      <c r="L123" s="106" t="s">
        <v>76</v>
      </c>
      <c r="M123" s="67">
        <v>43131</v>
      </c>
      <c r="N123" s="67">
        <v>43063</v>
      </c>
      <c r="O123" s="67">
        <v>44378</v>
      </c>
      <c r="P123" s="68"/>
      <c r="Q123" s="67">
        <v>44378</v>
      </c>
      <c r="R123" s="68"/>
      <c r="S123" s="68">
        <v>43523</v>
      </c>
      <c r="T123" s="52" t="str">
        <f t="shared" si="15"/>
        <v>1315</v>
      </c>
      <c r="U123" s="52" t="str">
        <f>IMSUB(Q123,N123)</f>
        <v>1315</v>
      </c>
      <c r="V123" s="42" t="s">
        <v>1096</v>
      </c>
      <c r="W123" s="52"/>
      <c r="X123" s="52">
        <v>84</v>
      </c>
      <c r="Y123" s="52">
        <f>U123-X123</f>
        <v>1231</v>
      </c>
      <c r="Z123" s="52">
        <v>100</v>
      </c>
      <c r="AA123" s="52">
        <v>3</v>
      </c>
      <c r="AB123" s="42">
        <f>Z123/AA123</f>
        <v>33.333333333333336</v>
      </c>
      <c r="AC123" s="42" t="s">
        <v>1097</v>
      </c>
      <c r="AD123" s="42" t="s">
        <v>69</v>
      </c>
      <c r="AE123" s="52">
        <v>2</v>
      </c>
      <c r="AF123" s="101">
        <v>3</v>
      </c>
      <c r="AG123" s="101"/>
      <c r="AH123" s="258" t="s">
        <v>1098</v>
      </c>
      <c r="AI123" s="101">
        <v>2</v>
      </c>
      <c r="AJ123" s="42" t="s">
        <v>2675</v>
      </c>
      <c r="AK123" s="52">
        <v>2</v>
      </c>
      <c r="AL123" s="42" t="s">
        <v>1100</v>
      </c>
      <c r="AM123" s="52" t="s">
        <v>94</v>
      </c>
      <c r="AN123" s="42" t="s">
        <v>1101</v>
      </c>
      <c r="AO123" s="106" t="s">
        <v>2674</v>
      </c>
      <c r="AP123" s="106"/>
      <c r="AQ123" s="106" t="s">
        <v>2310</v>
      </c>
    </row>
    <row r="124" spans="1:43" s="42" customFormat="1" ht="15" customHeight="1" x14ac:dyDescent="0.25">
      <c r="A124" s="42" t="s">
        <v>6</v>
      </c>
      <c r="B124" s="42" t="s">
        <v>1102</v>
      </c>
      <c r="C124" s="52">
        <v>4</v>
      </c>
      <c r="D124" s="52" t="s">
        <v>71</v>
      </c>
      <c r="E124" s="101" t="s">
        <v>2642</v>
      </c>
      <c r="F124" s="42" t="s">
        <v>3344</v>
      </c>
      <c r="G124" s="42" t="s">
        <v>247</v>
      </c>
      <c r="H124" s="106" t="s">
        <v>2484</v>
      </c>
      <c r="I124" s="42" t="s">
        <v>1103</v>
      </c>
      <c r="J124" s="42" t="s">
        <v>1104</v>
      </c>
      <c r="K124" s="42" t="s">
        <v>1105</v>
      </c>
      <c r="L124" s="42" t="s">
        <v>3417</v>
      </c>
      <c r="M124" s="66">
        <v>43242</v>
      </c>
      <c r="N124" s="66">
        <v>43322</v>
      </c>
      <c r="O124" s="291">
        <v>43769</v>
      </c>
      <c r="P124" s="291">
        <v>44166</v>
      </c>
      <c r="Q124" s="291">
        <v>43769</v>
      </c>
      <c r="R124" s="291">
        <v>44136</v>
      </c>
      <c r="S124" s="69">
        <v>43809</v>
      </c>
      <c r="T124" s="52" t="str">
        <f t="shared" si="15"/>
        <v>447</v>
      </c>
      <c r="U124" s="52" t="str">
        <f>IMSUB(Q124,N124)</f>
        <v>447</v>
      </c>
      <c r="V124" s="42" t="s">
        <v>252</v>
      </c>
      <c r="W124" s="52">
        <v>96</v>
      </c>
      <c r="X124" s="52">
        <f>W124*7</f>
        <v>672</v>
      </c>
      <c r="Y124" s="52">
        <f>U124-X124</f>
        <v>-225</v>
      </c>
      <c r="Z124" s="101">
        <v>34</v>
      </c>
      <c r="AA124" s="52">
        <v>2</v>
      </c>
      <c r="AB124" s="42">
        <f>Z124/AA124</f>
        <v>17</v>
      </c>
      <c r="AC124" s="112" t="s">
        <v>1106</v>
      </c>
      <c r="AD124" s="42" t="s">
        <v>69</v>
      </c>
      <c r="AE124" s="52">
        <v>2</v>
      </c>
      <c r="AF124" s="101">
        <v>5</v>
      </c>
      <c r="AG124" s="101"/>
      <c r="AH124" s="258" t="s">
        <v>64</v>
      </c>
      <c r="AI124" s="52">
        <v>2</v>
      </c>
      <c r="AJ124" s="42" t="s">
        <v>1378</v>
      </c>
      <c r="AK124" s="52" t="s">
        <v>2679</v>
      </c>
      <c r="AL124" s="42" t="s">
        <v>2678</v>
      </c>
      <c r="AM124" s="52" t="s">
        <v>94</v>
      </c>
      <c r="AN124" s="42" t="s">
        <v>1109</v>
      </c>
      <c r="AO124" s="106" t="s">
        <v>2677</v>
      </c>
      <c r="AP124" s="106"/>
      <c r="AQ124" s="106" t="s">
        <v>228</v>
      </c>
    </row>
    <row r="125" spans="1:43" s="42" customFormat="1" ht="15" customHeight="1" x14ac:dyDescent="0.25">
      <c r="A125" s="42" t="s">
        <v>6</v>
      </c>
      <c r="B125" s="42" t="s">
        <v>1111</v>
      </c>
      <c r="C125" s="52">
        <v>3</v>
      </c>
      <c r="D125" s="52" t="s">
        <v>175</v>
      </c>
      <c r="E125" s="101" t="s">
        <v>2645</v>
      </c>
      <c r="F125" s="42" t="s">
        <v>3332</v>
      </c>
      <c r="G125" s="42" t="s">
        <v>3333</v>
      </c>
      <c r="H125" s="106"/>
      <c r="I125" s="42" t="s">
        <v>1114</v>
      </c>
      <c r="J125" s="42" t="s">
        <v>1115</v>
      </c>
      <c r="K125" s="42" t="s">
        <v>1116</v>
      </c>
      <c r="L125" s="42" t="s">
        <v>89</v>
      </c>
      <c r="M125" s="67">
        <v>42992</v>
      </c>
      <c r="N125" s="67">
        <v>43143</v>
      </c>
      <c r="O125" s="67">
        <v>44774</v>
      </c>
      <c r="P125" s="68"/>
      <c r="Q125" s="67">
        <v>44774</v>
      </c>
      <c r="R125" s="68"/>
      <c r="S125" s="68">
        <v>43768</v>
      </c>
      <c r="T125" s="52" t="str">
        <f t="shared" si="15"/>
        <v>1631</v>
      </c>
      <c r="U125" s="52" t="str">
        <f>IMSUB(Q125,N125)</f>
        <v>1631</v>
      </c>
      <c r="V125" s="42" t="s">
        <v>1117</v>
      </c>
      <c r="W125" s="52">
        <v>78</v>
      </c>
      <c r="X125" s="49">
        <v>546</v>
      </c>
      <c r="Y125" s="52">
        <f>U125-X125</f>
        <v>1085</v>
      </c>
      <c r="Z125" s="52">
        <v>130</v>
      </c>
      <c r="AA125" s="70">
        <v>2</v>
      </c>
      <c r="AB125" s="42">
        <f>Z125/AA125</f>
        <v>65</v>
      </c>
      <c r="AC125" s="42" t="s">
        <v>1118</v>
      </c>
      <c r="AD125" s="42" t="s">
        <v>1110</v>
      </c>
      <c r="AE125" s="70">
        <v>1</v>
      </c>
      <c r="AF125" s="107">
        <v>1</v>
      </c>
      <c r="AG125" s="107"/>
      <c r="AH125" s="142" t="s">
        <v>2683</v>
      </c>
      <c r="AI125" s="52">
        <v>2</v>
      </c>
      <c r="AJ125" s="42" t="s">
        <v>1119</v>
      </c>
      <c r="AK125" s="52" t="s">
        <v>2682</v>
      </c>
      <c r="AL125" s="42" t="s">
        <v>2681</v>
      </c>
      <c r="AM125" s="52" t="s">
        <v>94</v>
      </c>
      <c r="AN125" s="42" t="s">
        <v>1122</v>
      </c>
      <c r="AO125" s="106" t="s">
        <v>2211</v>
      </c>
      <c r="AP125" s="106"/>
      <c r="AQ125" s="106" t="s">
        <v>2310</v>
      </c>
    </row>
    <row r="126" spans="1:43" s="42" customFormat="1" ht="15" customHeight="1" x14ac:dyDescent="0.25">
      <c r="A126" s="42" t="s">
        <v>6</v>
      </c>
      <c r="B126" s="42" t="s">
        <v>1123</v>
      </c>
      <c r="C126" s="52">
        <v>3</v>
      </c>
      <c r="D126" s="52" t="s">
        <v>175</v>
      </c>
      <c r="E126" s="101" t="s">
        <v>2645</v>
      </c>
      <c r="F126" s="42" t="s">
        <v>3332</v>
      </c>
      <c r="G126" s="42" t="s">
        <v>2680</v>
      </c>
      <c r="H126" s="106"/>
      <c r="I126" s="42" t="s">
        <v>1125</v>
      </c>
      <c r="J126" s="42" t="s">
        <v>1126</v>
      </c>
      <c r="K126" s="42" t="s">
        <v>1127</v>
      </c>
      <c r="L126" s="42" t="s">
        <v>89</v>
      </c>
      <c r="M126" s="67">
        <v>42710</v>
      </c>
      <c r="N126" s="67">
        <v>42705</v>
      </c>
      <c r="O126" s="68">
        <v>43922</v>
      </c>
      <c r="P126" s="68"/>
      <c r="Q126" s="68">
        <v>43922</v>
      </c>
      <c r="R126" s="68"/>
      <c r="S126" s="68">
        <v>43784</v>
      </c>
      <c r="T126" s="52" t="str">
        <f t="shared" si="15"/>
        <v>1217</v>
      </c>
      <c r="U126" s="52" t="str">
        <f>IMSUB(Q126,N126)</f>
        <v>1217</v>
      </c>
      <c r="V126" s="112" t="s">
        <v>1128</v>
      </c>
      <c r="W126" s="52">
        <v>4</v>
      </c>
      <c r="X126" s="49">
        <v>28</v>
      </c>
      <c r="Y126" s="52">
        <f>U126-X126</f>
        <v>1189</v>
      </c>
      <c r="Z126" s="52">
        <v>36</v>
      </c>
      <c r="AA126" s="52">
        <v>1</v>
      </c>
      <c r="AB126" s="42">
        <f>Z126/AA126</f>
        <v>36</v>
      </c>
      <c r="AC126" s="42" t="s">
        <v>2689</v>
      </c>
      <c r="AD126" s="42" t="s">
        <v>54</v>
      </c>
      <c r="AE126" s="52">
        <v>2</v>
      </c>
      <c r="AF126" s="101">
        <v>3</v>
      </c>
      <c r="AG126" s="101"/>
      <c r="AH126" s="258" t="s">
        <v>2688</v>
      </c>
      <c r="AI126" s="52">
        <v>2</v>
      </c>
      <c r="AJ126" s="112" t="s">
        <v>2684</v>
      </c>
      <c r="AK126" s="52" t="s">
        <v>339</v>
      </c>
      <c r="AL126" s="112" t="s">
        <v>2686</v>
      </c>
      <c r="AM126" s="52" t="s">
        <v>2687</v>
      </c>
      <c r="AN126" s="42" t="s">
        <v>1133</v>
      </c>
      <c r="AO126" s="106" t="s">
        <v>2685</v>
      </c>
      <c r="AP126" s="106"/>
      <c r="AQ126" s="106" t="s">
        <v>2310</v>
      </c>
    </row>
    <row r="127" spans="1:43" s="42" customFormat="1" ht="15.75" customHeight="1" x14ac:dyDescent="0.25">
      <c r="A127" s="42" t="s">
        <v>6</v>
      </c>
      <c r="B127" s="42" t="s">
        <v>1134</v>
      </c>
      <c r="C127" s="52">
        <v>3</v>
      </c>
      <c r="D127" s="52" t="s">
        <v>56</v>
      </c>
      <c r="E127" s="101" t="s">
        <v>3406</v>
      </c>
      <c r="F127" s="112" t="s">
        <v>2150</v>
      </c>
      <c r="G127" s="112" t="s">
        <v>1136</v>
      </c>
      <c r="H127" s="115"/>
      <c r="I127" s="42" t="s">
        <v>1137</v>
      </c>
      <c r="J127" s="42" t="s">
        <v>1138</v>
      </c>
      <c r="K127" s="42" t="s">
        <v>1139</v>
      </c>
      <c r="L127" s="106" t="s">
        <v>2745</v>
      </c>
      <c r="M127" s="67">
        <v>42450</v>
      </c>
      <c r="N127" s="67">
        <v>42817</v>
      </c>
      <c r="O127" s="68">
        <v>43539</v>
      </c>
      <c r="P127" s="68">
        <v>43313</v>
      </c>
      <c r="Q127" s="68">
        <v>43539</v>
      </c>
      <c r="R127" s="68"/>
      <c r="S127" s="68">
        <v>43719</v>
      </c>
      <c r="T127" s="52" t="str">
        <f t="shared" si="15"/>
        <v>722</v>
      </c>
      <c r="U127" s="52" t="s">
        <v>3170</v>
      </c>
      <c r="V127" s="112" t="s">
        <v>112</v>
      </c>
      <c r="W127" s="52">
        <v>12</v>
      </c>
      <c r="X127" s="49">
        <v>84</v>
      </c>
      <c r="Y127" s="52">
        <v>638</v>
      </c>
      <c r="Z127" s="101">
        <v>186</v>
      </c>
      <c r="AA127" s="52">
        <v>2</v>
      </c>
      <c r="AB127" s="42">
        <v>93</v>
      </c>
      <c r="AC127" s="42" t="s">
        <v>1140</v>
      </c>
      <c r="AD127" s="42" t="s">
        <v>69</v>
      </c>
      <c r="AE127" s="52">
        <v>3</v>
      </c>
      <c r="AF127" s="101"/>
      <c r="AG127" s="101"/>
      <c r="AH127" s="258" t="s">
        <v>134</v>
      </c>
      <c r="AI127" s="52">
        <v>2</v>
      </c>
      <c r="AJ127" s="112" t="s">
        <v>1141</v>
      </c>
      <c r="AK127" s="52" t="s">
        <v>452</v>
      </c>
      <c r="AL127" s="112" t="s">
        <v>1142</v>
      </c>
      <c r="AM127" s="52" t="s">
        <v>228</v>
      </c>
      <c r="AN127" s="42" t="s">
        <v>1143</v>
      </c>
      <c r="AO127" s="106"/>
      <c r="AP127" s="106"/>
      <c r="AQ127" s="106"/>
    </row>
    <row r="128" spans="1:43" s="42" customFormat="1" ht="15" customHeight="1" x14ac:dyDescent="0.25">
      <c r="A128" s="38" t="s">
        <v>1144</v>
      </c>
      <c r="B128" s="39" t="s">
        <v>2691</v>
      </c>
      <c r="C128" s="40">
        <v>4</v>
      </c>
      <c r="D128" s="40" t="s">
        <v>71</v>
      </c>
      <c r="E128" s="99" t="s">
        <v>2642</v>
      </c>
      <c r="F128" s="41" t="s">
        <v>1146</v>
      </c>
      <c r="G128" s="41" t="s">
        <v>2690</v>
      </c>
      <c r="H128" s="345"/>
      <c r="I128" s="39" t="s">
        <v>1147</v>
      </c>
      <c r="K128" s="149" t="s">
        <v>1148</v>
      </c>
      <c r="L128" s="105" t="s">
        <v>1632</v>
      </c>
      <c r="M128" s="141">
        <v>40984</v>
      </c>
      <c r="N128" s="43">
        <v>41018</v>
      </c>
      <c r="O128" s="43">
        <v>43165</v>
      </c>
      <c r="P128" s="43">
        <v>41974</v>
      </c>
      <c r="Q128" s="43">
        <v>43165</v>
      </c>
      <c r="R128" s="43"/>
      <c r="S128" s="95">
        <v>43677</v>
      </c>
      <c r="T128" s="52" t="str">
        <f t="shared" si="15"/>
        <v>2147</v>
      </c>
      <c r="U128" s="52" t="s">
        <v>3225</v>
      </c>
      <c r="V128" s="38" t="s">
        <v>1150</v>
      </c>
      <c r="W128" s="96">
        <v>60.83338333333333</v>
      </c>
      <c r="X128" s="49">
        <v>425.83368333333328</v>
      </c>
      <c r="Y128" s="52">
        <v>1721.1663166666667</v>
      </c>
      <c r="Z128" s="99">
        <v>347</v>
      </c>
      <c r="AA128" s="49">
        <v>4</v>
      </c>
      <c r="AB128" s="42">
        <v>86.75</v>
      </c>
      <c r="AC128" s="39" t="s">
        <v>1151</v>
      </c>
      <c r="AD128" s="39" t="s">
        <v>69</v>
      </c>
      <c r="AE128" s="49">
        <v>3</v>
      </c>
      <c r="AF128" s="100"/>
      <c r="AG128" s="100"/>
      <c r="AH128" s="350" t="s">
        <v>183</v>
      </c>
      <c r="AI128" s="52">
        <v>3</v>
      </c>
      <c r="AK128" s="40" t="s">
        <v>1152</v>
      </c>
      <c r="AL128" s="113" t="s">
        <v>1153</v>
      </c>
      <c r="AM128" s="40" t="s">
        <v>228</v>
      </c>
      <c r="AO128" s="106"/>
      <c r="AP128" s="106"/>
      <c r="AQ128" s="106"/>
    </row>
    <row r="129" spans="1:43" s="42" customFormat="1" ht="15" customHeight="1" x14ac:dyDescent="0.25">
      <c r="A129" s="42" t="s">
        <v>1144</v>
      </c>
      <c r="B129" s="42" t="s">
        <v>546</v>
      </c>
      <c r="C129" s="52">
        <v>3</v>
      </c>
      <c r="D129" s="52" t="s">
        <v>547</v>
      </c>
      <c r="E129" s="101" t="s">
        <v>3412</v>
      </c>
      <c r="F129" s="42" t="s">
        <v>1154</v>
      </c>
      <c r="G129" s="42" t="s">
        <v>1155</v>
      </c>
      <c r="H129" s="106"/>
      <c r="I129" s="42" t="s">
        <v>1156</v>
      </c>
      <c r="J129" s="42" t="s">
        <v>1157</v>
      </c>
      <c r="K129" s="42" t="s">
        <v>1158</v>
      </c>
      <c r="L129" s="42" t="s">
        <v>89</v>
      </c>
      <c r="M129" s="66">
        <v>43466</v>
      </c>
      <c r="N129" s="66">
        <v>43284</v>
      </c>
      <c r="O129" s="69">
        <v>44561</v>
      </c>
      <c r="P129" s="69"/>
      <c r="Q129" s="69">
        <v>44469</v>
      </c>
      <c r="R129" s="69"/>
      <c r="S129" s="69">
        <v>43788</v>
      </c>
      <c r="T129" s="52" t="str">
        <f t="shared" si="15"/>
        <v>1277</v>
      </c>
      <c r="U129" s="52" t="str">
        <f t="shared" ref="U129:U139" si="16">IMSUB(Q129,N129)</f>
        <v>1185</v>
      </c>
      <c r="V129" s="42" t="s">
        <v>868</v>
      </c>
      <c r="W129" s="96">
        <v>48</v>
      </c>
      <c r="X129" s="52">
        <f>W129*7</f>
        <v>336</v>
      </c>
      <c r="Y129" s="52">
        <f t="shared" ref="Y129:Y139" si="17">U129-X129</f>
        <v>849</v>
      </c>
      <c r="Z129" s="52">
        <v>450</v>
      </c>
      <c r="AA129" s="52">
        <v>3</v>
      </c>
      <c r="AB129" s="42">
        <f t="shared" ref="AB129:AB139" si="18">Z129/AA129</f>
        <v>150</v>
      </c>
      <c r="AC129" s="42" t="s">
        <v>554</v>
      </c>
      <c r="AD129" s="42" t="s">
        <v>69</v>
      </c>
      <c r="AE129" s="52">
        <v>2</v>
      </c>
      <c r="AF129" s="101">
        <v>7</v>
      </c>
      <c r="AG129" s="101"/>
      <c r="AH129" s="258" t="s">
        <v>877</v>
      </c>
      <c r="AI129" s="52">
        <v>2</v>
      </c>
      <c r="AJ129" s="42" t="s">
        <v>2694</v>
      </c>
      <c r="AK129" s="52" t="s">
        <v>339</v>
      </c>
      <c r="AL129" s="42" t="s">
        <v>2693</v>
      </c>
      <c r="AM129" s="52" t="s">
        <v>172</v>
      </c>
      <c r="AN129" s="42" t="s">
        <v>1160</v>
      </c>
      <c r="AO129" s="106" t="s">
        <v>2692</v>
      </c>
      <c r="AP129" s="106"/>
      <c r="AQ129" s="106" t="s">
        <v>228</v>
      </c>
    </row>
    <row r="130" spans="1:43" s="42" customFormat="1" ht="15.75" customHeight="1" x14ac:dyDescent="0.25">
      <c r="A130" s="42" t="s">
        <v>1144</v>
      </c>
      <c r="B130" s="42" t="s">
        <v>1161</v>
      </c>
      <c r="C130" s="52">
        <v>2</v>
      </c>
      <c r="D130" s="52" t="s">
        <v>195</v>
      </c>
      <c r="E130" s="101" t="s">
        <v>2634</v>
      </c>
      <c r="F130" s="42" t="s">
        <v>2695</v>
      </c>
      <c r="G130" s="42" t="s">
        <v>1163</v>
      </c>
      <c r="H130" s="106" t="s">
        <v>2639</v>
      </c>
      <c r="I130" s="42" t="s">
        <v>1164</v>
      </c>
      <c r="J130" s="42" t="s">
        <v>1165</v>
      </c>
      <c r="K130" s="42" t="s">
        <v>1166</v>
      </c>
      <c r="L130" s="42" t="s">
        <v>89</v>
      </c>
      <c r="M130" s="66">
        <v>42937</v>
      </c>
      <c r="N130" s="67">
        <v>42929</v>
      </c>
      <c r="O130" s="67">
        <v>43709</v>
      </c>
      <c r="P130" s="68"/>
      <c r="Q130" s="67">
        <v>43678</v>
      </c>
      <c r="R130" s="68"/>
      <c r="S130" s="68">
        <v>43552</v>
      </c>
      <c r="T130" s="52" t="str">
        <f t="shared" si="15"/>
        <v>780</v>
      </c>
      <c r="U130" s="52" t="str">
        <f t="shared" si="16"/>
        <v>749</v>
      </c>
      <c r="V130" s="42" t="s">
        <v>1167</v>
      </c>
      <c r="W130" s="96">
        <v>5</v>
      </c>
      <c r="X130" s="49">
        <v>35</v>
      </c>
      <c r="Y130" s="52">
        <f t="shared" si="17"/>
        <v>714</v>
      </c>
      <c r="Z130" s="52">
        <v>435</v>
      </c>
      <c r="AA130" s="70">
        <v>3</v>
      </c>
      <c r="AB130" s="42">
        <f t="shared" si="18"/>
        <v>145</v>
      </c>
      <c r="AC130" s="42" t="s">
        <v>1168</v>
      </c>
      <c r="AD130" s="42" t="s">
        <v>69</v>
      </c>
      <c r="AE130" s="107">
        <v>3</v>
      </c>
      <c r="AF130" s="107" t="s">
        <v>1224</v>
      </c>
      <c r="AG130" s="107"/>
      <c r="AH130" s="142" t="s">
        <v>64</v>
      </c>
      <c r="AI130" s="52">
        <v>3</v>
      </c>
      <c r="AJ130" s="42" t="s">
        <v>2697</v>
      </c>
      <c r="AK130" s="52" t="s">
        <v>64</v>
      </c>
      <c r="AM130" s="52" t="s">
        <v>94</v>
      </c>
      <c r="AN130" s="42" t="s">
        <v>1170</v>
      </c>
      <c r="AO130" s="106" t="s">
        <v>2696</v>
      </c>
      <c r="AP130" s="106"/>
      <c r="AQ130" s="106" t="s">
        <v>2621</v>
      </c>
    </row>
    <row r="131" spans="1:43" s="42" customFormat="1" ht="15" customHeight="1" x14ac:dyDescent="0.25">
      <c r="A131" s="42" t="s">
        <v>1144</v>
      </c>
      <c r="B131" s="42" t="s">
        <v>1171</v>
      </c>
      <c r="C131" s="52">
        <v>3</v>
      </c>
      <c r="D131" s="52" t="s">
        <v>56</v>
      </c>
      <c r="E131" s="101" t="s">
        <v>2647</v>
      </c>
      <c r="F131" s="42" t="s">
        <v>1172</v>
      </c>
      <c r="G131" s="42" t="s">
        <v>3413</v>
      </c>
      <c r="H131" s="106" t="s">
        <v>2561</v>
      </c>
      <c r="I131" s="42" t="s">
        <v>1174</v>
      </c>
      <c r="J131" s="42" t="s">
        <v>1175</v>
      </c>
      <c r="K131" s="42" t="s">
        <v>1176</v>
      </c>
      <c r="L131" s="106" t="s">
        <v>76</v>
      </c>
      <c r="M131" s="66">
        <v>43311</v>
      </c>
      <c r="N131" s="66">
        <v>43312</v>
      </c>
      <c r="O131" s="69">
        <v>44185</v>
      </c>
      <c r="P131" s="69"/>
      <c r="Q131" s="69">
        <v>44170</v>
      </c>
      <c r="R131" s="69"/>
      <c r="S131" s="69">
        <v>43775</v>
      </c>
      <c r="T131" s="52" t="str">
        <f t="shared" si="15"/>
        <v>873</v>
      </c>
      <c r="U131" s="52" t="str">
        <f t="shared" si="16"/>
        <v>858</v>
      </c>
      <c r="V131" s="42" t="s">
        <v>868</v>
      </c>
      <c r="W131" s="96">
        <v>48</v>
      </c>
      <c r="X131" s="52">
        <f>W131*7</f>
        <v>336</v>
      </c>
      <c r="Y131" s="52">
        <f t="shared" si="17"/>
        <v>522</v>
      </c>
      <c r="Z131" s="101">
        <v>336</v>
      </c>
      <c r="AA131" s="52">
        <v>2</v>
      </c>
      <c r="AB131" s="42">
        <f t="shared" si="18"/>
        <v>168</v>
      </c>
      <c r="AC131" s="112" t="s">
        <v>1177</v>
      </c>
      <c r="AD131" s="42" t="s">
        <v>455</v>
      </c>
      <c r="AE131" s="52">
        <v>1</v>
      </c>
      <c r="AF131" s="101">
        <v>1</v>
      </c>
      <c r="AG131" s="101"/>
      <c r="AH131" s="258" t="s">
        <v>64</v>
      </c>
      <c r="AI131" s="52">
        <v>3</v>
      </c>
      <c r="AJ131" s="42" t="s">
        <v>2279</v>
      </c>
      <c r="AK131" s="52" t="s">
        <v>226</v>
      </c>
      <c r="AL131" s="42" t="s">
        <v>2699</v>
      </c>
      <c r="AM131" s="52" t="s">
        <v>1090</v>
      </c>
      <c r="AN131" s="42" t="s">
        <v>1179</v>
      </c>
      <c r="AO131" s="106" t="s">
        <v>2698</v>
      </c>
      <c r="AP131" s="106"/>
      <c r="AQ131" s="106" t="s">
        <v>228</v>
      </c>
    </row>
    <row r="132" spans="1:43" s="42" customFormat="1" ht="15" customHeight="1" x14ac:dyDescent="0.25">
      <c r="A132" s="42" t="s">
        <v>1144</v>
      </c>
      <c r="B132" s="42" t="s">
        <v>1180</v>
      </c>
      <c r="C132" s="52">
        <v>2</v>
      </c>
      <c r="D132" s="52" t="s">
        <v>195</v>
      </c>
      <c r="E132" s="101" t="s">
        <v>2634</v>
      </c>
      <c r="F132" s="42" t="s">
        <v>2700</v>
      </c>
      <c r="G132" s="42" t="s">
        <v>713</v>
      </c>
      <c r="H132" s="106" t="s">
        <v>2639</v>
      </c>
      <c r="I132" s="42" t="s">
        <v>1182</v>
      </c>
      <c r="J132" s="42" t="s">
        <v>1183</v>
      </c>
      <c r="K132" s="42" t="s">
        <v>1184</v>
      </c>
      <c r="L132" s="42" t="s">
        <v>89</v>
      </c>
      <c r="M132" s="66">
        <v>43320</v>
      </c>
      <c r="N132" s="257">
        <v>43332</v>
      </c>
      <c r="O132" s="257">
        <v>44501</v>
      </c>
      <c r="P132" s="291"/>
      <c r="Q132" s="257">
        <v>44501</v>
      </c>
      <c r="R132" s="291"/>
      <c r="S132" s="69">
        <v>43657</v>
      </c>
      <c r="T132" s="52" t="str">
        <f t="shared" si="15"/>
        <v>1169</v>
      </c>
      <c r="U132" s="52" t="str">
        <f t="shared" si="16"/>
        <v>1169</v>
      </c>
      <c r="V132" s="42" t="s">
        <v>746</v>
      </c>
      <c r="W132" s="96">
        <v>10</v>
      </c>
      <c r="X132" s="52">
        <f>W132*7</f>
        <v>70</v>
      </c>
      <c r="Y132" s="52">
        <f t="shared" si="17"/>
        <v>1099</v>
      </c>
      <c r="Z132" s="52">
        <v>407</v>
      </c>
      <c r="AA132" s="52">
        <v>3</v>
      </c>
      <c r="AB132" s="42">
        <f t="shared" si="18"/>
        <v>135.66666666666666</v>
      </c>
      <c r="AC132" s="112" t="s">
        <v>1185</v>
      </c>
      <c r="AD132" s="42" t="s">
        <v>69</v>
      </c>
      <c r="AE132" s="52">
        <v>2</v>
      </c>
      <c r="AF132" s="101">
        <v>6</v>
      </c>
      <c r="AG132" s="101"/>
      <c r="AH132" s="258" t="s">
        <v>1186</v>
      </c>
      <c r="AI132" s="52" t="s">
        <v>485</v>
      </c>
      <c r="AJ132" s="42" t="s">
        <v>2701</v>
      </c>
      <c r="AK132" s="52" t="s">
        <v>64</v>
      </c>
      <c r="AM132" s="52" t="s">
        <v>94</v>
      </c>
      <c r="AN132" s="42" t="s">
        <v>1187</v>
      </c>
      <c r="AO132" s="106" t="s">
        <v>2696</v>
      </c>
      <c r="AP132" s="106"/>
      <c r="AQ132" s="106" t="s">
        <v>2310</v>
      </c>
    </row>
    <row r="133" spans="1:43" s="42" customFormat="1" ht="15" customHeight="1" x14ac:dyDescent="0.25">
      <c r="A133" s="38" t="s">
        <v>1144</v>
      </c>
      <c r="B133" s="39" t="s">
        <v>3414</v>
      </c>
      <c r="C133" s="40" t="s">
        <v>485</v>
      </c>
      <c r="D133" s="40" t="s">
        <v>71</v>
      </c>
      <c r="E133" s="99" t="s">
        <v>2642</v>
      </c>
      <c r="F133" s="41" t="s">
        <v>1189</v>
      </c>
      <c r="G133" s="41" t="s">
        <v>2706</v>
      </c>
      <c r="H133" s="345" t="s">
        <v>2707</v>
      </c>
      <c r="I133" s="39" t="s">
        <v>1191</v>
      </c>
      <c r="J133" s="42" t="s">
        <v>1192</v>
      </c>
      <c r="K133" s="39" t="s">
        <v>1193</v>
      </c>
      <c r="L133" s="39" t="s">
        <v>89</v>
      </c>
      <c r="M133" s="141">
        <v>42275</v>
      </c>
      <c r="N133" s="43">
        <v>42338</v>
      </c>
      <c r="O133" s="43">
        <v>45747</v>
      </c>
      <c r="P133" s="43"/>
      <c r="Q133" s="43">
        <v>45657</v>
      </c>
      <c r="R133" s="43"/>
      <c r="S133" s="95">
        <v>43766</v>
      </c>
      <c r="T133" s="52" t="str">
        <f t="shared" si="15"/>
        <v>3409</v>
      </c>
      <c r="U133" s="52" t="str">
        <f t="shared" si="16"/>
        <v>3319</v>
      </c>
      <c r="V133" s="39" t="s">
        <v>1194</v>
      </c>
      <c r="W133" s="96">
        <v>260.71449999999999</v>
      </c>
      <c r="X133" s="49">
        <v>1825.0014999999999</v>
      </c>
      <c r="Y133" s="52">
        <f t="shared" si="17"/>
        <v>1493.9985000000001</v>
      </c>
      <c r="Z133" s="100">
        <v>481</v>
      </c>
      <c r="AA133" s="49">
        <v>4</v>
      </c>
      <c r="AB133" s="42">
        <f t="shared" si="18"/>
        <v>120.25</v>
      </c>
      <c r="AC133" s="39" t="s">
        <v>1195</v>
      </c>
      <c r="AD133" s="39" t="s">
        <v>648</v>
      </c>
      <c r="AE133" s="40">
        <v>3</v>
      </c>
      <c r="AF133" s="99" t="s">
        <v>2327</v>
      </c>
      <c r="AG133" s="99"/>
      <c r="AH133" s="350" t="s">
        <v>2703</v>
      </c>
      <c r="AI133" s="52">
        <v>1</v>
      </c>
      <c r="AJ133" s="42" t="s">
        <v>2704</v>
      </c>
      <c r="AK133" s="40" t="s">
        <v>2151</v>
      </c>
      <c r="AL133" s="113" t="s">
        <v>2152</v>
      </c>
      <c r="AM133" s="40" t="s">
        <v>2705</v>
      </c>
      <c r="AO133" s="106" t="s">
        <v>2702</v>
      </c>
      <c r="AP133" s="106"/>
      <c r="AQ133" s="106" t="s">
        <v>228</v>
      </c>
    </row>
    <row r="134" spans="1:43" s="42" customFormat="1" ht="15.75" customHeight="1" x14ac:dyDescent="0.25">
      <c r="A134" s="42" t="s">
        <v>1144</v>
      </c>
      <c r="B134" s="42" t="s">
        <v>2743</v>
      </c>
      <c r="C134" s="52">
        <v>3</v>
      </c>
      <c r="D134" s="52" t="s">
        <v>71</v>
      </c>
      <c r="E134" s="101" t="s">
        <v>2642</v>
      </c>
      <c r="F134" s="42" t="s">
        <v>722</v>
      </c>
      <c r="G134" s="42" t="s">
        <v>458</v>
      </c>
      <c r="H134" s="106" t="s">
        <v>2708</v>
      </c>
      <c r="I134" s="42" t="s">
        <v>1201</v>
      </c>
      <c r="J134" s="42" t="s">
        <v>1202</v>
      </c>
      <c r="K134" s="42" t="s">
        <v>1203</v>
      </c>
      <c r="L134" s="106" t="s">
        <v>76</v>
      </c>
      <c r="M134" s="66">
        <v>42852</v>
      </c>
      <c r="N134" s="67">
        <v>42950</v>
      </c>
      <c r="O134" s="67">
        <v>45747</v>
      </c>
      <c r="P134" s="68"/>
      <c r="Q134" s="67">
        <v>45503</v>
      </c>
      <c r="R134" s="68"/>
      <c r="S134" s="68">
        <v>43745</v>
      </c>
      <c r="T134" s="52" t="str">
        <f t="shared" si="15"/>
        <v>2797</v>
      </c>
      <c r="U134" s="52" t="str">
        <f t="shared" si="16"/>
        <v>2553</v>
      </c>
      <c r="V134" s="42" t="s">
        <v>1194</v>
      </c>
      <c r="W134" s="96">
        <v>260.71449999999999</v>
      </c>
      <c r="X134" s="49">
        <v>1825.0014999999999</v>
      </c>
      <c r="Y134" s="52">
        <f t="shared" si="17"/>
        <v>727.99850000000015</v>
      </c>
      <c r="Z134" s="101">
        <v>1145</v>
      </c>
      <c r="AA134" s="70">
        <v>3</v>
      </c>
      <c r="AB134" s="42">
        <f t="shared" si="18"/>
        <v>381.66666666666669</v>
      </c>
      <c r="AC134" s="42" t="s">
        <v>1204</v>
      </c>
      <c r="AD134" s="42" t="s">
        <v>69</v>
      </c>
      <c r="AE134" s="70">
        <v>3</v>
      </c>
      <c r="AF134" s="358" t="s">
        <v>2712</v>
      </c>
      <c r="AG134" s="358"/>
      <c r="AH134" s="142" t="s">
        <v>64</v>
      </c>
      <c r="AI134" s="52">
        <v>1</v>
      </c>
      <c r="AJ134" s="42" t="s">
        <v>2710</v>
      </c>
      <c r="AK134" s="52" t="s">
        <v>2153</v>
      </c>
      <c r="AL134" s="42" t="s">
        <v>2154</v>
      </c>
      <c r="AM134" s="52" t="s">
        <v>172</v>
      </c>
      <c r="AN134" s="42" t="s">
        <v>1207</v>
      </c>
      <c r="AO134" s="106" t="s">
        <v>2709</v>
      </c>
      <c r="AP134" s="106"/>
      <c r="AQ134" s="106" t="s">
        <v>228</v>
      </c>
    </row>
    <row r="135" spans="1:43" s="42" customFormat="1" x14ac:dyDescent="0.25">
      <c r="A135" s="42" t="s">
        <v>1144</v>
      </c>
      <c r="B135" s="42" t="s">
        <v>1208</v>
      </c>
      <c r="C135" s="52">
        <v>3</v>
      </c>
      <c r="D135" s="52" t="s">
        <v>83</v>
      </c>
      <c r="E135" s="101" t="s">
        <v>2645</v>
      </c>
      <c r="F135" s="42" t="s">
        <v>3350</v>
      </c>
      <c r="G135" s="42" t="s">
        <v>3337</v>
      </c>
      <c r="H135" s="106" t="s">
        <v>3338</v>
      </c>
      <c r="I135" s="42" t="s">
        <v>1211</v>
      </c>
      <c r="J135" s="42" t="s">
        <v>1212</v>
      </c>
      <c r="K135" s="42" t="s">
        <v>1213</v>
      </c>
      <c r="L135" s="106" t="s">
        <v>89</v>
      </c>
      <c r="M135" s="66">
        <v>43495</v>
      </c>
      <c r="N135" s="69">
        <v>43552</v>
      </c>
      <c r="O135" s="69">
        <v>44926</v>
      </c>
      <c r="P135" s="69"/>
      <c r="Q135" s="69">
        <v>44561</v>
      </c>
      <c r="R135" s="69"/>
      <c r="S135" s="69">
        <v>43819</v>
      </c>
      <c r="T135" s="52" t="str">
        <f t="shared" si="15"/>
        <v>1374</v>
      </c>
      <c r="U135" s="52" t="str">
        <f t="shared" si="16"/>
        <v>1009</v>
      </c>
      <c r="V135" s="42" t="s">
        <v>868</v>
      </c>
      <c r="W135" s="143">
        <v>48</v>
      </c>
      <c r="X135" s="52">
        <f>W135*7</f>
        <v>336</v>
      </c>
      <c r="Y135" s="52">
        <f t="shared" si="17"/>
        <v>673</v>
      </c>
      <c r="Z135" s="52">
        <v>573</v>
      </c>
      <c r="AA135" s="52">
        <v>3</v>
      </c>
      <c r="AB135" s="42">
        <f t="shared" si="18"/>
        <v>191</v>
      </c>
      <c r="AC135" s="42" t="s">
        <v>1214</v>
      </c>
      <c r="AD135" s="42" t="s">
        <v>69</v>
      </c>
      <c r="AE135" s="52">
        <v>1</v>
      </c>
      <c r="AF135" s="101"/>
      <c r="AG135" s="101"/>
      <c r="AH135" s="258" t="s">
        <v>1042</v>
      </c>
      <c r="AI135" s="52">
        <v>3</v>
      </c>
      <c r="AJ135" s="52"/>
      <c r="AK135" s="52" t="s">
        <v>64</v>
      </c>
      <c r="AL135" s="52"/>
      <c r="AM135" s="52" t="s">
        <v>94</v>
      </c>
      <c r="AN135" s="42" t="s">
        <v>1215</v>
      </c>
      <c r="AO135" s="106" t="s">
        <v>2211</v>
      </c>
      <c r="AP135" s="106" t="s">
        <v>3351</v>
      </c>
      <c r="AQ135" s="106" t="s">
        <v>228</v>
      </c>
    </row>
    <row r="136" spans="1:43" s="42" customFormat="1" ht="15" customHeight="1" x14ac:dyDescent="0.25">
      <c r="A136" s="38" t="s">
        <v>1144</v>
      </c>
      <c r="B136" s="39" t="s">
        <v>1217</v>
      </c>
      <c r="C136" s="40">
        <v>4</v>
      </c>
      <c r="D136" s="40" t="s">
        <v>71</v>
      </c>
      <c r="E136" s="99" t="s">
        <v>2642</v>
      </c>
      <c r="F136" s="41" t="s">
        <v>2717</v>
      </c>
      <c r="G136" s="41" t="s">
        <v>2718</v>
      </c>
      <c r="H136" s="345" t="s">
        <v>2719</v>
      </c>
      <c r="I136" s="39" t="s">
        <v>1219</v>
      </c>
      <c r="K136" s="39" t="s">
        <v>1220</v>
      </c>
      <c r="L136" s="105" t="s">
        <v>2542</v>
      </c>
      <c r="M136" s="141">
        <v>41269</v>
      </c>
      <c r="N136" s="141">
        <v>41244</v>
      </c>
      <c r="O136" s="95">
        <v>44256</v>
      </c>
      <c r="P136" s="95"/>
      <c r="Q136" s="95">
        <v>44166</v>
      </c>
      <c r="R136" s="95"/>
      <c r="S136" s="95">
        <v>43741</v>
      </c>
      <c r="T136" s="52" t="str">
        <f t="shared" si="15"/>
        <v>3012</v>
      </c>
      <c r="U136" s="52" t="str">
        <f t="shared" si="16"/>
        <v>2922</v>
      </c>
      <c r="V136" s="38" t="s">
        <v>1221</v>
      </c>
      <c r="W136" s="154">
        <v>208</v>
      </c>
      <c r="X136" s="49">
        <f>W136*7</f>
        <v>1456</v>
      </c>
      <c r="Y136" s="52">
        <f t="shared" si="17"/>
        <v>1466</v>
      </c>
      <c r="Z136" s="99">
        <v>490</v>
      </c>
      <c r="AA136" s="100">
        <v>4</v>
      </c>
      <c r="AB136" s="42">
        <f t="shared" si="18"/>
        <v>122.5</v>
      </c>
      <c r="AC136" s="39" t="s">
        <v>2716</v>
      </c>
      <c r="AD136" s="39" t="s">
        <v>1216</v>
      </c>
      <c r="AE136" s="100">
        <v>3</v>
      </c>
      <c r="AF136" s="100" t="s">
        <v>2712</v>
      </c>
      <c r="AG136" s="100"/>
      <c r="AH136" s="350" t="s">
        <v>64</v>
      </c>
      <c r="AI136" s="52" t="s">
        <v>2715</v>
      </c>
      <c r="AJ136" s="42" t="s">
        <v>2714</v>
      </c>
      <c r="AK136" s="40" t="s">
        <v>1224</v>
      </c>
      <c r="AL136" s="113" t="s">
        <v>1225</v>
      </c>
      <c r="AM136" s="40" t="s">
        <v>228</v>
      </c>
      <c r="AO136" s="106" t="s">
        <v>2713</v>
      </c>
      <c r="AP136" s="106"/>
      <c r="AQ136" s="106" t="s">
        <v>228</v>
      </c>
    </row>
    <row r="137" spans="1:43" s="42" customFormat="1" ht="15.75" customHeight="1" x14ac:dyDescent="0.25">
      <c r="A137" s="42" t="s">
        <v>1144</v>
      </c>
      <c r="B137" s="42" t="s">
        <v>1226</v>
      </c>
      <c r="C137" s="52">
        <v>1</v>
      </c>
      <c r="D137" s="52" t="s">
        <v>217</v>
      </c>
      <c r="E137" s="101" t="s">
        <v>2648</v>
      </c>
      <c r="F137" s="42" t="s">
        <v>1227</v>
      </c>
      <c r="G137" s="42" t="s">
        <v>1228</v>
      </c>
      <c r="H137" s="106" t="s">
        <v>2723</v>
      </c>
      <c r="I137" s="42" t="s">
        <v>1229</v>
      </c>
      <c r="K137" s="42" t="s">
        <v>1229</v>
      </c>
      <c r="L137" s="42" t="s">
        <v>89</v>
      </c>
      <c r="M137" s="156">
        <v>42818</v>
      </c>
      <c r="N137" s="156">
        <v>42592</v>
      </c>
      <c r="O137" s="298">
        <v>43900</v>
      </c>
      <c r="P137" s="298"/>
      <c r="Q137" s="298">
        <v>43900</v>
      </c>
      <c r="R137" s="298"/>
      <c r="S137" s="298">
        <v>43684</v>
      </c>
      <c r="T137" s="52" t="str">
        <f t="shared" si="15"/>
        <v>1308</v>
      </c>
      <c r="U137" s="52" t="str">
        <f t="shared" si="16"/>
        <v>1308</v>
      </c>
      <c r="V137" s="42" t="s">
        <v>112</v>
      </c>
      <c r="W137" s="143">
        <v>12</v>
      </c>
      <c r="X137" s="52">
        <f>W137*7</f>
        <v>84</v>
      </c>
      <c r="Y137" s="52">
        <f t="shared" si="17"/>
        <v>1224</v>
      </c>
      <c r="Z137" s="52">
        <v>240</v>
      </c>
      <c r="AA137" s="52">
        <v>3</v>
      </c>
      <c r="AB137" s="52">
        <f t="shared" si="18"/>
        <v>80</v>
      </c>
      <c r="AC137" s="42" t="s">
        <v>1230</v>
      </c>
      <c r="AD137" s="42" t="s">
        <v>54</v>
      </c>
      <c r="AE137" s="52">
        <v>2</v>
      </c>
      <c r="AF137" s="101">
        <v>5</v>
      </c>
      <c r="AG137" s="101"/>
      <c r="AH137" s="52" t="s">
        <v>2721</v>
      </c>
      <c r="AI137" s="52">
        <v>3</v>
      </c>
      <c r="AJ137" s="42" t="s">
        <v>2279</v>
      </c>
      <c r="AK137" s="52" t="s">
        <v>64</v>
      </c>
      <c r="AM137" s="52" t="s">
        <v>94</v>
      </c>
      <c r="AN137" s="42" t="s">
        <v>1231</v>
      </c>
      <c r="AO137" s="106" t="s">
        <v>2720</v>
      </c>
      <c r="AP137" s="106"/>
      <c r="AQ137" s="106" t="s">
        <v>2629</v>
      </c>
    </row>
    <row r="138" spans="1:43" s="42" customFormat="1" ht="15" customHeight="1" x14ac:dyDescent="0.25">
      <c r="A138" s="42" t="s">
        <v>1144</v>
      </c>
      <c r="B138" s="92" t="s">
        <v>2725</v>
      </c>
      <c r="C138" s="40">
        <v>3</v>
      </c>
      <c r="D138" s="40" t="s">
        <v>56</v>
      </c>
      <c r="E138" s="99" t="s">
        <v>2647</v>
      </c>
      <c r="F138" s="41" t="s">
        <v>1233</v>
      </c>
      <c r="G138" s="41" t="s">
        <v>2722</v>
      </c>
      <c r="H138" s="345" t="s">
        <v>2724</v>
      </c>
      <c r="I138" s="42" t="s">
        <v>1235</v>
      </c>
      <c r="K138" s="42" t="s">
        <v>1236</v>
      </c>
      <c r="L138" s="42" t="s">
        <v>89</v>
      </c>
      <c r="M138" s="156">
        <v>42454</v>
      </c>
      <c r="N138" s="67">
        <v>42894</v>
      </c>
      <c r="O138" s="67">
        <v>44530</v>
      </c>
      <c r="P138" s="68"/>
      <c r="Q138" s="67">
        <v>44530</v>
      </c>
      <c r="R138" s="68"/>
      <c r="S138" s="68">
        <v>43784</v>
      </c>
      <c r="T138" s="52" t="str">
        <f t="shared" si="15"/>
        <v>1636</v>
      </c>
      <c r="U138" s="52" t="str">
        <f t="shared" si="16"/>
        <v>1636</v>
      </c>
      <c r="V138" s="42" t="s">
        <v>876</v>
      </c>
      <c r="W138" s="96">
        <v>78.214349999999996</v>
      </c>
      <c r="X138" s="49">
        <v>547.50045</v>
      </c>
      <c r="Y138" s="52">
        <f t="shared" si="17"/>
        <v>1088.49955</v>
      </c>
      <c r="Z138" s="70">
        <v>150</v>
      </c>
      <c r="AA138" s="49">
        <v>2</v>
      </c>
      <c r="AB138" s="42">
        <f t="shared" si="18"/>
        <v>75</v>
      </c>
      <c r="AC138" s="42" t="s">
        <v>1237</v>
      </c>
      <c r="AD138" s="42" t="s">
        <v>54</v>
      </c>
      <c r="AE138" s="52">
        <v>1</v>
      </c>
      <c r="AF138" s="101">
        <v>1</v>
      </c>
      <c r="AG138" s="101"/>
      <c r="AH138" s="258" t="s">
        <v>64</v>
      </c>
      <c r="AI138" s="52">
        <v>1</v>
      </c>
      <c r="AJ138" s="42" t="s">
        <v>2727</v>
      </c>
      <c r="AK138" s="52" t="s">
        <v>452</v>
      </c>
      <c r="AL138" s="42" t="s">
        <v>453</v>
      </c>
      <c r="AM138" s="52" t="s">
        <v>94</v>
      </c>
      <c r="AO138" s="106" t="s">
        <v>2726</v>
      </c>
      <c r="AP138" s="106"/>
      <c r="AQ138" s="106" t="s">
        <v>2629</v>
      </c>
    </row>
    <row r="139" spans="1:43" s="42" customFormat="1" ht="15.75" customHeight="1" x14ac:dyDescent="0.25">
      <c r="A139" s="42" t="s">
        <v>1144</v>
      </c>
      <c r="B139" s="42" t="s">
        <v>2728</v>
      </c>
      <c r="C139" s="52">
        <v>3</v>
      </c>
      <c r="D139" s="52" t="s">
        <v>1240</v>
      </c>
      <c r="E139" s="101" t="s">
        <v>2643</v>
      </c>
      <c r="F139" s="42" t="s">
        <v>1241</v>
      </c>
      <c r="G139" s="42" t="s">
        <v>2729</v>
      </c>
      <c r="H139" s="106" t="s">
        <v>2502</v>
      </c>
      <c r="I139" s="42" t="s">
        <v>1243</v>
      </c>
      <c r="J139" s="42" t="s">
        <v>1244</v>
      </c>
      <c r="K139" s="42" t="s">
        <v>1245</v>
      </c>
      <c r="L139" s="42" t="s">
        <v>89</v>
      </c>
      <c r="M139" s="66">
        <v>42639</v>
      </c>
      <c r="N139" s="257">
        <v>42614</v>
      </c>
      <c r="O139" s="257">
        <v>44805</v>
      </c>
      <c r="P139" s="291"/>
      <c r="Q139" s="257">
        <v>44440</v>
      </c>
      <c r="R139" s="291"/>
      <c r="S139" s="69">
        <v>43511</v>
      </c>
      <c r="T139" s="52" t="str">
        <f t="shared" si="15"/>
        <v>2191</v>
      </c>
      <c r="U139" s="52" t="str">
        <f t="shared" si="16"/>
        <v>1826</v>
      </c>
      <c r="V139" s="42" t="s">
        <v>483</v>
      </c>
      <c r="W139" s="143">
        <f>X139/7</f>
        <v>104.28571428571429</v>
      </c>
      <c r="X139" s="52">
        <f>365*2</f>
        <v>730</v>
      </c>
      <c r="Y139" s="52">
        <f t="shared" si="17"/>
        <v>1096</v>
      </c>
      <c r="Z139" s="52">
        <v>640</v>
      </c>
      <c r="AA139" s="52">
        <v>4</v>
      </c>
      <c r="AB139" s="52">
        <f t="shared" si="18"/>
        <v>160</v>
      </c>
      <c r="AC139" s="42" t="s">
        <v>1246</v>
      </c>
      <c r="AD139" s="42" t="s">
        <v>54</v>
      </c>
      <c r="AE139" s="52">
        <v>1</v>
      </c>
      <c r="AF139" s="101">
        <v>1</v>
      </c>
      <c r="AG139" s="101"/>
      <c r="AH139" s="258" t="s">
        <v>2733</v>
      </c>
      <c r="AI139" s="52">
        <v>1</v>
      </c>
      <c r="AJ139" s="42" t="s">
        <v>2730</v>
      </c>
      <c r="AK139" s="101">
        <v>4</v>
      </c>
      <c r="AL139" s="42" t="s">
        <v>2732</v>
      </c>
      <c r="AM139" s="52" t="s">
        <v>94</v>
      </c>
      <c r="AN139" s="42" t="s">
        <v>1248</v>
      </c>
      <c r="AO139" s="106" t="s">
        <v>2731</v>
      </c>
      <c r="AP139" s="106"/>
      <c r="AQ139" s="106" t="s">
        <v>2310</v>
      </c>
    </row>
    <row r="140" spans="1:43" s="42" customFormat="1" ht="15" customHeight="1" x14ac:dyDescent="0.25">
      <c r="A140" s="38" t="s">
        <v>1144</v>
      </c>
      <c r="B140" s="76" t="s">
        <v>1249</v>
      </c>
      <c r="C140" s="40">
        <v>2</v>
      </c>
      <c r="D140" s="40" t="s">
        <v>195</v>
      </c>
      <c r="E140" s="99" t="s">
        <v>2634</v>
      </c>
      <c r="F140" s="41" t="s">
        <v>1250</v>
      </c>
      <c r="G140" s="41" t="s">
        <v>713</v>
      </c>
      <c r="H140" s="345"/>
      <c r="I140" s="77" t="s">
        <v>1251</v>
      </c>
      <c r="K140" s="76" t="s">
        <v>1252</v>
      </c>
      <c r="L140" s="105" t="s">
        <v>2746</v>
      </c>
      <c r="M140" s="160">
        <v>41960</v>
      </c>
      <c r="N140" s="44">
        <v>42005</v>
      </c>
      <c r="O140" s="95">
        <v>43525</v>
      </c>
      <c r="P140" s="95">
        <v>43070</v>
      </c>
      <c r="Q140" s="78">
        <v>43101</v>
      </c>
      <c r="R140" s="95"/>
      <c r="S140" s="95">
        <v>43565</v>
      </c>
      <c r="T140" s="52" t="str">
        <f t="shared" si="15"/>
        <v>1520</v>
      </c>
      <c r="U140" s="52" t="s">
        <v>3173</v>
      </c>
      <c r="V140" s="39" t="s">
        <v>1253</v>
      </c>
      <c r="W140" s="154">
        <v>14</v>
      </c>
      <c r="X140" s="49">
        <v>98</v>
      </c>
      <c r="Y140" s="52">
        <v>998</v>
      </c>
      <c r="Z140" s="100">
        <v>38</v>
      </c>
      <c r="AA140" s="49">
        <v>2</v>
      </c>
      <c r="AB140" s="42">
        <v>19</v>
      </c>
      <c r="AC140" s="77" t="s">
        <v>1254</v>
      </c>
      <c r="AD140" s="39" t="s">
        <v>54</v>
      </c>
      <c r="AE140" s="40">
        <v>2</v>
      </c>
      <c r="AF140" s="99"/>
      <c r="AG140" s="99"/>
      <c r="AH140" s="350" t="s">
        <v>1255</v>
      </c>
      <c r="AI140" s="52" t="s">
        <v>485</v>
      </c>
      <c r="AJ140" s="42" t="s">
        <v>1256</v>
      </c>
      <c r="AK140" s="40" t="s">
        <v>64</v>
      </c>
      <c r="AL140" s="124" t="s">
        <v>1257</v>
      </c>
      <c r="AM140" s="40" t="s">
        <v>228</v>
      </c>
      <c r="AO140" s="106"/>
      <c r="AP140" s="106"/>
      <c r="AQ140" s="106"/>
    </row>
    <row r="141" spans="1:43" s="42" customFormat="1" ht="15" customHeight="1" x14ac:dyDescent="0.25">
      <c r="A141" s="42" t="s">
        <v>1144</v>
      </c>
      <c r="B141" s="42" t="s">
        <v>3356</v>
      </c>
      <c r="C141" s="52">
        <v>3</v>
      </c>
      <c r="D141" s="52" t="s">
        <v>127</v>
      </c>
      <c r="E141" s="101" t="s">
        <v>2641</v>
      </c>
      <c r="F141" s="42" t="s">
        <v>3354</v>
      </c>
      <c r="G141" s="42" t="s">
        <v>3355</v>
      </c>
      <c r="H141" s="106" t="s">
        <v>2737</v>
      </c>
      <c r="I141" s="92" t="s">
        <v>1260</v>
      </c>
      <c r="J141" s="42" t="s">
        <v>1261</v>
      </c>
      <c r="K141" s="92" t="s">
        <v>2155</v>
      </c>
      <c r="L141" s="106" t="s">
        <v>76</v>
      </c>
      <c r="M141" s="67">
        <v>43157</v>
      </c>
      <c r="N141" s="67">
        <v>43110</v>
      </c>
      <c r="O141" s="68">
        <v>44713</v>
      </c>
      <c r="P141" s="68"/>
      <c r="Q141" s="68">
        <v>44531</v>
      </c>
      <c r="R141" s="68"/>
      <c r="S141" s="68">
        <v>43791</v>
      </c>
      <c r="T141" s="52" t="str">
        <f t="shared" si="15"/>
        <v>1603</v>
      </c>
      <c r="U141" s="52" t="str">
        <f>IMSUB(Q141,N141)</f>
        <v>1421</v>
      </c>
      <c r="V141" s="106" t="s">
        <v>2734</v>
      </c>
      <c r="W141" s="152">
        <v>52</v>
      </c>
      <c r="X141" s="52">
        <f>W141*7</f>
        <v>364</v>
      </c>
      <c r="Y141" s="52">
        <f>U141-X141</f>
        <v>1057</v>
      </c>
      <c r="Z141" s="101">
        <v>450</v>
      </c>
      <c r="AA141" s="52">
        <v>3</v>
      </c>
      <c r="AB141" s="42">
        <f>Z141/AA141</f>
        <v>150</v>
      </c>
      <c r="AC141" s="112" t="s">
        <v>1263</v>
      </c>
      <c r="AD141" s="42" t="s">
        <v>69</v>
      </c>
      <c r="AE141" s="52">
        <v>3</v>
      </c>
      <c r="AF141" s="101" t="s">
        <v>2607</v>
      </c>
      <c r="AG141" s="101"/>
      <c r="AH141" s="297" t="s">
        <v>316</v>
      </c>
      <c r="AI141" s="52">
        <v>3</v>
      </c>
      <c r="AJ141" s="42" t="s">
        <v>2736</v>
      </c>
      <c r="AK141" s="52" t="s">
        <v>64</v>
      </c>
      <c r="AM141" s="52" t="s">
        <v>81</v>
      </c>
      <c r="AN141" s="42" t="s">
        <v>1265</v>
      </c>
      <c r="AO141" s="106" t="s">
        <v>2735</v>
      </c>
      <c r="AP141" s="106"/>
      <c r="AQ141" s="106" t="s">
        <v>228</v>
      </c>
    </row>
    <row r="142" spans="1:43" s="42" customFormat="1" ht="15" customHeight="1" x14ac:dyDescent="0.25">
      <c r="A142" s="38" t="s">
        <v>4</v>
      </c>
      <c r="B142" s="76" t="s">
        <v>70</v>
      </c>
      <c r="C142" s="40">
        <v>4</v>
      </c>
      <c r="D142" s="40" t="s">
        <v>71</v>
      </c>
      <c r="E142" s="99" t="s">
        <v>2642</v>
      </c>
      <c r="F142" s="41" t="s">
        <v>2739</v>
      </c>
      <c r="G142" s="41" t="s">
        <v>247</v>
      </c>
      <c r="H142" s="345"/>
      <c r="I142" s="77" t="s">
        <v>1267</v>
      </c>
      <c r="J142" s="42" t="s">
        <v>1268</v>
      </c>
      <c r="K142" s="162" t="s">
        <v>1269</v>
      </c>
      <c r="L142" s="105" t="s">
        <v>2738</v>
      </c>
      <c r="M142" s="160">
        <v>42173</v>
      </c>
      <c r="N142" s="44">
        <v>42247</v>
      </c>
      <c r="O142" s="95">
        <v>43685</v>
      </c>
      <c r="P142" s="95">
        <v>44593</v>
      </c>
      <c r="Q142" s="95">
        <v>43685</v>
      </c>
      <c r="R142" s="95"/>
      <c r="S142" s="95">
        <v>43780</v>
      </c>
      <c r="T142" s="52" t="str">
        <f t="shared" si="15"/>
        <v>1438</v>
      </c>
      <c r="U142" s="52" t="s">
        <v>3240</v>
      </c>
      <c r="V142" s="39" t="s">
        <v>1117</v>
      </c>
      <c r="W142" s="154">
        <v>78</v>
      </c>
      <c r="X142" s="49">
        <v>546</v>
      </c>
      <c r="Y142" s="52">
        <v>892</v>
      </c>
      <c r="Z142" s="100">
        <v>1647</v>
      </c>
      <c r="AA142" s="49">
        <v>2</v>
      </c>
      <c r="AB142" s="42">
        <v>823.5</v>
      </c>
      <c r="AC142" s="77" t="s">
        <v>133</v>
      </c>
      <c r="AD142" s="39" t="s">
        <v>69</v>
      </c>
      <c r="AE142" s="40">
        <v>3</v>
      </c>
      <c r="AF142" s="99"/>
      <c r="AG142" s="99"/>
      <c r="AH142" s="350" t="s">
        <v>512</v>
      </c>
      <c r="AI142" s="52">
        <v>2</v>
      </c>
      <c r="AJ142" s="42" t="s">
        <v>1130</v>
      </c>
      <c r="AK142" s="40" t="s">
        <v>64</v>
      </c>
      <c r="AL142" s="124"/>
      <c r="AM142" s="40" t="s">
        <v>81</v>
      </c>
      <c r="AO142" s="106"/>
      <c r="AP142" s="106"/>
      <c r="AQ142" s="106"/>
    </row>
    <row r="143" spans="1:43" s="42" customFormat="1" ht="15" customHeight="1" x14ac:dyDescent="0.25">
      <c r="A143" s="38" t="s">
        <v>4</v>
      </c>
      <c r="B143" s="76" t="s">
        <v>70</v>
      </c>
      <c r="C143" s="40">
        <v>4</v>
      </c>
      <c r="D143" s="40" t="s">
        <v>71</v>
      </c>
      <c r="E143" s="99" t="s">
        <v>2642</v>
      </c>
      <c r="F143" s="41" t="s">
        <v>2739</v>
      </c>
      <c r="G143" s="41" t="s">
        <v>247</v>
      </c>
      <c r="H143" s="345"/>
      <c r="I143" s="77" t="s">
        <v>1270</v>
      </c>
      <c r="J143" s="42" t="s">
        <v>1271</v>
      </c>
      <c r="K143" s="149" t="s">
        <v>1272</v>
      </c>
      <c r="L143" s="105" t="s">
        <v>2738</v>
      </c>
      <c r="M143" s="160">
        <v>42173</v>
      </c>
      <c r="N143" s="44">
        <v>42277</v>
      </c>
      <c r="O143" s="95">
        <v>43682</v>
      </c>
      <c r="P143" s="95">
        <v>44593</v>
      </c>
      <c r="Q143" s="95">
        <v>43682</v>
      </c>
      <c r="R143" s="95"/>
      <c r="S143" s="95">
        <v>43780</v>
      </c>
      <c r="T143" s="52" t="str">
        <f t="shared" si="15"/>
        <v>1405</v>
      </c>
      <c r="U143" s="52" t="s">
        <v>3241</v>
      </c>
      <c r="V143" s="39" t="s">
        <v>1117</v>
      </c>
      <c r="W143" s="154">
        <v>78</v>
      </c>
      <c r="X143" s="49">
        <v>546</v>
      </c>
      <c r="Y143" s="52">
        <v>859</v>
      </c>
      <c r="Z143" s="100">
        <v>1638</v>
      </c>
      <c r="AA143" s="49">
        <v>2</v>
      </c>
      <c r="AB143" s="42">
        <v>819</v>
      </c>
      <c r="AC143" s="77" t="s">
        <v>133</v>
      </c>
      <c r="AD143" s="39" t="s">
        <v>69</v>
      </c>
      <c r="AE143" s="40">
        <v>3</v>
      </c>
      <c r="AF143" s="99"/>
      <c r="AG143" s="99"/>
      <c r="AH143" s="350" t="s">
        <v>512</v>
      </c>
      <c r="AI143" s="52">
        <v>2</v>
      </c>
      <c r="AJ143" s="42" t="s">
        <v>1130</v>
      </c>
      <c r="AK143" s="40" t="s">
        <v>64</v>
      </c>
      <c r="AL143" s="124"/>
      <c r="AM143" s="40" t="s">
        <v>81</v>
      </c>
      <c r="AO143" s="106"/>
      <c r="AP143" s="106"/>
      <c r="AQ143" s="106"/>
    </row>
    <row r="144" spans="1:43" s="42" customFormat="1" ht="15.75" customHeight="1" x14ac:dyDescent="0.25">
      <c r="A144" s="42" t="s">
        <v>4</v>
      </c>
      <c r="B144" s="42" t="s">
        <v>1273</v>
      </c>
      <c r="C144" s="52">
        <v>3</v>
      </c>
      <c r="D144" s="52" t="s">
        <v>56</v>
      </c>
      <c r="E144" s="101" t="s">
        <v>2647</v>
      </c>
      <c r="F144" s="42" t="s">
        <v>1274</v>
      </c>
      <c r="G144" s="42" t="s">
        <v>2741</v>
      </c>
      <c r="H144" s="106" t="s">
        <v>2724</v>
      </c>
      <c r="I144" s="42" t="s">
        <v>1276</v>
      </c>
      <c r="J144" s="42" t="s">
        <v>1277</v>
      </c>
      <c r="K144" s="42" t="s">
        <v>1278</v>
      </c>
      <c r="L144" s="42" t="s">
        <v>89</v>
      </c>
      <c r="M144" s="66">
        <v>43193</v>
      </c>
      <c r="N144" s="257">
        <v>43480</v>
      </c>
      <c r="O144" s="257">
        <v>44866</v>
      </c>
      <c r="P144" s="291"/>
      <c r="Q144" s="257">
        <v>44501</v>
      </c>
      <c r="R144" s="291"/>
      <c r="S144" s="69">
        <v>43833</v>
      </c>
      <c r="T144" s="52" t="str">
        <f t="shared" si="15"/>
        <v>1386</v>
      </c>
      <c r="U144" s="52" t="str">
        <f>IMSUB(Q144,N144)</f>
        <v>1021</v>
      </c>
      <c r="V144" s="42" t="s">
        <v>1117</v>
      </c>
      <c r="W144" s="96">
        <v>78</v>
      </c>
      <c r="X144" s="52">
        <f>W144*7</f>
        <v>546</v>
      </c>
      <c r="Y144" s="52">
        <f>U144-X144</f>
        <v>475</v>
      </c>
      <c r="Z144" s="52">
        <v>830</v>
      </c>
      <c r="AA144" s="52">
        <v>2</v>
      </c>
      <c r="AB144" s="42">
        <f>Z144/AA144</f>
        <v>415</v>
      </c>
      <c r="AC144" s="42" t="s">
        <v>1279</v>
      </c>
      <c r="AD144" s="42" t="s">
        <v>443</v>
      </c>
      <c r="AE144" s="101">
        <v>3</v>
      </c>
      <c r="AF144" s="101">
        <v>1</v>
      </c>
      <c r="AG144" s="101"/>
      <c r="AH144" s="258" t="s">
        <v>512</v>
      </c>
      <c r="AI144" s="52">
        <v>2</v>
      </c>
      <c r="AJ144" s="42" t="s">
        <v>2612</v>
      </c>
      <c r="AK144" s="52" t="s">
        <v>64</v>
      </c>
      <c r="AM144" s="52" t="s">
        <v>2740</v>
      </c>
      <c r="AN144" s="42" t="s">
        <v>1280</v>
      </c>
      <c r="AO144" s="106" t="s">
        <v>2223</v>
      </c>
      <c r="AP144" s="106"/>
      <c r="AQ144" s="106" t="s">
        <v>2310</v>
      </c>
    </row>
    <row r="145" spans="1:43" s="42" customFormat="1" ht="15" customHeight="1" x14ac:dyDescent="0.25">
      <c r="A145" s="38" t="s">
        <v>4</v>
      </c>
      <c r="B145" s="76" t="s">
        <v>3368</v>
      </c>
      <c r="C145" s="40">
        <v>3</v>
      </c>
      <c r="D145" s="40" t="s">
        <v>1282</v>
      </c>
      <c r="E145" s="99" t="s">
        <v>2645</v>
      </c>
      <c r="F145" s="41" t="s">
        <v>1283</v>
      </c>
      <c r="G145" s="41" t="s">
        <v>3411</v>
      </c>
      <c r="H145" s="345"/>
      <c r="I145" s="77" t="s">
        <v>1285</v>
      </c>
      <c r="K145" s="39" t="s">
        <v>1286</v>
      </c>
      <c r="L145" s="105" t="s">
        <v>76</v>
      </c>
      <c r="M145" s="160">
        <v>42257</v>
      </c>
      <c r="N145" s="44">
        <v>42248</v>
      </c>
      <c r="O145" s="45">
        <v>44166</v>
      </c>
      <c r="P145" s="45"/>
      <c r="Q145" s="45">
        <v>44166</v>
      </c>
      <c r="R145" s="45"/>
      <c r="S145" s="95">
        <v>43804</v>
      </c>
      <c r="T145" s="52" t="str">
        <f t="shared" si="15"/>
        <v>1918</v>
      </c>
      <c r="U145" s="52" t="str">
        <f>IMSUB(Q145,N145)</f>
        <v>1918</v>
      </c>
      <c r="V145" s="39" t="s">
        <v>267</v>
      </c>
      <c r="W145" s="154">
        <v>72</v>
      </c>
      <c r="X145" s="49">
        <v>504</v>
      </c>
      <c r="Y145" s="52">
        <f>U145-X145</f>
        <v>1414</v>
      </c>
      <c r="Z145" s="100">
        <v>620</v>
      </c>
      <c r="AA145" s="49">
        <v>4</v>
      </c>
      <c r="AB145" s="42">
        <f>Z145/AA145</f>
        <v>155</v>
      </c>
      <c r="AC145" s="77" t="s">
        <v>1287</v>
      </c>
      <c r="AD145" s="39" t="s">
        <v>69</v>
      </c>
      <c r="AE145" s="40">
        <v>1</v>
      </c>
      <c r="AF145" s="99" t="s">
        <v>2742</v>
      </c>
      <c r="AG145" s="99"/>
      <c r="AH145" s="350" t="s">
        <v>64</v>
      </c>
      <c r="AI145" s="52">
        <v>2</v>
      </c>
      <c r="AJ145" s="42" t="s">
        <v>861</v>
      </c>
      <c r="AK145" s="40" t="s">
        <v>64</v>
      </c>
      <c r="AL145" s="124"/>
      <c r="AM145" s="40" t="s">
        <v>137</v>
      </c>
      <c r="AO145" s="106" t="s">
        <v>2223</v>
      </c>
      <c r="AP145" s="106"/>
      <c r="AQ145" s="106" t="s">
        <v>2621</v>
      </c>
    </row>
    <row r="146" spans="1:43" s="42" customFormat="1" ht="15" customHeight="1" x14ac:dyDescent="0.25">
      <c r="A146" s="38" t="s">
        <v>4</v>
      </c>
      <c r="B146" s="76" t="s">
        <v>1289</v>
      </c>
      <c r="C146" s="40">
        <v>2</v>
      </c>
      <c r="D146" s="40" t="s">
        <v>195</v>
      </c>
      <c r="E146" s="99" t="s">
        <v>2634</v>
      </c>
      <c r="F146" s="41" t="s">
        <v>1298</v>
      </c>
      <c r="G146" s="41" t="s">
        <v>713</v>
      </c>
      <c r="H146" s="106" t="s">
        <v>2639</v>
      </c>
      <c r="I146" s="77" t="s">
        <v>1299</v>
      </c>
      <c r="K146" s="76" t="s">
        <v>1300</v>
      </c>
      <c r="L146" s="105" t="s">
        <v>3248</v>
      </c>
      <c r="M146" s="160">
        <v>42135</v>
      </c>
      <c r="N146" s="44">
        <v>42248</v>
      </c>
      <c r="O146" s="45">
        <v>43523</v>
      </c>
      <c r="P146" s="45">
        <v>43282</v>
      </c>
      <c r="Q146" s="45">
        <v>43495</v>
      </c>
      <c r="R146" s="45">
        <v>43282</v>
      </c>
      <c r="S146" s="95">
        <v>43530</v>
      </c>
      <c r="T146" s="52" t="str">
        <f t="shared" si="15"/>
        <v>1275</v>
      </c>
      <c r="U146" s="52" t="s">
        <v>3100</v>
      </c>
      <c r="V146" s="39" t="s">
        <v>112</v>
      </c>
      <c r="W146" s="154">
        <v>12</v>
      </c>
      <c r="X146" s="49">
        <v>84</v>
      </c>
      <c r="Y146" s="52">
        <v>1224</v>
      </c>
      <c r="Z146" s="100">
        <v>410</v>
      </c>
      <c r="AA146" s="49">
        <v>3</v>
      </c>
      <c r="AB146" s="42">
        <v>126.66666666666667</v>
      </c>
      <c r="AC146" s="77" t="s">
        <v>1294</v>
      </c>
      <c r="AD146" s="39" t="s">
        <v>69</v>
      </c>
      <c r="AE146" s="40">
        <v>0</v>
      </c>
      <c r="AF146" s="99"/>
      <c r="AG146" s="99"/>
      <c r="AH146" s="350" t="s">
        <v>1301</v>
      </c>
      <c r="AI146" s="52" t="s">
        <v>2156</v>
      </c>
      <c r="AK146" s="40" t="s">
        <v>64</v>
      </c>
      <c r="AL146" s="113"/>
      <c r="AM146" s="40" t="s">
        <v>228</v>
      </c>
      <c r="AO146" s="106"/>
      <c r="AP146" s="106"/>
      <c r="AQ146" s="106"/>
    </row>
    <row r="147" spans="1:43" s="42" customFormat="1" ht="15.75" customHeight="1" x14ac:dyDescent="0.25">
      <c r="A147" s="42" t="s">
        <v>4</v>
      </c>
      <c r="B147" s="42" t="s">
        <v>1289</v>
      </c>
      <c r="C147" s="52">
        <v>2</v>
      </c>
      <c r="D147" s="52" t="s">
        <v>195</v>
      </c>
      <c r="E147" s="101" t="s">
        <v>2634</v>
      </c>
      <c r="F147" s="42" t="s">
        <v>1290</v>
      </c>
      <c r="G147" s="42" t="s">
        <v>713</v>
      </c>
      <c r="H147" s="106" t="s">
        <v>2639</v>
      </c>
      <c r="I147" s="42" t="s">
        <v>1306</v>
      </c>
      <c r="J147" s="42" t="s">
        <v>1307</v>
      </c>
      <c r="K147" s="42" t="s">
        <v>1308</v>
      </c>
      <c r="L147" s="105" t="s">
        <v>3248</v>
      </c>
      <c r="M147" s="156">
        <v>42137</v>
      </c>
      <c r="N147" s="156">
        <v>42248</v>
      </c>
      <c r="O147" s="291">
        <v>43717</v>
      </c>
      <c r="P147" s="291">
        <v>43282</v>
      </c>
      <c r="Q147" s="291">
        <v>43691</v>
      </c>
      <c r="R147" s="291">
        <v>43282</v>
      </c>
      <c r="S147" s="298">
        <v>43753</v>
      </c>
      <c r="T147" s="52" t="str">
        <f t="shared" si="15"/>
        <v>1469</v>
      </c>
      <c r="U147" s="52" t="str">
        <f t="shared" ref="U147:U169" si="19">IMSUB(Q147,N147)</f>
        <v>1443</v>
      </c>
      <c r="V147" s="42" t="s">
        <v>112</v>
      </c>
      <c r="W147" s="96">
        <v>12</v>
      </c>
      <c r="X147" s="52">
        <f>W147*7</f>
        <v>84</v>
      </c>
      <c r="Y147" s="52">
        <f t="shared" ref="Y147:Y152" si="20">U147-X147</f>
        <v>1359</v>
      </c>
      <c r="Z147" s="101">
        <v>522</v>
      </c>
      <c r="AA147" s="70">
        <v>3</v>
      </c>
      <c r="AB147" s="42">
        <f t="shared" ref="AB147:AB169" si="21">Z147/AA147</f>
        <v>174</v>
      </c>
      <c r="AC147" s="42" t="s">
        <v>1294</v>
      </c>
      <c r="AD147" s="42" t="s">
        <v>69</v>
      </c>
      <c r="AE147" s="70">
        <v>3</v>
      </c>
      <c r="AF147" s="107"/>
      <c r="AG147" s="107"/>
      <c r="AH147" s="258" t="s">
        <v>1301</v>
      </c>
      <c r="AI147" s="52" t="s">
        <v>1309</v>
      </c>
      <c r="AJ147" s="42" t="s">
        <v>1310</v>
      </c>
      <c r="AK147" s="52" t="s">
        <v>64</v>
      </c>
      <c r="AM147" s="52" t="s">
        <v>94</v>
      </c>
      <c r="AN147" s="42" t="s">
        <v>1311</v>
      </c>
      <c r="AO147" s="106"/>
      <c r="AP147" s="106"/>
      <c r="AQ147" s="106"/>
    </row>
    <row r="148" spans="1:43" s="42" customFormat="1" ht="15.75" customHeight="1" x14ac:dyDescent="0.25">
      <c r="A148" s="38" t="s">
        <v>4</v>
      </c>
      <c r="B148" s="76" t="s">
        <v>1289</v>
      </c>
      <c r="C148" s="40">
        <v>2</v>
      </c>
      <c r="D148" s="40" t="s">
        <v>195</v>
      </c>
      <c r="E148" s="99" t="s">
        <v>2634</v>
      </c>
      <c r="F148" s="41" t="s">
        <v>1298</v>
      </c>
      <c r="G148" s="41" t="s">
        <v>713</v>
      </c>
      <c r="H148" s="106" t="s">
        <v>2639</v>
      </c>
      <c r="I148" s="77" t="s">
        <v>1303</v>
      </c>
      <c r="K148" s="162" t="s">
        <v>1304</v>
      </c>
      <c r="L148" s="39" t="s">
        <v>1305</v>
      </c>
      <c r="M148" s="160">
        <v>42135</v>
      </c>
      <c r="N148" s="44">
        <v>42339</v>
      </c>
      <c r="O148" s="44">
        <v>44713</v>
      </c>
      <c r="P148" s="45"/>
      <c r="Q148" s="44">
        <v>44713</v>
      </c>
      <c r="R148" s="45"/>
      <c r="S148" s="95">
        <v>43823</v>
      </c>
      <c r="T148" s="52" t="str">
        <f t="shared" si="15"/>
        <v>2374</v>
      </c>
      <c r="U148" s="52" t="str">
        <f t="shared" si="19"/>
        <v>2374</v>
      </c>
      <c r="V148" s="39" t="s">
        <v>77</v>
      </c>
      <c r="W148" s="154">
        <v>52</v>
      </c>
      <c r="X148" s="49">
        <v>365</v>
      </c>
      <c r="Y148" s="52">
        <f t="shared" si="20"/>
        <v>2009</v>
      </c>
      <c r="Z148" s="100">
        <v>1000</v>
      </c>
      <c r="AA148" s="49">
        <v>1</v>
      </c>
      <c r="AB148" s="42">
        <f t="shared" si="21"/>
        <v>1000</v>
      </c>
      <c r="AC148" s="77" t="s">
        <v>1294</v>
      </c>
      <c r="AD148" s="39" t="s">
        <v>69</v>
      </c>
      <c r="AE148" s="99">
        <v>3</v>
      </c>
      <c r="AF148" s="99" t="s">
        <v>2661</v>
      </c>
      <c r="AG148" s="99">
        <v>217</v>
      </c>
      <c r="AH148" s="350" t="s">
        <v>1301</v>
      </c>
      <c r="AI148" s="52" t="s">
        <v>2156</v>
      </c>
      <c r="AJ148" s="42" t="s">
        <v>2697</v>
      </c>
      <c r="AK148" s="40" t="s">
        <v>64</v>
      </c>
      <c r="AL148" s="113"/>
      <c r="AM148" s="40" t="s">
        <v>228</v>
      </c>
      <c r="AO148" s="106" t="s">
        <v>3249</v>
      </c>
      <c r="AP148" s="106"/>
      <c r="AQ148" s="106" t="s">
        <v>2629</v>
      </c>
    </row>
    <row r="149" spans="1:43" s="42" customFormat="1" ht="15" customHeight="1" x14ac:dyDescent="0.25">
      <c r="A149" s="42" t="s">
        <v>4</v>
      </c>
      <c r="B149" s="42" t="s">
        <v>3195</v>
      </c>
      <c r="C149" s="52">
        <v>2</v>
      </c>
      <c r="D149" s="52" t="s">
        <v>195</v>
      </c>
      <c r="E149" s="101" t="s">
        <v>2634</v>
      </c>
      <c r="F149" s="42" t="s">
        <v>1290</v>
      </c>
      <c r="G149" s="42" t="s">
        <v>713</v>
      </c>
      <c r="H149" s="106" t="s">
        <v>2639</v>
      </c>
      <c r="I149" s="42" t="s">
        <v>1291</v>
      </c>
      <c r="J149" s="42" t="s">
        <v>1292</v>
      </c>
      <c r="K149" s="42" t="s">
        <v>1293</v>
      </c>
      <c r="L149" s="42" t="s">
        <v>89</v>
      </c>
      <c r="M149" s="66">
        <v>43108</v>
      </c>
      <c r="N149" s="66">
        <v>43021</v>
      </c>
      <c r="O149" s="257">
        <v>44348</v>
      </c>
      <c r="P149" s="291"/>
      <c r="Q149" s="257">
        <v>44348</v>
      </c>
      <c r="R149" s="291"/>
      <c r="S149" s="69">
        <v>43823</v>
      </c>
      <c r="T149" s="52" t="str">
        <f t="shared" si="15"/>
        <v>1327</v>
      </c>
      <c r="U149" s="52" t="str">
        <f t="shared" si="19"/>
        <v>1327</v>
      </c>
      <c r="V149" s="42" t="s">
        <v>112</v>
      </c>
      <c r="W149" s="96">
        <v>12</v>
      </c>
      <c r="X149" s="52">
        <f>W149*7</f>
        <v>84</v>
      </c>
      <c r="Y149" s="52">
        <f t="shared" si="20"/>
        <v>1243</v>
      </c>
      <c r="Z149" s="52">
        <v>412</v>
      </c>
      <c r="AA149" s="52">
        <v>3</v>
      </c>
      <c r="AB149" s="42">
        <f t="shared" si="21"/>
        <v>137.33333333333334</v>
      </c>
      <c r="AC149" s="42" t="s">
        <v>1294</v>
      </c>
      <c r="AD149" s="42" t="s">
        <v>69</v>
      </c>
      <c r="AE149" s="101">
        <v>3</v>
      </c>
      <c r="AF149" s="101" t="s">
        <v>2661</v>
      </c>
      <c r="AG149" s="101">
        <v>116</v>
      </c>
      <c r="AH149" s="258" t="s">
        <v>64</v>
      </c>
      <c r="AI149" s="52" t="s">
        <v>485</v>
      </c>
      <c r="AJ149" s="42" t="s">
        <v>1296</v>
      </c>
      <c r="AK149" s="52" t="s">
        <v>64</v>
      </c>
      <c r="AM149" s="52" t="s">
        <v>94</v>
      </c>
      <c r="AN149" s="42" t="s">
        <v>1297</v>
      </c>
      <c r="AO149" s="106" t="s">
        <v>2696</v>
      </c>
      <c r="AP149" s="106"/>
      <c r="AQ149" s="106" t="s">
        <v>2629</v>
      </c>
    </row>
    <row r="150" spans="1:43" s="42" customFormat="1" ht="15" customHeight="1" x14ac:dyDescent="0.25">
      <c r="A150" s="42" t="s">
        <v>4</v>
      </c>
      <c r="B150" s="42" t="s">
        <v>1180</v>
      </c>
      <c r="C150" s="52">
        <v>2</v>
      </c>
      <c r="D150" s="52" t="s">
        <v>195</v>
      </c>
      <c r="E150" s="101" t="s">
        <v>2634</v>
      </c>
      <c r="F150" s="42" t="s">
        <v>2700</v>
      </c>
      <c r="G150" s="42" t="s">
        <v>713</v>
      </c>
      <c r="H150" s="106" t="s">
        <v>2639</v>
      </c>
      <c r="I150" s="42" t="s">
        <v>1317</v>
      </c>
      <c r="J150" s="42" t="s">
        <v>1318</v>
      </c>
      <c r="K150" s="42" t="s">
        <v>1319</v>
      </c>
      <c r="L150" s="42" t="s">
        <v>89</v>
      </c>
      <c r="M150" s="66">
        <v>43258</v>
      </c>
      <c r="N150" s="66">
        <v>43236</v>
      </c>
      <c r="O150" s="257">
        <v>44166</v>
      </c>
      <c r="P150" s="291"/>
      <c r="Q150" s="257">
        <v>44136</v>
      </c>
      <c r="R150" s="291"/>
      <c r="S150" s="69">
        <v>43782</v>
      </c>
      <c r="T150" s="52" t="str">
        <f t="shared" si="15"/>
        <v>930</v>
      </c>
      <c r="U150" s="52" t="str">
        <f t="shared" si="19"/>
        <v>900</v>
      </c>
      <c r="V150" s="42" t="s">
        <v>112</v>
      </c>
      <c r="W150" s="96">
        <v>12</v>
      </c>
      <c r="X150" s="52">
        <f>W150*7</f>
        <v>84</v>
      </c>
      <c r="Y150" s="52">
        <f t="shared" si="20"/>
        <v>816</v>
      </c>
      <c r="Z150" s="52">
        <v>225</v>
      </c>
      <c r="AA150" s="52">
        <v>3</v>
      </c>
      <c r="AB150" s="42">
        <f t="shared" si="21"/>
        <v>75</v>
      </c>
      <c r="AC150" s="112" t="s">
        <v>1315</v>
      </c>
      <c r="AD150" s="42" t="s">
        <v>69</v>
      </c>
      <c r="AE150" s="52">
        <v>1</v>
      </c>
      <c r="AF150" s="101">
        <v>1</v>
      </c>
      <c r="AG150" s="101" t="s">
        <v>2248</v>
      </c>
      <c r="AH150" s="258" t="s">
        <v>1320</v>
      </c>
      <c r="AI150" s="52" t="s">
        <v>485</v>
      </c>
      <c r="AJ150" s="42" t="s">
        <v>2697</v>
      </c>
      <c r="AK150" s="52" t="s">
        <v>64</v>
      </c>
      <c r="AM150" s="52" t="s">
        <v>2391</v>
      </c>
      <c r="AN150" s="42" t="s">
        <v>1321</v>
      </c>
      <c r="AO150" s="106" t="s">
        <v>2696</v>
      </c>
      <c r="AP150" s="106"/>
      <c r="AQ150" s="106" t="s">
        <v>2310</v>
      </c>
    </row>
    <row r="151" spans="1:43" s="42" customFormat="1" ht="15" customHeight="1" x14ac:dyDescent="0.25">
      <c r="A151" s="42" t="s">
        <v>4</v>
      </c>
      <c r="B151" s="42" t="s">
        <v>1180</v>
      </c>
      <c r="C151" s="52">
        <v>2</v>
      </c>
      <c r="D151" s="52" t="s">
        <v>195</v>
      </c>
      <c r="E151" s="101" t="s">
        <v>2634</v>
      </c>
      <c r="F151" s="42" t="s">
        <v>2700</v>
      </c>
      <c r="G151" s="42" t="s">
        <v>713</v>
      </c>
      <c r="H151" s="106" t="s">
        <v>2639</v>
      </c>
      <c r="I151" s="42" t="s">
        <v>1312</v>
      </c>
      <c r="J151" s="42" t="s">
        <v>1313</v>
      </c>
      <c r="K151" s="42" t="s">
        <v>1314</v>
      </c>
      <c r="L151" s="42" t="s">
        <v>251</v>
      </c>
      <c r="M151" s="66">
        <v>43301</v>
      </c>
      <c r="N151" s="66">
        <v>43385</v>
      </c>
      <c r="O151" s="257">
        <v>44409</v>
      </c>
      <c r="P151" s="291"/>
      <c r="Q151" s="257">
        <v>44409</v>
      </c>
      <c r="R151" s="291"/>
      <c r="S151" s="69">
        <v>43782</v>
      </c>
      <c r="T151" s="52" t="str">
        <f t="shared" si="15"/>
        <v>1024</v>
      </c>
      <c r="U151" s="52" t="str">
        <f t="shared" si="19"/>
        <v>1024</v>
      </c>
      <c r="V151" s="42" t="s">
        <v>112</v>
      </c>
      <c r="W151" s="96">
        <v>12</v>
      </c>
      <c r="X151" s="52">
        <f>W151*7</f>
        <v>84</v>
      </c>
      <c r="Y151" s="52">
        <f t="shared" si="20"/>
        <v>940</v>
      </c>
      <c r="Z151" s="52">
        <v>250</v>
      </c>
      <c r="AA151" s="52">
        <v>2</v>
      </c>
      <c r="AB151" s="42">
        <f t="shared" si="21"/>
        <v>125</v>
      </c>
      <c r="AC151" s="112" t="s">
        <v>1315</v>
      </c>
      <c r="AD151" s="42" t="s">
        <v>69</v>
      </c>
      <c r="AE151" s="52">
        <v>1</v>
      </c>
      <c r="AF151" s="101">
        <v>1</v>
      </c>
      <c r="AG151" s="101" t="s">
        <v>2248</v>
      </c>
      <c r="AH151" s="258" t="s">
        <v>64</v>
      </c>
      <c r="AI151" s="52" t="s">
        <v>485</v>
      </c>
      <c r="AJ151" s="42" t="s">
        <v>2697</v>
      </c>
      <c r="AK151" s="52" t="s">
        <v>64</v>
      </c>
      <c r="AM151" s="52" t="s">
        <v>94</v>
      </c>
      <c r="AN151" s="42" t="s">
        <v>1316</v>
      </c>
      <c r="AO151" s="106" t="s">
        <v>2184</v>
      </c>
      <c r="AP151" s="106"/>
      <c r="AQ151" s="106" t="s">
        <v>2310</v>
      </c>
    </row>
    <row r="152" spans="1:43" s="42" customFormat="1" ht="15.75" customHeight="1" x14ac:dyDescent="0.25">
      <c r="A152" s="42" t="s">
        <v>4</v>
      </c>
      <c r="B152" s="42" t="s">
        <v>1180</v>
      </c>
      <c r="C152" s="52">
        <v>2</v>
      </c>
      <c r="D152" s="52" t="s">
        <v>195</v>
      </c>
      <c r="E152" s="101" t="s">
        <v>2634</v>
      </c>
      <c r="F152" s="42" t="s">
        <v>2700</v>
      </c>
      <c r="G152" s="42" t="s">
        <v>713</v>
      </c>
      <c r="H152" s="106" t="s">
        <v>2639</v>
      </c>
      <c r="I152" s="42" t="s">
        <v>1322</v>
      </c>
      <c r="J152" s="42" t="s">
        <v>1323</v>
      </c>
      <c r="K152" s="42" t="s">
        <v>1324</v>
      </c>
      <c r="L152" s="42" t="s">
        <v>251</v>
      </c>
      <c r="M152" s="66">
        <v>43403</v>
      </c>
      <c r="N152" s="291">
        <v>43413</v>
      </c>
      <c r="O152" s="257">
        <v>44317</v>
      </c>
      <c r="P152" s="291"/>
      <c r="Q152" s="257">
        <v>44317</v>
      </c>
      <c r="R152" s="291"/>
      <c r="S152" s="69">
        <v>43826</v>
      </c>
      <c r="T152" s="52" t="str">
        <f t="shared" si="15"/>
        <v>904</v>
      </c>
      <c r="U152" s="52" t="str">
        <f t="shared" si="19"/>
        <v>904</v>
      </c>
      <c r="V152" s="42" t="s">
        <v>1253</v>
      </c>
      <c r="W152" s="96">
        <v>14</v>
      </c>
      <c r="X152" s="52">
        <f>W152*7</f>
        <v>98</v>
      </c>
      <c r="Y152" s="52">
        <f t="shared" si="20"/>
        <v>806</v>
      </c>
      <c r="Z152" s="52">
        <v>157</v>
      </c>
      <c r="AA152" s="52">
        <v>2</v>
      </c>
      <c r="AB152" s="42">
        <f t="shared" si="21"/>
        <v>78.5</v>
      </c>
      <c r="AC152" s="112" t="s">
        <v>1185</v>
      </c>
      <c r="AD152" s="42" t="s">
        <v>69</v>
      </c>
      <c r="AE152" s="52">
        <v>2</v>
      </c>
      <c r="AF152" s="101">
        <v>6</v>
      </c>
      <c r="AG152" s="101" t="s">
        <v>2248</v>
      </c>
      <c r="AH152" s="258" t="s">
        <v>64</v>
      </c>
      <c r="AI152" s="52" t="s">
        <v>485</v>
      </c>
      <c r="AJ152" s="42" t="s">
        <v>2697</v>
      </c>
      <c r="AK152" s="52" t="s">
        <v>64</v>
      </c>
      <c r="AM152" s="52" t="s">
        <v>94</v>
      </c>
      <c r="AN152" s="42" t="s">
        <v>1325</v>
      </c>
      <c r="AO152" s="106" t="s">
        <v>2184</v>
      </c>
      <c r="AP152" s="106"/>
      <c r="AQ152" s="106" t="s">
        <v>2310</v>
      </c>
    </row>
    <row r="153" spans="1:43" s="42" customFormat="1" ht="15" customHeight="1" x14ac:dyDescent="0.25">
      <c r="A153" s="42" t="s">
        <v>4</v>
      </c>
      <c r="B153" s="42" t="s">
        <v>1326</v>
      </c>
      <c r="C153" s="52">
        <v>4</v>
      </c>
      <c r="D153" s="52" t="s">
        <v>71</v>
      </c>
      <c r="E153" s="101" t="s">
        <v>2642</v>
      </c>
      <c r="F153" s="112" t="s">
        <v>3250</v>
      </c>
      <c r="G153" s="42" t="s">
        <v>73</v>
      </c>
      <c r="H153" s="106"/>
      <c r="I153" s="42" t="s">
        <v>1342</v>
      </c>
      <c r="J153" s="42" t="s">
        <v>1343</v>
      </c>
      <c r="K153" s="114" t="s">
        <v>1344</v>
      </c>
      <c r="L153" s="106" t="s">
        <v>3251</v>
      </c>
      <c r="M153" s="66">
        <v>42397</v>
      </c>
      <c r="N153" s="67">
        <v>42451</v>
      </c>
      <c r="O153" s="68">
        <v>43616</v>
      </c>
      <c r="P153" s="68">
        <v>44378</v>
      </c>
      <c r="Q153" s="68">
        <v>43616</v>
      </c>
      <c r="R153" s="68">
        <v>44044</v>
      </c>
      <c r="S153" s="68">
        <v>43732</v>
      </c>
      <c r="T153" s="52" t="str">
        <f t="shared" si="15"/>
        <v>1165</v>
      </c>
      <c r="U153" s="52" t="str">
        <f t="shared" si="19"/>
        <v>1165</v>
      </c>
      <c r="V153" s="144" t="s">
        <v>1337</v>
      </c>
      <c r="W153" s="96">
        <v>100</v>
      </c>
      <c r="X153" s="49">
        <v>700</v>
      </c>
      <c r="Y153" s="101"/>
      <c r="Z153" s="52">
        <v>813</v>
      </c>
      <c r="AA153" s="70">
        <v>2</v>
      </c>
      <c r="AB153" s="42">
        <f t="shared" si="21"/>
        <v>406.5</v>
      </c>
      <c r="AC153" s="42" t="s">
        <v>1331</v>
      </c>
      <c r="AD153" s="42" t="s">
        <v>69</v>
      </c>
      <c r="AE153" s="52">
        <v>3</v>
      </c>
      <c r="AF153" s="101"/>
      <c r="AG153" s="101"/>
      <c r="AH153" s="258" t="s">
        <v>1345</v>
      </c>
      <c r="AI153" s="52">
        <v>2</v>
      </c>
      <c r="AJ153" s="112"/>
      <c r="AK153" s="52" t="s">
        <v>1346</v>
      </c>
      <c r="AL153" s="112" t="s">
        <v>1347</v>
      </c>
      <c r="AM153" s="52" t="s">
        <v>172</v>
      </c>
      <c r="AN153" s="42" t="s">
        <v>1348</v>
      </c>
      <c r="AO153" s="106"/>
      <c r="AP153" s="106"/>
      <c r="AQ153" s="106"/>
    </row>
    <row r="154" spans="1:43" s="42" customFormat="1" ht="15" customHeight="1" x14ac:dyDescent="0.25">
      <c r="A154" s="42" t="s">
        <v>4</v>
      </c>
      <c r="B154" s="42" t="s">
        <v>1326</v>
      </c>
      <c r="C154" s="52">
        <v>4</v>
      </c>
      <c r="D154" s="52" t="s">
        <v>71</v>
      </c>
      <c r="E154" s="101" t="s">
        <v>2642</v>
      </c>
      <c r="F154" s="112" t="s">
        <v>3250</v>
      </c>
      <c r="G154" s="42" t="s">
        <v>73</v>
      </c>
      <c r="H154" s="106"/>
      <c r="I154" s="42" t="s">
        <v>1334</v>
      </c>
      <c r="J154" s="42" t="s">
        <v>1335</v>
      </c>
      <c r="K154" s="42" t="s">
        <v>1336</v>
      </c>
      <c r="L154" s="106" t="s">
        <v>3251</v>
      </c>
      <c r="M154" s="66">
        <v>42839</v>
      </c>
      <c r="N154" s="67">
        <v>42823</v>
      </c>
      <c r="O154" s="68">
        <v>43627</v>
      </c>
      <c r="P154" s="68">
        <v>44862</v>
      </c>
      <c r="Q154" s="68">
        <v>43627</v>
      </c>
      <c r="R154" s="68">
        <v>44497</v>
      </c>
      <c r="S154" s="68">
        <v>43742</v>
      </c>
      <c r="T154" s="52" t="str">
        <f t="shared" si="15"/>
        <v>804</v>
      </c>
      <c r="U154" s="52" t="str">
        <f t="shared" si="19"/>
        <v>804</v>
      </c>
      <c r="V154" s="42" t="s">
        <v>1337</v>
      </c>
      <c r="W154" s="96">
        <v>100</v>
      </c>
      <c r="X154" s="49">
        <v>700</v>
      </c>
      <c r="Y154" s="52">
        <f t="shared" ref="Y154:Y169" si="22">U154-X154</f>
        <v>104</v>
      </c>
      <c r="Z154" s="101">
        <v>806</v>
      </c>
      <c r="AA154" s="70">
        <v>2</v>
      </c>
      <c r="AB154" s="42">
        <f t="shared" si="21"/>
        <v>403</v>
      </c>
      <c r="AC154" s="42" t="s">
        <v>1331</v>
      </c>
      <c r="AD154" s="42" t="s">
        <v>69</v>
      </c>
      <c r="AE154" s="70">
        <v>3</v>
      </c>
      <c r="AF154" s="107"/>
      <c r="AG154" s="107"/>
      <c r="AH154" s="142" t="s">
        <v>1338</v>
      </c>
      <c r="AI154" s="52">
        <v>2</v>
      </c>
      <c r="AK154" s="52" t="s">
        <v>2157</v>
      </c>
      <c r="AL154" s="42" t="s">
        <v>1340</v>
      </c>
      <c r="AM154" s="52" t="s">
        <v>172</v>
      </c>
      <c r="AN154" s="42" t="s">
        <v>1341</v>
      </c>
      <c r="AO154" s="106"/>
      <c r="AP154" s="106"/>
      <c r="AQ154" s="106"/>
    </row>
    <row r="155" spans="1:43" s="42" customFormat="1" ht="15" customHeight="1" x14ac:dyDescent="0.25">
      <c r="A155" s="42" t="s">
        <v>4</v>
      </c>
      <c r="B155" s="42" t="s">
        <v>1326</v>
      </c>
      <c r="C155" s="52">
        <v>4</v>
      </c>
      <c r="D155" s="52" t="s">
        <v>71</v>
      </c>
      <c r="E155" s="101" t="s">
        <v>2642</v>
      </c>
      <c r="F155" s="112" t="s">
        <v>3250</v>
      </c>
      <c r="G155" s="42" t="s">
        <v>247</v>
      </c>
      <c r="H155" s="106"/>
      <c r="I155" s="42" t="s">
        <v>1327</v>
      </c>
      <c r="J155" s="42" t="s">
        <v>1328</v>
      </c>
      <c r="K155" s="42" t="s">
        <v>1329</v>
      </c>
      <c r="L155" s="106" t="s">
        <v>3251</v>
      </c>
      <c r="M155" s="66">
        <v>43199</v>
      </c>
      <c r="N155" s="66">
        <v>43201</v>
      </c>
      <c r="O155" s="69">
        <v>43616</v>
      </c>
      <c r="P155" s="69">
        <v>154809</v>
      </c>
      <c r="Q155" s="69">
        <v>43616</v>
      </c>
      <c r="R155" s="69">
        <v>45237</v>
      </c>
      <c r="S155" s="69">
        <v>43803</v>
      </c>
      <c r="T155" s="52" t="str">
        <f t="shared" si="15"/>
        <v>415</v>
      </c>
      <c r="U155" s="52" t="str">
        <f t="shared" si="19"/>
        <v>415</v>
      </c>
      <c r="V155" s="42" t="s">
        <v>1330</v>
      </c>
      <c r="W155" s="96">
        <v>260</v>
      </c>
      <c r="X155" s="52">
        <f>W155*7</f>
        <v>1820</v>
      </c>
      <c r="Y155" s="52">
        <f t="shared" si="22"/>
        <v>-1405</v>
      </c>
      <c r="Z155" s="101">
        <v>149</v>
      </c>
      <c r="AA155" s="52">
        <v>1</v>
      </c>
      <c r="AB155" s="42">
        <f t="shared" si="21"/>
        <v>149</v>
      </c>
      <c r="AC155" s="112" t="s">
        <v>1331</v>
      </c>
      <c r="AD155" s="42" t="s">
        <v>69</v>
      </c>
      <c r="AE155" s="52">
        <v>2</v>
      </c>
      <c r="AF155" s="101"/>
      <c r="AG155" s="101"/>
      <c r="AH155" s="258" t="s">
        <v>64</v>
      </c>
      <c r="AI155" s="52">
        <v>2</v>
      </c>
      <c r="AK155" s="52" t="s">
        <v>64</v>
      </c>
      <c r="AM155" s="112" t="s">
        <v>1332</v>
      </c>
      <c r="AN155" s="42" t="s">
        <v>1333</v>
      </c>
      <c r="AO155" s="106"/>
      <c r="AP155" s="106"/>
      <c r="AQ155" s="106"/>
    </row>
    <row r="156" spans="1:43" s="42" customFormat="1" ht="15.75" customHeight="1" x14ac:dyDescent="0.25">
      <c r="A156" s="42" t="s">
        <v>4</v>
      </c>
      <c r="B156" s="42" t="s">
        <v>721</v>
      </c>
      <c r="C156" s="52">
        <v>3</v>
      </c>
      <c r="D156" s="52" t="s">
        <v>71</v>
      </c>
      <c r="E156" s="101" t="s">
        <v>2642</v>
      </c>
      <c r="F156" s="112" t="s">
        <v>1349</v>
      </c>
      <c r="G156" s="112" t="s">
        <v>458</v>
      </c>
      <c r="H156" s="115" t="s">
        <v>2708</v>
      </c>
      <c r="I156" s="42" t="s">
        <v>1350</v>
      </c>
      <c r="J156" s="42" t="s">
        <v>1351</v>
      </c>
      <c r="K156" s="42" t="s">
        <v>1352</v>
      </c>
      <c r="L156" s="106" t="s">
        <v>3252</v>
      </c>
      <c r="M156" s="66">
        <v>42677</v>
      </c>
      <c r="N156" s="67">
        <v>42663</v>
      </c>
      <c r="O156" s="68">
        <v>45251</v>
      </c>
      <c r="P156" s="68"/>
      <c r="Q156" s="68">
        <v>45251</v>
      </c>
      <c r="R156" s="68"/>
      <c r="S156" s="68">
        <v>43727</v>
      </c>
      <c r="T156" s="52" t="str">
        <f t="shared" si="15"/>
        <v>2588</v>
      </c>
      <c r="U156" s="52" t="str">
        <f t="shared" si="19"/>
        <v>2588</v>
      </c>
      <c r="V156" s="112" t="s">
        <v>483</v>
      </c>
      <c r="W156" s="96">
        <v>104.28579999999999</v>
      </c>
      <c r="X156" s="49">
        <v>730.00059999999996</v>
      </c>
      <c r="Y156" s="52">
        <f t="shared" si="22"/>
        <v>1857.9994000000002</v>
      </c>
      <c r="Z156" s="101">
        <v>950</v>
      </c>
      <c r="AA156" s="52">
        <v>2</v>
      </c>
      <c r="AB156" s="42">
        <f t="shared" si="21"/>
        <v>475</v>
      </c>
      <c r="AC156" s="42" t="s">
        <v>1353</v>
      </c>
      <c r="AD156" s="42" t="s">
        <v>69</v>
      </c>
      <c r="AE156" s="101">
        <v>3</v>
      </c>
      <c r="AF156" s="101" t="s">
        <v>3255</v>
      </c>
      <c r="AG156" s="101">
        <v>258</v>
      </c>
      <c r="AH156" s="258" t="s">
        <v>2703</v>
      </c>
      <c r="AI156" s="52">
        <v>2</v>
      </c>
      <c r="AJ156" s="112" t="s">
        <v>3254</v>
      </c>
      <c r="AK156" s="52">
        <v>7</v>
      </c>
      <c r="AL156" s="112" t="s">
        <v>317</v>
      </c>
      <c r="AM156" s="52" t="s">
        <v>172</v>
      </c>
      <c r="AN156" s="42" t="s">
        <v>1357</v>
      </c>
      <c r="AO156" s="106" t="s">
        <v>3253</v>
      </c>
      <c r="AP156" s="106"/>
      <c r="AQ156" s="106" t="s">
        <v>228</v>
      </c>
    </row>
    <row r="157" spans="1:43" s="42" customFormat="1" ht="15" customHeight="1" x14ac:dyDescent="0.25">
      <c r="A157" s="42" t="s">
        <v>4</v>
      </c>
      <c r="B157" s="42" t="s">
        <v>721</v>
      </c>
      <c r="C157" s="52">
        <v>3</v>
      </c>
      <c r="D157" s="52" t="s">
        <v>71</v>
      </c>
      <c r="E157" s="101" t="s">
        <v>2642</v>
      </c>
      <c r="F157" s="42" t="s">
        <v>722</v>
      </c>
      <c r="G157" s="42" t="s">
        <v>458</v>
      </c>
      <c r="H157" s="115" t="s">
        <v>2708</v>
      </c>
      <c r="I157" s="42" t="s">
        <v>1358</v>
      </c>
      <c r="J157" s="42" t="s">
        <v>1359</v>
      </c>
      <c r="K157" s="42" t="s">
        <v>1360</v>
      </c>
      <c r="L157" s="106" t="s">
        <v>3256</v>
      </c>
      <c r="M157" s="66">
        <v>42765</v>
      </c>
      <c r="N157" s="67">
        <v>42733</v>
      </c>
      <c r="O157" s="68">
        <v>45251</v>
      </c>
      <c r="P157" s="68"/>
      <c r="Q157" s="68">
        <v>45251</v>
      </c>
      <c r="R157" s="68"/>
      <c r="S157" s="68">
        <v>43727</v>
      </c>
      <c r="T157" s="52" t="str">
        <f t="shared" si="15"/>
        <v>2518</v>
      </c>
      <c r="U157" s="52" t="str">
        <f t="shared" si="19"/>
        <v>2518</v>
      </c>
      <c r="V157" s="42" t="s">
        <v>483</v>
      </c>
      <c r="W157" s="96">
        <v>104.286</v>
      </c>
      <c r="X157" s="49">
        <v>730.00199999999995</v>
      </c>
      <c r="Y157" s="52">
        <f t="shared" si="22"/>
        <v>1787.998</v>
      </c>
      <c r="Z157" s="101">
        <v>950</v>
      </c>
      <c r="AA157" s="70">
        <v>2</v>
      </c>
      <c r="AB157" s="42">
        <f t="shared" si="21"/>
        <v>475</v>
      </c>
      <c r="AC157" s="42" t="s">
        <v>1353</v>
      </c>
      <c r="AD157" s="42" t="s">
        <v>69</v>
      </c>
      <c r="AE157" s="70">
        <v>3</v>
      </c>
      <c r="AF157" s="107" t="s">
        <v>3257</v>
      </c>
      <c r="AG157" s="107">
        <v>283</v>
      </c>
      <c r="AH157" s="142" t="s">
        <v>405</v>
      </c>
      <c r="AI157" s="52">
        <v>2</v>
      </c>
      <c r="AJ157" s="112" t="s">
        <v>3254</v>
      </c>
      <c r="AK157" s="52">
        <v>7</v>
      </c>
      <c r="AL157" s="112" t="s">
        <v>317</v>
      </c>
      <c r="AM157" s="52" t="s">
        <v>172</v>
      </c>
      <c r="AN157" s="42" t="s">
        <v>1362</v>
      </c>
      <c r="AO157" s="106" t="s">
        <v>3253</v>
      </c>
      <c r="AP157" s="106"/>
      <c r="AQ157" s="106" t="s">
        <v>228</v>
      </c>
    </row>
    <row r="158" spans="1:43" s="42" customFormat="1" ht="15" customHeight="1" x14ac:dyDescent="0.25">
      <c r="A158" s="42" t="s">
        <v>4</v>
      </c>
      <c r="B158" s="42" t="s">
        <v>1363</v>
      </c>
      <c r="C158" s="52">
        <v>2</v>
      </c>
      <c r="D158" s="52" t="s">
        <v>195</v>
      </c>
      <c r="E158" s="101" t="s">
        <v>2634</v>
      </c>
      <c r="F158" s="42" t="s">
        <v>1364</v>
      </c>
      <c r="G158" s="42" t="s">
        <v>1163</v>
      </c>
      <c r="H158" s="106" t="s">
        <v>2639</v>
      </c>
      <c r="I158" s="42" t="s">
        <v>1365</v>
      </c>
      <c r="J158" s="42" t="s">
        <v>1366</v>
      </c>
      <c r="K158" s="42" t="s">
        <v>1367</v>
      </c>
      <c r="L158" s="42" t="s">
        <v>89</v>
      </c>
      <c r="M158" s="66">
        <v>42836</v>
      </c>
      <c r="N158" s="67">
        <v>43103</v>
      </c>
      <c r="O158" s="67">
        <v>44774</v>
      </c>
      <c r="P158" s="68"/>
      <c r="Q158" s="67">
        <v>44531</v>
      </c>
      <c r="R158" s="68"/>
      <c r="S158" s="67" t="s">
        <v>3258</v>
      </c>
      <c r="T158" s="52" t="str">
        <f t="shared" si="15"/>
        <v>1671</v>
      </c>
      <c r="U158" s="52" t="str">
        <f t="shared" si="19"/>
        <v>1428</v>
      </c>
      <c r="V158" s="42" t="s">
        <v>112</v>
      </c>
      <c r="W158" s="96">
        <v>12</v>
      </c>
      <c r="X158" s="49">
        <v>84</v>
      </c>
      <c r="Y158" s="52">
        <f t="shared" si="22"/>
        <v>1344</v>
      </c>
      <c r="Z158" s="52">
        <v>392</v>
      </c>
      <c r="AA158" s="70">
        <v>2</v>
      </c>
      <c r="AB158" s="42">
        <f t="shared" si="21"/>
        <v>196</v>
      </c>
      <c r="AC158" s="42" t="s">
        <v>3259</v>
      </c>
      <c r="AD158" s="42" t="s">
        <v>739</v>
      </c>
      <c r="AE158" s="70">
        <v>1</v>
      </c>
      <c r="AF158" s="107">
        <v>3</v>
      </c>
      <c r="AG158" s="107">
        <v>26</v>
      </c>
      <c r="AH158" s="258" t="s">
        <v>1369</v>
      </c>
      <c r="AI158" s="52" t="s">
        <v>2158</v>
      </c>
      <c r="AJ158" s="42" t="s">
        <v>1010</v>
      </c>
      <c r="AK158" s="52" t="s">
        <v>64</v>
      </c>
      <c r="AM158" s="52" t="s">
        <v>94</v>
      </c>
      <c r="AN158" s="42" t="s">
        <v>1371</v>
      </c>
      <c r="AO158" s="106" t="s">
        <v>1371</v>
      </c>
      <c r="AP158" s="106"/>
      <c r="AQ158" s="106" t="s">
        <v>2310</v>
      </c>
    </row>
    <row r="159" spans="1:43" s="42" customFormat="1" ht="15" customHeight="1" x14ac:dyDescent="0.25">
      <c r="A159" s="38" t="s">
        <v>4</v>
      </c>
      <c r="B159" s="76" t="s">
        <v>1372</v>
      </c>
      <c r="C159" s="40">
        <v>4</v>
      </c>
      <c r="D159" s="40" t="s">
        <v>71</v>
      </c>
      <c r="E159" s="99" t="s">
        <v>2642</v>
      </c>
      <c r="F159" s="41" t="s">
        <v>3260</v>
      </c>
      <c r="G159" s="41" t="s">
        <v>1373</v>
      </c>
      <c r="H159" s="345" t="s">
        <v>3263</v>
      </c>
      <c r="I159" s="77" t="s">
        <v>1374</v>
      </c>
      <c r="J159" s="42" t="s">
        <v>1375</v>
      </c>
      <c r="K159" s="39" t="s">
        <v>1376</v>
      </c>
      <c r="L159" s="39" t="s">
        <v>76</v>
      </c>
      <c r="M159" s="160">
        <v>41669</v>
      </c>
      <c r="N159" s="44">
        <v>41725</v>
      </c>
      <c r="O159" s="95">
        <v>44308</v>
      </c>
      <c r="P159" s="95"/>
      <c r="Q159" s="95">
        <v>44308</v>
      </c>
      <c r="R159" s="95"/>
      <c r="S159" s="164">
        <v>43763</v>
      </c>
      <c r="T159" s="52" t="str">
        <f t="shared" si="15"/>
        <v>2583</v>
      </c>
      <c r="U159" s="52" t="str">
        <f t="shared" si="19"/>
        <v>2583</v>
      </c>
      <c r="V159" s="39" t="s">
        <v>1377</v>
      </c>
      <c r="W159" s="154">
        <v>104</v>
      </c>
      <c r="X159" s="49">
        <v>728</v>
      </c>
      <c r="Y159" s="52">
        <f t="shared" si="22"/>
        <v>1855</v>
      </c>
      <c r="Z159" s="49">
        <v>389</v>
      </c>
      <c r="AA159" s="49">
        <v>2</v>
      </c>
      <c r="AB159" s="42">
        <f t="shared" si="21"/>
        <v>194.5</v>
      </c>
      <c r="AC159" s="77" t="s">
        <v>1331</v>
      </c>
      <c r="AD159" s="39" t="s">
        <v>69</v>
      </c>
      <c r="AE159" s="40">
        <v>3</v>
      </c>
      <c r="AF159" s="99" t="s">
        <v>3262</v>
      </c>
      <c r="AG159" s="99">
        <v>131</v>
      </c>
      <c r="AH159" s="350" t="s">
        <v>64</v>
      </c>
      <c r="AI159" s="52">
        <v>2</v>
      </c>
      <c r="AJ159" s="42" t="s">
        <v>1378</v>
      </c>
      <c r="AK159" s="79" t="s">
        <v>1107</v>
      </c>
      <c r="AL159" s="124" t="s">
        <v>1379</v>
      </c>
      <c r="AM159" s="40" t="s">
        <v>137</v>
      </c>
      <c r="AO159" s="106" t="s">
        <v>3261</v>
      </c>
      <c r="AP159" s="106"/>
      <c r="AQ159" s="106" t="s">
        <v>228</v>
      </c>
    </row>
    <row r="160" spans="1:43" s="42" customFormat="1" ht="15" customHeight="1" x14ac:dyDescent="0.25">
      <c r="A160" s="38" t="s">
        <v>4</v>
      </c>
      <c r="B160" s="39" t="s">
        <v>1372</v>
      </c>
      <c r="C160" s="40">
        <v>4</v>
      </c>
      <c r="D160" s="40" t="s">
        <v>71</v>
      </c>
      <c r="E160" s="99" t="s">
        <v>2642</v>
      </c>
      <c r="F160" s="41" t="s">
        <v>3260</v>
      </c>
      <c r="G160" s="41" t="s">
        <v>1373</v>
      </c>
      <c r="H160" s="345" t="s">
        <v>3263</v>
      </c>
      <c r="I160" s="39" t="s">
        <v>1380</v>
      </c>
      <c r="K160" s="39" t="s">
        <v>1381</v>
      </c>
      <c r="L160" s="39" t="s">
        <v>2159</v>
      </c>
      <c r="M160" s="141">
        <v>40465</v>
      </c>
      <c r="N160" s="141">
        <v>40512</v>
      </c>
      <c r="O160" s="78">
        <v>44071</v>
      </c>
      <c r="P160" s="95"/>
      <c r="Q160" s="78">
        <v>44071</v>
      </c>
      <c r="R160" s="95"/>
      <c r="S160" s="95">
        <v>43775</v>
      </c>
      <c r="T160" s="52" t="str">
        <f t="shared" si="15"/>
        <v>3559</v>
      </c>
      <c r="U160" s="52" t="str">
        <f t="shared" si="19"/>
        <v>3559</v>
      </c>
      <c r="V160" s="38" t="s">
        <v>1377</v>
      </c>
      <c r="W160" s="154">
        <v>104</v>
      </c>
      <c r="X160" s="49">
        <v>728</v>
      </c>
      <c r="Y160" s="52">
        <f t="shared" si="22"/>
        <v>2831</v>
      </c>
      <c r="Z160" s="40">
        <v>799</v>
      </c>
      <c r="AA160" s="49">
        <v>3</v>
      </c>
      <c r="AB160" s="42">
        <f t="shared" si="21"/>
        <v>266.33333333333331</v>
      </c>
      <c r="AC160" s="39" t="s">
        <v>1331</v>
      </c>
      <c r="AD160" s="39" t="s">
        <v>69</v>
      </c>
      <c r="AE160" s="49">
        <v>3</v>
      </c>
      <c r="AF160" s="100" t="s">
        <v>3265</v>
      </c>
      <c r="AG160" s="100">
        <v>139</v>
      </c>
      <c r="AH160" s="350" t="s">
        <v>1196</v>
      </c>
      <c r="AI160" s="52">
        <v>2</v>
      </c>
      <c r="AJ160" s="42" t="s">
        <v>1383</v>
      </c>
      <c r="AK160" s="40" t="s">
        <v>1107</v>
      </c>
      <c r="AL160" s="113" t="s">
        <v>3266</v>
      </c>
      <c r="AM160" s="40" t="s">
        <v>228</v>
      </c>
      <c r="AO160" s="106" t="s">
        <v>3264</v>
      </c>
      <c r="AP160" s="106"/>
      <c r="AQ160" s="106" t="s">
        <v>228</v>
      </c>
    </row>
    <row r="161" spans="1:43" s="42" customFormat="1" ht="15" customHeight="1" x14ac:dyDescent="0.25">
      <c r="A161" s="42" t="s">
        <v>4</v>
      </c>
      <c r="B161" s="42" t="s">
        <v>1385</v>
      </c>
      <c r="C161" s="52">
        <v>4</v>
      </c>
      <c r="D161" s="52" t="s">
        <v>71</v>
      </c>
      <c r="E161" s="101" t="s">
        <v>2642</v>
      </c>
      <c r="F161" s="41" t="s">
        <v>3260</v>
      </c>
      <c r="G161" s="42" t="s">
        <v>247</v>
      </c>
      <c r="H161" s="345" t="s">
        <v>3263</v>
      </c>
      <c r="I161" s="42" t="s">
        <v>1386</v>
      </c>
      <c r="J161" s="42" t="s">
        <v>1387</v>
      </c>
      <c r="K161" s="42" t="s">
        <v>1388</v>
      </c>
      <c r="L161" s="42" t="s">
        <v>89</v>
      </c>
      <c r="M161" s="66">
        <v>43154</v>
      </c>
      <c r="N161" s="66">
        <v>43257</v>
      </c>
      <c r="O161" s="66">
        <v>45048</v>
      </c>
      <c r="P161" s="69"/>
      <c r="Q161" s="66">
        <v>44712</v>
      </c>
      <c r="R161" s="69"/>
      <c r="S161" s="69">
        <v>43804</v>
      </c>
      <c r="T161" s="52" t="str">
        <f t="shared" si="15"/>
        <v>1791</v>
      </c>
      <c r="U161" s="52" t="str">
        <f t="shared" si="19"/>
        <v>1455</v>
      </c>
      <c r="V161" s="42" t="s">
        <v>1377</v>
      </c>
      <c r="W161" s="96">
        <v>104</v>
      </c>
      <c r="X161" s="52">
        <f>W161*7</f>
        <v>728</v>
      </c>
      <c r="Y161" s="52">
        <f t="shared" si="22"/>
        <v>727</v>
      </c>
      <c r="Z161" s="101">
        <v>814</v>
      </c>
      <c r="AA161" s="52">
        <v>2</v>
      </c>
      <c r="AB161" s="42">
        <f t="shared" si="21"/>
        <v>407</v>
      </c>
      <c r="AC161" s="112" t="s">
        <v>1331</v>
      </c>
      <c r="AD161" s="42" t="s">
        <v>69</v>
      </c>
      <c r="AE161" s="52">
        <v>3</v>
      </c>
      <c r="AF161" s="101" t="s">
        <v>3257</v>
      </c>
      <c r="AG161" s="101">
        <v>224</v>
      </c>
      <c r="AH161" s="258" t="s">
        <v>1338</v>
      </c>
      <c r="AI161" s="52">
        <v>2</v>
      </c>
      <c r="AJ161" s="42" t="s">
        <v>861</v>
      </c>
      <c r="AK161" s="52" t="s">
        <v>1389</v>
      </c>
      <c r="AL161" s="42" t="s">
        <v>1390</v>
      </c>
      <c r="AM161" s="52" t="s">
        <v>172</v>
      </c>
      <c r="AN161" s="42" t="s">
        <v>1391</v>
      </c>
      <c r="AO161" s="106" t="s">
        <v>3264</v>
      </c>
      <c r="AP161" s="106"/>
      <c r="AQ161" s="106" t="s">
        <v>228</v>
      </c>
    </row>
    <row r="162" spans="1:43" s="42" customFormat="1" ht="15.75" customHeight="1" x14ac:dyDescent="0.25">
      <c r="A162" s="42" t="s">
        <v>4</v>
      </c>
      <c r="B162" s="42" t="s">
        <v>1385</v>
      </c>
      <c r="C162" s="52">
        <v>4</v>
      </c>
      <c r="D162" s="52" t="s">
        <v>71</v>
      </c>
      <c r="E162" s="101" t="s">
        <v>2642</v>
      </c>
      <c r="F162" s="41" t="s">
        <v>3260</v>
      </c>
      <c r="G162" s="42" t="s">
        <v>247</v>
      </c>
      <c r="H162" s="345" t="s">
        <v>3263</v>
      </c>
      <c r="I162" s="42" t="s">
        <v>1392</v>
      </c>
      <c r="J162" s="42" t="s">
        <v>1393</v>
      </c>
      <c r="K162" s="42" t="s">
        <v>1394</v>
      </c>
      <c r="L162" s="42" t="s">
        <v>89</v>
      </c>
      <c r="M162" s="66">
        <v>43154</v>
      </c>
      <c r="N162" s="66">
        <v>43257</v>
      </c>
      <c r="O162" s="66">
        <v>45048</v>
      </c>
      <c r="P162" s="69"/>
      <c r="Q162" s="66">
        <v>44712</v>
      </c>
      <c r="R162" s="69"/>
      <c r="S162" s="69">
        <v>43804</v>
      </c>
      <c r="T162" s="52" t="str">
        <f t="shared" si="15"/>
        <v>1791</v>
      </c>
      <c r="U162" s="52" t="str">
        <f t="shared" si="19"/>
        <v>1455</v>
      </c>
      <c r="V162" s="42" t="s">
        <v>1377</v>
      </c>
      <c r="W162" s="96">
        <v>104</v>
      </c>
      <c r="X162" s="52">
        <f>W162*7</f>
        <v>728</v>
      </c>
      <c r="Y162" s="52">
        <f t="shared" si="22"/>
        <v>727</v>
      </c>
      <c r="Z162" s="52">
        <v>760</v>
      </c>
      <c r="AA162" s="52">
        <v>2</v>
      </c>
      <c r="AB162" s="42">
        <f t="shared" si="21"/>
        <v>380</v>
      </c>
      <c r="AC162" s="112" t="s">
        <v>1331</v>
      </c>
      <c r="AD162" s="42" t="s">
        <v>69</v>
      </c>
      <c r="AE162" s="52">
        <v>3</v>
      </c>
      <c r="AF162" s="101" t="s">
        <v>3268</v>
      </c>
      <c r="AG162" s="101">
        <v>221</v>
      </c>
      <c r="AH162" s="258" t="s">
        <v>3267</v>
      </c>
      <c r="AI162" s="52">
        <v>2</v>
      </c>
      <c r="AJ162" s="42" t="s">
        <v>861</v>
      </c>
      <c r="AK162" s="52" t="s">
        <v>1389</v>
      </c>
      <c r="AL162" s="42" t="s">
        <v>1390</v>
      </c>
      <c r="AM162" s="52" t="s">
        <v>172</v>
      </c>
      <c r="AN162" s="42" t="s">
        <v>1395</v>
      </c>
      <c r="AO162" s="106" t="s">
        <v>3264</v>
      </c>
      <c r="AP162" s="105" t="s">
        <v>1396</v>
      </c>
      <c r="AQ162" s="106" t="s">
        <v>228</v>
      </c>
    </row>
    <row r="163" spans="1:43" s="42" customFormat="1" ht="15.75" customHeight="1" x14ac:dyDescent="0.25">
      <c r="A163" s="42" t="s">
        <v>4</v>
      </c>
      <c r="B163" s="42" t="s">
        <v>1397</v>
      </c>
      <c r="C163" s="52">
        <v>1</v>
      </c>
      <c r="D163" s="52" t="s">
        <v>195</v>
      </c>
      <c r="E163" s="101" t="s">
        <v>2634</v>
      </c>
      <c r="F163" s="42" t="s">
        <v>3269</v>
      </c>
      <c r="G163" s="42" t="s">
        <v>3271</v>
      </c>
      <c r="H163" s="106" t="s">
        <v>3270</v>
      </c>
      <c r="I163" s="42" t="s">
        <v>1400</v>
      </c>
      <c r="J163" s="42" t="s">
        <v>1401</v>
      </c>
      <c r="K163" s="42" t="s">
        <v>1402</v>
      </c>
      <c r="L163" s="106" t="s">
        <v>89</v>
      </c>
      <c r="M163" s="66">
        <v>42839</v>
      </c>
      <c r="N163" s="291">
        <v>43469</v>
      </c>
      <c r="O163" s="291">
        <v>44286</v>
      </c>
      <c r="P163" s="291"/>
      <c r="Q163" s="291">
        <v>44286</v>
      </c>
      <c r="R163" s="291"/>
      <c r="S163" s="69">
        <v>43628</v>
      </c>
      <c r="T163" s="52" t="str">
        <f t="shared" ref="T163:T169" si="23">IMSUB(O163,N163)</f>
        <v>817</v>
      </c>
      <c r="U163" s="52" t="str">
        <f t="shared" si="19"/>
        <v>817</v>
      </c>
      <c r="V163" s="42" t="s">
        <v>112</v>
      </c>
      <c r="W163" s="96">
        <v>12</v>
      </c>
      <c r="X163" s="52">
        <f>W163*7</f>
        <v>84</v>
      </c>
      <c r="Y163" s="52">
        <f t="shared" si="22"/>
        <v>733</v>
      </c>
      <c r="Z163" s="52">
        <v>160</v>
      </c>
      <c r="AA163" s="52">
        <v>2</v>
      </c>
      <c r="AB163" s="42">
        <f t="shared" si="21"/>
        <v>80</v>
      </c>
      <c r="AC163" s="112" t="s">
        <v>1403</v>
      </c>
      <c r="AD163" s="42" t="s">
        <v>54</v>
      </c>
      <c r="AE163" s="52">
        <v>2</v>
      </c>
      <c r="AF163" s="101">
        <v>3</v>
      </c>
      <c r="AG163" s="101">
        <v>1</v>
      </c>
      <c r="AH163" s="258" t="s">
        <v>1404</v>
      </c>
      <c r="AI163" s="52">
        <v>3</v>
      </c>
      <c r="AJ163" s="42" t="s">
        <v>2279</v>
      </c>
      <c r="AK163" s="52" t="s">
        <v>64</v>
      </c>
      <c r="AM163" s="52" t="s">
        <v>94</v>
      </c>
      <c r="AN163" s="42" t="s">
        <v>1406</v>
      </c>
      <c r="AO163" s="106" t="s">
        <v>2191</v>
      </c>
      <c r="AP163" s="106"/>
      <c r="AQ163" s="106" t="s">
        <v>2310</v>
      </c>
    </row>
    <row r="164" spans="1:43" s="42" customFormat="1" ht="15" customHeight="1" x14ac:dyDescent="0.25">
      <c r="A164" s="42" t="s">
        <v>4</v>
      </c>
      <c r="B164" s="42" t="s">
        <v>3272</v>
      </c>
      <c r="C164" s="52">
        <v>3</v>
      </c>
      <c r="D164" s="52" t="s">
        <v>83</v>
      </c>
      <c r="E164" s="101" t="s">
        <v>2645</v>
      </c>
      <c r="F164" s="42" t="s">
        <v>1408</v>
      </c>
      <c r="G164" s="42" t="s">
        <v>3275</v>
      </c>
      <c r="H164" s="106" t="s">
        <v>3274</v>
      </c>
      <c r="I164" s="42" t="s">
        <v>1410</v>
      </c>
      <c r="J164" s="42" t="s">
        <v>1411</v>
      </c>
      <c r="K164" s="42" t="s">
        <v>1412</v>
      </c>
      <c r="L164" s="42" t="s">
        <v>76</v>
      </c>
      <c r="M164" s="156">
        <v>41432</v>
      </c>
      <c r="N164" s="257">
        <v>40909</v>
      </c>
      <c r="O164" s="291">
        <v>43800</v>
      </c>
      <c r="P164" s="291"/>
      <c r="Q164" s="291">
        <v>43800</v>
      </c>
      <c r="R164" s="291"/>
      <c r="S164" s="298">
        <v>43633</v>
      </c>
      <c r="T164" s="52" t="str">
        <f t="shared" si="23"/>
        <v>2891</v>
      </c>
      <c r="U164" s="52" t="str">
        <f t="shared" si="19"/>
        <v>2891</v>
      </c>
      <c r="V164" s="42" t="s">
        <v>261</v>
      </c>
      <c r="W164" s="143">
        <v>24</v>
      </c>
      <c r="X164" s="52">
        <f>W164*7</f>
        <v>168</v>
      </c>
      <c r="Y164" s="52">
        <f t="shared" si="22"/>
        <v>2723</v>
      </c>
      <c r="Z164" s="52">
        <v>721</v>
      </c>
      <c r="AA164" s="70">
        <v>5</v>
      </c>
      <c r="AB164" s="42">
        <f t="shared" si="21"/>
        <v>144.19999999999999</v>
      </c>
      <c r="AC164" s="42" t="s">
        <v>1413</v>
      </c>
      <c r="AD164" s="42" t="s">
        <v>69</v>
      </c>
      <c r="AE164" s="70">
        <v>2</v>
      </c>
      <c r="AF164" s="107" t="s">
        <v>485</v>
      </c>
      <c r="AG164" s="107">
        <v>6</v>
      </c>
      <c r="AH164" s="258" t="s">
        <v>1414</v>
      </c>
      <c r="AI164" s="52">
        <v>3</v>
      </c>
      <c r="AJ164" s="42" t="s">
        <v>2279</v>
      </c>
      <c r="AK164" s="52" t="s">
        <v>64</v>
      </c>
      <c r="AM164" s="52" t="s">
        <v>94</v>
      </c>
      <c r="AN164" s="42" t="s">
        <v>1415</v>
      </c>
      <c r="AO164" s="106" t="s">
        <v>3276</v>
      </c>
      <c r="AP164" s="106"/>
      <c r="AQ164" s="106" t="s">
        <v>2310</v>
      </c>
    </row>
    <row r="165" spans="1:43" s="42" customFormat="1" ht="15" customHeight="1" x14ac:dyDescent="0.25">
      <c r="A165" s="38" t="s">
        <v>4</v>
      </c>
      <c r="B165" s="92" t="s">
        <v>1416</v>
      </c>
      <c r="C165" s="40">
        <v>2</v>
      </c>
      <c r="D165" s="40" t="s">
        <v>195</v>
      </c>
      <c r="E165" s="99" t="s">
        <v>2634</v>
      </c>
      <c r="F165" s="42" t="s">
        <v>1417</v>
      </c>
      <c r="G165" s="42" t="s">
        <v>1418</v>
      </c>
      <c r="H165" s="106"/>
      <c r="I165" s="93" t="s">
        <v>1419</v>
      </c>
      <c r="K165" s="92" t="s">
        <v>1420</v>
      </c>
      <c r="L165" s="39" t="s">
        <v>89</v>
      </c>
      <c r="M165" s="94">
        <v>42024</v>
      </c>
      <c r="N165" s="78">
        <v>42370</v>
      </c>
      <c r="O165" s="95">
        <v>43983</v>
      </c>
      <c r="P165" s="95"/>
      <c r="Q165" s="95">
        <v>43800</v>
      </c>
      <c r="R165" s="95"/>
      <c r="S165" s="95">
        <v>43556</v>
      </c>
      <c r="T165" s="52" t="str">
        <f t="shared" si="23"/>
        <v>1613</v>
      </c>
      <c r="U165" s="52" t="str">
        <f t="shared" si="19"/>
        <v>1430</v>
      </c>
      <c r="V165" s="42" t="s">
        <v>314</v>
      </c>
      <c r="W165" s="96">
        <v>26.071449999999999</v>
      </c>
      <c r="X165" s="49">
        <v>182.50014999999999</v>
      </c>
      <c r="Y165" s="52">
        <f t="shared" si="22"/>
        <v>1247.4998499999999</v>
      </c>
      <c r="Z165" s="70">
        <v>200</v>
      </c>
      <c r="AA165" s="49">
        <v>2</v>
      </c>
      <c r="AB165" s="42">
        <f t="shared" si="21"/>
        <v>100</v>
      </c>
      <c r="AC165" s="93" t="s">
        <v>1421</v>
      </c>
      <c r="AD165" s="42" t="s">
        <v>739</v>
      </c>
      <c r="AE165" s="101">
        <v>1</v>
      </c>
      <c r="AF165" s="101">
        <v>1</v>
      </c>
      <c r="AG165" s="101">
        <v>10</v>
      </c>
      <c r="AH165" s="258" t="s">
        <v>1422</v>
      </c>
      <c r="AI165" s="52">
        <v>3</v>
      </c>
      <c r="AJ165" s="42" t="s">
        <v>3278</v>
      </c>
      <c r="AK165" s="52" t="s">
        <v>64</v>
      </c>
      <c r="AL165" s="42" t="s">
        <v>64</v>
      </c>
      <c r="AM165" s="52" t="s">
        <v>228</v>
      </c>
      <c r="AO165" s="106" t="s">
        <v>3277</v>
      </c>
      <c r="AP165" s="106"/>
      <c r="AQ165" s="106" t="s">
        <v>2310</v>
      </c>
    </row>
    <row r="166" spans="1:43" s="42" customFormat="1" ht="15.75" customHeight="1" x14ac:dyDescent="0.25">
      <c r="A166" s="42" t="s">
        <v>4</v>
      </c>
      <c r="B166" s="42" t="s">
        <v>1424</v>
      </c>
      <c r="C166" s="52">
        <v>2</v>
      </c>
      <c r="D166" s="52" t="s">
        <v>195</v>
      </c>
      <c r="E166" s="101" t="s">
        <v>2634</v>
      </c>
      <c r="F166" s="42" t="s">
        <v>1425</v>
      </c>
      <c r="G166" s="42" t="s">
        <v>713</v>
      </c>
      <c r="H166" s="106"/>
      <c r="I166" s="42" t="s">
        <v>1426</v>
      </c>
      <c r="K166" s="42" t="s">
        <v>1427</v>
      </c>
      <c r="L166" s="42" t="s">
        <v>89</v>
      </c>
      <c r="M166" s="156">
        <v>42760</v>
      </c>
      <c r="N166" s="257">
        <v>42736</v>
      </c>
      <c r="O166" s="257">
        <v>44013</v>
      </c>
      <c r="P166" s="291"/>
      <c r="Q166" s="257">
        <v>43831</v>
      </c>
      <c r="R166" s="291"/>
      <c r="S166" s="156" t="s">
        <v>3280</v>
      </c>
      <c r="T166" s="52" t="str">
        <f t="shared" si="23"/>
        <v>1277</v>
      </c>
      <c r="U166" s="52" t="str">
        <f t="shared" si="19"/>
        <v>1095</v>
      </c>
      <c r="V166" s="42" t="s">
        <v>112</v>
      </c>
      <c r="W166" s="143">
        <v>12</v>
      </c>
      <c r="X166" s="52">
        <f>W166*7</f>
        <v>84</v>
      </c>
      <c r="Y166" s="52">
        <f t="shared" si="22"/>
        <v>1011</v>
      </c>
      <c r="Z166" s="52">
        <v>222</v>
      </c>
      <c r="AA166" s="52">
        <v>2</v>
      </c>
      <c r="AB166" s="42">
        <f t="shared" si="21"/>
        <v>111</v>
      </c>
      <c r="AC166" s="42" t="s">
        <v>3282</v>
      </c>
      <c r="AD166" s="42" t="s">
        <v>54</v>
      </c>
      <c r="AE166" s="101">
        <v>2</v>
      </c>
      <c r="AF166" s="101">
        <v>3</v>
      </c>
      <c r="AG166" s="101" t="s">
        <v>2237</v>
      </c>
      <c r="AH166" s="258" t="s">
        <v>64</v>
      </c>
      <c r="AI166" s="52">
        <v>3</v>
      </c>
      <c r="AJ166" s="42" t="s">
        <v>1429</v>
      </c>
      <c r="AK166" s="52" t="s">
        <v>64</v>
      </c>
      <c r="AM166" s="52" t="s">
        <v>94</v>
      </c>
      <c r="AN166" s="42" t="s">
        <v>1430</v>
      </c>
      <c r="AO166" s="106" t="s">
        <v>3281</v>
      </c>
      <c r="AP166" s="106"/>
      <c r="AQ166" s="106" t="s">
        <v>2310</v>
      </c>
    </row>
    <row r="167" spans="1:43" s="42" customFormat="1" ht="15.75" customHeight="1" x14ac:dyDescent="0.25">
      <c r="A167" s="42" t="s">
        <v>4</v>
      </c>
      <c r="B167" s="42" t="s">
        <v>1431</v>
      </c>
      <c r="C167" s="52">
        <v>1</v>
      </c>
      <c r="D167" s="52" t="s">
        <v>195</v>
      </c>
      <c r="E167" s="101" t="s">
        <v>2634</v>
      </c>
      <c r="F167" s="42" t="s">
        <v>516</v>
      </c>
      <c r="G167" s="42" t="s">
        <v>1432</v>
      </c>
      <c r="H167" s="106"/>
      <c r="I167" s="42" t="s">
        <v>1433</v>
      </c>
      <c r="J167" s="42" t="s">
        <v>1434</v>
      </c>
      <c r="K167" s="42" t="s">
        <v>1435</v>
      </c>
      <c r="L167" s="42" t="s">
        <v>89</v>
      </c>
      <c r="M167" s="66">
        <v>42992</v>
      </c>
      <c r="N167" s="67">
        <v>42963</v>
      </c>
      <c r="O167" s="68">
        <v>44243</v>
      </c>
      <c r="P167" s="68"/>
      <c r="Q167" s="68">
        <v>44090</v>
      </c>
      <c r="R167" s="68"/>
      <c r="S167" s="68">
        <v>43760</v>
      </c>
      <c r="T167" s="52" t="str">
        <f t="shared" si="23"/>
        <v>1280</v>
      </c>
      <c r="U167" s="52" t="str">
        <f t="shared" si="19"/>
        <v>1127</v>
      </c>
      <c r="V167" s="42" t="s">
        <v>450</v>
      </c>
      <c r="W167" s="96">
        <v>26</v>
      </c>
      <c r="X167" s="49">
        <v>182</v>
      </c>
      <c r="Y167" s="52">
        <f t="shared" si="22"/>
        <v>945</v>
      </c>
      <c r="Z167" s="52">
        <v>600</v>
      </c>
      <c r="AA167" s="70">
        <v>3</v>
      </c>
      <c r="AB167" s="42">
        <f t="shared" si="21"/>
        <v>200</v>
      </c>
      <c r="AC167" s="42" t="s">
        <v>1437</v>
      </c>
      <c r="AD167" s="42" t="s">
        <v>69</v>
      </c>
      <c r="AE167" s="107">
        <v>2</v>
      </c>
      <c r="AF167" s="107">
        <v>5</v>
      </c>
      <c r="AG167" s="107" t="s">
        <v>2248</v>
      </c>
      <c r="AH167" s="258" t="s">
        <v>1438</v>
      </c>
      <c r="AI167" s="52">
        <v>3</v>
      </c>
      <c r="AJ167" s="42" t="s">
        <v>3283</v>
      </c>
      <c r="AK167" s="52" t="s">
        <v>64</v>
      </c>
      <c r="AM167" s="52" t="s">
        <v>1090</v>
      </c>
      <c r="AN167" s="42" t="s">
        <v>1440</v>
      </c>
      <c r="AO167" s="106" t="s">
        <v>2191</v>
      </c>
      <c r="AP167" s="106"/>
      <c r="AQ167" s="106" t="s">
        <v>228</v>
      </c>
    </row>
    <row r="168" spans="1:43" s="42" customFormat="1" ht="15.75" customHeight="1" x14ac:dyDescent="0.25">
      <c r="A168" s="38" t="s">
        <v>4</v>
      </c>
      <c r="B168" s="76" t="s">
        <v>1442</v>
      </c>
      <c r="C168" s="40">
        <v>4</v>
      </c>
      <c r="D168" s="40" t="s">
        <v>71</v>
      </c>
      <c r="E168" s="99" t="s">
        <v>2642</v>
      </c>
      <c r="F168" s="41" t="s">
        <v>3286</v>
      </c>
      <c r="G168" s="41" t="s">
        <v>3287</v>
      </c>
      <c r="H168" s="345"/>
      <c r="I168" s="77" t="s">
        <v>1444</v>
      </c>
      <c r="J168" s="42" t="s">
        <v>1445</v>
      </c>
      <c r="K168" s="149" t="s">
        <v>1446</v>
      </c>
      <c r="L168" s="39" t="s">
        <v>3284</v>
      </c>
      <c r="M168" s="44">
        <v>41614</v>
      </c>
      <c r="N168" s="44">
        <v>41698</v>
      </c>
      <c r="O168" s="78">
        <v>44764</v>
      </c>
      <c r="P168" s="95"/>
      <c r="Q168" s="78">
        <v>44764</v>
      </c>
      <c r="R168" s="95"/>
      <c r="S168" s="78" t="s">
        <v>3285</v>
      </c>
      <c r="T168" s="52" t="str">
        <f t="shared" si="23"/>
        <v>3066</v>
      </c>
      <c r="U168" s="52" t="str">
        <f t="shared" si="19"/>
        <v>3066</v>
      </c>
      <c r="V168" s="38" t="s">
        <v>1448</v>
      </c>
      <c r="W168" s="154">
        <v>240</v>
      </c>
      <c r="X168" s="49">
        <v>1680</v>
      </c>
      <c r="Y168" s="52">
        <f t="shared" si="22"/>
        <v>1386</v>
      </c>
      <c r="Z168" s="40">
        <v>1150</v>
      </c>
      <c r="AA168" s="49">
        <v>2</v>
      </c>
      <c r="AB168" s="42">
        <f t="shared" si="21"/>
        <v>575</v>
      </c>
      <c r="AC168" s="77" t="s">
        <v>1449</v>
      </c>
      <c r="AD168" s="39" t="s">
        <v>1441</v>
      </c>
      <c r="AE168" s="100">
        <v>3</v>
      </c>
      <c r="AF168" s="100" t="s">
        <v>3289</v>
      </c>
      <c r="AG168" s="100">
        <v>68</v>
      </c>
      <c r="AH168" s="350" t="s">
        <v>1450</v>
      </c>
      <c r="AI168" s="52">
        <v>1</v>
      </c>
      <c r="AK168" s="40" t="s">
        <v>214</v>
      </c>
      <c r="AL168" s="113" t="s">
        <v>1451</v>
      </c>
      <c r="AM168" s="40" t="s">
        <v>81</v>
      </c>
      <c r="AO168" s="106" t="s">
        <v>3288</v>
      </c>
      <c r="AP168" s="106"/>
      <c r="AQ168" s="106" t="s">
        <v>228</v>
      </c>
    </row>
    <row r="169" spans="1:43" s="42" customFormat="1" ht="15.75" customHeight="1" x14ac:dyDescent="0.25">
      <c r="A169" s="42" t="s">
        <v>4</v>
      </c>
      <c r="B169" s="42" t="s">
        <v>3290</v>
      </c>
      <c r="C169" s="52">
        <v>2</v>
      </c>
      <c r="D169" s="52" t="s">
        <v>195</v>
      </c>
      <c r="E169" s="101" t="s">
        <v>2634</v>
      </c>
      <c r="F169" s="42" t="s">
        <v>1453</v>
      </c>
      <c r="G169" s="42" t="s">
        <v>1454</v>
      </c>
      <c r="H169" s="106"/>
      <c r="I169" s="42" t="s">
        <v>1455</v>
      </c>
      <c r="J169" s="42" t="s">
        <v>1456</v>
      </c>
      <c r="K169" s="42" t="s">
        <v>1457</v>
      </c>
      <c r="L169" s="42" t="s">
        <v>89</v>
      </c>
      <c r="M169" s="66">
        <v>42803</v>
      </c>
      <c r="N169" s="67">
        <v>42644</v>
      </c>
      <c r="O169" s="68">
        <v>44166</v>
      </c>
      <c r="P169" s="68"/>
      <c r="Q169" s="68">
        <v>43831</v>
      </c>
      <c r="R169" s="68"/>
      <c r="S169" s="68">
        <v>43655</v>
      </c>
      <c r="T169" s="52" t="str">
        <f t="shared" si="23"/>
        <v>1522</v>
      </c>
      <c r="U169" s="52" t="str">
        <f t="shared" si="19"/>
        <v>1187</v>
      </c>
      <c r="V169" s="42" t="s">
        <v>292</v>
      </c>
      <c r="W169" s="96">
        <v>2</v>
      </c>
      <c r="X169" s="49">
        <v>14</v>
      </c>
      <c r="Y169" s="52">
        <f t="shared" si="22"/>
        <v>1173</v>
      </c>
      <c r="Z169" s="52">
        <v>60</v>
      </c>
      <c r="AA169" s="107">
        <v>3</v>
      </c>
      <c r="AB169" s="42">
        <f t="shared" si="21"/>
        <v>20</v>
      </c>
      <c r="AC169" s="42" t="s">
        <v>1459</v>
      </c>
      <c r="AD169" s="42" t="s">
        <v>54</v>
      </c>
      <c r="AE169" s="107">
        <v>2</v>
      </c>
      <c r="AF169" s="107">
        <v>2</v>
      </c>
      <c r="AG169" s="107" t="s">
        <v>2248</v>
      </c>
      <c r="AH169" s="142" t="s">
        <v>1460</v>
      </c>
      <c r="AI169" s="52" t="s">
        <v>1309</v>
      </c>
      <c r="AJ169" s="42" t="s">
        <v>3292</v>
      </c>
      <c r="AK169" s="52" t="s">
        <v>64</v>
      </c>
      <c r="AM169" s="52" t="s">
        <v>94</v>
      </c>
      <c r="AN169" s="42" t="s">
        <v>1462</v>
      </c>
      <c r="AO169" s="106" t="s">
        <v>3291</v>
      </c>
      <c r="AP169" s="106"/>
      <c r="AQ169" s="106" t="s">
        <v>2310</v>
      </c>
    </row>
    <row r="170" spans="1:43" s="401" customFormat="1" ht="15.75" customHeight="1" x14ac:dyDescent="0.25">
      <c r="A170" s="401" t="s">
        <v>6</v>
      </c>
      <c r="B170" s="402" t="s">
        <v>2220</v>
      </c>
      <c r="C170" s="403">
        <v>4</v>
      </c>
      <c r="D170" s="403" t="s">
        <v>71</v>
      </c>
      <c r="E170" s="419" t="s">
        <v>2642</v>
      </c>
      <c r="F170" s="404" t="s">
        <v>3301</v>
      </c>
      <c r="G170" s="404" t="s">
        <v>247</v>
      </c>
      <c r="I170" s="402" t="s">
        <v>3012</v>
      </c>
      <c r="J170" s="405" t="s">
        <v>3298</v>
      </c>
      <c r="K170" s="402" t="s">
        <v>3013</v>
      </c>
      <c r="L170" s="413" t="s">
        <v>3297</v>
      </c>
      <c r="M170" s="407">
        <v>41282</v>
      </c>
      <c r="N170" s="406">
        <v>41263</v>
      </c>
      <c r="O170" s="414">
        <v>44769</v>
      </c>
      <c r="P170" s="408"/>
      <c r="Q170" s="414">
        <v>44588</v>
      </c>
      <c r="R170" s="415"/>
      <c r="S170" s="416">
        <v>43802</v>
      </c>
      <c r="T170" s="409"/>
      <c r="U170" s="410"/>
      <c r="V170" s="415" t="s">
        <v>3299</v>
      </c>
      <c r="W170" s="411"/>
      <c r="X170" s="409"/>
      <c r="Y170" s="410"/>
      <c r="Z170" s="403">
        <v>800</v>
      </c>
      <c r="AA170" s="417">
        <v>6</v>
      </c>
      <c r="AB170" s="411">
        <v>160</v>
      </c>
      <c r="AC170" s="402" t="s">
        <v>3014</v>
      </c>
      <c r="AD170" s="403" t="s">
        <v>69</v>
      </c>
      <c r="AE170" s="420">
        <v>3</v>
      </c>
      <c r="AF170" s="419" t="s">
        <v>2227</v>
      </c>
      <c r="AG170" s="419">
        <v>169</v>
      </c>
      <c r="AH170" s="418" t="s">
        <v>1338</v>
      </c>
      <c r="AI170" s="411">
        <v>2</v>
      </c>
      <c r="AJ170" s="401" t="s">
        <v>1130</v>
      </c>
      <c r="AK170" s="403" t="s">
        <v>1107</v>
      </c>
      <c r="AL170" s="412" t="s">
        <v>3130</v>
      </c>
      <c r="AM170" s="403" t="s">
        <v>172</v>
      </c>
      <c r="AN170" s="402"/>
      <c r="AO170" s="349" t="s">
        <v>3300</v>
      </c>
      <c r="AQ170" s="401" t="s">
        <v>228</v>
      </c>
    </row>
  </sheetData>
  <autoFilter ref="A6:AQ170">
    <sortState ref="A6:AQ168">
      <sortCondition ref="A5:A130"/>
    </sortState>
  </autoFilter>
  <mergeCells count="7">
    <mergeCell ref="A1:G2"/>
    <mergeCell ref="A3:G3"/>
    <mergeCell ref="AI1:AL3"/>
    <mergeCell ref="AM1:AO3"/>
    <mergeCell ref="N3:S3"/>
    <mergeCell ref="Y2:AE2"/>
    <mergeCell ref="Y3:AE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12" sqref="B12"/>
    </sheetView>
  </sheetViews>
  <sheetFormatPr defaultColWidth="8.85546875" defaultRowHeight="15" x14ac:dyDescent="0.25"/>
  <sheetData>
    <row r="1" spans="1:3" x14ac:dyDescent="0.25">
      <c r="A1" t="s">
        <v>2750</v>
      </c>
    </row>
    <row r="2" spans="1:3" x14ac:dyDescent="0.25">
      <c r="B2" t="s">
        <v>2751</v>
      </c>
    </row>
    <row r="3" spans="1:3" x14ac:dyDescent="0.25">
      <c r="B3" t="s">
        <v>2753</v>
      </c>
    </row>
    <row r="4" spans="1:3" x14ac:dyDescent="0.25">
      <c r="B4" t="s">
        <v>2752</v>
      </c>
    </row>
    <row r="6" spans="1:3" x14ac:dyDescent="0.25">
      <c r="B6" t="s">
        <v>2754</v>
      </c>
    </row>
    <row r="8" spans="1:3" x14ac:dyDescent="0.25">
      <c r="B8" t="s">
        <v>2755</v>
      </c>
    </row>
    <row r="9" spans="1:3" x14ac:dyDescent="0.25">
      <c r="C9" t="s">
        <v>2756</v>
      </c>
    </row>
    <row r="10" spans="1:3" x14ac:dyDescent="0.25">
      <c r="C10" t="s">
        <v>2757</v>
      </c>
    </row>
    <row r="11" spans="1:3" x14ac:dyDescent="0.25">
      <c r="C11" t="s">
        <v>2758</v>
      </c>
    </row>
  </sheetData>
  <pageMargins left="0.7" right="0.7" top="0.75" bottom="0.75"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6" sqref="A6"/>
    </sheetView>
  </sheetViews>
  <sheetFormatPr defaultColWidth="8.85546875" defaultRowHeight="15" x14ac:dyDescent="0.25"/>
  <sheetData>
    <row r="1" spans="1:2" x14ac:dyDescent="0.25">
      <c r="A1" t="s">
        <v>2767</v>
      </c>
    </row>
    <row r="2" spans="1:2" x14ac:dyDescent="0.25">
      <c r="B2" t="s">
        <v>2768</v>
      </c>
    </row>
    <row r="3" spans="1:2" x14ac:dyDescent="0.25">
      <c r="B3" t="s">
        <v>2769</v>
      </c>
    </row>
    <row r="5" spans="1:2" x14ac:dyDescent="0.25">
      <c r="B5" t="s">
        <v>2770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4"/>
  <sheetViews>
    <sheetView workbookViewId="0">
      <selection activeCell="C13" sqref="C13"/>
    </sheetView>
  </sheetViews>
  <sheetFormatPr defaultColWidth="8.85546875" defaultRowHeight="15" x14ac:dyDescent="0.25"/>
  <cols>
    <col min="1" max="1" width="9.28515625" customWidth="1"/>
    <col min="2" max="2" width="15.140625" customWidth="1"/>
    <col min="3" max="3" width="29.42578125" customWidth="1"/>
    <col min="4" max="4" width="9" customWidth="1"/>
    <col min="9" max="9" width="24.42578125" customWidth="1"/>
    <col min="12" max="12" width="16.42578125" customWidth="1"/>
    <col min="13" max="13" width="13.42578125" customWidth="1"/>
    <col min="14" max="14" width="11.42578125" customWidth="1"/>
    <col min="15" max="15" width="11.85546875" customWidth="1"/>
    <col min="16" max="16" width="15" style="292" customWidth="1"/>
    <col min="17" max="17" width="15.85546875" customWidth="1"/>
    <col min="18" max="18" width="12.85546875" customWidth="1"/>
    <col min="19" max="19" width="11" customWidth="1"/>
    <col min="21" max="21" width="11.7109375" customWidth="1"/>
    <col min="24" max="24" width="11.42578125" customWidth="1"/>
  </cols>
  <sheetData>
    <row r="1" spans="1:42" s="176" customFormat="1" ht="39" customHeight="1" thickBot="1" x14ac:dyDescent="0.3">
      <c r="A1" s="492" t="s">
        <v>2372</v>
      </c>
      <c r="B1" s="493"/>
      <c r="C1" s="493"/>
      <c r="D1" s="493"/>
      <c r="E1" s="493"/>
      <c r="F1" s="494"/>
      <c r="G1" s="495" t="s">
        <v>2043</v>
      </c>
      <c r="H1" s="496"/>
      <c r="I1" s="496"/>
      <c r="J1" s="496"/>
      <c r="K1" s="496"/>
      <c r="L1" s="496"/>
      <c r="M1" s="496"/>
      <c r="N1" s="496"/>
      <c r="O1" s="496"/>
      <c r="P1" s="496"/>
      <c r="Q1" s="496"/>
      <c r="R1" s="496"/>
      <c r="S1" s="496"/>
    </row>
    <row r="2" spans="1:42" s="176" customFormat="1" ht="54.75" customHeight="1" thickBot="1" x14ac:dyDescent="0.3">
      <c r="A2" s="497" t="s">
        <v>2044</v>
      </c>
      <c r="B2" s="498"/>
      <c r="C2" s="498"/>
      <c r="D2" s="498"/>
      <c r="E2" s="498"/>
      <c r="F2" s="499"/>
      <c r="G2" s="177"/>
      <c r="H2" s="177"/>
      <c r="I2" s="177"/>
      <c r="J2" s="177"/>
      <c r="K2" s="177"/>
      <c r="L2" s="177"/>
      <c r="M2" s="177"/>
      <c r="P2" s="348"/>
    </row>
    <row r="3" spans="1:42" ht="15.75" thickBot="1" x14ac:dyDescent="0.3"/>
    <row r="4" spans="1:42" s="346" customFormat="1" ht="38.25" customHeight="1" thickBot="1" x14ac:dyDescent="0.3">
      <c r="A4" s="500" t="s">
        <v>2341</v>
      </c>
      <c r="B4" s="501"/>
      <c r="C4" s="501"/>
      <c r="D4" s="501"/>
      <c r="E4" s="501"/>
      <c r="F4" s="501"/>
      <c r="G4" s="501"/>
      <c r="H4" s="501"/>
      <c r="I4" s="501"/>
      <c r="J4" s="501"/>
      <c r="K4" s="501"/>
      <c r="L4" s="501"/>
      <c r="M4" s="501"/>
      <c r="N4" s="501"/>
      <c r="O4" s="501"/>
      <c r="P4" s="501"/>
      <c r="Q4" s="501"/>
      <c r="R4" s="501"/>
      <c r="S4" s="501"/>
      <c r="T4" s="501"/>
      <c r="U4" s="501"/>
      <c r="V4" s="501"/>
      <c r="W4" s="501"/>
      <c r="X4" s="501"/>
      <c r="Y4" s="501"/>
      <c r="Z4" s="347"/>
      <c r="AA4" s="347"/>
      <c r="AB4" s="347"/>
      <c r="AC4" s="347"/>
      <c r="AD4" s="347"/>
      <c r="AE4" s="347"/>
      <c r="AF4" s="347"/>
      <c r="AG4" s="347"/>
      <c r="AH4" s="347"/>
      <c r="AI4" s="347"/>
      <c r="AJ4" s="347"/>
      <c r="AK4" s="347"/>
      <c r="AL4" s="347"/>
      <c r="AM4" s="347"/>
      <c r="AN4" s="347"/>
      <c r="AO4" s="347"/>
      <c r="AP4" s="347"/>
    </row>
    <row r="12" spans="1:42" s="299" customFormat="1" x14ac:dyDescent="0.25">
      <c r="B12" s="299" t="s">
        <v>2163</v>
      </c>
      <c r="P12" s="349"/>
    </row>
    <row r="13" spans="1:42" s="299" customFormat="1" x14ac:dyDescent="0.25">
      <c r="A13" s="299">
        <v>38</v>
      </c>
      <c r="B13" s="299" t="s">
        <v>1973</v>
      </c>
      <c r="C13" s="299" t="s">
        <v>1974</v>
      </c>
      <c r="E13" s="299" t="s">
        <v>1632</v>
      </c>
      <c r="F13" s="299" t="s">
        <v>1494</v>
      </c>
      <c r="G13" s="299" t="s">
        <v>1975</v>
      </c>
      <c r="I13" s="299" t="s">
        <v>1976</v>
      </c>
      <c r="J13" s="299" t="s">
        <v>1977</v>
      </c>
      <c r="K13" s="299" t="s">
        <v>1978</v>
      </c>
      <c r="L13" s="299" t="s">
        <v>1499</v>
      </c>
      <c r="M13" s="299" t="s">
        <v>1979</v>
      </c>
      <c r="N13" s="299" t="s">
        <v>8</v>
      </c>
      <c r="O13" s="299">
        <v>24</v>
      </c>
      <c r="P13" s="349"/>
      <c r="Q13" s="299" t="s">
        <v>1527</v>
      </c>
      <c r="R13" s="299" t="s">
        <v>1502</v>
      </c>
      <c r="S13" s="299" t="s">
        <v>1980</v>
      </c>
      <c r="T13" s="299" t="s">
        <v>1981</v>
      </c>
      <c r="U13" s="300">
        <v>43446</v>
      </c>
      <c r="V13" s="300">
        <v>43558</v>
      </c>
      <c r="W13" s="300">
        <v>43558</v>
      </c>
      <c r="X13" s="300">
        <v>43605</v>
      </c>
      <c r="Z13" s="300">
        <v>43605</v>
      </c>
      <c r="AA13" s="299" t="s">
        <v>1982</v>
      </c>
      <c r="AC13" s="299" t="s">
        <v>1983</v>
      </c>
    </row>
    <row r="14" spans="1:42" s="299" customFormat="1" x14ac:dyDescent="0.25">
      <c r="A14" s="299">
        <v>39</v>
      </c>
      <c r="B14" s="299" t="s">
        <v>1984</v>
      </c>
      <c r="C14" s="299" t="s">
        <v>1985</v>
      </c>
      <c r="E14" s="299" t="s">
        <v>1632</v>
      </c>
      <c r="F14" s="299" t="s">
        <v>1494</v>
      </c>
      <c r="G14" s="299" t="s">
        <v>1975</v>
      </c>
      <c r="I14" s="299" t="s">
        <v>1976</v>
      </c>
      <c r="J14" s="299" t="s">
        <v>1986</v>
      </c>
      <c r="K14" s="299" t="s">
        <v>1987</v>
      </c>
      <c r="L14" s="299" t="s">
        <v>1802</v>
      </c>
      <c r="M14" s="299" t="s">
        <v>1979</v>
      </c>
      <c r="N14" s="299" t="s">
        <v>8</v>
      </c>
      <c r="O14" s="299">
        <v>40</v>
      </c>
      <c r="P14" s="349"/>
      <c r="Q14" s="299" t="s">
        <v>1527</v>
      </c>
      <c r="R14" s="299" t="s">
        <v>1502</v>
      </c>
      <c r="S14" s="299" t="s">
        <v>1980</v>
      </c>
      <c r="T14" s="299" t="s">
        <v>1988</v>
      </c>
      <c r="U14" s="300">
        <v>43199</v>
      </c>
      <c r="V14" s="300">
        <v>43308</v>
      </c>
      <c r="W14" s="300">
        <v>43308</v>
      </c>
      <c r="X14" s="300">
        <v>43594</v>
      </c>
      <c r="Z14" s="300">
        <v>43594</v>
      </c>
      <c r="AA14" s="299" t="s">
        <v>1982</v>
      </c>
      <c r="AC14" s="299" t="s">
        <v>1989</v>
      </c>
    </row>
  </sheetData>
  <mergeCells count="4">
    <mergeCell ref="A1:F1"/>
    <mergeCell ref="G1:S1"/>
    <mergeCell ref="A2:F2"/>
    <mergeCell ref="A4:Y4"/>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0"/>
  <sheetViews>
    <sheetView workbookViewId="0">
      <selection activeCell="H35" sqref="H35"/>
    </sheetView>
  </sheetViews>
  <sheetFormatPr defaultColWidth="8.85546875" defaultRowHeight="15" x14ac:dyDescent="0.25"/>
  <cols>
    <col min="2" max="2" width="15.85546875" customWidth="1"/>
    <col min="5" max="5" width="15.42578125" customWidth="1"/>
    <col min="8" max="8" width="35" customWidth="1"/>
    <col min="19" max="19" width="11.28515625" customWidth="1"/>
    <col min="22" max="22" width="12" customWidth="1"/>
  </cols>
  <sheetData>
    <row r="1" spans="1:27" x14ac:dyDescent="0.25">
      <c r="A1" s="23" t="s">
        <v>1463</v>
      </c>
      <c r="B1" s="23"/>
      <c r="C1" s="23"/>
      <c r="D1" s="23"/>
      <c r="E1" s="23"/>
      <c r="F1" s="23"/>
      <c r="G1" s="23"/>
    </row>
    <row r="2" spans="1:27" x14ac:dyDescent="0.25">
      <c r="A2" s="23"/>
      <c r="B2" s="23" t="s">
        <v>1466</v>
      </c>
      <c r="C2" s="23"/>
      <c r="D2" s="23"/>
      <c r="E2" s="23"/>
      <c r="F2" s="23"/>
      <c r="G2" s="23"/>
    </row>
    <row r="3" spans="1:27" x14ac:dyDescent="0.25">
      <c r="A3" s="23"/>
      <c r="B3" s="23" t="s">
        <v>1467</v>
      </c>
      <c r="C3" s="23"/>
      <c r="D3" s="23"/>
      <c r="E3" s="23"/>
      <c r="F3" s="23"/>
      <c r="G3" s="23"/>
    </row>
    <row r="4" spans="1:27" x14ac:dyDescent="0.25">
      <c r="A4" s="23"/>
      <c r="B4" s="23" t="s">
        <v>1464</v>
      </c>
      <c r="C4" s="23"/>
      <c r="D4" s="23"/>
      <c r="E4" s="23"/>
      <c r="F4" s="23"/>
      <c r="G4" s="23"/>
    </row>
    <row r="5" spans="1:27" x14ac:dyDescent="0.25">
      <c r="A5" s="23"/>
      <c r="B5" s="23" t="s">
        <v>1465</v>
      </c>
      <c r="C5" s="23"/>
      <c r="D5" s="23"/>
      <c r="E5" s="23"/>
      <c r="F5" s="23"/>
      <c r="G5" s="23"/>
    </row>
    <row r="6" spans="1:27" x14ac:dyDescent="0.25">
      <c r="A6" s="23"/>
      <c r="B6" s="23"/>
      <c r="C6" s="23"/>
      <c r="D6" s="23"/>
      <c r="E6" s="23"/>
      <c r="F6" s="23"/>
      <c r="G6" s="23"/>
    </row>
    <row r="8" spans="1:27" x14ac:dyDescent="0.25">
      <c r="A8" s="23" t="s">
        <v>1466</v>
      </c>
    </row>
    <row r="9" spans="1:27" x14ac:dyDescent="0.25">
      <c r="A9" s="23"/>
      <c r="B9" s="23" t="s">
        <v>2165</v>
      </c>
      <c r="I9" s="23" t="s">
        <v>2508</v>
      </c>
    </row>
    <row r="10" spans="1:27" x14ac:dyDescent="0.25">
      <c r="B10" s="23" t="s">
        <v>2161</v>
      </c>
    </row>
    <row r="12" spans="1:27" x14ac:dyDescent="0.25">
      <c r="A12" t="s">
        <v>1468</v>
      </c>
      <c r="B12" t="s">
        <v>1469</v>
      </c>
      <c r="C12" t="s">
        <v>1470</v>
      </c>
      <c r="D12" t="s">
        <v>1471</v>
      </c>
      <c r="E12" t="s">
        <v>1472</v>
      </c>
      <c r="F12" t="s">
        <v>1473</v>
      </c>
      <c r="G12" t="s">
        <v>1474</v>
      </c>
      <c r="H12" t="s">
        <v>1475</v>
      </c>
      <c r="I12" t="s">
        <v>53</v>
      </c>
      <c r="J12" t="s">
        <v>1476</v>
      </c>
      <c r="K12" t="s">
        <v>1477</v>
      </c>
      <c r="L12" t="s">
        <v>1478</v>
      </c>
      <c r="M12" t="s">
        <v>1479</v>
      </c>
      <c r="N12" t="s">
        <v>1480</v>
      </c>
      <c r="O12" t="s">
        <v>1481</v>
      </c>
      <c r="P12" t="s">
        <v>1482</v>
      </c>
      <c r="Q12" t="s">
        <v>1483</v>
      </c>
      <c r="R12" t="s">
        <v>1484</v>
      </c>
      <c r="S12" t="s">
        <v>32</v>
      </c>
      <c r="T12" t="s">
        <v>34</v>
      </c>
      <c r="U12" t="s">
        <v>1485</v>
      </c>
      <c r="V12" t="s">
        <v>1486</v>
      </c>
      <c r="W12" t="s">
        <v>1487</v>
      </c>
      <c r="X12" t="s">
        <v>1488</v>
      </c>
      <c r="Y12" t="s">
        <v>1489</v>
      </c>
      <c r="Z12" t="s">
        <v>1490</v>
      </c>
      <c r="AA12" t="s">
        <v>1491</v>
      </c>
    </row>
    <row r="13" spans="1:27" s="260" customFormat="1" x14ac:dyDescent="0.25">
      <c r="A13" s="260">
        <v>1</v>
      </c>
      <c r="B13" s="260" t="s">
        <v>1492</v>
      </c>
      <c r="C13" s="260" t="s">
        <v>1493</v>
      </c>
      <c r="E13" s="260" t="s">
        <v>89</v>
      </c>
      <c r="F13" s="260" t="s">
        <v>1494</v>
      </c>
      <c r="G13" s="260" t="s">
        <v>1495</v>
      </c>
      <c r="H13" s="260" t="s">
        <v>1496</v>
      </c>
      <c r="I13" s="260" t="s">
        <v>1497</v>
      </c>
      <c r="J13" s="260" t="s">
        <v>1498</v>
      </c>
      <c r="K13" s="260" t="s">
        <v>1499</v>
      </c>
      <c r="L13" s="260" t="s">
        <v>1500</v>
      </c>
      <c r="M13" s="260" t="s">
        <v>369</v>
      </c>
      <c r="N13" s="260">
        <v>55</v>
      </c>
      <c r="O13" s="260" t="s">
        <v>1501</v>
      </c>
      <c r="P13" s="260" t="s">
        <v>1502</v>
      </c>
      <c r="Q13" s="260" t="s">
        <v>1503</v>
      </c>
      <c r="R13" s="260" t="s">
        <v>1504</v>
      </c>
      <c r="S13" s="261">
        <v>43682</v>
      </c>
      <c r="T13" s="262">
        <v>45231</v>
      </c>
      <c r="U13" s="262">
        <v>45231</v>
      </c>
      <c r="V13" s="261">
        <v>43543</v>
      </c>
      <c r="X13" s="261">
        <v>43707</v>
      </c>
      <c r="Y13" s="260" t="s">
        <v>1505</v>
      </c>
      <c r="AA13" s="260" t="s">
        <v>1506</v>
      </c>
    </row>
    <row r="14" spans="1:27" x14ac:dyDescent="0.25">
      <c r="A14">
        <v>2</v>
      </c>
      <c r="B14" t="s">
        <v>1211</v>
      </c>
      <c r="C14" t="s">
        <v>1507</v>
      </c>
      <c r="E14" t="s">
        <v>89</v>
      </c>
      <c r="F14" t="s">
        <v>1494</v>
      </c>
      <c r="G14" t="s">
        <v>1495</v>
      </c>
      <c r="H14" t="s">
        <v>1508</v>
      </c>
      <c r="I14" t="s">
        <v>1215</v>
      </c>
      <c r="J14" t="s">
        <v>1214</v>
      </c>
      <c r="K14" t="s">
        <v>1499</v>
      </c>
      <c r="L14" t="s">
        <v>1509</v>
      </c>
      <c r="M14" t="s">
        <v>1144</v>
      </c>
      <c r="N14">
        <v>573</v>
      </c>
      <c r="O14" t="s">
        <v>69</v>
      </c>
      <c r="P14" t="s">
        <v>1502</v>
      </c>
      <c r="Q14" t="s">
        <v>1503</v>
      </c>
      <c r="R14" t="s">
        <v>1212</v>
      </c>
      <c r="S14" s="167">
        <v>43552</v>
      </c>
      <c r="T14" s="167">
        <v>44561</v>
      </c>
      <c r="U14" s="167">
        <v>44926</v>
      </c>
      <c r="V14" s="167">
        <v>43495</v>
      </c>
      <c r="X14" s="167">
        <v>43760</v>
      </c>
      <c r="Y14" t="s">
        <v>1510</v>
      </c>
      <c r="AA14" t="s">
        <v>1511</v>
      </c>
    </row>
    <row r="15" spans="1:27" x14ac:dyDescent="0.25">
      <c r="A15">
        <v>3</v>
      </c>
      <c r="B15" t="s">
        <v>1512</v>
      </c>
      <c r="C15" t="s">
        <v>1513</v>
      </c>
      <c r="D15" t="s">
        <v>1514</v>
      </c>
      <c r="E15" t="s">
        <v>89</v>
      </c>
      <c r="F15" t="s">
        <v>1494</v>
      </c>
      <c r="G15" t="s">
        <v>1495</v>
      </c>
      <c r="H15" t="s">
        <v>1515</v>
      </c>
      <c r="I15" t="s">
        <v>1516</v>
      </c>
      <c r="J15" t="s">
        <v>1517</v>
      </c>
      <c r="K15" t="s">
        <v>1499</v>
      </c>
      <c r="L15" t="s">
        <v>1518</v>
      </c>
      <c r="M15" t="s">
        <v>1144</v>
      </c>
      <c r="N15">
        <v>300</v>
      </c>
      <c r="O15" t="s">
        <v>69</v>
      </c>
      <c r="P15" t="s">
        <v>1502</v>
      </c>
      <c r="Q15" t="s">
        <v>1503</v>
      </c>
      <c r="R15" t="s">
        <v>1519</v>
      </c>
      <c r="S15" s="167">
        <v>43643</v>
      </c>
      <c r="T15" s="168">
        <v>45017</v>
      </c>
      <c r="U15" s="168">
        <v>45108</v>
      </c>
      <c r="V15" s="167">
        <v>43626</v>
      </c>
      <c r="X15" s="167">
        <v>43726</v>
      </c>
      <c r="Y15" t="s">
        <v>1520</v>
      </c>
      <c r="AA15" t="s">
        <v>1521</v>
      </c>
    </row>
    <row r="16" spans="1:27" x14ac:dyDescent="0.25">
      <c r="A16">
        <v>4</v>
      </c>
      <c r="B16" t="s">
        <v>1522</v>
      </c>
      <c r="C16" t="s">
        <v>1523</v>
      </c>
      <c r="E16" t="s">
        <v>89</v>
      </c>
      <c r="F16" t="s">
        <v>1494</v>
      </c>
      <c r="G16" t="s">
        <v>1495</v>
      </c>
      <c r="H16" t="s">
        <v>1524</v>
      </c>
      <c r="I16" t="s">
        <v>1525</v>
      </c>
      <c r="J16" t="s">
        <v>337</v>
      </c>
      <c r="K16" t="s">
        <v>1499</v>
      </c>
      <c r="L16" t="s">
        <v>1526</v>
      </c>
      <c r="M16" t="s">
        <v>6</v>
      </c>
      <c r="N16">
        <v>150</v>
      </c>
      <c r="O16" t="s">
        <v>1527</v>
      </c>
      <c r="P16" t="s">
        <v>1502</v>
      </c>
      <c r="Q16" t="s">
        <v>1528</v>
      </c>
      <c r="R16" t="s">
        <v>1529</v>
      </c>
      <c r="S16" s="167">
        <v>43733</v>
      </c>
      <c r="T16" s="168">
        <v>44409</v>
      </c>
      <c r="U16" s="168">
        <v>44409</v>
      </c>
      <c r="V16" s="167">
        <v>43635</v>
      </c>
      <c r="X16" s="167">
        <v>43738</v>
      </c>
      <c r="Y16" t="s">
        <v>1530</v>
      </c>
      <c r="AA16" t="s">
        <v>1531</v>
      </c>
    </row>
    <row r="17" spans="1:27" x14ac:dyDescent="0.25">
      <c r="A17">
        <v>5</v>
      </c>
      <c r="B17" t="s">
        <v>1532</v>
      </c>
      <c r="C17" t="s">
        <v>1533</v>
      </c>
      <c r="E17" t="s">
        <v>89</v>
      </c>
      <c r="F17" t="s">
        <v>1494</v>
      </c>
      <c r="G17" t="s">
        <v>1495</v>
      </c>
      <c r="H17" t="s">
        <v>1534</v>
      </c>
      <c r="I17" t="s">
        <v>1535</v>
      </c>
      <c r="J17" t="s">
        <v>1536</v>
      </c>
      <c r="K17" t="s">
        <v>1499</v>
      </c>
      <c r="L17" t="s">
        <v>1518</v>
      </c>
      <c r="M17" t="s">
        <v>8</v>
      </c>
      <c r="N17">
        <v>10</v>
      </c>
      <c r="O17" t="s">
        <v>1527</v>
      </c>
      <c r="P17" t="s">
        <v>1502</v>
      </c>
      <c r="Q17" t="s">
        <v>1537</v>
      </c>
      <c r="R17">
        <v>20190438</v>
      </c>
      <c r="S17" s="167">
        <v>43746</v>
      </c>
      <c r="T17" s="167">
        <v>44440</v>
      </c>
      <c r="U17" s="167">
        <v>44440</v>
      </c>
      <c r="V17" s="167">
        <v>43677</v>
      </c>
      <c r="X17" s="167">
        <v>43755</v>
      </c>
      <c r="Y17" t="s">
        <v>1538</v>
      </c>
      <c r="AA17" t="s">
        <v>1539</v>
      </c>
    </row>
    <row r="18" spans="1:27" x14ac:dyDescent="0.25">
      <c r="A18">
        <v>6</v>
      </c>
      <c r="B18" t="s">
        <v>1540</v>
      </c>
      <c r="C18" t="s">
        <v>1541</v>
      </c>
      <c r="E18" t="s">
        <v>61</v>
      </c>
      <c r="F18" t="s">
        <v>1494</v>
      </c>
      <c r="G18" t="s">
        <v>1542</v>
      </c>
      <c r="H18" t="s">
        <v>1543</v>
      </c>
      <c r="I18" t="s">
        <v>1544</v>
      </c>
      <c r="J18" t="s">
        <v>777</v>
      </c>
      <c r="K18" t="s">
        <v>1499</v>
      </c>
      <c r="L18" t="s">
        <v>1545</v>
      </c>
      <c r="M18" t="s">
        <v>6</v>
      </c>
      <c r="N18">
        <v>90</v>
      </c>
      <c r="O18" t="s">
        <v>69</v>
      </c>
      <c r="P18" t="s">
        <v>1502</v>
      </c>
      <c r="Q18" t="s">
        <v>1503</v>
      </c>
      <c r="R18" t="s">
        <v>1546</v>
      </c>
      <c r="S18" s="167">
        <v>43709</v>
      </c>
      <c r="T18" s="167">
        <v>44439</v>
      </c>
      <c r="U18" s="167">
        <v>44620</v>
      </c>
      <c r="V18" s="167">
        <v>43607</v>
      </c>
      <c r="X18" s="167">
        <v>43612</v>
      </c>
      <c r="AA18" t="s">
        <v>1547</v>
      </c>
    </row>
    <row r="19" spans="1:27" s="260" customFormat="1" x14ac:dyDescent="0.25">
      <c r="A19" s="260">
        <v>7</v>
      </c>
      <c r="B19" s="260" t="s">
        <v>1548</v>
      </c>
      <c r="C19" s="260" t="s">
        <v>1549</v>
      </c>
      <c r="E19" s="260" t="s">
        <v>89</v>
      </c>
      <c r="F19" s="260" t="s">
        <v>1494</v>
      </c>
      <c r="G19" s="260" t="s">
        <v>1495</v>
      </c>
      <c r="H19" s="260" t="s">
        <v>1550</v>
      </c>
      <c r="I19" s="260" t="s">
        <v>1551</v>
      </c>
      <c r="J19" s="260" t="s">
        <v>1552</v>
      </c>
      <c r="K19" s="260" t="s">
        <v>1499</v>
      </c>
      <c r="L19" s="260" t="s">
        <v>1553</v>
      </c>
      <c r="M19" s="260" t="s">
        <v>8</v>
      </c>
      <c r="N19" s="260">
        <v>150</v>
      </c>
      <c r="O19" s="260" t="s">
        <v>1501</v>
      </c>
      <c r="P19" s="260" t="s">
        <v>1502</v>
      </c>
      <c r="Q19" s="260" t="s">
        <v>1554</v>
      </c>
      <c r="R19" s="260" t="s">
        <v>1555</v>
      </c>
      <c r="S19" s="261">
        <v>43546</v>
      </c>
      <c r="T19" s="262">
        <v>45078</v>
      </c>
      <c r="U19" s="262">
        <v>45078</v>
      </c>
      <c r="V19" s="261">
        <v>43388</v>
      </c>
      <c r="X19" s="261">
        <v>43558</v>
      </c>
      <c r="Y19" s="260" t="s">
        <v>1556</v>
      </c>
      <c r="AA19" s="260" t="s">
        <v>1557</v>
      </c>
    </row>
    <row r="20" spans="1:27" x14ac:dyDescent="0.25">
      <c r="A20">
        <v>8</v>
      </c>
      <c r="B20" t="s">
        <v>1558</v>
      </c>
      <c r="C20" t="s">
        <v>1559</v>
      </c>
      <c r="D20" t="s">
        <v>1560</v>
      </c>
      <c r="E20" t="s">
        <v>89</v>
      </c>
      <c r="F20" t="s">
        <v>1494</v>
      </c>
      <c r="G20" t="s">
        <v>1561</v>
      </c>
      <c r="H20" t="s">
        <v>1562</v>
      </c>
      <c r="I20" t="s">
        <v>1563</v>
      </c>
      <c r="J20" t="s">
        <v>1564</v>
      </c>
      <c r="K20" t="s">
        <v>1499</v>
      </c>
      <c r="L20" t="s">
        <v>1518</v>
      </c>
      <c r="M20" t="s">
        <v>6</v>
      </c>
      <c r="N20">
        <v>33</v>
      </c>
      <c r="O20" t="s">
        <v>1565</v>
      </c>
      <c r="P20" t="s">
        <v>1502</v>
      </c>
      <c r="Q20" t="s">
        <v>1503</v>
      </c>
      <c r="R20" t="s">
        <v>1566</v>
      </c>
      <c r="S20" s="167">
        <v>43601</v>
      </c>
      <c r="T20" s="167">
        <v>44150</v>
      </c>
      <c r="U20" s="167">
        <v>44150</v>
      </c>
      <c r="V20" s="167">
        <v>43531</v>
      </c>
      <c r="X20" s="167">
        <v>43767</v>
      </c>
      <c r="Y20" t="s">
        <v>1567</v>
      </c>
      <c r="AA20" t="s">
        <v>1568</v>
      </c>
    </row>
    <row r="21" spans="1:27" x14ac:dyDescent="0.25">
      <c r="A21">
        <v>9</v>
      </c>
      <c r="B21" t="s">
        <v>1569</v>
      </c>
      <c r="C21" t="s">
        <v>1570</v>
      </c>
      <c r="E21" t="s">
        <v>89</v>
      </c>
      <c r="F21" t="s">
        <v>1494</v>
      </c>
      <c r="G21" t="s">
        <v>1495</v>
      </c>
      <c r="H21" t="s">
        <v>1571</v>
      </c>
      <c r="I21" t="s">
        <v>1572</v>
      </c>
      <c r="J21" t="s">
        <v>1573</v>
      </c>
      <c r="K21" t="s">
        <v>1499</v>
      </c>
      <c r="L21" t="s">
        <v>1500</v>
      </c>
      <c r="M21" t="s">
        <v>8</v>
      </c>
      <c r="N21">
        <v>5</v>
      </c>
      <c r="O21" t="s">
        <v>69</v>
      </c>
      <c r="P21" t="s">
        <v>1502</v>
      </c>
      <c r="Q21" t="s">
        <v>1574</v>
      </c>
      <c r="R21" t="s">
        <v>1575</v>
      </c>
      <c r="S21" s="167">
        <v>43748</v>
      </c>
      <c r="T21" s="168">
        <v>44197</v>
      </c>
      <c r="U21" s="168">
        <v>44197</v>
      </c>
      <c r="V21" s="167">
        <v>43759</v>
      </c>
      <c r="X21" s="167">
        <v>43766</v>
      </c>
      <c r="Y21" t="s">
        <v>1576</v>
      </c>
      <c r="AA21" t="s">
        <v>1577</v>
      </c>
    </row>
    <row r="22" spans="1:27" x14ac:dyDescent="0.25">
      <c r="A22">
        <v>10</v>
      </c>
      <c r="B22" t="s">
        <v>1578</v>
      </c>
      <c r="C22" t="s">
        <v>1579</v>
      </c>
      <c r="D22" t="s">
        <v>1580</v>
      </c>
      <c r="E22" t="s">
        <v>89</v>
      </c>
      <c r="F22" t="s">
        <v>1494</v>
      </c>
      <c r="G22" t="s">
        <v>1495</v>
      </c>
      <c r="H22" t="s">
        <v>1581</v>
      </c>
      <c r="I22" t="s">
        <v>1582</v>
      </c>
      <c r="J22" t="s">
        <v>1583</v>
      </c>
      <c r="K22" t="s">
        <v>1499</v>
      </c>
      <c r="L22" t="s">
        <v>1500</v>
      </c>
      <c r="M22" t="s">
        <v>8</v>
      </c>
      <c r="N22">
        <v>30</v>
      </c>
      <c r="O22" t="s">
        <v>1527</v>
      </c>
      <c r="P22" t="s">
        <v>1502</v>
      </c>
      <c r="Q22" t="s">
        <v>1584</v>
      </c>
      <c r="R22" t="s">
        <v>1585</v>
      </c>
      <c r="S22" s="168">
        <v>43739</v>
      </c>
      <c r="T22" s="167">
        <v>44712</v>
      </c>
      <c r="U22" s="167">
        <v>44712</v>
      </c>
      <c r="V22" s="167">
        <v>43642</v>
      </c>
      <c r="X22" s="167">
        <v>43746</v>
      </c>
      <c r="Y22" t="s">
        <v>1586</v>
      </c>
      <c r="AA22" t="s">
        <v>1587</v>
      </c>
    </row>
    <row r="23" spans="1:27" x14ac:dyDescent="0.25">
      <c r="A23">
        <v>11</v>
      </c>
      <c r="B23" t="s">
        <v>1588</v>
      </c>
      <c r="C23" t="s">
        <v>1589</v>
      </c>
      <c r="E23" t="s">
        <v>89</v>
      </c>
      <c r="F23" t="s">
        <v>1494</v>
      </c>
      <c r="G23" t="s">
        <v>1590</v>
      </c>
      <c r="H23" t="s">
        <v>1591</v>
      </c>
      <c r="I23" t="s">
        <v>1592</v>
      </c>
      <c r="J23" t="s">
        <v>1593</v>
      </c>
      <c r="K23" t="s">
        <v>1499</v>
      </c>
      <c r="L23" t="s">
        <v>1545</v>
      </c>
      <c r="M23" t="s">
        <v>6</v>
      </c>
      <c r="N23">
        <v>10</v>
      </c>
      <c r="O23" t="s">
        <v>1594</v>
      </c>
      <c r="P23" t="s">
        <v>1502</v>
      </c>
      <c r="Q23" t="s">
        <v>1574</v>
      </c>
      <c r="R23" t="s">
        <v>1595</v>
      </c>
      <c r="S23" s="167">
        <v>43564</v>
      </c>
      <c r="T23" s="168">
        <v>44228</v>
      </c>
      <c r="U23" s="168">
        <v>44228</v>
      </c>
      <c r="V23" s="167">
        <v>43523</v>
      </c>
      <c r="X23" s="167">
        <v>43566</v>
      </c>
      <c r="Y23" t="s">
        <v>1596</v>
      </c>
      <c r="AA23" t="s">
        <v>1597</v>
      </c>
    </row>
    <row r="24" spans="1:27" x14ac:dyDescent="0.25">
      <c r="A24">
        <v>12</v>
      </c>
      <c r="B24" t="s">
        <v>1598</v>
      </c>
      <c r="C24" t="s">
        <v>1599</v>
      </c>
      <c r="D24" t="s">
        <v>1600</v>
      </c>
      <c r="E24" t="s">
        <v>61</v>
      </c>
      <c r="F24" t="s">
        <v>1494</v>
      </c>
      <c r="G24" t="s">
        <v>1495</v>
      </c>
      <c r="H24" t="s">
        <v>1601</v>
      </c>
      <c r="I24" t="s">
        <v>1602</v>
      </c>
      <c r="J24" t="s">
        <v>1603</v>
      </c>
      <c r="K24" t="s">
        <v>1499</v>
      </c>
      <c r="L24" t="s">
        <v>1545</v>
      </c>
      <c r="M24" t="s">
        <v>6</v>
      </c>
      <c r="N24">
        <v>15</v>
      </c>
      <c r="O24" t="s">
        <v>1594</v>
      </c>
      <c r="P24" t="s">
        <v>1502</v>
      </c>
      <c r="Q24" t="s">
        <v>1574</v>
      </c>
      <c r="R24" t="s">
        <v>1604</v>
      </c>
      <c r="S24" s="167">
        <v>43739</v>
      </c>
      <c r="T24" s="167">
        <v>44561</v>
      </c>
      <c r="U24" s="167">
        <v>44713</v>
      </c>
      <c r="V24" s="167">
        <v>43704</v>
      </c>
      <c r="X24" s="167">
        <v>43704</v>
      </c>
      <c r="Z24" t="s">
        <v>1605</v>
      </c>
      <c r="AA24" t="s">
        <v>1606</v>
      </c>
    </row>
    <row r="25" spans="1:27" x14ac:dyDescent="0.25">
      <c r="A25">
        <v>13</v>
      </c>
      <c r="B25" t="s">
        <v>1607</v>
      </c>
      <c r="C25" t="s">
        <v>1608</v>
      </c>
      <c r="E25" t="s">
        <v>89</v>
      </c>
      <c r="F25" t="s">
        <v>1494</v>
      </c>
      <c r="G25" t="s">
        <v>1495</v>
      </c>
      <c r="H25" t="s">
        <v>1609</v>
      </c>
      <c r="I25" t="s">
        <v>1610</v>
      </c>
      <c r="J25" t="s">
        <v>1611</v>
      </c>
      <c r="K25" t="s">
        <v>1499</v>
      </c>
      <c r="L25" t="s">
        <v>1518</v>
      </c>
      <c r="M25" t="s">
        <v>6</v>
      </c>
      <c r="N25">
        <v>60</v>
      </c>
      <c r="O25" t="s">
        <v>443</v>
      </c>
      <c r="P25" t="s">
        <v>1502</v>
      </c>
      <c r="Q25" t="s">
        <v>1503</v>
      </c>
      <c r="R25" t="s">
        <v>1612</v>
      </c>
      <c r="S25" s="167">
        <v>43692</v>
      </c>
      <c r="T25" s="167">
        <v>43845</v>
      </c>
      <c r="U25" s="167">
        <v>43936</v>
      </c>
      <c r="V25" s="167">
        <v>43713</v>
      </c>
      <c r="X25" s="167">
        <v>43713</v>
      </c>
      <c r="Y25" t="s">
        <v>1613</v>
      </c>
      <c r="AA25" t="s">
        <v>1614</v>
      </c>
    </row>
    <row r="26" spans="1:27" x14ac:dyDescent="0.25">
      <c r="A26">
        <v>14</v>
      </c>
      <c r="B26" t="s">
        <v>489</v>
      </c>
      <c r="C26" t="s">
        <v>491</v>
      </c>
      <c r="E26" t="s">
        <v>1615</v>
      </c>
      <c r="F26" t="s">
        <v>1494</v>
      </c>
      <c r="G26" t="s">
        <v>1590</v>
      </c>
      <c r="H26" t="s">
        <v>1616</v>
      </c>
      <c r="I26" t="s">
        <v>495</v>
      </c>
      <c r="J26" t="s">
        <v>494</v>
      </c>
      <c r="K26" t="s">
        <v>1499</v>
      </c>
      <c r="L26" t="s">
        <v>1617</v>
      </c>
      <c r="M26" t="s">
        <v>6</v>
      </c>
      <c r="N26">
        <v>360</v>
      </c>
      <c r="O26" t="s">
        <v>69</v>
      </c>
      <c r="P26" t="s">
        <v>1502</v>
      </c>
      <c r="Q26" t="s">
        <v>1618</v>
      </c>
      <c r="R26" t="s">
        <v>490</v>
      </c>
      <c r="S26" s="167">
        <v>43546</v>
      </c>
      <c r="T26" s="167">
        <v>46303</v>
      </c>
      <c r="U26" s="167">
        <v>46303</v>
      </c>
      <c r="V26" s="167">
        <v>43392</v>
      </c>
      <c r="X26" s="167">
        <v>43571</v>
      </c>
      <c r="Y26" t="s">
        <v>1619</v>
      </c>
      <c r="AA26" t="s">
        <v>1620</v>
      </c>
    </row>
    <row r="27" spans="1:27" x14ac:dyDescent="0.25">
      <c r="A27">
        <v>15</v>
      </c>
      <c r="B27" t="s">
        <v>1621</v>
      </c>
      <c r="C27" t="s">
        <v>1622</v>
      </c>
      <c r="D27" t="s">
        <v>1623</v>
      </c>
      <c r="E27" t="s">
        <v>89</v>
      </c>
      <c r="F27" t="s">
        <v>1494</v>
      </c>
      <c r="G27" t="s">
        <v>1624</v>
      </c>
      <c r="H27" t="s">
        <v>1625</v>
      </c>
      <c r="I27" t="s">
        <v>1626</v>
      </c>
      <c r="J27" t="s">
        <v>1627</v>
      </c>
      <c r="K27" t="s">
        <v>1499</v>
      </c>
      <c r="L27" t="s">
        <v>1628</v>
      </c>
      <c r="M27" t="s">
        <v>4</v>
      </c>
      <c r="N27">
        <v>1566</v>
      </c>
      <c r="O27" t="s">
        <v>69</v>
      </c>
      <c r="P27" t="s">
        <v>1502</v>
      </c>
      <c r="Q27" t="s">
        <v>1503</v>
      </c>
      <c r="R27" t="s">
        <v>1629</v>
      </c>
      <c r="S27" s="167">
        <v>43551</v>
      </c>
      <c r="T27" s="167">
        <v>44616</v>
      </c>
      <c r="U27" s="167">
        <v>45358</v>
      </c>
      <c r="V27" s="167">
        <v>43549</v>
      </c>
      <c r="X27" s="167">
        <v>43658</v>
      </c>
      <c r="Y27" t="s">
        <v>1630</v>
      </c>
      <c r="AA27" t="s">
        <v>1631</v>
      </c>
    </row>
    <row r="28" spans="1:27" s="265" customFormat="1" x14ac:dyDescent="0.25">
      <c r="A28" s="265">
        <v>16</v>
      </c>
      <c r="B28" s="265" t="s">
        <v>1029</v>
      </c>
      <c r="C28" s="265" t="s">
        <v>1608</v>
      </c>
      <c r="E28" s="265" t="s">
        <v>1632</v>
      </c>
      <c r="F28" s="265" t="s">
        <v>1494</v>
      </c>
      <c r="G28" s="265" t="s">
        <v>1495</v>
      </c>
      <c r="H28" s="265" t="s">
        <v>1633</v>
      </c>
      <c r="I28" s="265" t="s">
        <v>1035</v>
      </c>
      <c r="J28" s="265" t="s">
        <v>1634</v>
      </c>
      <c r="K28" s="265" t="s">
        <v>1499</v>
      </c>
      <c r="L28" s="265" t="s">
        <v>1518</v>
      </c>
      <c r="M28" s="265" t="s">
        <v>6</v>
      </c>
      <c r="N28" s="265">
        <v>12</v>
      </c>
      <c r="O28" s="265" t="s">
        <v>443</v>
      </c>
      <c r="P28" s="265" t="s">
        <v>1502</v>
      </c>
      <c r="Q28" s="265" t="s">
        <v>1574</v>
      </c>
      <c r="R28" s="265" t="s">
        <v>1635</v>
      </c>
      <c r="S28" s="266">
        <v>43531</v>
      </c>
      <c r="T28" s="266">
        <v>43593</v>
      </c>
      <c r="U28" s="266">
        <v>43593</v>
      </c>
      <c r="V28" s="266">
        <v>43425</v>
      </c>
      <c r="X28" s="266">
        <v>43714</v>
      </c>
      <c r="Y28" s="265" t="s">
        <v>1636</v>
      </c>
      <c r="AA28" s="265" t="s">
        <v>1637</v>
      </c>
    </row>
    <row r="29" spans="1:27" x14ac:dyDescent="0.25">
      <c r="A29">
        <v>17</v>
      </c>
      <c r="B29" t="s">
        <v>1638</v>
      </c>
      <c r="C29" t="s">
        <v>1639</v>
      </c>
      <c r="E29" t="s">
        <v>89</v>
      </c>
      <c r="F29" t="s">
        <v>1494</v>
      </c>
      <c r="G29" t="s">
        <v>1495</v>
      </c>
      <c r="H29" t="s">
        <v>1640</v>
      </c>
      <c r="I29" t="s">
        <v>1641</v>
      </c>
      <c r="J29" t="s">
        <v>1642</v>
      </c>
      <c r="K29" t="s">
        <v>1499</v>
      </c>
      <c r="L29" t="s">
        <v>1643</v>
      </c>
      <c r="M29" t="s">
        <v>8</v>
      </c>
      <c r="N29">
        <v>18</v>
      </c>
      <c r="O29" t="s">
        <v>1565</v>
      </c>
      <c r="P29" t="s">
        <v>1502</v>
      </c>
      <c r="Q29" t="s">
        <v>1644</v>
      </c>
      <c r="R29" t="s">
        <v>1645</v>
      </c>
      <c r="S29" s="168">
        <v>43617</v>
      </c>
      <c r="T29" s="168">
        <v>43983</v>
      </c>
      <c r="U29" s="168">
        <v>44166</v>
      </c>
      <c r="V29" s="167">
        <v>43594</v>
      </c>
      <c r="X29" s="167">
        <v>43629</v>
      </c>
      <c r="Y29" t="s">
        <v>1646</v>
      </c>
      <c r="AA29" t="s">
        <v>1647</v>
      </c>
    </row>
    <row r="30" spans="1:27" x14ac:dyDescent="0.25">
      <c r="A30">
        <v>18</v>
      </c>
      <c r="B30" t="s">
        <v>178</v>
      </c>
      <c r="C30" t="s">
        <v>180</v>
      </c>
      <c r="E30" t="s">
        <v>89</v>
      </c>
      <c r="F30" t="s">
        <v>1494</v>
      </c>
      <c r="G30" t="s">
        <v>1495</v>
      </c>
      <c r="H30" t="s">
        <v>1648</v>
      </c>
      <c r="I30" t="s">
        <v>184</v>
      </c>
      <c r="J30" t="s">
        <v>182</v>
      </c>
      <c r="K30" t="s">
        <v>1499</v>
      </c>
      <c r="L30" t="s">
        <v>1545</v>
      </c>
      <c r="M30" t="s">
        <v>8</v>
      </c>
      <c r="N30">
        <v>16</v>
      </c>
      <c r="O30" t="s">
        <v>69</v>
      </c>
      <c r="P30" t="s">
        <v>1502</v>
      </c>
      <c r="Q30" t="s">
        <v>1649</v>
      </c>
      <c r="R30" t="s">
        <v>179</v>
      </c>
      <c r="S30" s="167">
        <v>43509</v>
      </c>
      <c r="T30" s="168">
        <v>43678</v>
      </c>
      <c r="U30" s="168">
        <v>43678</v>
      </c>
      <c r="V30" s="167">
        <v>43432</v>
      </c>
      <c r="X30" s="167">
        <v>43580</v>
      </c>
      <c r="Y30" t="s">
        <v>1650</v>
      </c>
      <c r="AA30" t="s">
        <v>1651</v>
      </c>
    </row>
    <row r="31" spans="1:27" s="260" customFormat="1" x14ac:dyDescent="0.25">
      <c r="A31" s="260">
        <v>19</v>
      </c>
      <c r="B31" s="260" t="s">
        <v>1652</v>
      </c>
      <c r="C31" s="260" t="s">
        <v>1653</v>
      </c>
      <c r="E31" s="260" t="s">
        <v>1632</v>
      </c>
      <c r="F31" s="260" t="s">
        <v>1494</v>
      </c>
      <c r="G31" s="260" t="s">
        <v>1495</v>
      </c>
      <c r="H31" s="260" t="s">
        <v>1654</v>
      </c>
      <c r="I31" s="260" t="s">
        <v>1655</v>
      </c>
      <c r="J31" s="260" t="s">
        <v>1656</v>
      </c>
      <c r="K31" s="260" t="s">
        <v>1499</v>
      </c>
      <c r="L31" s="260" t="s">
        <v>1545</v>
      </c>
      <c r="M31" s="260" t="s">
        <v>4</v>
      </c>
      <c r="N31" s="260">
        <v>205</v>
      </c>
      <c r="O31" s="260" t="s">
        <v>69</v>
      </c>
      <c r="P31" s="260" t="s">
        <v>1502</v>
      </c>
      <c r="Q31" s="260" t="s">
        <v>1657</v>
      </c>
      <c r="R31" s="260" t="s">
        <v>1658</v>
      </c>
      <c r="S31" s="261">
        <v>43552</v>
      </c>
      <c r="T31" s="261">
        <v>43583</v>
      </c>
      <c r="U31" s="261">
        <v>43583</v>
      </c>
      <c r="V31" s="261">
        <v>43558</v>
      </c>
      <c r="X31" s="261">
        <v>43614</v>
      </c>
      <c r="Y31" s="260" t="s">
        <v>1659</v>
      </c>
      <c r="AA31" s="260" t="s">
        <v>1660</v>
      </c>
    </row>
    <row r="32" spans="1:27" x14ac:dyDescent="0.25">
      <c r="A32">
        <v>20</v>
      </c>
      <c r="B32" t="s">
        <v>609</v>
      </c>
      <c r="C32" t="s">
        <v>611</v>
      </c>
      <c r="E32" t="s">
        <v>89</v>
      </c>
      <c r="F32" t="s">
        <v>1494</v>
      </c>
      <c r="G32" t="s">
        <v>1590</v>
      </c>
      <c r="H32" t="s">
        <v>1661</v>
      </c>
      <c r="I32" t="s">
        <v>613</v>
      </c>
      <c r="J32" t="s">
        <v>612</v>
      </c>
      <c r="K32" t="s">
        <v>1499</v>
      </c>
      <c r="L32" t="s">
        <v>1545</v>
      </c>
      <c r="M32" t="s">
        <v>6</v>
      </c>
      <c r="N32">
        <v>255</v>
      </c>
      <c r="O32" t="s">
        <v>69</v>
      </c>
      <c r="P32" t="s">
        <v>1502</v>
      </c>
      <c r="Q32" t="s">
        <v>1503</v>
      </c>
      <c r="R32" t="s">
        <v>610</v>
      </c>
      <c r="S32" s="167">
        <v>43585</v>
      </c>
      <c r="T32" s="168">
        <v>43983</v>
      </c>
      <c r="U32" s="168">
        <v>43983</v>
      </c>
      <c r="V32" s="167">
        <v>43490</v>
      </c>
      <c r="X32" s="167">
        <v>43727</v>
      </c>
      <c r="Y32" t="s">
        <v>1662</v>
      </c>
      <c r="AA32" t="s">
        <v>1663</v>
      </c>
    </row>
    <row r="33" spans="1:27" x14ac:dyDescent="0.25">
      <c r="A33">
        <v>21</v>
      </c>
      <c r="B33" t="s">
        <v>109</v>
      </c>
      <c r="C33" t="s">
        <v>111</v>
      </c>
      <c r="D33" t="s">
        <v>1664</v>
      </c>
      <c r="E33" t="s">
        <v>61</v>
      </c>
      <c r="F33" t="s">
        <v>1494</v>
      </c>
      <c r="G33" t="s">
        <v>1665</v>
      </c>
      <c r="H33" t="s">
        <v>1666</v>
      </c>
      <c r="I33" t="s">
        <v>115</v>
      </c>
      <c r="J33" t="s">
        <v>1667</v>
      </c>
      <c r="K33" t="s">
        <v>1499</v>
      </c>
      <c r="L33" t="s">
        <v>1668</v>
      </c>
      <c r="M33" t="s">
        <v>8</v>
      </c>
      <c r="N33">
        <v>12</v>
      </c>
      <c r="O33" t="s">
        <v>1527</v>
      </c>
      <c r="P33" t="s">
        <v>1502</v>
      </c>
      <c r="Q33" t="s">
        <v>1574</v>
      </c>
      <c r="R33" t="s">
        <v>110</v>
      </c>
      <c r="S33" s="167">
        <v>43753</v>
      </c>
      <c r="T33" s="168">
        <v>44044</v>
      </c>
      <c r="U33" s="168">
        <v>44105</v>
      </c>
      <c r="V33" s="167">
        <v>43424</v>
      </c>
      <c r="X33" s="167">
        <v>43735</v>
      </c>
      <c r="Y33" t="s">
        <v>1669</v>
      </c>
      <c r="AA33" t="s">
        <v>1670</v>
      </c>
    </row>
    <row r="34" spans="1:27" x14ac:dyDescent="0.25">
      <c r="A34">
        <v>22</v>
      </c>
      <c r="B34" t="s">
        <v>59</v>
      </c>
      <c r="C34" t="s">
        <v>60</v>
      </c>
      <c r="E34" t="s">
        <v>89</v>
      </c>
      <c r="F34" t="s">
        <v>1494</v>
      </c>
      <c r="G34" t="s">
        <v>1671</v>
      </c>
      <c r="H34" t="s">
        <v>1672</v>
      </c>
      <c r="I34" t="s">
        <v>68</v>
      </c>
      <c r="J34" t="s">
        <v>63</v>
      </c>
      <c r="K34" t="s">
        <v>1499</v>
      </c>
      <c r="L34" t="s">
        <v>1526</v>
      </c>
      <c r="M34" t="s">
        <v>8</v>
      </c>
      <c r="N34">
        <v>15</v>
      </c>
      <c r="O34" t="s">
        <v>1527</v>
      </c>
      <c r="P34" t="s">
        <v>1502</v>
      </c>
      <c r="Q34" t="s">
        <v>1673</v>
      </c>
      <c r="R34">
        <v>1806019315</v>
      </c>
      <c r="S34" s="168">
        <v>43739</v>
      </c>
      <c r="T34" s="168">
        <v>44166</v>
      </c>
      <c r="U34" s="168">
        <v>44531</v>
      </c>
      <c r="V34" s="167">
        <v>43328</v>
      </c>
      <c r="X34" s="167">
        <v>43752</v>
      </c>
      <c r="Y34" t="s">
        <v>1674</v>
      </c>
      <c r="AA34" t="s">
        <v>1675</v>
      </c>
    </row>
    <row r="35" spans="1:27" x14ac:dyDescent="0.25">
      <c r="A35">
        <v>23</v>
      </c>
      <c r="B35" t="s">
        <v>1676</v>
      </c>
      <c r="C35" t="s">
        <v>1677</v>
      </c>
      <c r="E35" t="s">
        <v>61</v>
      </c>
      <c r="F35" t="s">
        <v>1494</v>
      </c>
      <c r="G35" t="s">
        <v>1495</v>
      </c>
      <c r="H35" t="s">
        <v>1678</v>
      </c>
      <c r="I35" t="s">
        <v>1679</v>
      </c>
      <c r="J35" t="s">
        <v>1680</v>
      </c>
      <c r="K35" t="s">
        <v>1499</v>
      </c>
      <c r="L35" t="s">
        <v>1681</v>
      </c>
      <c r="M35" t="s">
        <v>6</v>
      </c>
      <c r="N35">
        <v>150</v>
      </c>
      <c r="O35" t="s">
        <v>1565</v>
      </c>
      <c r="P35" t="s">
        <v>1502</v>
      </c>
      <c r="Q35" t="s">
        <v>1682</v>
      </c>
      <c r="R35" t="s">
        <v>1683</v>
      </c>
      <c r="S35" s="167">
        <v>43626</v>
      </c>
      <c r="T35" s="167">
        <v>44617</v>
      </c>
      <c r="U35" s="167">
        <v>44617</v>
      </c>
      <c r="V35" s="167">
        <v>43622</v>
      </c>
      <c r="X35" s="167">
        <v>43622</v>
      </c>
      <c r="AA35" t="s">
        <v>1684</v>
      </c>
    </row>
    <row r="36" spans="1:27" s="260" customFormat="1" x14ac:dyDescent="0.25">
      <c r="A36" s="260">
        <v>24</v>
      </c>
      <c r="B36" s="260" t="s">
        <v>1685</v>
      </c>
      <c r="C36" s="260" t="s">
        <v>1686</v>
      </c>
      <c r="D36" s="260" t="s">
        <v>1687</v>
      </c>
      <c r="E36" s="260" t="s">
        <v>89</v>
      </c>
      <c r="F36" s="260" t="s">
        <v>1494</v>
      </c>
      <c r="G36" s="260" t="s">
        <v>1495</v>
      </c>
      <c r="H36" s="260" t="s">
        <v>1688</v>
      </c>
      <c r="I36" s="260" t="s">
        <v>1689</v>
      </c>
      <c r="J36" s="260" t="s">
        <v>1690</v>
      </c>
      <c r="K36" s="260" t="s">
        <v>1499</v>
      </c>
      <c r="L36" s="260" t="s">
        <v>1691</v>
      </c>
      <c r="M36" s="260" t="s">
        <v>6</v>
      </c>
      <c r="N36" s="260">
        <v>130</v>
      </c>
      <c r="O36" s="260" t="s">
        <v>1527</v>
      </c>
      <c r="P36" s="260" t="s">
        <v>1502</v>
      </c>
      <c r="Q36" s="260" t="s">
        <v>1692</v>
      </c>
      <c r="R36" s="260" t="s">
        <v>1693</v>
      </c>
      <c r="S36" s="261">
        <v>43544</v>
      </c>
      <c r="T36" s="262">
        <v>43862</v>
      </c>
      <c r="U36" s="262">
        <v>44075</v>
      </c>
      <c r="V36" s="261">
        <v>42104</v>
      </c>
      <c r="X36" s="261">
        <v>43636</v>
      </c>
      <c r="Y36" s="260" t="s">
        <v>1694</v>
      </c>
      <c r="AA36" s="260" t="s">
        <v>1695</v>
      </c>
    </row>
    <row r="37" spans="1:27" s="260" customFormat="1" x14ac:dyDescent="0.25">
      <c r="A37" s="260">
        <v>25</v>
      </c>
      <c r="B37" s="260" t="s">
        <v>1696</v>
      </c>
      <c r="C37" s="260" t="s">
        <v>1697</v>
      </c>
      <c r="E37" s="260" t="s">
        <v>61</v>
      </c>
      <c r="F37" s="260" t="s">
        <v>1494</v>
      </c>
      <c r="G37" s="260" t="s">
        <v>1698</v>
      </c>
      <c r="H37" s="260" t="s">
        <v>1699</v>
      </c>
      <c r="I37" s="260" t="s">
        <v>1700</v>
      </c>
      <c r="J37" s="260" t="s">
        <v>1701</v>
      </c>
      <c r="K37" s="260" t="s">
        <v>1499</v>
      </c>
      <c r="L37" s="260" t="s">
        <v>1702</v>
      </c>
      <c r="M37" s="260" t="s">
        <v>6</v>
      </c>
      <c r="N37" s="260">
        <v>125</v>
      </c>
      <c r="O37" s="260" t="s">
        <v>1527</v>
      </c>
      <c r="P37" s="260" t="s">
        <v>1502</v>
      </c>
      <c r="Q37" s="260" t="s">
        <v>1692</v>
      </c>
      <c r="R37" s="260" t="s">
        <v>1703</v>
      </c>
      <c r="S37" s="261">
        <v>43723</v>
      </c>
      <c r="T37" s="261">
        <v>44742</v>
      </c>
      <c r="U37" s="261">
        <v>44742</v>
      </c>
      <c r="V37" s="261">
        <v>43714</v>
      </c>
      <c r="X37" s="261">
        <v>43714</v>
      </c>
      <c r="AA37" s="260" t="s">
        <v>1704</v>
      </c>
    </row>
    <row r="38" spans="1:27" x14ac:dyDescent="0.25">
      <c r="A38">
        <v>26</v>
      </c>
      <c r="B38" t="s">
        <v>1705</v>
      </c>
      <c r="C38" t="s">
        <v>1706</v>
      </c>
      <c r="E38" t="s">
        <v>61</v>
      </c>
      <c r="F38" t="s">
        <v>1494</v>
      </c>
      <c r="G38" t="s">
        <v>1707</v>
      </c>
      <c r="H38" t="s">
        <v>1708</v>
      </c>
      <c r="I38" t="s">
        <v>1709</v>
      </c>
      <c r="J38" t="s">
        <v>1710</v>
      </c>
      <c r="K38" t="s">
        <v>1499</v>
      </c>
      <c r="L38" t="s">
        <v>1691</v>
      </c>
      <c r="M38" t="s">
        <v>6</v>
      </c>
      <c r="N38">
        <v>120</v>
      </c>
      <c r="O38" t="s">
        <v>1527</v>
      </c>
      <c r="P38" t="s">
        <v>1502</v>
      </c>
      <c r="Q38" t="s">
        <v>1503</v>
      </c>
      <c r="R38" t="s">
        <v>1711</v>
      </c>
      <c r="S38" s="167">
        <v>43709</v>
      </c>
      <c r="T38" s="168">
        <v>44075</v>
      </c>
      <c r="U38" s="168">
        <v>44075</v>
      </c>
      <c r="V38" s="167">
        <v>43682</v>
      </c>
      <c r="X38" s="167">
        <v>43682</v>
      </c>
      <c r="AA38" t="s">
        <v>1712</v>
      </c>
    </row>
    <row r="39" spans="1:27" x14ac:dyDescent="0.25">
      <c r="A39">
        <v>27</v>
      </c>
      <c r="B39" t="s">
        <v>289</v>
      </c>
      <c r="C39" t="s">
        <v>1713</v>
      </c>
      <c r="E39" t="s">
        <v>61</v>
      </c>
      <c r="F39" t="s">
        <v>1494</v>
      </c>
      <c r="G39" t="s">
        <v>1714</v>
      </c>
      <c r="H39" t="s">
        <v>1715</v>
      </c>
      <c r="I39" t="s">
        <v>296</v>
      </c>
      <c r="J39" t="s">
        <v>293</v>
      </c>
      <c r="K39" t="s">
        <v>1499</v>
      </c>
      <c r="L39" t="s">
        <v>1545</v>
      </c>
      <c r="M39" t="s">
        <v>8</v>
      </c>
      <c r="N39">
        <v>12</v>
      </c>
      <c r="O39" t="s">
        <v>69</v>
      </c>
      <c r="P39" t="s">
        <v>1502</v>
      </c>
      <c r="Q39" t="s">
        <v>1584</v>
      </c>
      <c r="R39" t="s">
        <v>290</v>
      </c>
      <c r="S39" s="167">
        <v>43735</v>
      </c>
      <c r="T39" s="167">
        <v>43889</v>
      </c>
      <c r="U39" s="167">
        <v>43889</v>
      </c>
      <c r="V39" s="167">
        <v>43418</v>
      </c>
      <c r="X39" s="167">
        <v>43588</v>
      </c>
      <c r="AA39" t="s">
        <v>1716</v>
      </c>
    </row>
    <row r="40" spans="1:27" x14ac:dyDescent="0.25">
      <c r="A40">
        <v>28</v>
      </c>
      <c r="B40" t="s">
        <v>1021</v>
      </c>
      <c r="C40" t="s">
        <v>1023</v>
      </c>
      <c r="E40" t="s">
        <v>89</v>
      </c>
      <c r="F40" t="s">
        <v>1494</v>
      </c>
      <c r="G40" t="s">
        <v>1717</v>
      </c>
      <c r="H40" t="s">
        <v>1718</v>
      </c>
      <c r="I40" t="s">
        <v>1025</v>
      </c>
      <c r="J40" t="s">
        <v>1024</v>
      </c>
      <c r="K40" t="s">
        <v>1499</v>
      </c>
      <c r="L40" t="s">
        <v>1719</v>
      </c>
      <c r="M40" t="s">
        <v>6</v>
      </c>
      <c r="N40">
        <v>186</v>
      </c>
      <c r="O40" t="s">
        <v>1720</v>
      </c>
      <c r="P40" t="s">
        <v>1502</v>
      </c>
      <c r="Q40" t="s">
        <v>1503</v>
      </c>
      <c r="R40" t="s">
        <v>1022</v>
      </c>
      <c r="S40" s="167">
        <v>43676</v>
      </c>
      <c r="T40" s="167">
        <v>44561</v>
      </c>
      <c r="U40" s="167">
        <v>44926</v>
      </c>
      <c r="V40" s="167">
        <v>43391</v>
      </c>
      <c r="X40" s="167">
        <v>43642</v>
      </c>
      <c r="Y40" t="s">
        <v>1721</v>
      </c>
      <c r="AA40" t="s">
        <v>1722</v>
      </c>
    </row>
    <row r="41" spans="1:27" s="260" customFormat="1" x14ac:dyDescent="0.25">
      <c r="A41" s="260">
        <v>29</v>
      </c>
      <c r="B41" s="260" t="s">
        <v>1723</v>
      </c>
      <c r="C41" s="260" t="s">
        <v>1724</v>
      </c>
      <c r="E41" s="260" t="s">
        <v>89</v>
      </c>
      <c r="F41" s="260" t="s">
        <v>1494</v>
      </c>
      <c r="G41" s="260" t="s">
        <v>1725</v>
      </c>
      <c r="H41" s="260" t="s">
        <v>1726</v>
      </c>
      <c r="I41" s="260" t="s">
        <v>1727</v>
      </c>
      <c r="J41" s="260" t="s">
        <v>1728</v>
      </c>
      <c r="K41" s="260" t="s">
        <v>1499</v>
      </c>
      <c r="L41" s="260" t="s">
        <v>1518</v>
      </c>
      <c r="M41" s="260" t="s">
        <v>6</v>
      </c>
      <c r="N41" s="260">
        <v>130</v>
      </c>
      <c r="O41" s="260" t="s">
        <v>69</v>
      </c>
      <c r="P41" s="260" t="s">
        <v>1502</v>
      </c>
      <c r="Q41" s="260" t="s">
        <v>1729</v>
      </c>
      <c r="R41" s="260" t="s">
        <v>1730</v>
      </c>
      <c r="S41" s="261">
        <v>43696</v>
      </c>
      <c r="T41" s="261">
        <v>44366</v>
      </c>
      <c r="U41" s="261">
        <v>44366</v>
      </c>
      <c r="V41" s="261">
        <v>43766</v>
      </c>
      <c r="X41" s="261">
        <v>43766</v>
      </c>
      <c r="Y41" s="260" t="s">
        <v>1731</v>
      </c>
      <c r="AA41" s="260" t="s">
        <v>1732</v>
      </c>
    </row>
    <row r="42" spans="1:27" s="260" customFormat="1" x14ac:dyDescent="0.25">
      <c r="A42" s="260">
        <v>30</v>
      </c>
      <c r="B42" s="260" t="s">
        <v>1733</v>
      </c>
      <c r="C42" s="260" t="s">
        <v>1734</v>
      </c>
      <c r="D42" s="260" t="s">
        <v>1735</v>
      </c>
      <c r="E42" s="260" t="s">
        <v>89</v>
      </c>
      <c r="F42" s="260" t="s">
        <v>1494</v>
      </c>
      <c r="G42" s="260" t="s">
        <v>1495</v>
      </c>
      <c r="H42" s="260" t="s">
        <v>1736</v>
      </c>
      <c r="I42" s="260" t="s">
        <v>1737</v>
      </c>
      <c r="J42" s="260" t="s">
        <v>1690</v>
      </c>
      <c r="K42" s="260" t="s">
        <v>1499</v>
      </c>
      <c r="L42" s="260" t="s">
        <v>1691</v>
      </c>
      <c r="M42" s="260" t="s">
        <v>6</v>
      </c>
      <c r="N42" s="260">
        <v>200</v>
      </c>
      <c r="O42" s="260" t="s">
        <v>1527</v>
      </c>
      <c r="P42" s="260" t="s">
        <v>1502</v>
      </c>
      <c r="Q42" s="260" t="s">
        <v>1738</v>
      </c>
      <c r="R42" s="260" t="s">
        <v>1739</v>
      </c>
      <c r="S42" s="261">
        <v>43566</v>
      </c>
      <c r="T42" s="261">
        <v>45383</v>
      </c>
      <c r="U42" s="261">
        <v>45444</v>
      </c>
      <c r="V42" s="261">
        <v>43734</v>
      </c>
      <c r="X42" s="261">
        <v>43734</v>
      </c>
      <c r="Y42" s="260" t="s">
        <v>1694</v>
      </c>
      <c r="AA42" s="260" t="s">
        <v>1740</v>
      </c>
    </row>
    <row r="43" spans="1:27" x14ac:dyDescent="0.25">
      <c r="A43">
        <v>31</v>
      </c>
      <c r="B43" t="s">
        <v>1741</v>
      </c>
      <c r="C43" t="s">
        <v>1742</v>
      </c>
      <c r="E43" t="s">
        <v>89</v>
      </c>
      <c r="F43" t="s">
        <v>1494</v>
      </c>
      <c r="G43" t="s">
        <v>1743</v>
      </c>
      <c r="H43" t="s">
        <v>1744</v>
      </c>
      <c r="I43" t="s">
        <v>1745</v>
      </c>
      <c r="J43" t="s">
        <v>1746</v>
      </c>
      <c r="K43" t="s">
        <v>1499</v>
      </c>
      <c r="L43" t="s">
        <v>1643</v>
      </c>
      <c r="M43" t="s">
        <v>6</v>
      </c>
      <c r="N43">
        <v>85</v>
      </c>
      <c r="O43" t="s">
        <v>1527</v>
      </c>
      <c r="P43" t="s">
        <v>1502</v>
      </c>
      <c r="Q43" t="s">
        <v>1747</v>
      </c>
      <c r="R43" t="s">
        <v>1748</v>
      </c>
      <c r="S43" s="167">
        <v>43699</v>
      </c>
      <c r="T43" s="168">
        <v>45139</v>
      </c>
      <c r="U43" s="168">
        <v>45231</v>
      </c>
      <c r="V43" s="167">
        <v>43539</v>
      </c>
      <c r="X43" s="167">
        <v>43718</v>
      </c>
      <c r="Y43" t="s">
        <v>1505</v>
      </c>
      <c r="AA43" t="s">
        <v>1749</v>
      </c>
    </row>
    <row r="44" spans="1:27" s="260" customFormat="1" x14ac:dyDescent="0.25">
      <c r="A44" s="260">
        <v>32</v>
      </c>
      <c r="B44" s="260" t="s">
        <v>1750</v>
      </c>
      <c r="C44" s="260" t="s">
        <v>1751</v>
      </c>
      <c r="E44" s="260" t="s">
        <v>89</v>
      </c>
      <c r="F44" s="260" t="s">
        <v>1494</v>
      </c>
      <c r="G44" s="260" t="s">
        <v>1752</v>
      </c>
      <c r="H44" s="260" t="s">
        <v>1753</v>
      </c>
      <c r="I44" s="260" t="s">
        <v>1754</v>
      </c>
      <c r="J44" s="260" t="s">
        <v>1755</v>
      </c>
      <c r="K44" s="260" t="s">
        <v>1499</v>
      </c>
      <c r="L44" s="260" t="s">
        <v>1756</v>
      </c>
      <c r="M44" s="260" t="s">
        <v>6</v>
      </c>
      <c r="N44" s="260">
        <v>72</v>
      </c>
      <c r="O44" s="260" t="s">
        <v>1527</v>
      </c>
      <c r="P44" s="260" t="s">
        <v>1502</v>
      </c>
      <c r="Q44" s="260" t="s">
        <v>1757</v>
      </c>
      <c r="R44" s="260" t="s">
        <v>1758</v>
      </c>
      <c r="S44" s="261">
        <v>43564</v>
      </c>
      <c r="T44" s="261">
        <v>44255</v>
      </c>
      <c r="U44" s="261">
        <v>44255</v>
      </c>
      <c r="V44" s="261">
        <v>43559</v>
      </c>
      <c r="X44" s="261">
        <v>43616</v>
      </c>
      <c r="Y44" s="260" t="s">
        <v>1759</v>
      </c>
      <c r="AA44" s="260" t="s">
        <v>1760</v>
      </c>
    </row>
    <row r="45" spans="1:27" s="265" customFormat="1" x14ac:dyDescent="0.25">
      <c r="A45" s="265">
        <v>33</v>
      </c>
      <c r="B45" s="265" t="s">
        <v>141</v>
      </c>
      <c r="C45" s="265" t="s">
        <v>143</v>
      </c>
      <c r="E45" s="265" t="s">
        <v>1632</v>
      </c>
      <c r="F45" s="265" t="s">
        <v>1494</v>
      </c>
      <c r="G45" s="265" t="s">
        <v>1761</v>
      </c>
      <c r="H45" s="265" t="s">
        <v>1762</v>
      </c>
      <c r="I45" s="265" t="s">
        <v>146</v>
      </c>
      <c r="J45" s="265" t="s">
        <v>144</v>
      </c>
      <c r="K45" s="265" t="s">
        <v>1499</v>
      </c>
      <c r="L45" s="265" t="s">
        <v>1763</v>
      </c>
      <c r="M45" s="265" t="s">
        <v>8</v>
      </c>
      <c r="N45" s="265">
        <v>60</v>
      </c>
      <c r="O45" s="265" t="s">
        <v>69</v>
      </c>
      <c r="P45" s="265" t="s">
        <v>1502</v>
      </c>
      <c r="Q45" s="265" t="s">
        <v>1584</v>
      </c>
      <c r="R45" s="265" t="s">
        <v>142</v>
      </c>
      <c r="S45" s="266">
        <v>43511</v>
      </c>
      <c r="T45" s="266">
        <v>43595</v>
      </c>
      <c r="U45" s="266">
        <v>43708</v>
      </c>
      <c r="V45" s="266">
        <v>43479</v>
      </c>
      <c r="X45" s="266">
        <v>43761</v>
      </c>
      <c r="Y45" s="265" t="s">
        <v>1764</v>
      </c>
      <c r="AA45" s="265" t="s">
        <v>1765</v>
      </c>
    </row>
    <row r="46" spans="1:27" s="260" customFormat="1" x14ac:dyDescent="0.25">
      <c r="A46" s="260">
        <v>34</v>
      </c>
      <c r="B46" s="260" t="s">
        <v>1766</v>
      </c>
      <c r="C46" s="260" t="s">
        <v>1767</v>
      </c>
      <c r="D46" s="260" t="s">
        <v>1768</v>
      </c>
      <c r="E46" s="260" t="s">
        <v>1615</v>
      </c>
      <c r="F46" s="260" t="s">
        <v>1494</v>
      </c>
      <c r="G46" s="260" t="s">
        <v>1495</v>
      </c>
      <c r="H46" s="260" t="s">
        <v>1769</v>
      </c>
      <c r="I46" s="260" t="s">
        <v>1770</v>
      </c>
      <c r="J46" s="260" t="s">
        <v>1771</v>
      </c>
      <c r="K46" s="260" t="s">
        <v>1499</v>
      </c>
      <c r="L46" s="260" t="s">
        <v>1691</v>
      </c>
      <c r="M46" s="260" t="s">
        <v>6</v>
      </c>
      <c r="N46" s="260">
        <v>375</v>
      </c>
      <c r="O46" s="260" t="s">
        <v>1527</v>
      </c>
      <c r="P46" s="260" t="s">
        <v>1502</v>
      </c>
      <c r="Q46" s="260" t="s">
        <v>1692</v>
      </c>
      <c r="R46" s="260">
        <v>201906028</v>
      </c>
      <c r="S46" s="261">
        <v>43745</v>
      </c>
      <c r="T46" s="262">
        <v>45566</v>
      </c>
      <c r="U46" s="262">
        <v>47392</v>
      </c>
      <c r="V46" s="261">
        <v>43760</v>
      </c>
      <c r="X46" s="261">
        <v>43760</v>
      </c>
      <c r="Y46" s="260" t="s">
        <v>1694</v>
      </c>
      <c r="AA46" s="260" t="s">
        <v>1772</v>
      </c>
    </row>
    <row r="47" spans="1:27" x14ac:dyDescent="0.25">
      <c r="A47">
        <v>35</v>
      </c>
      <c r="B47" t="s">
        <v>99</v>
      </c>
      <c r="C47" t="s">
        <v>101</v>
      </c>
      <c r="E47" t="s">
        <v>89</v>
      </c>
      <c r="F47" t="s">
        <v>1494</v>
      </c>
      <c r="G47" t="s">
        <v>1773</v>
      </c>
      <c r="H47" t="s">
        <v>1774</v>
      </c>
      <c r="I47" t="s">
        <v>103</v>
      </c>
      <c r="J47" t="s">
        <v>91</v>
      </c>
      <c r="K47" t="s">
        <v>1499</v>
      </c>
      <c r="L47" t="s">
        <v>1775</v>
      </c>
      <c r="M47" t="s">
        <v>8</v>
      </c>
      <c r="N47">
        <v>54</v>
      </c>
      <c r="O47" t="s">
        <v>69</v>
      </c>
      <c r="P47" t="s">
        <v>1502</v>
      </c>
      <c r="Q47" t="s">
        <v>1776</v>
      </c>
      <c r="R47" t="s">
        <v>100</v>
      </c>
      <c r="S47" s="167">
        <v>43553</v>
      </c>
      <c r="T47" s="168">
        <v>43922</v>
      </c>
      <c r="U47" s="168">
        <v>44013</v>
      </c>
      <c r="V47" s="167">
        <v>43495</v>
      </c>
      <c r="X47" s="167">
        <v>43574</v>
      </c>
      <c r="Y47" t="s">
        <v>1777</v>
      </c>
      <c r="AA47" t="s">
        <v>1778</v>
      </c>
    </row>
    <row r="48" spans="1:27" s="260" customFormat="1" x14ac:dyDescent="0.25">
      <c r="A48" s="260">
        <v>36</v>
      </c>
      <c r="B48" s="260" t="s">
        <v>1779</v>
      </c>
      <c r="C48" s="260" t="s">
        <v>1780</v>
      </c>
      <c r="E48" s="260" t="s">
        <v>1615</v>
      </c>
      <c r="F48" s="260" t="s">
        <v>1494</v>
      </c>
      <c r="G48" s="260" t="s">
        <v>1781</v>
      </c>
      <c r="H48" s="260" t="s">
        <v>1782</v>
      </c>
      <c r="I48" s="260" t="s">
        <v>1783</v>
      </c>
      <c r="J48" s="260" t="s">
        <v>1784</v>
      </c>
      <c r="K48" s="260" t="s">
        <v>1499</v>
      </c>
      <c r="L48" s="260" t="s">
        <v>1518</v>
      </c>
      <c r="M48" s="260" t="s">
        <v>6</v>
      </c>
      <c r="N48" s="260">
        <v>42</v>
      </c>
      <c r="O48" s="260" t="s">
        <v>1527</v>
      </c>
      <c r="P48" s="260" t="s">
        <v>1502</v>
      </c>
      <c r="Q48" s="260" t="s">
        <v>1692</v>
      </c>
      <c r="R48" s="260" t="s">
        <v>1785</v>
      </c>
      <c r="S48" s="261">
        <v>43556</v>
      </c>
      <c r="T48" s="262">
        <v>44562</v>
      </c>
      <c r="U48" s="262">
        <v>44805</v>
      </c>
      <c r="V48" s="261">
        <v>43573</v>
      </c>
      <c r="X48" s="261">
        <v>43609</v>
      </c>
      <c r="Y48" s="260" t="s">
        <v>1786</v>
      </c>
      <c r="AA48" s="260" t="s">
        <v>1787</v>
      </c>
    </row>
    <row r="49" spans="1:27" x14ac:dyDescent="0.25">
      <c r="A49">
        <v>37</v>
      </c>
      <c r="B49" t="s">
        <v>1788</v>
      </c>
      <c r="C49" t="s">
        <v>1789</v>
      </c>
      <c r="E49" t="s">
        <v>89</v>
      </c>
      <c r="F49" t="s">
        <v>1494</v>
      </c>
      <c r="G49" t="s">
        <v>1495</v>
      </c>
      <c r="H49" t="s">
        <v>1790</v>
      </c>
      <c r="I49" t="s">
        <v>1791</v>
      </c>
      <c r="J49" t="s">
        <v>1792</v>
      </c>
      <c r="K49" t="s">
        <v>1499</v>
      </c>
      <c r="L49" t="s">
        <v>1793</v>
      </c>
      <c r="M49" t="s">
        <v>8</v>
      </c>
      <c r="N49">
        <v>56</v>
      </c>
      <c r="O49" t="s">
        <v>443</v>
      </c>
      <c r="P49" t="s">
        <v>1502</v>
      </c>
      <c r="Q49" t="s">
        <v>1503</v>
      </c>
      <c r="R49" t="s">
        <v>1794</v>
      </c>
      <c r="S49" s="167">
        <v>43678</v>
      </c>
      <c r="T49" s="167">
        <v>43891</v>
      </c>
      <c r="U49" s="167">
        <v>43922</v>
      </c>
      <c r="V49" s="167">
        <v>43707</v>
      </c>
      <c r="X49" s="167">
        <v>43707</v>
      </c>
      <c r="Y49" t="s">
        <v>1795</v>
      </c>
      <c r="AA49" t="s">
        <v>1796</v>
      </c>
    </row>
    <row r="50" spans="1:27" x14ac:dyDescent="0.25">
      <c r="A50">
        <v>38</v>
      </c>
      <c r="B50" t="s">
        <v>1797</v>
      </c>
      <c r="C50" t="s">
        <v>1798</v>
      </c>
      <c r="E50" t="s">
        <v>89</v>
      </c>
      <c r="F50" t="s">
        <v>1494</v>
      </c>
      <c r="G50" t="s">
        <v>1495</v>
      </c>
      <c r="H50" t="s">
        <v>1799</v>
      </c>
      <c r="I50" t="s">
        <v>1800</v>
      </c>
      <c r="J50" t="s">
        <v>1801</v>
      </c>
      <c r="K50" t="s">
        <v>1802</v>
      </c>
      <c r="L50" t="s">
        <v>1803</v>
      </c>
      <c r="M50" t="s">
        <v>8</v>
      </c>
      <c r="N50">
        <v>12</v>
      </c>
      <c r="O50" t="s">
        <v>69</v>
      </c>
      <c r="P50" t="s">
        <v>1502</v>
      </c>
      <c r="Q50" t="s">
        <v>1804</v>
      </c>
      <c r="R50" t="s">
        <v>1805</v>
      </c>
      <c r="S50" s="167">
        <v>43707</v>
      </c>
      <c r="T50" s="167">
        <v>43761</v>
      </c>
      <c r="U50" s="167">
        <v>43921</v>
      </c>
      <c r="V50" s="167">
        <v>43619</v>
      </c>
      <c r="X50" s="167">
        <v>43721</v>
      </c>
      <c r="Y50" t="s">
        <v>1806</v>
      </c>
      <c r="AA50" t="s">
        <v>1807</v>
      </c>
    </row>
    <row r="51" spans="1:27" s="260" customFormat="1" x14ac:dyDescent="0.25">
      <c r="A51" s="260">
        <v>39</v>
      </c>
      <c r="B51" s="260" t="s">
        <v>1808</v>
      </c>
      <c r="C51" s="260" t="s">
        <v>1809</v>
      </c>
      <c r="E51" s="260" t="s">
        <v>1632</v>
      </c>
      <c r="F51" s="260" t="s">
        <v>1494</v>
      </c>
      <c r="G51" s="260" t="s">
        <v>1495</v>
      </c>
      <c r="H51" s="260" t="s">
        <v>1810</v>
      </c>
      <c r="I51" s="260" t="s">
        <v>1811</v>
      </c>
      <c r="J51" s="260" t="s">
        <v>1656</v>
      </c>
      <c r="K51" s="260" t="s">
        <v>1499</v>
      </c>
      <c r="L51" s="260" t="s">
        <v>1719</v>
      </c>
      <c r="M51" s="260" t="s">
        <v>4</v>
      </c>
      <c r="N51" s="260">
        <v>262</v>
      </c>
      <c r="O51" s="260" t="s">
        <v>69</v>
      </c>
      <c r="P51" s="260" t="s">
        <v>1502</v>
      </c>
      <c r="Q51" s="260" t="s">
        <v>1692</v>
      </c>
      <c r="R51" s="260" t="s">
        <v>1812</v>
      </c>
      <c r="S51" s="261">
        <v>43550</v>
      </c>
      <c r="T51" s="261">
        <v>43581</v>
      </c>
      <c r="U51" s="261">
        <v>43581</v>
      </c>
      <c r="V51" s="261">
        <v>43558</v>
      </c>
      <c r="X51" s="261">
        <v>43614</v>
      </c>
      <c r="Y51" s="260" t="s">
        <v>1659</v>
      </c>
      <c r="AA51" s="260" t="s">
        <v>1813</v>
      </c>
    </row>
    <row r="52" spans="1:27" x14ac:dyDescent="0.25">
      <c r="A52">
        <v>40</v>
      </c>
      <c r="B52" t="s">
        <v>1814</v>
      </c>
      <c r="C52" t="s">
        <v>1815</v>
      </c>
      <c r="E52" t="s">
        <v>89</v>
      </c>
      <c r="F52" t="s">
        <v>1494</v>
      </c>
      <c r="G52" t="s">
        <v>1816</v>
      </c>
      <c r="H52" t="s">
        <v>1817</v>
      </c>
      <c r="I52" t="s">
        <v>1818</v>
      </c>
      <c r="J52" t="s">
        <v>1331</v>
      </c>
      <c r="K52" t="s">
        <v>1802</v>
      </c>
      <c r="L52" t="s">
        <v>1819</v>
      </c>
      <c r="M52" t="s">
        <v>8</v>
      </c>
      <c r="N52">
        <v>60</v>
      </c>
      <c r="O52" t="s">
        <v>69</v>
      </c>
      <c r="P52" t="s">
        <v>1502</v>
      </c>
      <c r="Q52" t="s">
        <v>1528</v>
      </c>
      <c r="R52" t="s">
        <v>1820</v>
      </c>
      <c r="S52" s="167">
        <v>43680</v>
      </c>
      <c r="T52" s="167">
        <v>43945</v>
      </c>
      <c r="U52" s="167">
        <v>43945</v>
      </c>
      <c r="V52" s="167">
        <v>43664</v>
      </c>
      <c r="X52" s="167">
        <v>43740</v>
      </c>
      <c r="Y52" t="s">
        <v>1821</v>
      </c>
      <c r="AA52" t="s">
        <v>1822</v>
      </c>
    </row>
    <row r="53" spans="1:27" s="260" customFormat="1" x14ac:dyDescent="0.25">
      <c r="A53" s="260">
        <v>41</v>
      </c>
      <c r="B53" s="260" t="s">
        <v>1823</v>
      </c>
      <c r="C53" s="260" t="s">
        <v>1824</v>
      </c>
      <c r="D53" s="260" t="s">
        <v>1825</v>
      </c>
      <c r="E53" s="260" t="s">
        <v>61</v>
      </c>
      <c r="F53" s="260" t="s">
        <v>1494</v>
      </c>
      <c r="G53" s="260" t="s">
        <v>1495</v>
      </c>
      <c r="H53" s="260" t="s">
        <v>1826</v>
      </c>
      <c r="I53" s="260" t="s">
        <v>1827</v>
      </c>
      <c r="J53" s="260" t="s">
        <v>1690</v>
      </c>
      <c r="K53" s="260" t="s">
        <v>1499</v>
      </c>
      <c r="L53" s="260" t="s">
        <v>1691</v>
      </c>
      <c r="M53" s="260" t="s">
        <v>6</v>
      </c>
      <c r="N53" s="260">
        <v>80</v>
      </c>
      <c r="O53" s="260" t="s">
        <v>1527</v>
      </c>
      <c r="P53" s="260" t="s">
        <v>1502</v>
      </c>
      <c r="Q53" s="260" t="s">
        <v>1692</v>
      </c>
      <c r="R53" s="260" t="s">
        <v>1828</v>
      </c>
      <c r="S53" s="261">
        <v>43752</v>
      </c>
      <c r="T53" s="262">
        <v>45627</v>
      </c>
      <c r="U53" s="262">
        <v>45809</v>
      </c>
      <c r="V53" s="261">
        <v>43490</v>
      </c>
      <c r="X53" s="261">
        <v>43732</v>
      </c>
      <c r="AA53" s="260" t="s">
        <v>1829</v>
      </c>
    </row>
    <row r="54" spans="1:27" s="265" customFormat="1" x14ac:dyDescent="0.25">
      <c r="A54" s="265">
        <v>42</v>
      </c>
      <c r="B54" s="265" t="s">
        <v>1830</v>
      </c>
      <c r="C54" s="265" t="s">
        <v>1831</v>
      </c>
      <c r="E54" s="265" t="s">
        <v>1832</v>
      </c>
      <c r="F54" s="265" t="s">
        <v>1494</v>
      </c>
      <c r="G54" s="265" t="s">
        <v>1495</v>
      </c>
      <c r="H54" s="265" t="s">
        <v>1833</v>
      </c>
      <c r="I54" s="265" t="s">
        <v>1834</v>
      </c>
      <c r="J54" s="265" t="s">
        <v>1801</v>
      </c>
      <c r="K54" s="265" t="s">
        <v>1802</v>
      </c>
      <c r="L54" s="265" t="s">
        <v>1835</v>
      </c>
      <c r="M54" s="265" t="s">
        <v>8</v>
      </c>
      <c r="N54" s="265">
        <v>0</v>
      </c>
      <c r="O54" s="265" t="s">
        <v>69</v>
      </c>
      <c r="P54" s="265" t="s">
        <v>1502</v>
      </c>
      <c r="Q54" s="265" t="s">
        <v>1836</v>
      </c>
      <c r="R54" s="265" t="s">
        <v>1837</v>
      </c>
      <c r="S54" s="266">
        <v>43509</v>
      </c>
      <c r="T54" s="266">
        <v>43571</v>
      </c>
      <c r="U54" s="266">
        <v>43571</v>
      </c>
      <c r="V54" s="266">
        <v>43329</v>
      </c>
      <c r="X54" s="266">
        <v>43370</v>
      </c>
      <c r="AA54" s="265" t="s">
        <v>1838</v>
      </c>
    </row>
    <row r="55" spans="1:27" x14ac:dyDescent="0.25">
      <c r="A55">
        <v>43</v>
      </c>
      <c r="B55" t="s">
        <v>1839</v>
      </c>
      <c r="C55" t="s">
        <v>1840</v>
      </c>
      <c r="E55" t="s">
        <v>89</v>
      </c>
      <c r="F55" t="s">
        <v>1494</v>
      </c>
      <c r="G55" t="s">
        <v>1590</v>
      </c>
      <c r="H55" t="s">
        <v>1841</v>
      </c>
      <c r="I55" t="s">
        <v>1842</v>
      </c>
      <c r="J55" t="s">
        <v>1843</v>
      </c>
      <c r="K55" t="s">
        <v>1499</v>
      </c>
      <c r="L55" t="s">
        <v>1844</v>
      </c>
      <c r="M55" t="s">
        <v>8</v>
      </c>
      <c r="N55">
        <v>40</v>
      </c>
      <c r="O55" t="s">
        <v>69</v>
      </c>
      <c r="P55" t="s">
        <v>1502</v>
      </c>
      <c r="Q55" t="s">
        <v>1776</v>
      </c>
      <c r="R55" t="s">
        <v>1845</v>
      </c>
      <c r="S55" s="167">
        <v>43640</v>
      </c>
      <c r="T55" s="168">
        <v>43800</v>
      </c>
      <c r="U55" s="167">
        <v>43830</v>
      </c>
      <c r="V55" s="167">
        <v>43587</v>
      </c>
      <c r="X55" s="167">
        <v>43733</v>
      </c>
      <c r="Y55" t="s">
        <v>1846</v>
      </c>
      <c r="AA55" t="s">
        <v>1847</v>
      </c>
    </row>
    <row r="56" spans="1:27" x14ac:dyDescent="0.25">
      <c r="A56">
        <v>44</v>
      </c>
      <c r="B56" t="s">
        <v>830</v>
      </c>
      <c r="C56" t="s">
        <v>832</v>
      </c>
      <c r="E56" t="s">
        <v>89</v>
      </c>
      <c r="F56" t="s">
        <v>1494</v>
      </c>
      <c r="G56" t="s">
        <v>1848</v>
      </c>
      <c r="H56" t="s">
        <v>1849</v>
      </c>
      <c r="I56" t="s">
        <v>836</v>
      </c>
      <c r="J56" t="s">
        <v>834</v>
      </c>
      <c r="K56" t="s">
        <v>1499</v>
      </c>
      <c r="L56" t="s">
        <v>1553</v>
      </c>
      <c r="M56" t="s">
        <v>6</v>
      </c>
      <c r="N56">
        <v>50</v>
      </c>
      <c r="O56" t="s">
        <v>1501</v>
      </c>
      <c r="P56" t="s">
        <v>1502</v>
      </c>
      <c r="Q56" t="s">
        <v>1850</v>
      </c>
      <c r="R56" t="s">
        <v>831</v>
      </c>
      <c r="S56" s="167">
        <v>43566</v>
      </c>
      <c r="T56" s="167">
        <v>43921</v>
      </c>
      <c r="U56" s="167">
        <v>43921</v>
      </c>
      <c r="V56" s="167">
        <v>43171</v>
      </c>
      <c r="X56" s="167">
        <v>43768</v>
      </c>
      <c r="Y56" t="s">
        <v>1851</v>
      </c>
      <c r="AA56" t="s">
        <v>1852</v>
      </c>
    </row>
    <row r="57" spans="1:27" s="260" customFormat="1" x14ac:dyDescent="0.25">
      <c r="A57" s="260">
        <v>45</v>
      </c>
      <c r="B57" s="260" t="s">
        <v>1853</v>
      </c>
      <c r="C57" s="260" t="s">
        <v>1854</v>
      </c>
      <c r="E57" s="260" t="s">
        <v>1615</v>
      </c>
      <c r="F57" s="260" t="s">
        <v>1494</v>
      </c>
      <c r="G57" s="260" t="s">
        <v>1855</v>
      </c>
      <c r="H57" s="260" t="s">
        <v>1856</v>
      </c>
      <c r="I57" s="260" t="s">
        <v>1857</v>
      </c>
      <c r="J57" s="260" t="s">
        <v>1858</v>
      </c>
      <c r="K57" s="260" t="s">
        <v>1499</v>
      </c>
      <c r="L57" s="260" t="s">
        <v>1859</v>
      </c>
      <c r="M57" s="260" t="s">
        <v>6</v>
      </c>
      <c r="N57" s="260">
        <v>250</v>
      </c>
      <c r="O57" s="260" t="s">
        <v>1501</v>
      </c>
      <c r="P57" s="260" t="s">
        <v>1502</v>
      </c>
      <c r="Q57" s="260" t="s">
        <v>1692</v>
      </c>
      <c r="R57" s="260" t="s">
        <v>1860</v>
      </c>
      <c r="S57" s="262">
        <v>43709</v>
      </c>
      <c r="T57" s="262">
        <v>45078</v>
      </c>
      <c r="U57" s="262">
        <v>45078</v>
      </c>
      <c r="V57" s="261">
        <v>43626</v>
      </c>
      <c r="X57" s="261">
        <v>43728</v>
      </c>
      <c r="Y57" s="260" t="s">
        <v>1861</v>
      </c>
      <c r="AA57" s="260" t="s">
        <v>1862</v>
      </c>
    </row>
    <row r="58" spans="1:27" x14ac:dyDescent="0.25">
      <c r="A58">
        <v>46</v>
      </c>
      <c r="B58" t="s">
        <v>1863</v>
      </c>
      <c r="C58" t="s">
        <v>1864</v>
      </c>
      <c r="D58" t="s">
        <v>1865</v>
      </c>
      <c r="E58" t="s">
        <v>61</v>
      </c>
      <c r="F58" t="s">
        <v>1494</v>
      </c>
      <c r="G58" t="s">
        <v>1866</v>
      </c>
      <c r="H58" t="s">
        <v>1867</v>
      </c>
      <c r="I58" t="s">
        <v>1868</v>
      </c>
      <c r="J58" t="s">
        <v>1869</v>
      </c>
      <c r="K58" t="s">
        <v>1499</v>
      </c>
      <c r="L58" t="s">
        <v>1870</v>
      </c>
      <c r="M58" t="s">
        <v>6</v>
      </c>
      <c r="N58">
        <v>30</v>
      </c>
      <c r="O58" t="s">
        <v>1501</v>
      </c>
      <c r="P58" t="s">
        <v>1502</v>
      </c>
      <c r="Q58" t="s">
        <v>1503</v>
      </c>
      <c r="R58" t="s">
        <v>1871</v>
      </c>
      <c r="S58" s="168">
        <v>43709</v>
      </c>
      <c r="T58" s="168">
        <v>45170</v>
      </c>
      <c r="U58" s="168">
        <v>45536</v>
      </c>
      <c r="V58" s="167">
        <v>43671</v>
      </c>
      <c r="X58" s="167">
        <v>43671</v>
      </c>
      <c r="AA58" t="s">
        <v>1872</v>
      </c>
    </row>
    <row r="59" spans="1:27" x14ac:dyDescent="0.25">
      <c r="A59">
        <v>47</v>
      </c>
      <c r="B59" t="s">
        <v>1873</v>
      </c>
      <c r="C59" t="s">
        <v>1874</v>
      </c>
      <c r="E59" t="s">
        <v>61</v>
      </c>
      <c r="F59" t="s">
        <v>1494</v>
      </c>
      <c r="G59" t="s">
        <v>1875</v>
      </c>
      <c r="H59" t="s">
        <v>1876</v>
      </c>
      <c r="I59" t="s">
        <v>1877</v>
      </c>
      <c r="J59" t="s">
        <v>1878</v>
      </c>
      <c r="K59" t="s">
        <v>1499</v>
      </c>
      <c r="L59" t="s">
        <v>1691</v>
      </c>
      <c r="M59" t="s">
        <v>8</v>
      </c>
      <c r="N59">
        <v>5000</v>
      </c>
      <c r="O59" t="s">
        <v>69</v>
      </c>
      <c r="P59" t="s">
        <v>1502</v>
      </c>
      <c r="Q59" t="s">
        <v>1644</v>
      </c>
      <c r="R59" t="s">
        <v>1879</v>
      </c>
      <c r="S59" s="167">
        <v>43709</v>
      </c>
      <c r="T59" s="167">
        <v>45371</v>
      </c>
      <c r="U59" s="167">
        <v>47197</v>
      </c>
      <c r="V59" s="167">
        <v>43557</v>
      </c>
      <c r="X59" s="167">
        <v>43699</v>
      </c>
      <c r="AA59" t="s">
        <v>1880</v>
      </c>
    </row>
    <row r="60" spans="1:27" x14ac:dyDescent="0.25">
      <c r="A60">
        <v>48</v>
      </c>
      <c r="B60" t="s">
        <v>1881</v>
      </c>
      <c r="C60" t="s">
        <v>1882</v>
      </c>
      <c r="E60" t="s">
        <v>89</v>
      </c>
      <c r="F60" t="s">
        <v>1494</v>
      </c>
      <c r="G60" t="s">
        <v>1883</v>
      </c>
      <c r="H60" t="s">
        <v>1884</v>
      </c>
      <c r="I60" t="s">
        <v>1885</v>
      </c>
      <c r="J60" t="s">
        <v>1886</v>
      </c>
      <c r="K60" t="s">
        <v>1499</v>
      </c>
      <c r="L60" t="s">
        <v>1887</v>
      </c>
      <c r="M60" t="s">
        <v>8</v>
      </c>
      <c r="N60">
        <v>100</v>
      </c>
      <c r="O60" t="s">
        <v>1888</v>
      </c>
      <c r="P60" t="s">
        <v>1502</v>
      </c>
      <c r="Q60" t="s">
        <v>1554</v>
      </c>
      <c r="R60" t="s">
        <v>1889</v>
      </c>
      <c r="S60" s="167">
        <v>43552</v>
      </c>
      <c r="T60" s="167">
        <v>44561</v>
      </c>
      <c r="U60" s="167">
        <v>44561</v>
      </c>
      <c r="V60" s="167">
        <v>43521</v>
      </c>
      <c r="X60" s="167">
        <v>43768</v>
      </c>
      <c r="Y60" t="s">
        <v>1890</v>
      </c>
      <c r="AA60" t="s">
        <v>1891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52"/>
  <sheetViews>
    <sheetView workbookViewId="0">
      <selection activeCell="A2" sqref="A2:XFD2"/>
    </sheetView>
  </sheetViews>
  <sheetFormatPr defaultColWidth="8.85546875" defaultRowHeight="15" x14ac:dyDescent="0.25"/>
  <cols>
    <col min="1" max="1" width="6.28515625" customWidth="1"/>
    <col min="2" max="2" width="14.28515625" customWidth="1"/>
    <col min="3" max="3" width="19.85546875" customWidth="1"/>
    <col min="5" max="5" width="16" customWidth="1"/>
    <col min="8" max="8" width="39.7109375" customWidth="1"/>
    <col min="19" max="19" width="11.28515625" customWidth="1"/>
    <col min="20" max="20" width="10.7109375" customWidth="1"/>
    <col min="22" max="22" width="11.42578125" customWidth="1"/>
  </cols>
  <sheetData>
    <row r="2" spans="1:27" x14ac:dyDescent="0.25">
      <c r="A2" s="23" t="s">
        <v>1467</v>
      </c>
    </row>
    <row r="3" spans="1:27" x14ac:dyDescent="0.25">
      <c r="A3" s="23" t="s">
        <v>2164</v>
      </c>
    </row>
    <row r="4" spans="1:27" x14ac:dyDescent="0.25">
      <c r="A4" s="23" t="s">
        <v>2162</v>
      </c>
    </row>
    <row r="6" spans="1:27" x14ac:dyDescent="0.25">
      <c r="A6" t="s">
        <v>1468</v>
      </c>
      <c r="B6" t="s">
        <v>1469</v>
      </c>
      <c r="C6" t="s">
        <v>1470</v>
      </c>
      <c r="D6" t="s">
        <v>1471</v>
      </c>
      <c r="E6" t="s">
        <v>1472</v>
      </c>
      <c r="F6" t="s">
        <v>1473</v>
      </c>
      <c r="G6" t="s">
        <v>1474</v>
      </c>
      <c r="H6" t="s">
        <v>1475</v>
      </c>
      <c r="I6" t="s">
        <v>53</v>
      </c>
      <c r="J6" t="s">
        <v>1476</v>
      </c>
      <c r="K6" t="s">
        <v>1477</v>
      </c>
      <c r="L6" t="s">
        <v>1478</v>
      </c>
      <c r="M6" t="s">
        <v>1479</v>
      </c>
      <c r="N6" t="s">
        <v>1480</v>
      </c>
      <c r="O6" t="s">
        <v>1481</v>
      </c>
      <c r="P6" t="s">
        <v>1482</v>
      </c>
      <c r="Q6" t="s">
        <v>1483</v>
      </c>
      <c r="R6" t="s">
        <v>1484</v>
      </c>
      <c r="S6" t="s">
        <v>32</v>
      </c>
      <c r="T6" t="s">
        <v>34</v>
      </c>
      <c r="U6" t="s">
        <v>1485</v>
      </c>
      <c r="V6" t="s">
        <v>1486</v>
      </c>
      <c r="W6" t="s">
        <v>1487</v>
      </c>
      <c r="X6" t="s">
        <v>1488</v>
      </c>
      <c r="Y6" t="s">
        <v>1489</v>
      </c>
      <c r="Z6" t="s">
        <v>1490</v>
      </c>
      <c r="AA6" t="s">
        <v>1491</v>
      </c>
    </row>
    <row r="7" spans="1:27" s="265" customFormat="1" x14ac:dyDescent="0.25">
      <c r="A7" s="265">
        <v>1</v>
      </c>
      <c r="B7" s="265" t="s">
        <v>1492</v>
      </c>
      <c r="C7" s="265" t="s">
        <v>1493</v>
      </c>
      <c r="E7" s="265" t="s">
        <v>89</v>
      </c>
      <c r="F7" s="265" t="s">
        <v>1494</v>
      </c>
      <c r="G7" s="265" t="s">
        <v>1495</v>
      </c>
      <c r="H7" s="265" t="s">
        <v>1496</v>
      </c>
      <c r="I7" s="265" t="s">
        <v>1497</v>
      </c>
      <c r="J7" s="265" t="s">
        <v>1498</v>
      </c>
      <c r="K7" s="265" t="s">
        <v>1499</v>
      </c>
      <c r="L7" s="265" t="s">
        <v>1500</v>
      </c>
      <c r="M7" s="265" t="s">
        <v>369</v>
      </c>
      <c r="N7" s="265">
        <v>55</v>
      </c>
      <c r="O7" s="265" t="s">
        <v>1501</v>
      </c>
      <c r="P7" s="265" t="s">
        <v>1502</v>
      </c>
      <c r="Q7" s="265" t="s">
        <v>1503</v>
      </c>
      <c r="R7" s="265" t="s">
        <v>1504</v>
      </c>
      <c r="S7" s="266">
        <v>43682</v>
      </c>
      <c r="T7" s="267">
        <v>45231</v>
      </c>
      <c r="U7" s="267">
        <v>45231</v>
      </c>
      <c r="V7" s="266">
        <v>43543</v>
      </c>
      <c r="X7" s="266">
        <v>43707</v>
      </c>
      <c r="Y7" s="265" t="s">
        <v>1505</v>
      </c>
      <c r="AA7" s="265" t="s">
        <v>1506</v>
      </c>
    </row>
    <row r="8" spans="1:27" s="60" customFormat="1" x14ac:dyDescent="0.25">
      <c r="A8" s="60">
        <v>2</v>
      </c>
      <c r="B8" s="60" t="s">
        <v>1892</v>
      </c>
      <c r="C8" s="60" t="s">
        <v>1893</v>
      </c>
      <c r="D8" s="60" t="s">
        <v>1894</v>
      </c>
      <c r="E8" s="60" t="s">
        <v>61</v>
      </c>
      <c r="F8" s="60" t="s">
        <v>1494</v>
      </c>
      <c r="G8" s="60" t="s">
        <v>1495</v>
      </c>
      <c r="H8" s="60" t="s">
        <v>1895</v>
      </c>
      <c r="I8" s="60" t="s">
        <v>1896</v>
      </c>
      <c r="J8" s="60" t="s">
        <v>1897</v>
      </c>
      <c r="K8" s="60" t="s">
        <v>1499</v>
      </c>
      <c r="L8" s="60" t="s">
        <v>1898</v>
      </c>
      <c r="M8" s="60" t="s">
        <v>369</v>
      </c>
      <c r="N8" s="60">
        <v>5</v>
      </c>
      <c r="O8" s="60" t="s">
        <v>1527</v>
      </c>
      <c r="P8" s="60" t="s">
        <v>1502</v>
      </c>
      <c r="Q8" s="60" t="s">
        <v>1574</v>
      </c>
      <c r="R8" s="60" t="s">
        <v>1899</v>
      </c>
      <c r="S8" s="63">
        <v>43800</v>
      </c>
      <c r="T8" s="62">
        <v>44074</v>
      </c>
      <c r="U8" s="62">
        <v>44196</v>
      </c>
      <c r="V8" s="62">
        <v>43698</v>
      </c>
      <c r="X8" s="62">
        <v>43753</v>
      </c>
      <c r="Y8" s="60" t="s">
        <v>1900</v>
      </c>
      <c r="AA8" s="60" t="s">
        <v>1901</v>
      </c>
    </row>
    <row r="9" spans="1:27" x14ac:dyDescent="0.25">
      <c r="A9">
        <v>3</v>
      </c>
      <c r="B9" t="s">
        <v>1512</v>
      </c>
      <c r="C9" t="s">
        <v>1513</v>
      </c>
      <c r="D9" t="s">
        <v>1514</v>
      </c>
      <c r="E9" t="s">
        <v>89</v>
      </c>
      <c r="F9" t="s">
        <v>1494</v>
      </c>
      <c r="G9" t="s">
        <v>1495</v>
      </c>
      <c r="H9" t="s">
        <v>1515</v>
      </c>
      <c r="I9" t="s">
        <v>1516</v>
      </c>
      <c r="J9" t="s">
        <v>1517</v>
      </c>
      <c r="K9" t="s">
        <v>1499</v>
      </c>
      <c r="L9" t="s">
        <v>1518</v>
      </c>
      <c r="M9" t="s">
        <v>1144</v>
      </c>
      <c r="N9">
        <v>300</v>
      </c>
      <c r="O9" t="s">
        <v>69</v>
      </c>
      <c r="P9" t="s">
        <v>1502</v>
      </c>
      <c r="Q9" t="s">
        <v>1503</v>
      </c>
      <c r="R9" t="s">
        <v>1519</v>
      </c>
      <c r="S9" s="167">
        <v>43643</v>
      </c>
      <c r="T9" s="168">
        <v>45017</v>
      </c>
      <c r="U9" s="168">
        <v>45108</v>
      </c>
      <c r="V9" s="167">
        <v>43626</v>
      </c>
      <c r="X9" s="167">
        <v>43726</v>
      </c>
      <c r="Y9" t="s">
        <v>1520</v>
      </c>
      <c r="AA9" t="s">
        <v>1521</v>
      </c>
    </row>
    <row r="10" spans="1:27" x14ac:dyDescent="0.25">
      <c r="A10">
        <v>4</v>
      </c>
      <c r="B10" t="s">
        <v>1522</v>
      </c>
      <c r="C10" t="s">
        <v>1523</v>
      </c>
      <c r="E10" t="s">
        <v>89</v>
      </c>
      <c r="F10" t="s">
        <v>1494</v>
      </c>
      <c r="G10" t="s">
        <v>1495</v>
      </c>
      <c r="H10" t="s">
        <v>1524</v>
      </c>
      <c r="I10" t="s">
        <v>1525</v>
      </c>
      <c r="J10" t="s">
        <v>337</v>
      </c>
      <c r="K10" t="s">
        <v>1499</v>
      </c>
      <c r="L10" t="s">
        <v>1526</v>
      </c>
      <c r="M10" t="s">
        <v>6</v>
      </c>
      <c r="N10">
        <v>150</v>
      </c>
      <c r="O10" t="s">
        <v>1527</v>
      </c>
      <c r="P10" t="s">
        <v>1502</v>
      </c>
      <c r="Q10" t="s">
        <v>1528</v>
      </c>
      <c r="R10" t="s">
        <v>1529</v>
      </c>
      <c r="S10" s="167">
        <v>43733</v>
      </c>
      <c r="T10" s="168">
        <v>44409</v>
      </c>
      <c r="U10" s="168">
        <v>44409</v>
      </c>
      <c r="V10" s="167">
        <v>43635</v>
      </c>
      <c r="X10" s="167">
        <v>43738</v>
      </c>
      <c r="Y10" t="s">
        <v>1530</v>
      </c>
      <c r="AA10" t="s">
        <v>1531</v>
      </c>
    </row>
    <row r="11" spans="1:27" x14ac:dyDescent="0.25">
      <c r="A11">
        <v>5</v>
      </c>
      <c r="B11" t="s">
        <v>1532</v>
      </c>
      <c r="C11" t="s">
        <v>1533</v>
      </c>
      <c r="E11" t="s">
        <v>89</v>
      </c>
      <c r="F11" t="s">
        <v>1494</v>
      </c>
      <c r="G11" t="s">
        <v>1495</v>
      </c>
      <c r="H11" t="s">
        <v>1534</v>
      </c>
      <c r="I11" t="s">
        <v>1535</v>
      </c>
      <c r="J11" t="s">
        <v>1536</v>
      </c>
      <c r="K11" t="s">
        <v>1499</v>
      </c>
      <c r="L11" t="s">
        <v>1518</v>
      </c>
      <c r="M11" t="s">
        <v>8</v>
      </c>
      <c r="N11">
        <v>10</v>
      </c>
      <c r="O11" t="s">
        <v>1527</v>
      </c>
      <c r="P11" t="s">
        <v>1502</v>
      </c>
      <c r="Q11" t="s">
        <v>1537</v>
      </c>
      <c r="R11">
        <v>20190438</v>
      </c>
      <c r="S11" s="167">
        <v>43746</v>
      </c>
      <c r="T11" s="167">
        <v>44440</v>
      </c>
      <c r="U11" s="167">
        <v>44440</v>
      </c>
      <c r="V11" s="167">
        <v>43677</v>
      </c>
      <c r="X11" s="167">
        <v>43755</v>
      </c>
      <c r="Y11" t="s">
        <v>1538</v>
      </c>
      <c r="AA11" t="s">
        <v>1539</v>
      </c>
    </row>
    <row r="12" spans="1:27" x14ac:dyDescent="0.25">
      <c r="A12">
        <v>6</v>
      </c>
      <c r="B12" t="s">
        <v>1540</v>
      </c>
      <c r="C12" t="s">
        <v>1541</v>
      </c>
      <c r="E12" t="s">
        <v>61</v>
      </c>
      <c r="F12" t="s">
        <v>1494</v>
      </c>
      <c r="G12" t="s">
        <v>1542</v>
      </c>
      <c r="H12" t="s">
        <v>1543</v>
      </c>
      <c r="I12" t="s">
        <v>1544</v>
      </c>
      <c r="J12" t="s">
        <v>777</v>
      </c>
      <c r="K12" t="s">
        <v>1499</v>
      </c>
      <c r="L12" t="s">
        <v>1545</v>
      </c>
      <c r="M12" t="s">
        <v>6</v>
      </c>
      <c r="N12">
        <v>90</v>
      </c>
      <c r="O12" t="s">
        <v>69</v>
      </c>
      <c r="P12" t="s">
        <v>1502</v>
      </c>
      <c r="Q12" t="s">
        <v>1503</v>
      </c>
      <c r="R12" t="s">
        <v>1546</v>
      </c>
      <c r="S12" s="167">
        <v>43709</v>
      </c>
      <c r="T12" s="167">
        <v>44439</v>
      </c>
      <c r="U12" s="167">
        <v>44620</v>
      </c>
      <c r="V12" s="167">
        <v>43607</v>
      </c>
      <c r="X12" s="167">
        <v>43612</v>
      </c>
      <c r="AA12" t="s">
        <v>1547</v>
      </c>
    </row>
    <row r="13" spans="1:27" x14ac:dyDescent="0.25">
      <c r="A13">
        <v>7</v>
      </c>
      <c r="B13" t="s">
        <v>1558</v>
      </c>
      <c r="C13" t="s">
        <v>1559</v>
      </c>
      <c r="D13" t="s">
        <v>1560</v>
      </c>
      <c r="E13" t="s">
        <v>89</v>
      </c>
      <c r="F13" t="s">
        <v>1494</v>
      </c>
      <c r="G13" t="s">
        <v>1561</v>
      </c>
      <c r="H13" t="s">
        <v>1562</v>
      </c>
      <c r="I13" t="s">
        <v>1563</v>
      </c>
      <c r="J13" t="s">
        <v>1564</v>
      </c>
      <c r="K13" t="s">
        <v>1499</v>
      </c>
      <c r="L13" t="s">
        <v>1518</v>
      </c>
      <c r="M13" t="s">
        <v>6</v>
      </c>
      <c r="N13">
        <v>33</v>
      </c>
      <c r="O13" t="s">
        <v>1565</v>
      </c>
      <c r="P13" t="s">
        <v>1502</v>
      </c>
      <c r="Q13" t="s">
        <v>1503</v>
      </c>
      <c r="R13" t="s">
        <v>1566</v>
      </c>
      <c r="S13" s="167">
        <v>43601</v>
      </c>
      <c r="T13" s="167">
        <v>44150</v>
      </c>
      <c r="U13" s="167">
        <v>44150</v>
      </c>
      <c r="V13" s="167">
        <v>43531</v>
      </c>
      <c r="X13" s="167">
        <v>43767</v>
      </c>
      <c r="Y13" t="s">
        <v>1567</v>
      </c>
      <c r="AA13" t="s">
        <v>1568</v>
      </c>
    </row>
    <row r="14" spans="1:27" x14ac:dyDescent="0.25">
      <c r="A14">
        <v>8</v>
      </c>
      <c r="B14" t="s">
        <v>1569</v>
      </c>
      <c r="C14" t="s">
        <v>1570</v>
      </c>
      <c r="E14" t="s">
        <v>89</v>
      </c>
      <c r="F14" t="s">
        <v>1494</v>
      </c>
      <c r="G14" t="s">
        <v>1495</v>
      </c>
      <c r="H14" t="s">
        <v>1571</v>
      </c>
      <c r="I14" t="s">
        <v>1572</v>
      </c>
      <c r="J14" t="s">
        <v>1573</v>
      </c>
      <c r="K14" t="s">
        <v>1499</v>
      </c>
      <c r="L14" t="s">
        <v>1500</v>
      </c>
      <c r="M14" t="s">
        <v>8</v>
      </c>
      <c r="N14">
        <v>5</v>
      </c>
      <c r="O14" t="s">
        <v>69</v>
      </c>
      <c r="P14" t="s">
        <v>1502</v>
      </c>
      <c r="Q14" t="s">
        <v>1574</v>
      </c>
      <c r="R14" t="s">
        <v>1575</v>
      </c>
      <c r="S14" s="167">
        <v>43748</v>
      </c>
      <c r="T14" s="168">
        <v>44197</v>
      </c>
      <c r="U14" s="168">
        <v>44197</v>
      </c>
      <c r="V14" s="167">
        <v>43759</v>
      </c>
      <c r="X14" s="167">
        <v>43766</v>
      </c>
      <c r="Y14" t="s">
        <v>1576</v>
      </c>
      <c r="AA14" t="s">
        <v>1577</v>
      </c>
    </row>
    <row r="15" spans="1:27" x14ac:dyDescent="0.25">
      <c r="A15">
        <v>9</v>
      </c>
      <c r="B15" t="s">
        <v>1578</v>
      </c>
      <c r="C15" t="s">
        <v>1579</v>
      </c>
      <c r="D15" t="s">
        <v>1580</v>
      </c>
      <c r="E15" t="s">
        <v>89</v>
      </c>
      <c r="F15" t="s">
        <v>1494</v>
      </c>
      <c r="G15" t="s">
        <v>1495</v>
      </c>
      <c r="H15" t="s">
        <v>1581</v>
      </c>
      <c r="I15" t="s">
        <v>1582</v>
      </c>
      <c r="J15" t="s">
        <v>1583</v>
      </c>
      <c r="K15" t="s">
        <v>1499</v>
      </c>
      <c r="L15" t="s">
        <v>1500</v>
      </c>
      <c r="M15" t="s">
        <v>8</v>
      </c>
      <c r="N15">
        <v>30</v>
      </c>
      <c r="O15" t="s">
        <v>1527</v>
      </c>
      <c r="P15" t="s">
        <v>1502</v>
      </c>
      <c r="Q15" t="s">
        <v>1584</v>
      </c>
      <c r="R15" t="s">
        <v>1585</v>
      </c>
      <c r="S15" s="168">
        <v>43739</v>
      </c>
      <c r="T15" s="167">
        <v>44712</v>
      </c>
      <c r="U15" s="167">
        <v>44712</v>
      </c>
      <c r="V15" s="167">
        <v>43642</v>
      </c>
      <c r="X15" s="167">
        <v>43746</v>
      </c>
      <c r="Y15" t="s">
        <v>1586</v>
      </c>
      <c r="AA15" t="s">
        <v>1587</v>
      </c>
    </row>
    <row r="16" spans="1:27" x14ac:dyDescent="0.25">
      <c r="A16">
        <v>10</v>
      </c>
      <c r="B16" t="s">
        <v>1588</v>
      </c>
      <c r="C16" t="s">
        <v>1589</v>
      </c>
      <c r="E16" t="s">
        <v>89</v>
      </c>
      <c r="F16" t="s">
        <v>1494</v>
      </c>
      <c r="G16" t="s">
        <v>1590</v>
      </c>
      <c r="H16" t="s">
        <v>1591</v>
      </c>
      <c r="I16" t="s">
        <v>1592</v>
      </c>
      <c r="J16" t="s">
        <v>1593</v>
      </c>
      <c r="K16" t="s">
        <v>1499</v>
      </c>
      <c r="L16" t="s">
        <v>1545</v>
      </c>
      <c r="M16" t="s">
        <v>6</v>
      </c>
      <c r="N16">
        <v>10</v>
      </c>
      <c r="O16" t="s">
        <v>1594</v>
      </c>
      <c r="P16" t="s">
        <v>1502</v>
      </c>
      <c r="Q16" t="s">
        <v>1574</v>
      </c>
      <c r="R16" t="s">
        <v>1595</v>
      </c>
      <c r="S16" s="167">
        <v>43564</v>
      </c>
      <c r="T16" s="168">
        <v>44228</v>
      </c>
      <c r="U16" s="168">
        <v>44228</v>
      </c>
      <c r="V16" s="167">
        <v>43523</v>
      </c>
      <c r="X16" s="167">
        <v>43566</v>
      </c>
      <c r="Y16" t="s">
        <v>1596</v>
      </c>
      <c r="AA16" t="s">
        <v>1597</v>
      </c>
    </row>
    <row r="17" spans="1:27" x14ac:dyDescent="0.25">
      <c r="A17">
        <v>11</v>
      </c>
      <c r="B17" t="s">
        <v>1598</v>
      </c>
      <c r="C17" t="s">
        <v>1599</v>
      </c>
      <c r="D17" t="s">
        <v>1600</v>
      </c>
      <c r="E17" t="s">
        <v>61</v>
      </c>
      <c r="F17" t="s">
        <v>1494</v>
      </c>
      <c r="G17" t="s">
        <v>1495</v>
      </c>
      <c r="H17" t="s">
        <v>1601</v>
      </c>
      <c r="I17" t="s">
        <v>1602</v>
      </c>
      <c r="J17" t="s">
        <v>1603</v>
      </c>
      <c r="K17" t="s">
        <v>1499</v>
      </c>
      <c r="L17" t="s">
        <v>1545</v>
      </c>
      <c r="M17" t="s">
        <v>6</v>
      </c>
      <c r="N17">
        <v>15</v>
      </c>
      <c r="O17" t="s">
        <v>1594</v>
      </c>
      <c r="P17" t="s">
        <v>1502</v>
      </c>
      <c r="Q17" t="s">
        <v>1574</v>
      </c>
      <c r="R17" t="s">
        <v>1604</v>
      </c>
      <c r="S17" s="167">
        <v>43739</v>
      </c>
      <c r="T17" s="167">
        <v>44561</v>
      </c>
      <c r="U17" s="167">
        <v>44713</v>
      </c>
      <c r="V17" s="167">
        <v>43704</v>
      </c>
      <c r="X17" s="167">
        <v>43704</v>
      </c>
      <c r="Z17" t="s">
        <v>1605</v>
      </c>
      <c r="AA17" t="s">
        <v>1606</v>
      </c>
    </row>
    <row r="18" spans="1:27" x14ac:dyDescent="0.25">
      <c r="A18">
        <v>12</v>
      </c>
      <c r="B18" t="s">
        <v>1607</v>
      </c>
      <c r="C18" t="s">
        <v>1608</v>
      </c>
      <c r="E18" t="s">
        <v>89</v>
      </c>
      <c r="F18" t="s">
        <v>1494</v>
      </c>
      <c r="G18" t="s">
        <v>1495</v>
      </c>
      <c r="H18" t="s">
        <v>1609</v>
      </c>
      <c r="I18" t="s">
        <v>1610</v>
      </c>
      <c r="J18" t="s">
        <v>1611</v>
      </c>
      <c r="K18" t="s">
        <v>1499</v>
      </c>
      <c r="L18" t="s">
        <v>1518</v>
      </c>
      <c r="M18" t="s">
        <v>6</v>
      </c>
      <c r="N18">
        <v>60</v>
      </c>
      <c r="O18" t="s">
        <v>443</v>
      </c>
      <c r="P18" t="s">
        <v>1502</v>
      </c>
      <c r="Q18" t="s">
        <v>1503</v>
      </c>
      <c r="R18" t="s">
        <v>1612</v>
      </c>
      <c r="S18" s="167">
        <v>43692</v>
      </c>
      <c r="T18" s="167">
        <v>43845</v>
      </c>
      <c r="U18" s="167">
        <v>43936</v>
      </c>
      <c r="V18" s="167">
        <v>43713</v>
      </c>
      <c r="X18" s="167">
        <v>43713</v>
      </c>
      <c r="Y18" t="s">
        <v>1613</v>
      </c>
      <c r="AA18" t="s">
        <v>1614</v>
      </c>
    </row>
    <row r="19" spans="1:27" x14ac:dyDescent="0.25">
      <c r="A19">
        <v>13</v>
      </c>
      <c r="B19" t="s">
        <v>1621</v>
      </c>
      <c r="C19" t="s">
        <v>1622</v>
      </c>
      <c r="D19" t="s">
        <v>1623</v>
      </c>
      <c r="E19" t="s">
        <v>89</v>
      </c>
      <c r="F19" t="s">
        <v>1494</v>
      </c>
      <c r="G19" t="s">
        <v>1624</v>
      </c>
      <c r="H19" t="s">
        <v>1625</v>
      </c>
      <c r="I19" t="s">
        <v>1626</v>
      </c>
      <c r="J19" t="s">
        <v>1627</v>
      </c>
      <c r="K19" t="s">
        <v>1499</v>
      </c>
      <c r="L19" t="s">
        <v>1628</v>
      </c>
      <c r="M19" t="s">
        <v>4</v>
      </c>
      <c r="N19">
        <v>1566</v>
      </c>
      <c r="O19" t="s">
        <v>69</v>
      </c>
      <c r="P19" t="s">
        <v>1502</v>
      </c>
      <c r="Q19" t="s">
        <v>1503</v>
      </c>
      <c r="R19" t="s">
        <v>1629</v>
      </c>
      <c r="S19" s="167">
        <v>43551</v>
      </c>
      <c r="T19" s="167">
        <v>44616</v>
      </c>
      <c r="U19" s="167">
        <v>45358</v>
      </c>
      <c r="V19" s="167">
        <v>43549</v>
      </c>
      <c r="X19" s="167">
        <v>43658</v>
      </c>
      <c r="Y19" t="s">
        <v>1630</v>
      </c>
      <c r="AA19" t="s">
        <v>1631</v>
      </c>
    </row>
    <row r="20" spans="1:27" x14ac:dyDescent="0.25">
      <c r="A20">
        <v>14</v>
      </c>
      <c r="B20" t="s">
        <v>1638</v>
      </c>
      <c r="C20" t="s">
        <v>1639</v>
      </c>
      <c r="E20" t="s">
        <v>89</v>
      </c>
      <c r="F20" t="s">
        <v>1494</v>
      </c>
      <c r="G20" t="s">
        <v>1495</v>
      </c>
      <c r="H20" t="s">
        <v>1640</v>
      </c>
      <c r="I20" t="s">
        <v>1641</v>
      </c>
      <c r="J20" t="s">
        <v>1642</v>
      </c>
      <c r="K20" t="s">
        <v>1499</v>
      </c>
      <c r="L20" t="s">
        <v>1643</v>
      </c>
      <c r="M20" t="s">
        <v>8</v>
      </c>
      <c r="N20">
        <v>18</v>
      </c>
      <c r="O20" t="s">
        <v>1565</v>
      </c>
      <c r="P20" t="s">
        <v>1502</v>
      </c>
      <c r="Q20" t="s">
        <v>1644</v>
      </c>
      <c r="R20" t="s">
        <v>1645</v>
      </c>
      <c r="S20" s="168">
        <v>43617</v>
      </c>
      <c r="T20" s="168">
        <v>43983</v>
      </c>
      <c r="U20" s="168">
        <v>44166</v>
      </c>
      <c r="V20" s="167">
        <v>43594</v>
      </c>
      <c r="X20" s="167">
        <v>43629</v>
      </c>
      <c r="Y20" t="s">
        <v>1646</v>
      </c>
      <c r="AA20" t="s">
        <v>1647</v>
      </c>
    </row>
    <row r="21" spans="1:27" s="265" customFormat="1" x14ac:dyDescent="0.25">
      <c r="A21" s="265">
        <v>15</v>
      </c>
      <c r="B21" s="265" t="s">
        <v>1652</v>
      </c>
      <c r="C21" s="265" t="s">
        <v>1653</v>
      </c>
      <c r="E21" s="265" t="s">
        <v>1632</v>
      </c>
      <c r="F21" s="265" t="s">
        <v>1494</v>
      </c>
      <c r="G21" s="265" t="s">
        <v>1495</v>
      </c>
      <c r="H21" s="265" t="s">
        <v>1654</v>
      </c>
      <c r="I21" s="265" t="s">
        <v>1655</v>
      </c>
      <c r="J21" s="265" t="s">
        <v>1656</v>
      </c>
      <c r="K21" s="265" t="s">
        <v>1499</v>
      </c>
      <c r="L21" s="265" t="s">
        <v>1545</v>
      </c>
      <c r="M21" s="265" t="s">
        <v>4</v>
      </c>
      <c r="N21" s="265">
        <v>205</v>
      </c>
      <c r="O21" s="265" t="s">
        <v>69</v>
      </c>
      <c r="P21" s="265" t="s">
        <v>1502</v>
      </c>
      <c r="Q21" s="265" t="s">
        <v>1657</v>
      </c>
      <c r="R21" s="265" t="s">
        <v>1658</v>
      </c>
      <c r="S21" s="266">
        <v>43552</v>
      </c>
      <c r="T21" s="266">
        <v>43583</v>
      </c>
      <c r="U21" s="266">
        <v>43583</v>
      </c>
      <c r="V21" s="266">
        <v>43558</v>
      </c>
      <c r="X21" s="266">
        <v>43614</v>
      </c>
      <c r="Y21" s="265" t="s">
        <v>1659</v>
      </c>
      <c r="AA21" s="265" t="s">
        <v>1660</v>
      </c>
    </row>
    <row r="22" spans="1:27" s="265" customFormat="1" x14ac:dyDescent="0.25">
      <c r="A22" s="265">
        <v>16</v>
      </c>
      <c r="B22" s="265" t="s">
        <v>1902</v>
      </c>
      <c r="C22" s="265" t="s">
        <v>1903</v>
      </c>
      <c r="E22" s="265" t="s">
        <v>89</v>
      </c>
      <c r="F22" s="265" t="s">
        <v>1494</v>
      </c>
      <c r="G22" s="265" t="s">
        <v>1495</v>
      </c>
      <c r="H22" s="265" t="s">
        <v>1904</v>
      </c>
      <c r="I22" s="265" t="s">
        <v>1905</v>
      </c>
      <c r="J22" s="265" t="s">
        <v>1906</v>
      </c>
      <c r="K22" s="265" t="s">
        <v>1499</v>
      </c>
      <c r="L22" s="265" t="s">
        <v>1691</v>
      </c>
      <c r="M22" s="265" t="s">
        <v>8</v>
      </c>
      <c r="N22" s="265">
        <v>18</v>
      </c>
      <c r="O22" s="265" t="s">
        <v>69</v>
      </c>
      <c r="P22" s="265" t="s">
        <v>1502</v>
      </c>
      <c r="Q22" s="265" t="s">
        <v>1757</v>
      </c>
      <c r="R22" s="265" t="s">
        <v>1907</v>
      </c>
      <c r="S22" s="266">
        <v>43237</v>
      </c>
      <c r="T22" s="267">
        <v>43647</v>
      </c>
      <c r="U22" s="267">
        <v>43739</v>
      </c>
      <c r="V22" s="266">
        <v>43559</v>
      </c>
      <c r="X22" s="266">
        <v>43559</v>
      </c>
      <c r="Y22" s="265" t="s">
        <v>1908</v>
      </c>
      <c r="AA22" s="265" t="s">
        <v>1909</v>
      </c>
    </row>
    <row r="23" spans="1:27" x14ac:dyDescent="0.25">
      <c r="A23">
        <v>17</v>
      </c>
      <c r="B23" t="s">
        <v>1676</v>
      </c>
      <c r="C23" t="s">
        <v>1677</v>
      </c>
      <c r="E23" t="s">
        <v>61</v>
      </c>
      <c r="F23" t="s">
        <v>1494</v>
      </c>
      <c r="G23" t="s">
        <v>1495</v>
      </c>
      <c r="H23" t="s">
        <v>1678</v>
      </c>
      <c r="I23" t="s">
        <v>1679</v>
      </c>
      <c r="J23" t="s">
        <v>1680</v>
      </c>
      <c r="K23" t="s">
        <v>1499</v>
      </c>
      <c r="L23" t="s">
        <v>1681</v>
      </c>
      <c r="M23" t="s">
        <v>6</v>
      </c>
      <c r="N23">
        <v>150</v>
      </c>
      <c r="O23" t="s">
        <v>1565</v>
      </c>
      <c r="P23" t="s">
        <v>1502</v>
      </c>
      <c r="Q23" t="s">
        <v>1682</v>
      </c>
      <c r="R23" t="s">
        <v>1683</v>
      </c>
      <c r="S23" s="167">
        <v>43626</v>
      </c>
      <c r="T23" s="167">
        <v>44617</v>
      </c>
      <c r="U23" s="167">
        <v>44617</v>
      </c>
      <c r="V23" s="167">
        <v>43622</v>
      </c>
      <c r="X23" s="167">
        <v>43622</v>
      </c>
      <c r="AA23" t="s">
        <v>1684</v>
      </c>
    </row>
    <row r="24" spans="1:27" x14ac:dyDescent="0.25">
      <c r="A24">
        <v>18</v>
      </c>
      <c r="B24" t="s">
        <v>1910</v>
      </c>
      <c r="C24" t="s">
        <v>1911</v>
      </c>
      <c r="D24" t="s">
        <v>1912</v>
      </c>
      <c r="E24" t="s">
        <v>61</v>
      </c>
      <c r="F24" t="s">
        <v>1494</v>
      </c>
      <c r="G24" t="s">
        <v>1495</v>
      </c>
      <c r="H24" t="s">
        <v>1913</v>
      </c>
      <c r="I24" t="s">
        <v>1914</v>
      </c>
      <c r="J24" t="s">
        <v>1915</v>
      </c>
      <c r="K24" t="s">
        <v>1499</v>
      </c>
      <c r="L24" t="s">
        <v>1719</v>
      </c>
      <c r="M24" t="s">
        <v>6</v>
      </c>
      <c r="N24">
        <v>65</v>
      </c>
      <c r="O24" t="s">
        <v>1916</v>
      </c>
      <c r="P24" t="s">
        <v>1502</v>
      </c>
      <c r="Q24" t="s">
        <v>1574</v>
      </c>
      <c r="R24">
        <v>6272019</v>
      </c>
      <c r="S24" s="168">
        <v>43831</v>
      </c>
      <c r="T24" s="168">
        <v>45627</v>
      </c>
      <c r="U24" s="168">
        <v>45809</v>
      </c>
      <c r="V24" s="167">
        <v>43648</v>
      </c>
      <c r="X24" s="167">
        <v>43648</v>
      </c>
      <c r="Y24" t="s">
        <v>1917</v>
      </c>
      <c r="AA24" t="s">
        <v>1918</v>
      </c>
    </row>
    <row r="25" spans="1:27" s="60" customFormat="1" x14ac:dyDescent="0.25">
      <c r="A25" s="60">
        <v>19</v>
      </c>
      <c r="B25" s="60" t="s">
        <v>1919</v>
      </c>
      <c r="C25" s="60" t="s">
        <v>1920</v>
      </c>
      <c r="E25" s="60" t="s">
        <v>61</v>
      </c>
      <c r="F25" s="60" t="s">
        <v>1494</v>
      </c>
      <c r="G25" s="60" t="s">
        <v>1495</v>
      </c>
      <c r="H25" s="60" t="s">
        <v>1921</v>
      </c>
      <c r="I25" s="60" t="s">
        <v>1922</v>
      </c>
      <c r="J25" s="60" t="s">
        <v>1923</v>
      </c>
      <c r="K25" s="60" t="s">
        <v>1499</v>
      </c>
      <c r="L25" s="60" t="s">
        <v>1924</v>
      </c>
      <c r="M25" s="60" t="s">
        <v>369</v>
      </c>
      <c r="N25" s="60">
        <v>20</v>
      </c>
      <c r="O25" s="60" t="s">
        <v>1565</v>
      </c>
      <c r="P25" s="60" t="s">
        <v>1502</v>
      </c>
      <c r="Q25" s="60" t="s">
        <v>1503</v>
      </c>
      <c r="R25" s="60" t="s">
        <v>1925</v>
      </c>
      <c r="S25" s="62">
        <v>43800</v>
      </c>
      <c r="T25" s="62">
        <v>44166</v>
      </c>
      <c r="U25" s="62">
        <v>44531</v>
      </c>
      <c r="V25" s="62">
        <v>43530</v>
      </c>
      <c r="X25" s="62">
        <v>43682</v>
      </c>
      <c r="Y25" s="60" t="s">
        <v>1926</v>
      </c>
      <c r="AA25" s="60" t="s">
        <v>1927</v>
      </c>
    </row>
    <row r="26" spans="1:27" x14ac:dyDescent="0.25">
      <c r="A26">
        <v>20</v>
      </c>
      <c r="B26" t="s">
        <v>1928</v>
      </c>
      <c r="C26" t="s">
        <v>1929</v>
      </c>
      <c r="E26" t="s">
        <v>89</v>
      </c>
      <c r="F26" t="s">
        <v>1494</v>
      </c>
      <c r="G26" t="s">
        <v>1930</v>
      </c>
      <c r="H26" t="s">
        <v>1931</v>
      </c>
      <c r="I26" t="s">
        <v>1932</v>
      </c>
      <c r="J26" t="s">
        <v>1933</v>
      </c>
      <c r="K26" t="s">
        <v>1499</v>
      </c>
      <c r="L26" t="s">
        <v>1934</v>
      </c>
      <c r="M26" t="s">
        <v>6</v>
      </c>
      <c r="N26">
        <v>80</v>
      </c>
      <c r="O26" t="s">
        <v>69</v>
      </c>
      <c r="P26" t="s">
        <v>1502</v>
      </c>
      <c r="Q26" t="s">
        <v>1503</v>
      </c>
      <c r="R26" t="s">
        <v>1935</v>
      </c>
      <c r="S26" s="167">
        <v>43182</v>
      </c>
      <c r="T26" s="168">
        <v>43800</v>
      </c>
      <c r="U26" s="168">
        <v>44013</v>
      </c>
      <c r="V26" s="167">
        <v>43689</v>
      </c>
      <c r="X26" s="167">
        <v>43690</v>
      </c>
      <c r="Y26" t="s">
        <v>1936</v>
      </c>
      <c r="AA26" t="s">
        <v>1937</v>
      </c>
    </row>
    <row r="27" spans="1:27" s="265" customFormat="1" x14ac:dyDescent="0.25">
      <c r="A27" s="265">
        <v>21</v>
      </c>
      <c r="B27" s="265" t="s">
        <v>1696</v>
      </c>
      <c r="C27" s="265" t="s">
        <v>1697</v>
      </c>
      <c r="E27" s="265" t="s">
        <v>61</v>
      </c>
      <c r="F27" s="265" t="s">
        <v>1494</v>
      </c>
      <c r="G27" s="265" t="s">
        <v>1698</v>
      </c>
      <c r="H27" s="265" t="s">
        <v>1699</v>
      </c>
      <c r="I27" s="265" t="s">
        <v>1700</v>
      </c>
      <c r="J27" s="265" t="s">
        <v>1701</v>
      </c>
      <c r="K27" s="265" t="s">
        <v>1499</v>
      </c>
      <c r="L27" s="265" t="s">
        <v>1702</v>
      </c>
      <c r="M27" s="265" t="s">
        <v>6</v>
      </c>
      <c r="N27" s="265">
        <v>125</v>
      </c>
      <c r="O27" s="265" t="s">
        <v>1527</v>
      </c>
      <c r="P27" s="265" t="s">
        <v>1502</v>
      </c>
      <c r="Q27" s="265" t="s">
        <v>1692</v>
      </c>
      <c r="R27" s="265" t="s">
        <v>1703</v>
      </c>
      <c r="S27" s="266">
        <v>43723</v>
      </c>
      <c r="T27" s="266">
        <v>44742</v>
      </c>
      <c r="U27" s="266">
        <v>44742</v>
      </c>
      <c r="V27" s="266">
        <v>43714</v>
      </c>
      <c r="X27" s="266">
        <v>43714</v>
      </c>
      <c r="AA27" s="265" t="s">
        <v>1704</v>
      </c>
    </row>
    <row r="28" spans="1:27" x14ac:dyDescent="0.25">
      <c r="A28">
        <v>22</v>
      </c>
      <c r="B28" t="s">
        <v>1705</v>
      </c>
      <c r="C28" t="s">
        <v>1706</v>
      </c>
      <c r="E28" t="s">
        <v>61</v>
      </c>
      <c r="F28" t="s">
        <v>1494</v>
      </c>
      <c r="G28" t="s">
        <v>1707</v>
      </c>
      <c r="H28" t="s">
        <v>1708</v>
      </c>
      <c r="I28" t="s">
        <v>1709</v>
      </c>
      <c r="J28" t="s">
        <v>1710</v>
      </c>
      <c r="K28" t="s">
        <v>1499</v>
      </c>
      <c r="L28" t="s">
        <v>1691</v>
      </c>
      <c r="M28" t="s">
        <v>6</v>
      </c>
      <c r="N28">
        <v>120</v>
      </c>
      <c r="O28" t="s">
        <v>1527</v>
      </c>
      <c r="P28" t="s">
        <v>1502</v>
      </c>
      <c r="Q28" t="s">
        <v>1503</v>
      </c>
      <c r="R28" t="s">
        <v>1711</v>
      </c>
      <c r="S28" s="167">
        <v>43709</v>
      </c>
      <c r="T28" s="168">
        <v>44075</v>
      </c>
      <c r="U28" s="168">
        <v>44075</v>
      </c>
      <c r="V28" s="167">
        <v>43682</v>
      </c>
      <c r="X28" s="167">
        <v>43682</v>
      </c>
      <c r="AA28" t="s">
        <v>1712</v>
      </c>
    </row>
    <row r="29" spans="1:27" s="265" customFormat="1" x14ac:dyDescent="0.25">
      <c r="A29" s="265">
        <v>23</v>
      </c>
      <c r="B29" s="265" t="s">
        <v>1723</v>
      </c>
      <c r="C29" s="265" t="s">
        <v>1724</v>
      </c>
      <c r="E29" s="265" t="s">
        <v>89</v>
      </c>
      <c r="F29" s="265" t="s">
        <v>1494</v>
      </c>
      <c r="G29" s="265" t="s">
        <v>1725</v>
      </c>
      <c r="H29" s="265" t="s">
        <v>1726</v>
      </c>
      <c r="I29" s="265" t="s">
        <v>1727</v>
      </c>
      <c r="J29" s="265" t="s">
        <v>1728</v>
      </c>
      <c r="K29" s="265" t="s">
        <v>1499</v>
      </c>
      <c r="L29" s="265" t="s">
        <v>1518</v>
      </c>
      <c r="M29" s="265" t="s">
        <v>6</v>
      </c>
      <c r="N29" s="265">
        <v>130</v>
      </c>
      <c r="O29" s="265" t="s">
        <v>69</v>
      </c>
      <c r="P29" s="265" t="s">
        <v>1502</v>
      </c>
      <c r="Q29" s="265" t="s">
        <v>1729</v>
      </c>
      <c r="R29" s="265" t="s">
        <v>1730</v>
      </c>
      <c r="S29" s="266">
        <v>43696</v>
      </c>
      <c r="T29" s="266">
        <v>44366</v>
      </c>
      <c r="U29" s="266">
        <v>44366</v>
      </c>
      <c r="V29" s="266">
        <v>43766</v>
      </c>
      <c r="X29" s="266">
        <v>43766</v>
      </c>
      <c r="Y29" s="265" t="s">
        <v>1731</v>
      </c>
      <c r="AA29" s="265" t="s">
        <v>1732</v>
      </c>
    </row>
    <row r="30" spans="1:27" s="265" customFormat="1" x14ac:dyDescent="0.25">
      <c r="A30" s="265">
        <v>24</v>
      </c>
      <c r="B30" s="265" t="s">
        <v>1733</v>
      </c>
      <c r="C30" s="265" t="s">
        <v>1734</v>
      </c>
      <c r="D30" s="265" t="s">
        <v>1735</v>
      </c>
      <c r="E30" s="265" t="s">
        <v>89</v>
      </c>
      <c r="F30" s="265" t="s">
        <v>1494</v>
      </c>
      <c r="G30" s="265" t="s">
        <v>1495</v>
      </c>
      <c r="H30" s="265" t="s">
        <v>1736</v>
      </c>
      <c r="I30" s="265" t="s">
        <v>1737</v>
      </c>
      <c r="J30" s="265" t="s">
        <v>1690</v>
      </c>
      <c r="K30" s="265" t="s">
        <v>1499</v>
      </c>
      <c r="L30" s="265" t="s">
        <v>1691</v>
      </c>
      <c r="M30" s="265" t="s">
        <v>6</v>
      </c>
      <c r="N30" s="265">
        <v>200</v>
      </c>
      <c r="O30" s="265" t="s">
        <v>1527</v>
      </c>
      <c r="P30" s="265" t="s">
        <v>1502</v>
      </c>
      <c r="Q30" s="265" t="s">
        <v>1738</v>
      </c>
      <c r="R30" s="265" t="s">
        <v>1739</v>
      </c>
      <c r="S30" s="266">
        <v>43566</v>
      </c>
      <c r="T30" s="266">
        <v>45383</v>
      </c>
      <c r="U30" s="266">
        <v>45444</v>
      </c>
      <c r="V30" s="266">
        <v>43734</v>
      </c>
      <c r="X30" s="266">
        <v>43734</v>
      </c>
      <c r="Y30" s="265" t="s">
        <v>1694</v>
      </c>
      <c r="AA30" s="265" t="s">
        <v>1740</v>
      </c>
    </row>
    <row r="31" spans="1:27" s="60" customFormat="1" x14ac:dyDescent="0.25">
      <c r="A31" s="60">
        <v>25</v>
      </c>
      <c r="B31" s="60" t="s">
        <v>1938</v>
      </c>
      <c r="C31" s="60" t="s">
        <v>1939</v>
      </c>
      <c r="E31" s="60" t="s">
        <v>61</v>
      </c>
      <c r="F31" s="60" t="s">
        <v>1494</v>
      </c>
      <c r="G31" s="60" t="s">
        <v>1624</v>
      </c>
      <c r="H31" s="60" t="s">
        <v>1940</v>
      </c>
      <c r="I31" s="60" t="s">
        <v>1941</v>
      </c>
      <c r="J31" s="60" t="s">
        <v>1942</v>
      </c>
      <c r="K31" s="60" t="s">
        <v>1499</v>
      </c>
      <c r="L31" s="60" t="s">
        <v>1870</v>
      </c>
      <c r="M31" s="60" t="s">
        <v>6</v>
      </c>
      <c r="N31" s="60">
        <v>462</v>
      </c>
      <c r="O31" s="60" t="s">
        <v>1943</v>
      </c>
      <c r="P31" s="60" t="s">
        <v>1502</v>
      </c>
      <c r="Q31" s="60" t="s">
        <v>1776</v>
      </c>
      <c r="R31" s="60" t="s">
        <v>1944</v>
      </c>
      <c r="S31" s="63">
        <v>43831</v>
      </c>
      <c r="T31" s="63">
        <v>44896</v>
      </c>
      <c r="U31" s="63">
        <v>45017</v>
      </c>
      <c r="V31" s="62">
        <v>43573</v>
      </c>
      <c r="X31" s="62">
        <v>43573</v>
      </c>
      <c r="AA31" s="60" t="s">
        <v>1945</v>
      </c>
    </row>
    <row r="32" spans="1:27" x14ac:dyDescent="0.25">
      <c r="A32">
        <v>26</v>
      </c>
      <c r="B32" t="s">
        <v>1741</v>
      </c>
      <c r="C32" t="s">
        <v>1742</v>
      </c>
      <c r="E32" t="s">
        <v>89</v>
      </c>
      <c r="F32" t="s">
        <v>1494</v>
      </c>
      <c r="G32" t="s">
        <v>1743</v>
      </c>
      <c r="H32" t="s">
        <v>1744</v>
      </c>
      <c r="I32" t="s">
        <v>1745</v>
      </c>
      <c r="J32" t="s">
        <v>1746</v>
      </c>
      <c r="K32" t="s">
        <v>1499</v>
      </c>
      <c r="L32" t="s">
        <v>1643</v>
      </c>
      <c r="M32" t="s">
        <v>6</v>
      </c>
      <c r="N32">
        <v>85</v>
      </c>
      <c r="O32" t="s">
        <v>1527</v>
      </c>
      <c r="P32" t="s">
        <v>1502</v>
      </c>
      <c r="Q32" t="s">
        <v>1747</v>
      </c>
      <c r="R32" t="s">
        <v>1748</v>
      </c>
      <c r="S32" s="167">
        <v>43699</v>
      </c>
      <c r="T32" s="168">
        <v>45139</v>
      </c>
      <c r="U32" s="168">
        <v>45231</v>
      </c>
      <c r="V32" s="167">
        <v>43539</v>
      </c>
      <c r="X32" s="167">
        <v>43718</v>
      </c>
      <c r="Y32" t="s">
        <v>1505</v>
      </c>
      <c r="AA32" t="s">
        <v>1749</v>
      </c>
    </row>
    <row r="33" spans="1:27" s="265" customFormat="1" x14ac:dyDescent="0.25">
      <c r="A33" s="265">
        <v>27</v>
      </c>
      <c r="B33" s="265" t="s">
        <v>1750</v>
      </c>
      <c r="C33" s="265" t="s">
        <v>1751</v>
      </c>
      <c r="E33" s="265" t="s">
        <v>89</v>
      </c>
      <c r="F33" s="265" t="s">
        <v>1494</v>
      </c>
      <c r="G33" s="265" t="s">
        <v>1752</v>
      </c>
      <c r="H33" s="265" t="s">
        <v>1753</v>
      </c>
      <c r="I33" s="265" t="s">
        <v>1754</v>
      </c>
      <c r="J33" s="265" t="s">
        <v>1755</v>
      </c>
      <c r="K33" s="265" t="s">
        <v>1499</v>
      </c>
      <c r="L33" s="265" t="s">
        <v>1756</v>
      </c>
      <c r="M33" s="265" t="s">
        <v>6</v>
      </c>
      <c r="N33" s="265">
        <v>72</v>
      </c>
      <c r="O33" s="265" t="s">
        <v>1527</v>
      </c>
      <c r="P33" s="265" t="s">
        <v>1502</v>
      </c>
      <c r="Q33" s="265" t="s">
        <v>1757</v>
      </c>
      <c r="R33" s="265" t="s">
        <v>1758</v>
      </c>
      <c r="S33" s="266">
        <v>43564</v>
      </c>
      <c r="T33" s="266">
        <v>44255</v>
      </c>
      <c r="U33" s="266">
        <v>44255</v>
      </c>
      <c r="V33" s="266">
        <v>43559</v>
      </c>
      <c r="X33" s="266">
        <v>43616</v>
      </c>
      <c r="Y33" s="265" t="s">
        <v>1759</v>
      </c>
      <c r="AA33" s="265" t="s">
        <v>1760</v>
      </c>
    </row>
    <row r="34" spans="1:27" s="265" customFormat="1" x14ac:dyDescent="0.25">
      <c r="A34" s="265">
        <v>28</v>
      </c>
      <c r="B34" s="265" t="s">
        <v>1766</v>
      </c>
      <c r="C34" s="265" t="s">
        <v>1767</v>
      </c>
      <c r="D34" s="265" t="s">
        <v>1768</v>
      </c>
      <c r="E34" s="265" t="s">
        <v>1615</v>
      </c>
      <c r="F34" s="265" t="s">
        <v>1494</v>
      </c>
      <c r="G34" s="265" t="s">
        <v>1495</v>
      </c>
      <c r="H34" s="265" t="s">
        <v>1769</v>
      </c>
      <c r="I34" s="265" t="s">
        <v>1770</v>
      </c>
      <c r="J34" s="265" t="s">
        <v>1771</v>
      </c>
      <c r="K34" s="265" t="s">
        <v>1499</v>
      </c>
      <c r="L34" s="265" t="s">
        <v>1691</v>
      </c>
      <c r="M34" s="265" t="s">
        <v>6</v>
      </c>
      <c r="N34" s="265">
        <v>375</v>
      </c>
      <c r="O34" s="265" t="s">
        <v>1527</v>
      </c>
      <c r="P34" s="265" t="s">
        <v>1502</v>
      </c>
      <c r="Q34" s="265" t="s">
        <v>1692</v>
      </c>
      <c r="R34" s="265">
        <v>201906028</v>
      </c>
      <c r="S34" s="266">
        <v>43745</v>
      </c>
      <c r="T34" s="267">
        <v>45566</v>
      </c>
      <c r="U34" s="267">
        <v>47392</v>
      </c>
      <c r="V34" s="266">
        <v>43760</v>
      </c>
      <c r="X34" s="266">
        <v>43760</v>
      </c>
      <c r="Y34" s="265" t="s">
        <v>1694</v>
      </c>
      <c r="AA34" s="265" t="s">
        <v>1772</v>
      </c>
    </row>
    <row r="35" spans="1:27" s="60" customFormat="1" x14ac:dyDescent="0.25">
      <c r="A35" s="60">
        <v>29</v>
      </c>
      <c r="B35" s="60" t="s">
        <v>1946</v>
      </c>
      <c r="C35" s="60" t="s">
        <v>1947</v>
      </c>
      <c r="D35" s="60" t="s">
        <v>1948</v>
      </c>
      <c r="E35" s="60" t="s">
        <v>61</v>
      </c>
      <c r="F35" s="60" t="s">
        <v>1494</v>
      </c>
      <c r="G35" s="60" t="s">
        <v>1781</v>
      </c>
      <c r="H35" s="60" t="s">
        <v>1949</v>
      </c>
      <c r="I35" s="60" t="s">
        <v>1950</v>
      </c>
      <c r="J35" s="60" t="s">
        <v>1951</v>
      </c>
      <c r="K35" s="60" t="s">
        <v>1499</v>
      </c>
      <c r="L35" s="60" t="s">
        <v>1952</v>
      </c>
      <c r="M35" s="60" t="s">
        <v>8</v>
      </c>
      <c r="N35" s="60">
        <v>54</v>
      </c>
      <c r="O35" s="60" t="s">
        <v>1594</v>
      </c>
      <c r="P35" s="60" t="s">
        <v>1502</v>
      </c>
      <c r="Q35" s="60" t="s">
        <v>1953</v>
      </c>
      <c r="R35" s="60" t="s">
        <v>1954</v>
      </c>
      <c r="S35" s="63">
        <v>43770</v>
      </c>
      <c r="T35" s="63">
        <v>44136</v>
      </c>
      <c r="U35" s="63">
        <v>44501</v>
      </c>
      <c r="V35" s="62">
        <v>43747</v>
      </c>
      <c r="X35" s="62">
        <v>43747</v>
      </c>
      <c r="Y35" s="60" t="s">
        <v>1955</v>
      </c>
      <c r="AA35" s="60" t="s">
        <v>1956</v>
      </c>
    </row>
    <row r="36" spans="1:27" s="265" customFormat="1" x14ac:dyDescent="0.25">
      <c r="A36" s="265">
        <v>30</v>
      </c>
      <c r="B36" s="265" t="s">
        <v>1957</v>
      </c>
      <c r="C36" s="265" t="s">
        <v>1958</v>
      </c>
      <c r="E36" s="265" t="s">
        <v>61</v>
      </c>
      <c r="F36" s="265" t="s">
        <v>1494</v>
      </c>
      <c r="G36" s="265" t="s">
        <v>1959</v>
      </c>
      <c r="H36" s="265" t="s">
        <v>1960</v>
      </c>
      <c r="I36" s="265" t="s">
        <v>1961</v>
      </c>
      <c r="J36" s="265" t="s">
        <v>1962</v>
      </c>
      <c r="K36" s="265" t="s">
        <v>1499</v>
      </c>
      <c r="L36" s="265" t="s">
        <v>1963</v>
      </c>
      <c r="M36" s="265" t="s">
        <v>6</v>
      </c>
      <c r="N36" s="265">
        <v>168</v>
      </c>
      <c r="O36" s="265" t="s">
        <v>1501</v>
      </c>
      <c r="P36" s="265" t="s">
        <v>1502</v>
      </c>
      <c r="Q36" s="265" t="s">
        <v>1964</v>
      </c>
      <c r="R36" s="265" t="s">
        <v>1965</v>
      </c>
      <c r="S36" s="267">
        <v>43831</v>
      </c>
      <c r="T36" s="267">
        <v>45658</v>
      </c>
      <c r="U36" s="267">
        <v>45658</v>
      </c>
      <c r="V36" s="266">
        <v>43658</v>
      </c>
      <c r="X36" s="266">
        <v>43662</v>
      </c>
      <c r="Y36" s="265" t="s">
        <v>1966</v>
      </c>
      <c r="AA36" s="265" t="s">
        <v>1967</v>
      </c>
    </row>
    <row r="37" spans="1:27" s="265" customFormat="1" x14ac:dyDescent="0.25">
      <c r="A37" s="265">
        <v>31</v>
      </c>
      <c r="B37" s="265" t="s">
        <v>1779</v>
      </c>
      <c r="C37" s="265" t="s">
        <v>1780</v>
      </c>
      <c r="E37" s="265" t="s">
        <v>1615</v>
      </c>
      <c r="F37" s="265" t="s">
        <v>1494</v>
      </c>
      <c r="G37" s="265" t="s">
        <v>1781</v>
      </c>
      <c r="H37" s="265" t="s">
        <v>1782</v>
      </c>
      <c r="I37" s="265" t="s">
        <v>1783</v>
      </c>
      <c r="J37" s="265" t="s">
        <v>1784</v>
      </c>
      <c r="K37" s="265" t="s">
        <v>1499</v>
      </c>
      <c r="L37" s="265" t="s">
        <v>1518</v>
      </c>
      <c r="M37" s="265" t="s">
        <v>6</v>
      </c>
      <c r="N37" s="265">
        <v>42</v>
      </c>
      <c r="O37" s="265" t="s">
        <v>1527</v>
      </c>
      <c r="P37" s="265" t="s">
        <v>1502</v>
      </c>
      <c r="Q37" s="265" t="s">
        <v>1692</v>
      </c>
      <c r="R37" s="265" t="s">
        <v>1785</v>
      </c>
      <c r="S37" s="266">
        <v>43556</v>
      </c>
      <c r="T37" s="267">
        <v>44562</v>
      </c>
      <c r="U37" s="267">
        <v>44805</v>
      </c>
      <c r="V37" s="266">
        <v>43573</v>
      </c>
      <c r="X37" s="266">
        <v>43609</v>
      </c>
      <c r="Y37" s="265" t="s">
        <v>1786</v>
      </c>
      <c r="AA37" s="265" t="s">
        <v>1787</v>
      </c>
    </row>
    <row r="38" spans="1:27" x14ac:dyDescent="0.25">
      <c r="A38">
        <v>32</v>
      </c>
      <c r="B38" t="s">
        <v>1788</v>
      </c>
      <c r="C38" t="s">
        <v>1789</v>
      </c>
      <c r="E38" t="s">
        <v>89</v>
      </c>
      <c r="F38" t="s">
        <v>1494</v>
      </c>
      <c r="G38" t="s">
        <v>1495</v>
      </c>
      <c r="H38" t="s">
        <v>1790</v>
      </c>
      <c r="I38" t="s">
        <v>1791</v>
      </c>
      <c r="J38" t="s">
        <v>1792</v>
      </c>
      <c r="K38" t="s">
        <v>1499</v>
      </c>
      <c r="L38" t="s">
        <v>1793</v>
      </c>
      <c r="M38" t="s">
        <v>8</v>
      </c>
      <c r="N38">
        <v>56</v>
      </c>
      <c r="O38" t="s">
        <v>443</v>
      </c>
      <c r="P38" t="s">
        <v>1502</v>
      </c>
      <c r="Q38" t="s">
        <v>1503</v>
      </c>
      <c r="R38" t="s">
        <v>1794</v>
      </c>
      <c r="S38" s="167">
        <v>43678</v>
      </c>
      <c r="T38" s="167">
        <v>43891</v>
      </c>
      <c r="U38" s="167">
        <v>43922</v>
      </c>
      <c r="V38" s="167">
        <v>43707</v>
      </c>
      <c r="X38" s="167">
        <v>43707</v>
      </c>
      <c r="Y38" t="s">
        <v>1795</v>
      </c>
      <c r="AA38" t="s">
        <v>1796</v>
      </c>
    </row>
    <row r="39" spans="1:27" x14ac:dyDescent="0.25">
      <c r="A39">
        <v>33</v>
      </c>
      <c r="B39" t="s">
        <v>1797</v>
      </c>
      <c r="C39" t="s">
        <v>1798</v>
      </c>
      <c r="E39" t="s">
        <v>89</v>
      </c>
      <c r="F39" t="s">
        <v>1494</v>
      </c>
      <c r="G39" t="s">
        <v>1495</v>
      </c>
      <c r="H39" t="s">
        <v>1799</v>
      </c>
      <c r="I39" t="s">
        <v>1800</v>
      </c>
      <c r="J39" t="s">
        <v>1801</v>
      </c>
      <c r="K39" t="s">
        <v>1802</v>
      </c>
      <c r="L39" t="s">
        <v>1803</v>
      </c>
      <c r="M39" t="s">
        <v>8</v>
      </c>
      <c r="N39">
        <v>12</v>
      </c>
      <c r="O39" t="s">
        <v>69</v>
      </c>
      <c r="P39" t="s">
        <v>1502</v>
      </c>
      <c r="Q39" t="s">
        <v>1804</v>
      </c>
      <c r="R39" t="s">
        <v>1805</v>
      </c>
      <c r="S39" s="167">
        <v>43707</v>
      </c>
      <c r="T39" s="167">
        <v>43761</v>
      </c>
      <c r="U39" s="167">
        <v>43921</v>
      </c>
      <c r="V39" s="167">
        <v>43619</v>
      </c>
      <c r="X39" s="167">
        <v>43721</v>
      </c>
      <c r="Y39" t="s">
        <v>1806</v>
      </c>
      <c r="AA39" t="s">
        <v>1807</v>
      </c>
    </row>
    <row r="40" spans="1:27" s="265" customFormat="1" x14ac:dyDescent="0.25">
      <c r="A40" s="265">
        <v>34</v>
      </c>
      <c r="B40" s="265" t="s">
        <v>1808</v>
      </c>
      <c r="C40" s="265" t="s">
        <v>1809</v>
      </c>
      <c r="E40" s="265" t="s">
        <v>1632</v>
      </c>
      <c r="F40" s="265" t="s">
        <v>1494</v>
      </c>
      <c r="G40" s="265" t="s">
        <v>1495</v>
      </c>
      <c r="H40" s="265" t="s">
        <v>1810</v>
      </c>
      <c r="I40" s="265" t="s">
        <v>1811</v>
      </c>
      <c r="J40" s="265" t="s">
        <v>1656</v>
      </c>
      <c r="K40" s="265" t="s">
        <v>1499</v>
      </c>
      <c r="L40" s="265" t="s">
        <v>1719</v>
      </c>
      <c r="M40" s="265" t="s">
        <v>4</v>
      </c>
      <c r="N40" s="265">
        <v>262</v>
      </c>
      <c r="O40" s="265" t="s">
        <v>69</v>
      </c>
      <c r="P40" s="265" t="s">
        <v>1502</v>
      </c>
      <c r="Q40" s="265" t="s">
        <v>1692</v>
      </c>
      <c r="R40" s="265" t="s">
        <v>1812</v>
      </c>
      <c r="S40" s="266">
        <v>43550</v>
      </c>
      <c r="T40" s="266">
        <v>43581</v>
      </c>
      <c r="U40" s="266">
        <v>43581</v>
      </c>
      <c r="V40" s="266">
        <v>43558</v>
      </c>
      <c r="X40" s="266">
        <v>43614</v>
      </c>
      <c r="Y40" s="265" t="s">
        <v>1659</v>
      </c>
      <c r="AA40" s="265" t="s">
        <v>1813</v>
      </c>
    </row>
    <row r="41" spans="1:27" x14ac:dyDescent="0.25">
      <c r="A41">
        <v>35</v>
      </c>
      <c r="B41" t="s">
        <v>1814</v>
      </c>
      <c r="C41" t="s">
        <v>1815</v>
      </c>
      <c r="E41" t="s">
        <v>89</v>
      </c>
      <c r="F41" t="s">
        <v>1494</v>
      </c>
      <c r="G41" t="s">
        <v>1816</v>
      </c>
      <c r="H41" t="s">
        <v>1817</v>
      </c>
      <c r="I41" t="s">
        <v>1818</v>
      </c>
      <c r="J41" t="s">
        <v>1331</v>
      </c>
      <c r="K41" t="s">
        <v>1802</v>
      </c>
      <c r="L41" t="s">
        <v>1819</v>
      </c>
      <c r="M41" t="s">
        <v>8</v>
      </c>
      <c r="N41">
        <v>60</v>
      </c>
      <c r="O41" t="s">
        <v>69</v>
      </c>
      <c r="P41" t="s">
        <v>1502</v>
      </c>
      <c r="Q41" t="s">
        <v>1528</v>
      </c>
      <c r="R41" t="s">
        <v>1820</v>
      </c>
      <c r="S41" s="167">
        <v>43680</v>
      </c>
      <c r="T41" s="167">
        <v>43945</v>
      </c>
      <c r="U41" s="167">
        <v>43945</v>
      </c>
      <c r="V41" s="167">
        <v>43664</v>
      </c>
      <c r="X41" s="167">
        <v>43740</v>
      </c>
      <c r="Y41" t="s">
        <v>1821</v>
      </c>
      <c r="AA41" t="s">
        <v>1822</v>
      </c>
    </row>
    <row r="42" spans="1:27" x14ac:dyDescent="0.25">
      <c r="A42">
        <v>36</v>
      </c>
      <c r="B42" t="s">
        <v>1839</v>
      </c>
      <c r="C42" t="s">
        <v>1840</v>
      </c>
      <c r="E42" t="s">
        <v>89</v>
      </c>
      <c r="F42" t="s">
        <v>1494</v>
      </c>
      <c r="G42" t="s">
        <v>1590</v>
      </c>
      <c r="H42" t="s">
        <v>1841</v>
      </c>
      <c r="I42" t="s">
        <v>1842</v>
      </c>
      <c r="J42" t="s">
        <v>1843</v>
      </c>
      <c r="K42" t="s">
        <v>1499</v>
      </c>
      <c r="L42" t="s">
        <v>1844</v>
      </c>
      <c r="M42" t="s">
        <v>8</v>
      </c>
      <c r="N42">
        <v>40</v>
      </c>
      <c r="O42" t="s">
        <v>69</v>
      </c>
      <c r="P42" t="s">
        <v>1502</v>
      </c>
      <c r="Q42" t="s">
        <v>1776</v>
      </c>
      <c r="R42" t="s">
        <v>1845</v>
      </c>
      <c r="S42" s="167">
        <v>43640</v>
      </c>
      <c r="T42" s="168">
        <v>43800</v>
      </c>
      <c r="U42" s="167">
        <v>43830</v>
      </c>
      <c r="V42" s="167">
        <v>43587</v>
      </c>
      <c r="X42" s="167">
        <v>43733</v>
      </c>
      <c r="Y42" t="s">
        <v>1846</v>
      </c>
      <c r="AA42" t="s">
        <v>1847</v>
      </c>
    </row>
    <row r="43" spans="1:27" x14ac:dyDescent="0.25">
      <c r="A43">
        <v>37</v>
      </c>
      <c r="B43" t="s">
        <v>232</v>
      </c>
      <c r="C43" t="s">
        <v>234</v>
      </c>
      <c r="E43" t="s">
        <v>89</v>
      </c>
      <c r="F43" t="s">
        <v>1494</v>
      </c>
      <c r="G43" t="s">
        <v>1590</v>
      </c>
      <c r="H43" t="s">
        <v>1968</v>
      </c>
      <c r="I43" t="s">
        <v>236</v>
      </c>
      <c r="J43" t="s">
        <v>1969</v>
      </c>
      <c r="K43" t="s">
        <v>1499</v>
      </c>
      <c r="L43" t="s">
        <v>1775</v>
      </c>
      <c r="M43" t="s">
        <v>8</v>
      </c>
      <c r="N43">
        <v>64</v>
      </c>
      <c r="O43" t="s">
        <v>69</v>
      </c>
      <c r="P43" t="s">
        <v>1502</v>
      </c>
      <c r="Q43" t="s">
        <v>1970</v>
      </c>
      <c r="R43" t="s">
        <v>233</v>
      </c>
      <c r="S43" s="167">
        <v>43487</v>
      </c>
      <c r="T43" s="168">
        <v>43739</v>
      </c>
      <c r="U43" s="168">
        <v>43831</v>
      </c>
      <c r="V43" s="167">
        <v>43508</v>
      </c>
      <c r="X43" s="167">
        <v>43508</v>
      </c>
      <c r="Y43" t="s">
        <v>1971</v>
      </c>
      <c r="AA43" t="s">
        <v>1972</v>
      </c>
    </row>
    <row r="44" spans="1:27" s="263" customFormat="1" x14ac:dyDescent="0.25">
      <c r="A44" s="263">
        <v>38</v>
      </c>
      <c r="B44" s="263" t="s">
        <v>1973</v>
      </c>
      <c r="C44" s="263" t="s">
        <v>1974</v>
      </c>
      <c r="E44" s="263" t="s">
        <v>1632</v>
      </c>
      <c r="F44" s="263" t="s">
        <v>1494</v>
      </c>
      <c r="G44" s="263" t="s">
        <v>1975</v>
      </c>
      <c r="H44" s="263" t="s">
        <v>1976</v>
      </c>
      <c r="I44" s="263" t="s">
        <v>1977</v>
      </c>
      <c r="J44" s="263" t="s">
        <v>1978</v>
      </c>
      <c r="K44" s="263" t="s">
        <v>1499</v>
      </c>
      <c r="L44" s="263" t="s">
        <v>1979</v>
      </c>
      <c r="M44" s="263" t="s">
        <v>8</v>
      </c>
      <c r="N44" s="263">
        <v>24</v>
      </c>
      <c r="O44" s="263" t="s">
        <v>1527</v>
      </c>
      <c r="P44" s="263" t="s">
        <v>1502</v>
      </c>
      <c r="Q44" s="263" t="s">
        <v>1980</v>
      </c>
      <c r="R44" s="263" t="s">
        <v>1981</v>
      </c>
      <c r="S44" s="264">
        <v>43446</v>
      </c>
      <c r="T44" s="264">
        <v>43558</v>
      </c>
      <c r="U44" s="264">
        <v>43558</v>
      </c>
      <c r="V44" s="264">
        <v>43605</v>
      </c>
      <c r="X44" s="264">
        <v>43605</v>
      </c>
      <c r="Y44" s="263" t="s">
        <v>1982</v>
      </c>
      <c r="AA44" s="263" t="s">
        <v>1983</v>
      </c>
    </row>
    <row r="45" spans="1:27" s="263" customFormat="1" x14ac:dyDescent="0.25">
      <c r="A45" s="263">
        <v>39</v>
      </c>
      <c r="B45" s="263" t="s">
        <v>1984</v>
      </c>
      <c r="C45" s="263" t="s">
        <v>1985</v>
      </c>
      <c r="E45" s="263" t="s">
        <v>1632</v>
      </c>
      <c r="F45" s="263" t="s">
        <v>1494</v>
      </c>
      <c r="G45" s="263" t="s">
        <v>1975</v>
      </c>
      <c r="H45" s="263" t="s">
        <v>1976</v>
      </c>
      <c r="I45" s="263" t="s">
        <v>1986</v>
      </c>
      <c r="J45" s="263" t="s">
        <v>1987</v>
      </c>
      <c r="K45" s="263" t="s">
        <v>1802</v>
      </c>
      <c r="L45" s="263" t="s">
        <v>1979</v>
      </c>
      <c r="M45" s="263" t="s">
        <v>8</v>
      </c>
      <c r="N45" s="263">
        <v>40</v>
      </c>
      <c r="O45" s="263" t="s">
        <v>1527</v>
      </c>
      <c r="P45" s="263" t="s">
        <v>1502</v>
      </c>
      <c r="Q45" s="263" t="s">
        <v>1980</v>
      </c>
      <c r="R45" s="263" t="s">
        <v>1988</v>
      </c>
      <c r="S45" s="264">
        <v>43199</v>
      </c>
      <c r="T45" s="264">
        <v>43308</v>
      </c>
      <c r="U45" s="264">
        <v>43308</v>
      </c>
      <c r="V45" s="264">
        <v>43594</v>
      </c>
      <c r="X45" s="264">
        <v>43594</v>
      </c>
      <c r="Y45" s="263" t="s">
        <v>1982</v>
      </c>
      <c r="AA45" s="263" t="s">
        <v>1989</v>
      </c>
    </row>
    <row r="46" spans="1:27" s="60" customFormat="1" x14ac:dyDescent="0.25">
      <c r="A46" s="60">
        <v>40</v>
      </c>
      <c r="B46" s="60" t="s">
        <v>1990</v>
      </c>
      <c r="C46" s="60" t="s">
        <v>1991</v>
      </c>
      <c r="D46" s="60" t="s">
        <v>1992</v>
      </c>
      <c r="E46" s="60" t="s">
        <v>61</v>
      </c>
      <c r="F46" s="60" t="s">
        <v>1494</v>
      </c>
      <c r="G46" s="60" t="s">
        <v>1993</v>
      </c>
      <c r="H46" s="60" t="s">
        <v>1994</v>
      </c>
      <c r="I46" s="60" t="s">
        <v>1995</v>
      </c>
      <c r="J46" s="60" t="s">
        <v>1996</v>
      </c>
      <c r="K46" s="60" t="s">
        <v>1499</v>
      </c>
      <c r="L46" s="60" t="s">
        <v>1997</v>
      </c>
      <c r="M46" s="60" t="s">
        <v>1144</v>
      </c>
      <c r="N46" s="60">
        <v>370</v>
      </c>
      <c r="O46" s="60" t="s">
        <v>1501</v>
      </c>
      <c r="P46" s="60" t="s">
        <v>1502</v>
      </c>
      <c r="Q46" s="60" t="s">
        <v>1503</v>
      </c>
      <c r="R46" s="60" t="s">
        <v>1998</v>
      </c>
      <c r="S46" s="62">
        <v>43922</v>
      </c>
      <c r="T46" s="62">
        <v>45381</v>
      </c>
      <c r="U46" s="62">
        <v>45443</v>
      </c>
      <c r="V46" s="62">
        <v>43731</v>
      </c>
      <c r="X46" s="62">
        <v>43731</v>
      </c>
      <c r="Y46" s="60" t="s">
        <v>1999</v>
      </c>
      <c r="AA46" s="60" t="s">
        <v>2000</v>
      </c>
    </row>
    <row r="47" spans="1:27" s="265" customFormat="1" x14ac:dyDescent="0.25">
      <c r="A47" s="265">
        <v>41</v>
      </c>
      <c r="B47" s="265" t="s">
        <v>2001</v>
      </c>
      <c r="C47" s="265" t="s">
        <v>2002</v>
      </c>
      <c r="E47" s="265" t="s">
        <v>89</v>
      </c>
      <c r="F47" s="265" t="s">
        <v>1494</v>
      </c>
      <c r="G47" s="265" t="s">
        <v>2003</v>
      </c>
      <c r="H47" s="265" t="s">
        <v>2004</v>
      </c>
      <c r="I47" s="265" t="s">
        <v>2005</v>
      </c>
      <c r="J47" s="265" t="s">
        <v>2006</v>
      </c>
      <c r="K47" s="265" t="s">
        <v>1499</v>
      </c>
      <c r="L47" s="265" t="s">
        <v>2007</v>
      </c>
      <c r="M47" s="265" t="s">
        <v>4</v>
      </c>
      <c r="N47" s="265">
        <v>200</v>
      </c>
      <c r="O47" s="265" t="s">
        <v>1501</v>
      </c>
      <c r="P47" s="265" t="s">
        <v>1502</v>
      </c>
      <c r="Q47" s="265" t="s">
        <v>2008</v>
      </c>
      <c r="R47" s="265" t="s">
        <v>2009</v>
      </c>
      <c r="S47" s="266">
        <v>43221</v>
      </c>
      <c r="T47" s="266">
        <v>45282</v>
      </c>
      <c r="U47" s="266">
        <v>45648</v>
      </c>
      <c r="V47" s="266">
        <v>43528</v>
      </c>
      <c r="X47" s="266">
        <v>43535</v>
      </c>
      <c r="Y47" s="265" t="s">
        <v>2010</v>
      </c>
      <c r="AA47" s="265" t="s">
        <v>2011</v>
      </c>
    </row>
    <row r="48" spans="1:27" s="265" customFormat="1" x14ac:dyDescent="0.25">
      <c r="A48" s="265">
        <v>42</v>
      </c>
      <c r="B48" s="265" t="s">
        <v>1853</v>
      </c>
      <c r="C48" s="265" t="s">
        <v>1854</v>
      </c>
      <c r="E48" s="265" t="s">
        <v>1615</v>
      </c>
      <c r="F48" s="265" t="s">
        <v>1494</v>
      </c>
      <c r="G48" s="265" t="s">
        <v>1855</v>
      </c>
      <c r="H48" s="265" t="s">
        <v>1856</v>
      </c>
      <c r="I48" s="265" t="s">
        <v>1857</v>
      </c>
      <c r="J48" s="265" t="s">
        <v>1858</v>
      </c>
      <c r="K48" s="265" t="s">
        <v>1499</v>
      </c>
      <c r="L48" s="265" t="s">
        <v>1859</v>
      </c>
      <c r="M48" s="265" t="s">
        <v>6</v>
      </c>
      <c r="N48" s="265">
        <v>250</v>
      </c>
      <c r="O48" s="265" t="s">
        <v>1501</v>
      </c>
      <c r="P48" s="265" t="s">
        <v>1502</v>
      </c>
      <c r="Q48" s="265" t="s">
        <v>1692</v>
      </c>
      <c r="R48" s="265" t="s">
        <v>1860</v>
      </c>
      <c r="S48" s="267">
        <v>43709</v>
      </c>
      <c r="T48" s="267">
        <v>45078</v>
      </c>
      <c r="U48" s="267">
        <v>45078</v>
      </c>
      <c r="V48" s="266">
        <v>43626</v>
      </c>
      <c r="X48" s="266">
        <v>43728</v>
      </c>
      <c r="Y48" s="265" t="s">
        <v>1861</v>
      </c>
      <c r="AA48" s="265" t="s">
        <v>1862</v>
      </c>
    </row>
    <row r="49" spans="1:27" s="265" customFormat="1" x14ac:dyDescent="0.25">
      <c r="A49" s="265">
        <v>43</v>
      </c>
      <c r="B49" s="265" t="s">
        <v>2012</v>
      </c>
      <c r="C49" s="265" t="s">
        <v>2013</v>
      </c>
      <c r="D49" s="265" t="s">
        <v>2014</v>
      </c>
      <c r="E49" s="265" t="s">
        <v>89</v>
      </c>
      <c r="F49" s="265" t="s">
        <v>1494</v>
      </c>
      <c r="G49" s="265" t="s">
        <v>2015</v>
      </c>
      <c r="H49" s="265" t="s">
        <v>2016</v>
      </c>
      <c r="I49" s="265" t="s">
        <v>2017</v>
      </c>
      <c r="J49" s="265" t="s">
        <v>2018</v>
      </c>
      <c r="K49" s="265" t="s">
        <v>1499</v>
      </c>
      <c r="L49" s="265" t="s">
        <v>2019</v>
      </c>
      <c r="M49" s="265" t="s">
        <v>4</v>
      </c>
      <c r="N49" s="265">
        <v>240</v>
      </c>
      <c r="O49" s="265" t="s">
        <v>1527</v>
      </c>
      <c r="P49" s="265" t="s">
        <v>1502</v>
      </c>
      <c r="Q49" s="265" t="s">
        <v>1692</v>
      </c>
      <c r="R49" s="265" t="s">
        <v>2020</v>
      </c>
      <c r="S49" s="266">
        <v>43370</v>
      </c>
      <c r="T49" s="266">
        <v>44773</v>
      </c>
      <c r="U49" s="266">
        <v>44773</v>
      </c>
      <c r="V49" s="266">
        <v>43616</v>
      </c>
      <c r="X49" s="266">
        <v>43616</v>
      </c>
      <c r="Y49" s="265" t="s">
        <v>2021</v>
      </c>
      <c r="AA49" s="265" t="s">
        <v>2022</v>
      </c>
    </row>
    <row r="50" spans="1:27" x14ac:dyDescent="0.25">
      <c r="A50">
        <v>44</v>
      </c>
      <c r="B50" t="s">
        <v>1863</v>
      </c>
      <c r="C50" t="s">
        <v>1864</v>
      </c>
      <c r="D50" t="s">
        <v>1865</v>
      </c>
      <c r="E50" t="s">
        <v>61</v>
      </c>
      <c r="F50" t="s">
        <v>1494</v>
      </c>
      <c r="G50" t="s">
        <v>1866</v>
      </c>
      <c r="H50" t="s">
        <v>1867</v>
      </c>
      <c r="I50" t="s">
        <v>1868</v>
      </c>
      <c r="J50" t="s">
        <v>1869</v>
      </c>
      <c r="K50" t="s">
        <v>1499</v>
      </c>
      <c r="L50" t="s">
        <v>1870</v>
      </c>
      <c r="M50" t="s">
        <v>6</v>
      </c>
      <c r="N50">
        <v>30</v>
      </c>
      <c r="O50" t="s">
        <v>1501</v>
      </c>
      <c r="P50" t="s">
        <v>1502</v>
      </c>
      <c r="Q50" t="s">
        <v>1503</v>
      </c>
      <c r="R50" t="s">
        <v>1871</v>
      </c>
      <c r="S50" s="168">
        <v>43709</v>
      </c>
      <c r="T50" s="168">
        <v>45170</v>
      </c>
      <c r="U50" s="168">
        <v>45536</v>
      </c>
      <c r="V50" s="167">
        <v>43671</v>
      </c>
      <c r="X50" s="167">
        <v>43671</v>
      </c>
      <c r="AA50" t="s">
        <v>1872</v>
      </c>
    </row>
    <row r="51" spans="1:27" x14ac:dyDescent="0.25">
      <c r="A51">
        <v>45</v>
      </c>
      <c r="B51" t="s">
        <v>1873</v>
      </c>
      <c r="C51" t="s">
        <v>1874</v>
      </c>
      <c r="E51" t="s">
        <v>61</v>
      </c>
      <c r="F51" t="s">
        <v>1494</v>
      </c>
      <c r="G51" t="s">
        <v>1875</v>
      </c>
      <c r="H51" t="s">
        <v>1876</v>
      </c>
      <c r="I51" t="s">
        <v>1877</v>
      </c>
      <c r="J51" t="s">
        <v>1878</v>
      </c>
      <c r="K51" t="s">
        <v>1499</v>
      </c>
      <c r="L51" t="s">
        <v>1691</v>
      </c>
      <c r="M51" t="s">
        <v>8</v>
      </c>
      <c r="N51">
        <v>5000</v>
      </c>
      <c r="O51" t="s">
        <v>69</v>
      </c>
      <c r="P51" t="s">
        <v>1502</v>
      </c>
      <c r="Q51" t="s">
        <v>1644</v>
      </c>
      <c r="R51" t="s">
        <v>1879</v>
      </c>
      <c r="S51" s="167">
        <v>43709</v>
      </c>
      <c r="T51" s="167">
        <v>45371</v>
      </c>
      <c r="U51" s="167">
        <v>47197</v>
      </c>
      <c r="V51" s="167">
        <v>43557</v>
      </c>
      <c r="X51" s="167">
        <v>43699</v>
      </c>
      <c r="AA51" t="s">
        <v>1880</v>
      </c>
    </row>
    <row r="52" spans="1:27" x14ac:dyDescent="0.25">
      <c r="A52">
        <v>46</v>
      </c>
      <c r="B52" t="s">
        <v>1881</v>
      </c>
      <c r="C52" t="s">
        <v>1882</v>
      </c>
      <c r="E52" t="s">
        <v>89</v>
      </c>
      <c r="F52" t="s">
        <v>1494</v>
      </c>
      <c r="G52" t="s">
        <v>1883</v>
      </c>
      <c r="H52" t="s">
        <v>1884</v>
      </c>
      <c r="I52" t="s">
        <v>1885</v>
      </c>
      <c r="J52" t="s">
        <v>1886</v>
      </c>
      <c r="K52" t="s">
        <v>1499</v>
      </c>
      <c r="L52" t="s">
        <v>1887</v>
      </c>
      <c r="M52" t="s">
        <v>8</v>
      </c>
      <c r="N52">
        <v>100</v>
      </c>
      <c r="O52" t="s">
        <v>1888</v>
      </c>
      <c r="P52" t="s">
        <v>1502</v>
      </c>
      <c r="Q52" t="s">
        <v>1554</v>
      </c>
      <c r="R52" t="s">
        <v>1889</v>
      </c>
      <c r="S52" s="167">
        <v>43552</v>
      </c>
      <c r="T52" s="167">
        <v>44561</v>
      </c>
      <c r="U52" s="167">
        <v>44561</v>
      </c>
      <c r="V52" s="167">
        <v>43521</v>
      </c>
      <c r="X52" s="167">
        <v>43768</v>
      </c>
      <c r="Y52" t="s">
        <v>1890</v>
      </c>
      <c r="AA52" t="s">
        <v>1891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46"/>
  <sheetViews>
    <sheetView workbookViewId="0">
      <selection activeCell="F25" sqref="F25"/>
    </sheetView>
  </sheetViews>
  <sheetFormatPr defaultColWidth="8.85546875" defaultRowHeight="15" x14ac:dyDescent="0.25"/>
  <cols>
    <col min="1" max="1" width="15.7109375" customWidth="1"/>
    <col min="2" max="2" width="20" customWidth="1"/>
    <col min="3" max="3" width="10.28515625" style="166" customWidth="1"/>
    <col min="4" max="4" width="4" style="166" customWidth="1"/>
    <col min="5" max="5" width="14.42578125" style="166" customWidth="1"/>
    <col min="6" max="6" width="20.42578125" customWidth="1"/>
    <col min="7" max="7" width="22.140625" customWidth="1"/>
    <col min="8" max="9" width="13" customWidth="1"/>
    <col min="10" max="10" width="8.42578125" customWidth="1"/>
    <col min="11" max="11" width="13.42578125" customWidth="1"/>
    <col min="12" max="12" width="12.42578125" customWidth="1"/>
    <col min="13" max="14" width="11.140625" customWidth="1"/>
    <col min="15" max="15" width="12.42578125" customWidth="1"/>
    <col min="16" max="16" width="7.42578125" customWidth="1"/>
    <col min="17" max="17" width="12.28515625" customWidth="1"/>
    <col min="18" max="18" width="8.7109375" customWidth="1"/>
    <col min="19" max="19" width="12.85546875" customWidth="1"/>
    <col min="20" max="20" width="11.42578125" customWidth="1"/>
    <col min="21" max="21" width="9.85546875" customWidth="1"/>
    <col min="22" max="22" width="13.42578125" customWidth="1"/>
    <col min="25" max="25" width="12" customWidth="1"/>
    <col min="26" max="26" width="13.42578125" customWidth="1"/>
    <col min="29" max="29" width="32.42578125" customWidth="1"/>
    <col min="30" max="30" width="11.85546875" customWidth="1"/>
    <col min="31" max="31" width="8" style="373" customWidth="1"/>
    <col min="32" max="32" width="12.85546875" style="166" customWidth="1"/>
    <col min="33" max="33" width="12.85546875" style="301" customWidth="1"/>
    <col min="34" max="34" width="10.28515625" style="275" customWidth="1"/>
    <col min="35" max="35" width="9" style="166" customWidth="1"/>
    <col min="36" max="36" width="13" customWidth="1"/>
    <col min="37" max="37" width="9.7109375" style="166" customWidth="1"/>
    <col min="38" max="38" width="11.85546875" customWidth="1"/>
    <col min="39" max="39" width="11.140625" style="166" customWidth="1"/>
    <col min="40" max="40" width="9" customWidth="1"/>
    <col min="41" max="41" width="14.85546875" style="301" customWidth="1"/>
    <col min="42" max="42" width="7.42578125" customWidth="1"/>
    <col min="43" max="43" width="13.28515625" style="301" customWidth="1"/>
  </cols>
  <sheetData>
    <row r="1" spans="1:59" ht="15.75" thickBot="1" x14ac:dyDescent="0.3">
      <c r="A1" s="23" t="s">
        <v>3302</v>
      </c>
    </row>
    <row r="2" spans="1:59" s="23" customFormat="1" ht="35.1" customHeight="1" x14ac:dyDescent="0.25">
      <c r="A2" s="270" t="s">
        <v>3324</v>
      </c>
      <c r="B2" s="271"/>
      <c r="C2" s="274"/>
      <c r="D2" s="274"/>
      <c r="E2" s="274"/>
      <c r="F2" s="271"/>
      <c r="G2" s="271"/>
      <c r="H2" s="271"/>
      <c r="I2" s="271"/>
      <c r="J2" s="271"/>
      <c r="K2" s="271"/>
      <c r="L2" s="272"/>
      <c r="N2" s="23" t="s">
        <v>2285</v>
      </c>
      <c r="AE2" s="396"/>
      <c r="AF2" s="25"/>
      <c r="AG2" s="391"/>
      <c r="AH2" s="27"/>
      <c r="AI2" s="25"/>
      <c r="AK2" s="25"/>
      <c r="AM2" s="25"/>
      <c r="AO2" s="391"/>
      <c r="AQ2" s="391"/>
    </row>
    <row r="3" spans="1:59" ht="57" customHeight="1" thickBot="1" x14ac:dyDescent="0.3">
      <c r="A3" s="502" t="s">
        <v>3314</v>
      </c>
      <c r="B3" s="503"/>
      <c r="C3" s="503"/>
      <c r="D3" s="503"/>
      <c r="E3" s="503"/>
      <c r="F3" s="503"/>
      <c r="G3" s="503"/>
      <c r="H3" s="503"/>
      <c r="I3" s="503"/>
      <c r="J3" s="503"/>
      <c r="K3" s="503"/>
      <c r="L3" s="504"/>
      <c r="N3" s="389"/>
      <c r="O3" s="276"/>
    </row>
    <row r="4" spans="1:59" ht="18.95" customHeight="1" x14ac:dyDescent="0.25">
      <c r="A4" t="s">
        <v>3425</v>
      </c>
    </row>
    <row r="5" spans="1:59" ht="21.95" customHeight="1" x14ac:dyDescent="0.25"/>
    <row r="6" spans="1:59" x14ac:dyDescent="0.25">
      <c r="A6" s="23" t="s">
        <v>20</v>
      </c>
      <c r="B6" s="23" t="s">
        <v>22</v>
      </c>
      <c r="C6" s="24" t="s">
        <v>23</v>
      </c>
      <c r="D6" s="24"/>
      <c r="E6" s="255" t="s">
        <v>3336</v>
      </c>
      <c r="F6" s="24" t="s">
        <v>25</v>
      </c>
      <c r="G6" s="24" t="s">
        <v>26</v>
      </c>
      <c r="H6" s="255" t="s">
        <v>2478</v>
      </c>
      <c r="I6" s="23" t="s">
        <v>27</v>
      </c>
      <c r="J6" s="23" t="s">
        <v>28</v>
      </c>
      <c r="K6" s="23" t="s">
        <v>29</v>
      </c>
      <c r="L6" s="23" t="s">
        <v>30</v>
      </c>
      <c r="M6" s="23" t="s">
        <v>31</v>
      </c>
      <c r="N6" s="25" t="s">
        <v>32</v>
      </c>
      <c r="O6" s="24" t="s">
        <v>3197</v>
      </c>
      <c r="P6" s="29" t="s">
        <v>3199</v>
      </c>
      <c r="Q6" s="389" t="s">
        <v>3198</v>
      </c>
      <c r="R6" s="429" t="s">
        <v>3247</v>
      </c>
      <c r="S6" s="23" t="s">
        <v>35</v>
      </c>
      <c r="T6" s="24" t="s">
        <v>36</v>
      </c>
      <c r="U6" s="24" t="s">
        <v>2166</v>
      </c>
      <c r="V6" s="26" t="s">
        <v>38</v>
      </c>
      <c r="W6" s="27" t="s">
        <v>39</v>
      </c>
      <c r="X6" s="27" t="s">
        <v>40</v>
      </c>
      <c r="Y6" s="26" t="s">
        <v>2167</v>
      </c>
      <c r="Z6" s="24" t="s">
        <v>3309</v>
      </c>
      <c r="AA6" s="28" t="s">
        <v>43</v>
      </c>
      <c r="AB6" s="29" t="s">
        <v>44</v>
      </c>
      <c r="AC6" s="24" t="s">
        <v>45</v>
      </c>
      <c r="AD6" s="23" t="s">
        <v>21</v>
      </c>
      <c r="AE6" s="382" t="s">
        <v>3279</v>
      </c>
      <c r="AF6" s="255" t="s">
        <v>2226</v>
      </c>
      <c r="AG6" s="382" t="s">
        <v>3196</v>
      </c>
      <c r="AH6" s="27" t="s">
        <v>47</v>
      </c>
      <c r="AI6" s="24" t="s">
        <v>2236</v>
      </c>
      <c r="AJ6" s="24" t="s">
        <v>49</v>
      </c>
      <c r="AK6" s="24" t="s">
        <v>2218</v>
      </c>
      <c r="AL6" s="24" t="s">
        <v>2219</v>
      </c>
      <c r="AM6" s="24" t="s">
        <v>2275</v>
      </c>
      <c r="AN6" s="23" t="s">
        <v>53</v>
      </c>
      <c r="AO6" s="293" t="s">
        <v>2171</v>
      </c>
      <c r="AP6" s="255" t="s">
        <v>2217</v>
      </c>
      <c r="AQ6" s="397" t="s">
        <v>2271</v>
      </c>
    </row>
    <row r="7" spans="1:59" s="268" customFormat="1" x14ac:dyDescent="0.25">
      <c r="A7" t="s">
        <v>4</v>
      </c>
      <c r="B7" t="s">
        <v>2220</v>
      </c>
      <c r="C7" s="166">
        <v>4</v>
      </c>
      <c r="D7" s="166"/>
      <c r="E7" s="438" t="s">
        <v>2642</v>
      </c>
      <c r="F7" t="s">
        <v>3346</v>
      </c>
      <c r="G7" t="s">
        <v>2254</v>
      </c>
      <c r="H7"/>
      <c r="I7" t="s">
        <v>1621</v>
      </c>
      <c r="J7" t="s">
        <v>2221</v>
      </c>
      <c r="K7" t="s">
        <v>1622</v>
      </c>
      <c r="L7" t="s">
        <v>89</v>
      </c>
      <c r="M7" s="167">
        <v>43549</v>
      </c>
      <c r="N7" s="167">
        <v>43551</v>
      </c>
      <c r="O7" s="167">
        <v>45358</v>
      </c>
      <c r="P7" s="263"/>
      <c r="Q7" s="167">
        <v>44616</v>
      </c>
      <c r="R7" s="167"/>
      <c r="S7" s="167">
        <v>43658</v>
      </c>
      <c r="T7" s="166" t="str">
        <f t="shared" ref="T7:T26" si="0">IMSUB(O7,N7)</f>
        <v>1807</v>
      </c>
      <c r="U7" s="166" t="str">
        <f t="shared" ref="U7:U26" si="1">IMSUB(Q7,N7)</f>
        <v>1065</v>
      </c>
      <c r="V7" t="s">
        <v>2222</v>
      </c>
      <c r="W7"/>
      <c r="X7"/>
      <c r="Y7"/>
      <c r="Z7">
        <v>1566</v>
      </c>
      <c r="AA7">
        <v>2</v>
      </c>
      <c r="AB7">
        <f t="shared" ref="AB7:AB45" si="2">Z7/AA7</f>
        <v>783</v>
      </c>
      <c r="AC7" t="s">
        <v>1627</v>
      </c>
      <c r="AD7" t="s">
        <v>69</v>
      </c>
      <c r="AE7" s="373">
        <v>3</v>
      </c>
      <c r="AF7" s="166" t="s">
        <v>2227</v>
      </c>
      <c r="AG7" s="301">
        <v>154</v>
      </c>
      <c r="AH7" s="275" t="s">
        <v>501</v>
      </c>
      <c r="AI7" s="166">
        <v>2</v>
      </c>
      <c r="AJ7" t="s">
        <v>2225</v>
      </c>
      <c r="AK7" s="166">
        <v>7</v>
      </c>
      <c r="AL7" s="166" t="s">
        <v>285</v>
      </c>
      <c r="AM7" s="166" t="s">
        <v>2228</v>
      </c>
      <c r="AN7" t="s">
        <v>1626</v>
      </c>
      <c r="AO7" s="301" t="s">
        <v>2223</v>
      </c>
      <c r="AP7" t="s">
        <v>2224</v>
      </c>
      <c r="AQ7" s="101"/>
      <c r="AR7" s="50"/>
      <c r="AS7" s="50"/>
      <c r="AT7" s="50"/>
      <c r="AU7" s="50"/>
      <c r="AV7" s="50"/>
      <c r="AW7" s="50"/>
      <c r="AX7" s="50"/>
      <c r="AY7" s="50"/>
      <c r="AZ7" s="50"/>
      <c r="BA7" s="50"/>
      <c r="BB7" s="50"/>
      <c r="BC7" s="50"/>
      <c r="BD7" s="50"/>
      <c r="BE7" s="50"/>
      <c r="BF7" s="50"/>
      <c r="BG7" s="50"/>
    </row>
    <row r="8" spans="1:59" x14ac:dyDescent="0.25">
      <c r="A8" s="268" t="s">
        <v>1144</v>
      </c>
      <c r="B8" s="268" t="s">
        <v>1208</v>
      </c>
      <c r="C8" s="273"/>
      <c r="D8" s="273"/>
      <c r="E8" s="273"/>
      <c r="F8" s="268"/>
      <c r="G8" s="268"/>
      <c r="H8" s="268"/>
      <c r="I8" s="268" t="s">
        <v>1211</v>
      </c>
      <c r="J8" s="268" t="s">
        <v>1212</v>
      </c>
      <c r="K8" s="268" t="s">
        <v>1507</v>
      </c>
      <c r="L8" s="268" t="s">
        <v>89</v>
      </c>
      <c r="M8" s="269">
        <v>43495</v>
      </c>
      <c r="N8" s="269">
        <v>43552</v>
      </c>
      <c r="O8" s="269">
        <v>44926</v>
      </c>
      <c r="P8" s="268"/>
      <c r="Q8" s="269">
        <v>44561</v>
      </c>
      <c r="R8" s="269"/>
      <c r="S8" s="269">
        <v>43760</v>
      </c>
      <c r="T8" s="273" t="str">
        <f t="shared" si="0"/>
        <v>1374</v>
      </c>
      <c r="U8" s="273" t="str">
        <f t="shared" si="1"/>
        <v>1009</v>
      </c>
      <c r="V8" s="268"/>
      <c r="W8" s="268"/>
      <c r="X8" s="268"/>
      <c r="Y8" s="268"/>
      <c r="Z8" s="268">
        <v>573</v>
      </c>
      <c r="AA8" s="268"/>
      <c r="AB8" s="268" t="e">
        <f t="shared" si="2"/>
        <v>#DIV/0!</v>
      </c>
      <c r="AC8" s="268" t="s">
        <v>1214</v>
      </c>
      <c r="AD8" s="268" t="s">
        <v>69</v>
      </c>
      <c r="AE8" s="400"/>
      <c r="AF8" s="273"/>
      <c r="AG8" s="392"/>
      <c r="AH8" s="278"/>
      <c r="AI8" s="273"/>
      <c r="AJ8" s="268" t="s">
        <v>1495</v>
      </c>
      <c r="AK8" s="273"/>
      <c r="AL8" s="268"/>
      <c r="AM8" s="273"/>
      <c r="AN8" s="268" t="s">
        <v>1215</v>
      </c>
      <c r="AO8" s="392"/>
      <c r="AP8" s="268"/>
    </row>
    <row r="9" spans="1:59" x14ac:dyDescent="0.25">
      <c r="A9" t="s">
        <v>1144</v>
      </c>
      <c r="B9" s="50" t="s">
        <v>2168</v>
      </c>
      <c r="C9" s="166">
        <v>3</v>
      </c>
      <c r="E9" s="301" t="s">
        <v>2642</v>
      </c>
      <c r="F9" t="s">
        <v>2194</v>
      </c>
      <c r="G9" t="s">
        <v>2193</v>
      </c>
      <c r="I9" t="s">
        <v>1512</v>
      </c>
      <c r="J9" t="s">
        <v>3293</v>
      </c>
      <c r="K9" t="s">
        <v>1513</v>
      </c>
      <c r="L9" t="s">
        <v>2771</v>
      </c>
      <c r="M9" s="167">
        <v>43626</v>
      </c>
      <c r="N9" s="167">
        <v>43643</v>
      </c>
      <c r="O9" s="168">
        <v>45108</v>
      </c>
      <c r="P9" s="263"/>
      <c r="Q9" s="168">
        <v>45017</v>
      </c>
      <c r="R9" s="168"/>
      <c r="S9" s="277">
        <v>43812</v>
      </c>
      <c r="T9" s="166" t="str">
        <f t="shared" si="0"/>
        <v>1465</v>
      </c>
      <c r="U9" s="166" t="str">
        <f t="shared" si="1"/>
        <v>1374</v>
      </c>
      <c r="V9" t="s">
        <v>3294</v>
      </c>
      <c r="Z9">
        <v>300</v>
      </c>
      <c r="AA9">
        <v>2</v>
      </c>
      <c r="AB9">
        <f t="shared" si="2"/>
        <v>150</v>
      </c>
      <c r="AC9" t="s">
        <v>1517</v>
      </c>
      <c r="AD9" t="s">
        <v>69</v>
      </c>
      <c r="AE9" s="301">
        <v>1</v>
      </c>
      <c r="AF9" s="166">
        <v>1</v>
      </c>
      <c r="AG9" s="301">
        <v>29</v>
      </c>
      <c r="AH9" s="275" t="s">
        <v>1018</v>
      </c>
      <c r="AI9" s="166">
        <v>2</v>
      </c>
      <c r="AJ9" t="s">
        <v>2169</v>
      </c>
      <c r="AK9" s="166" t="s">
        <v>2173</v>
      </c>
      <c r="AL9" t="s">
        <v>2172</v>
      </c>
      <c r="AM9" s="166" t="s">
        <v>228</v>
      </c>
      <c r="AN9" t="s">
        <v>1516</v>
      </c>
      <c r="AO9" s="301" t="s">
        <v>2170</v>
      </c>
      <c r="AQ9" s="301" t="s">
        <v>228</v>
      </c>
    </row>
    <row r="10" spans="1:59" x14ac:dyDescent="0.25">
      <c r="A10" s="60" t="s">
        <v>1144</v>
      </c>
      <c r="B10" s="60" t="s">
        <v>2229</v>
      </c>
      <c r="C10" s="61">
        <v>3</v>
      </c>
      <c r="D10" s="61"/>
      <c r="E10" s="123" t="s">
        <v>2640</v>
      </c>
      <c r="F10" s="60" t="s">
        <v>3104</v>
      </c>
      <c r="G10" s="60" t="s">
        <v>3326</v>
      </c>
      <c r="H10" s="60"/>
      <c r="I10" s="60" t="s">
        <v>1990</v>
      </c>
      <c r="J10" s="60" t="s">
        <v>1998</v>
      </c>
      <c r="K10" s="60" t="s">
        <v>1991</v>
      </c>
      <c r="L10" s="60" t="s">
        <v>61</v>
      </c>
      <c r="M10" s="62">
        <v>43731</v>
      </c>
      <c r="N10" s="62">
        <v>43922</v>
      </c>
      <c r="O10" s="439">
        <v>45412</v>
      </c>
      <c r="P10" s="60"/>
      <c r="Q10" s="62">
        <v>45381</v>
      </c>
      <c r="R10" s="62"/>
      <c r="S10" s="439">
        <v>43780</v>
      </c>
      <c r="T10" s="61" t="str">
        <f t="shared" si="0"/>
        <v>1490</v>
      </c>
      <c r="U10" s="61" t="str">
        <f t="shared" si="1"/>
        <v>1459</v>
      </c>
      <c r="V10" s="60" t="s">
        <v>483</v>
      </c>
      <c r="W10" s="60"/>
      <c r="X10" s="60"/>
      <c r="Y10" s="60"/>
      <c r="Z10" s="60">
        <v>370</v>
      </c>
      <c r="AA10" s="60">
        <v>2</v>
      </c>
      <c r="AB10" s="60">
        <f t="shared" si="2"/>
        <v>185</v>
      </c>
      <c r="AC10" s="60" t="s">
        <v>2231</v>
      </c>
      <c r="AD10" s="60" t="s">
        <v>2232</v>
      </c>
      <c r="AE10" s="123">
        <v>1</v>
      </c>
      <c r="AF10" s="61">
        <v>1</v>
      </c>
      <c r="AG10" s="123">
        <v>9</v>
      </c>
      <c r="AH10" s="279" t="s">
        <v>2235</v>
      </c>
      <c r="AI10" s="61">
        <v>2</v>
      </c>
      <c r="AJ10" s="60" t="s">
        <v>2230</v>
      </c>
      <c r="AK10" s="61" t="s">
        <v>64</v>
      </c>
      <c r="AL10" s="60" t="s">
        <v>64</v>
      </c>
      <c r="AM10" s="61" t="s">
        <v>228</v>
      </c>
      <c r="AN10" s="60" t="s">
        <v>1995</v>
      </c>
      <c r="AO10" s="123" t="s">
        <v>2233</v>
      </c>
      <c r="AP10" s="60" t="s">
        <v>2234</v>
      </c>
      <c r="AQ10" s="301" t="s">
        <v>3325</v>
      </c>
    </row>
    <row r="11" spans="1:59" x14ac:dyDescent="0.25">
      <c r="A11" t="s">
        <v>6</v>
      </c>
      <c r="B11" s="50" t="s">
        <v>2177</v>
      </c>
      <c r="C11" s="301">
        <v>1</v>
      </c>
      <c r="E11" s="301" t="s">
        <v>2645</v>
      </c>
      <c r="F11" t="s">
        <v>908</v>
      </c>
      <c r="G11" t="s">
        <v>2179</v>
      </c>
      <c r="I11" t="s">
        <v>1522</v>
      </c>
      <c r="J11" t="s">
        <v>1529</v>
      </c>
      <c r="K11" t="s">
        <v>1523</v>
      </c>
      <c r="L11" t="s">
        <v>89</v>
      </c>
      <c r="M11" s="167">
        <v>43635</v>
      </c>
      <c r="N11" s="167">
        <v>43733</v>
      </c>
      <c r="O11" s="168">
        <v>44409</v>
      </c>
      <c r="P11" s="263"/>
      <c r="Q11" s="168">
        <v>44409</v>
      </c>
      <c r="R11" s="168"/>
      <c r="S11" s="167">
        <v>43738</v>
      </c>
      <c r="T11" s="166" t="str">
        <f t="shared" si="0"/>
        <v>676</v>
      </c>
      <c r="U11" s="166" t="str">
        <f t="shared" si="1"/>
        <v>676</v>
      </c>
      <c r="V11" t="s">
        <v>325</v>
      </c>
      <c r="Z11">
        <v>150</v>
      </c>
      <c r="AA11">
        <v>2</v>
      </c>
      <c r="AB11">
        <f t="shared" si="2"/>
        <v>75</v>
      </c>
      <c r="AC11" t="s">
        <v>337</v>
      </c>
      <c r="AD11" t="s">
        <v>54</v>
      </c>
      <c r="AE11" s="373">
        <v>1</v>
      </c>
      <c r="AF11" s="166">
        <v>1</v>
      </c>
      <c r="AG11" s="301">
        <v>1</v>
      </c>
      <c r="AH11" s="275" t="s">
        <v>64</v>
      </c>
      <c r="AI11" s="166">
        <v>2</v>
      </c>
      <c r="AJ11" t="s">
        <v>2178</v>
      </c>
      <c r="AK11" s="166" t="s">
        <v>339</v>
      </c>
      <c r="AL11" t="s">
        <v>2180</v>
      </c>
      <c r="AM11" s="166" t="s">
        <v>228</v>
      </c>
      <c r="AN11" t="s">
        <v>1525</v>
      </c>
      <c r="AO11" s="301" t="s">
        <v>2241</v>
      </c>
      <c r="AQ11" s="301" t="s">
        <v>2310</v>
      </c>
    </row>
    <row r="12" spans="1:59" x14ac:dyDescent="0.25">
      <c r="A12" t="s">
        <v>6</v>
      </c>
      <c r="B12" s="50" t="s">
        <v>2188</v>
      </c>
      <c r="C12" s="166">
        <v>4</v>
      </c>
      <c r="E12" s="301" t="s">
        <v>3409</v>
      </c>
      <c r="F12" t="s">
        <v>2200</v>
      </c>
      <c r="G12" s="50" t="s">
        <v>3327</v>
      </c>
      <c r="H12" s="50"/>
      <c r="I12" t="s">
        <v>1540</v>
      </c>
      <c r="J12" t="s">
        <v>1546</v>
      </c>
      <c r="K12" t="s">
        <v>1541</v>
      </c>
      <c r="L12" t="s">
        <v>61</v>
      </c>
      <c r="M12" s="167">
        <v>43607</v>
      </c>
      <c r="N12" s="167">
        <v>43709</v>
      </c>
      <c r="O12" s="167">
        <v>44620</v>
      </c>
      <c r="P12" s="263"/>
      <c r="Q12" s="167">
        <v>44439</v>
      </c>
      <c r="R12" s="167"/>
      <c r="S12" s="167">
        <v>43612</v>
      </c>
      <c r="T12" s="166" t="str">
        <f t="shared" si="0"/>
        <v>911</v>
      </c>
      <c r="U12" s="166" t="str">
        <f t="shared" si="1"/>
        <v>730</v>
      </c>
      <c r="V12" t="s">
        <v>450</v>
      </c>
      <c r="Z12">
        <v>90</v>
      </c>
      <c r="AA12">
        <v>3</v>
      </c>
      <c r="AB12">
        <f t="shared" si="2"/>
        <v>30</v>
      </c>
      <c r="AC12" t="s">
        <v>777</v>
      </c>
      <c r="AD12" t="s">
        <v>69</v>
      </c>
      <c r="AE12" s="375" t="s">
        <v>2192</v>
      </c>
      <c r="AF12" s="166">
        <v>5</v>
      </c>
      <c r="AG12" s="301" t="s">
        <v>2237</v>
      </c>
      <c r="AH12" s="275" t="s">
        <v>2189</v>
      </c>
      <c r="AI12" s="166">
        <v>3</v>
      </c>
      <c r="AJ12" t="s">
        <v>2190</v>
      </c>
      <c r="AK12" s="166" t="s">
        <v>64</v>
      </c>
      <c r="AL12" s="166" t="s">
        <v>64</v>
      </c>
      <c r="AM12" s="166" t="s">
        <v>228</v>
      </c>
      <c r="AN12" t="s">
        <v>1544</v>
      </c>
      <c r="AO12" s="301" t="s">
        <v>2191</v>
      </c>
      <c r="AQ12" s="301" t="s">
        <v>94</v>
      </c>
    </row>
    <row r="13" spans="1:59" x14ac:dyDescent="0.25">
      <c r="A13" t="s">
        <v>6</v>
      </c>
      <c r="B13" s="50" t="s">
        <v>3342</v>
      </c>
      <c r="C13" s="166">
        <v>3</v>
      </c>
      <c r="E13" s="301" t="s">
        <v>3340</v>
      </c>
      <c r="F13" t="s">
        <v>3341</v>
      </c>
      <c r="G13" t="s">
        <v>3343</v>
      </c>
      <c r="I13" t="s">
        <v>1558</v>
      </c>
      <c r="J13" t="s">
        <v>1566</v>
      </c>
      <c r="K13" t="s">
        <v>1559</v>
      </c>
      <c r="L13" t="s">
        <v>89</v>
      </c>
      <c r="M13" s="167">
        <v>43531</v>
      </c>
      <c r="N13" s="167">
        <v>43601</v>
      </c>
      <c r="O13" s="167">
        <v>44150</v>
      </c>
      <c r="P13" s="263"/>
      <c r="Q13" s="167">
        <v>44150</v>
      </c>
      <c r="R13" s="167"/>
      <c r="S13" s="277">
        <v>43802</v>
      </c>
      <c r="T13" s="166" t="str">
        <f t="shared" si="0"/>
        <v>549</v>
      </c>
      <c r="U13" s="166" t="str">
        <f t="shared" si="1"/>
        <v>549</v>
      </c>
      <c r="V13" t="s">
        <v>3295</v>
      </c>
      <c r="Z13">
        <v>33</v>
      </c>
      <c r="AA13">
        <v>3</v>
      </c>
      <c r="AB13">
        <f t="shared" si="2"/>
        <v>11</v>
      </c>
      <c r="AC13" t="s">
        <v>2198</v>
      </c>
      <c r="AD13" t="s">
        <v>2199</v>
      </c>
      <c r="AE13" s="301">
        <v>1</v>
      </c>
      <c r="AF13" s="166">
        <v>1</v>
      </c>
      <c r="AG13" s="301">
        <v>4</v>
      </c>
      <c r="AH13" s="275" t="s">
        <v>160</v>
      </c>
      <c r="AI13" s="166">
        <v>3</v>
      </c>
      <c r="AJ13" t="s">
        <v>1561</v>
      </c>
      <c r="AK13" s="166" t="s">
        <v>64</v>
      </c>
      <c r="AL13" s="166" t="s">
        <v>64</v>
      </c>
      <c r="AM13" s="176" t="s">
        <v>2197</v>
      </c>
      <c r="AN13" t="s">
        <v>1563</v>
      </c>
      <c r="AO13" s="301" t="s">
        <v>3296</v>
      </c>
      <c r="AQ13" s="301" t="s">
        <v>228</v>
      </c>
    </row>
    <row r="14" spans="1:59" x14ac:dyDescent="0.25">
      <c r="A14" t="s">
        <v>6</v>
      </c>
      <c r="B14" s="50" t="s">
        <v>2195</v>
      </c>
      <c r="C14" s="301" t="s">
        <v>3410</v>
      </c>
      <c r="E14" s="301" t="s">
        <v>2645</v>
      </c>
      <c r="F14" t="s">
        <v>2207</v>
      </c>
      <c r="G14" t="s">
        <v>2208</v>
      </c>
      <c r="I14" t="s">
        <v>1588</v>
      </c>
      <c r="J14" t="s">
        <v>1595</v>
      </c>
      <c r="K14" t="s">
        <v>1589</v>
      </c>
      <c r="L14" t="s">
        <v>89</v>
      </c>
      <c r="M14" s="167">
        <v>43523</v>
      </c>
      <c r="N14" s="167">
        <v>43564</v>
      </c>
      <c r="O14" s="168">
        <v>44228</v>
      </c>
      <c r="P14" s="263"/>
      <c r="Q14" s="168">
        <v>44228</v>
      </c>
      <c r="R14" s="168"/>
      <c r="S14" s="167">
        <v>43566</v>
      </c>
      <c r="T14" s="166" t="str">
        <f t="shared" si="0"/>
        <v>664</v>
      </c>
      <c r="U14" s="166" t="str">
        <f t="shared" si="1"/>
        <v>664</v>
      </c>
      <c r="V14" t="s">
        <v>403</v>
      </c>
      <c r="Z14">
        <v>10</v>
      </c>
      <c r="AA14">
        <v>1</v>
      </c>
      <c r="AB14">
        <f t="shared" si="2"/>
        <v>10</v>
      </c>
      <c r="AC14" t="s">
        <v>1593</v>
      </c>
      <c r="AD14" t="s">
        <v>2210</v>
      </c>
      <c r="AE14" s="301">
        <v>1</v>
      </c>
      <c r="AF14" s="166">
        <v>1</v>
      </c>
      <c r="AG14" s="301">
        <v>1</v>
      </c>
      <c r="AH14" s="275" t="s">
        <v>2209</v>
      </c>
      <c r="AI14" s="166">
        <v>3</v>
      </c>
      <c r="AJ14" t="s">
        <v>2279</v>
      </c>
      <c r="AK14" s="166" t="s">
        <v>64</v>
      </c>
      <c r="AL14" t="s">
        <v>64</v>
      </c>
      <c r="AM14" s="166" t="s">
        <v>228</v>
      </c>
      <c r="AN14" t="s">
        <v>1592</v>
      </c>
      <c r="AO14" s="301" t="s">
        <v>2191</v>
      </c>
      <c r="AQ14" s="301" t="s">
        <v>3325</v>
      </c>
    </row>
    <row r="15" spans="1:59" x14ac:dyDescent="0.25">
      <c r="A15" t="s">
        <v>6</v>
      </c>
      <c r="B15" s="50" t="s">
        <v>2196</v>
      </c>
      <c r="C15" s="166">
        <v>4</v>
      </c>
      <c r="E15" s="301" t="s">
        <v>2645</v>
      </c>
      <c r="F15" t="s">
        <v>3329</v>
      </c>
      <c r="G15" t="s">
        <v>3328</v>
      </c>
      <c r="I15" t="s">
        <v>1598</v>
      </c>
      <c r="J15" t="s">
        <v>1604</v>
      </c>
      <c r="K15" t="s">
        <v>1599</v>
      </c>
      <c r="L15" s="292" t="s">
        <v>89</v>
      </c>
      <c r="M15" s="167">
        <v>43704</v>
      </c>
      <c r="N15" s="277">
        <v>43775</v>
      </c>
      <c r="O15" s="167">
        <v>44713</v>
      </c>
      <c r="P15" s="263"/>
      <c r="Q15" s="167">
        <v>44561</v>
      </c>
      <c r="R15" s="167"/>
      <c r="S15" s="277">
        <v>43777</v>
      </c>
      <c r="T15" s="166" t="str">
        <f t="shared" si="0"/>
        <v>938</v>
      </c>
      <c r="U15" s="166" t="str">
        <f t="shared" si="1"/>
        <v>786</v>
      </c>
      <c r="V15" t="s">
        <v>261</v>
      </c>
      <c r="Z15">
        <v>15</v>
      </c>
      <c r="AA15">
        <v>1</v>
      </c>
      <c r="AB15">
        <f t="shared" si="2"/>
        <v>15</v>
      </c>
      <c r="AC15" t="s">
        <v>2212</v>
      </c>
      <c r="AD15" t="s">
        <v>2210</v>
      </c>
      <c r="AE15" s="301">
        <v>1</v>
      </c>
      <c r="AF15" s="166">
        <v>1</v>
      </c>
      <c r="AG15" s="301">
        <v>1</v>
      </c>
      <c r="AH15" s="275" t="s">
        <v>522</v>
      </c>
      <c r="AI15" s="166">
        <v>3</v>
      </c>
      <c r="AJ15" t="s">
        <v>2183</v>
      </c>
      <c r="AK15" s="166" t="s">
        <v>64</v>
      </c>
      <c r="AL15" t="s">
        <v>64</v>
      </c>
      <c r="AM15" s="166" t="s">
        <v>81</v>
      </c>
      <c r="AN15" t="s">
        <v>1602</v>
      </c>
      <c r="AO15" s="301" t="s">
        <v>2211</v>
      </c>
      <c r="AQ15" s="301" t="s">
        <v>3325</v>
      </c>
    </row>
    <row r="16" spans="1:59" x14ac:dyDescent="0.25">
      <c r="A16" t="s">
        <v>6</v>
      </c>
      <c r="B16" t="s">
        <v>1026</v>
      </c>
      <c r="C16" s="166">
        <v>3</v>
      </c>
      <c r="E16" s="301" t="s">
        <v>2642</v>
      </c>
      <c r="F16" t="s">
        <v>3353</v>
      </c>
      <c r="G16" t="s">
        <v>3330</v>
      </c>
      <c r="I16" t="s">
        <v>1607</v>
      </c>
      <c r="J16" t="s">
        <v>1612</v>
      </c>
      <c r="K16" t="s">
        <v>1608</v>
      </c>
      <c r="L16" t="s">
        <v>89</v>
      </c>
      <c r="M16" s="167">
        <v>43713</v>
      </c>
      <c r="N16" s="167">
        <v>43692</v>
      </c>
      <c r="O16" s="167">
        <v>43936</v>
      </c>
      <c r="P16" s="263"/>
      <c r="Q16" s="167">
        <v>43845</v>
      </c>
      <c r="R16" s="167"/>
      <c r="S16" s="167">
        <v>43713</v>
      </c>
      <c r="T16" s="166" t="str">
        <f t="shared" si="0"/>
        <v>244</v>
      </c>
      <c r="U16" s="166" t="str">
        <f t="shared" si="1"/>
        <v>153</v>
      </c>
      <c r="V16" t="s">
        <v>2213</v>
      </c>
      <c r="Z16">
        <v>60</v>
      </c>
      <c r="AA16">
        <v>3</v>
      </c>
      <c r="AB16">
        <f t="shared" si="2"/>
        <v>20</v>
      </c>
      <c r="AC16" t="s">
        <v>1611</v>
      </c>
      <c r="AD16" t="s">
        <v>443</v>
      </c>
      <c r="AE16" s="301">
        <v>1</v>
      </c>
      <c r="AF16" s="166">
        <v>1</v>
      </c>
      <c r="AG16" s="301">
        <v>8</v>
      </c>
      <c r="AH16" s="275" t="s">
        <v>160</v>
      </c>
      <c r="AI16" s="166">
        <v>3</v>
      </c>
      <c r="AJ16" t="s">
        <v>2216</v>
      </c>
      <c r="AK16" s="166" t="s">
        <v>226</v>
      </c>
      <c r="AL16" t="s">
        <v>2215</v>
      </c>
      <c r="AM16" s="166" t="s">
        <v>228</v>
      </c>
      <c r="AN16" t="s">
        <v>1610</v>
      </c>
      <c r="AO16" s="348" t="s">
        <v>2214</v>
      </c>
      <c r="AQ16" s="301" t="s">
        <v>94</v>
      </c>
    </row>
    <row r="17" spans="1:43" s="280" customFormat="1" x14ac:dyDescent="0.25">
      <c r="A17" s="280" t="s">
        <v>6</v>
      </c>
      <c r="B17" s="280" t="s">
        <v>487</v>
      </c>
      <c r="C17" s="281">
        <v>4</v>
      </c>
      <c r="D17" s="281"/>
      <c r="E17" s="281">
        <v>2</v>
      </c>
      <c r="F17" s="280" t="s">
        <v>72</v>
      </c>
      <c r="G17" s="280" t="s">
        <v>2240</v>
      </c>
      <c r="I17" s="280" t="s">
        <v>489</v>
      </c>
      <c r="J17" s="280" t="s">
        <v>490</v>
      </c>
      <c r="K17" s="280" t="s">
        <v>491</v>
      </c>
      <c r="L17" s="280" t="s">
        <v>2238</v>
      </c>
      <c r="M17" s="282">
        <v>43392</v>
      </c>
      <c r="N17" s="282">
        <v>43546</v>
      </c>
      <c r="O17" s="282">
        <v>46303</v>
      </c>
      <c r="Q17" s="282">
        <v>46303</v>
      </c>
      <c r="R17" s="282"/>
      <c r="S17" s="282">
        <v>43571</v>
      </c>
      <c r="T17" s="281" t="str">
        <f t="shared" si="0"/>
        <v>2757</v>
      </c>
      <c r="U17" s="281" t="str">
        <f t="shared" si="1"/>
        <v>2757</v>
      </c>
      <c r="V17" s="280" t="s">
        <v>2239</v>
      </c>
      <c r="Z17" s="280">
        <v>360</v>
      </c>
      <c r="AA17" s="280">
        <v>2</v>
      </c>
      <c r="AB17" s="280">
        <f t="shared" si="2"/>
        <v>180</v>
      </c>
      <c r="AC17" s="280" t="s">
        <v>494</v>
      </c>
      <c r="AD17" s="280" t="s">
        <v>69</v>
      </c>
      <c r="AE17" s="398">
        <v>3</v>
      </c>
      <c r="AF17" s="281" t="s">
        <v>2242</v>
      </c>
      <c r="AG17" s="393"/>
      <c r="AH17" s="283"/>
      <c r="AI17" s="281"/>
      <c r="AJ17" s="280" t="s">
        <v>1590</v>
      </c>
      <c r="AK17" s="281"/>
      <c r="AM17" s="281"/>
      <c r="AN17" s="280" t="s">
        <v>495</v>
      </c>
      <c r="AO17" s="393" t="s">
        <v>2241</v>
      </c>
      <c r="AQ17" s="393"/>
    </row>
    <row r="18" spans="1:43" s="280" customFormat="1" x14ac:dyDescent="0.25">
      <c r="A18" s="280" t="s">
        <v>6</v>
      </c>
      <c r="B18" s="280" t="s">
        <v>1661</v>
      </c>
      <c r="C18" s="281"/>
      <c r="D18" s="281"/>
      <c r="E18" s="281"/>
      <c r="I18" s="280" t="s">
        <v>609</v>
      </c>
      <c r="J18" s="280" t="s">
        <v>610</v>
      </c>
      <c r="K18" s="280" t="s">
        <v>611</v>
      </c>
      <c r="L18" s="280" t="s">
        <v>89</v>
      </c>
      <c r="M18" s="282">
        <v>43490</v>
      </c>
      <c r="N18" s="282">
        <v>43585</v>
      </c>
      <c r="O18" s="284">
        <v>43983</v>
      </c>
      <c r="Q18" s="284">
        <v>43983</v>
      </c>
      <c r="R18" s="284"/>
      <c r="S18" s="282">
        <v>43727</v>
      </c>
      <c r="T18" s="281" t="str">
        <f t="shared" si="0"/>
        <v>398</v>
      </c>
      <c r="U18" s="281" t="str">
        <f t="shared" si="1"/>
        <v>398</v>
      </c>
      <c r="Z18" s="280">
        <v>255</v>
      </c>
      <c r="AB18" s="280" t="e">
        <f t="shared" si="2"/>
        <v>#DIV/0!</v>
      </c>
      <c r="AC18" s="280" t="s">
        <v>612</v>
      </c>
      <c r="AD18" s="280" t="s">
        <v>69</v>
      </c>
      <c r="AE18" s="398"/>
      <c r="AF18" s="281"/>
      <c r="AG18" s="393"/>
      <c r="AH18" s="283"/>
      <c r="AI18" s="281"/>
      <c r="AJ18" s="280" t="s">
        <v>1590</v>
      </c>
      <c r="AK18" s="281"/>
      <c r="AM18" s="281"/>
      <c r="AN18" s="280" t="s">
        <v>613</v>
      </c>
      <c r="AO18" s="393"/>
      <c r="AQ18" s="393"/>
    </row>
    <row r="19" spans="1:43" x14ac:dyDescent="0.25">
      <c r="A19" t="s">
        <v>6</v>
      </c>
      <c r="B19" s="50" t="s">
        <v>3331</v>
      </c>
      <c r="C19" s="166" t="s">
        <v>2248</v>
      </c>
      <c r="E19" s="301" t="s">
        <v>2647</v>
      </c>
      <c r="F19" t="s">
        <v>2247</v>
      </c>
      <c r="G19" t="s">
        <v>2237</v>
      </c>
      <c r="I19" t="s">
        <v>1705</v>
      </c>
      <c r="J19" t="s">
        <v>1711</v>
      </c>
      <c r="K19" t="s">
        <v>1706</v>
      </c>
      <c r="L19" t="s">
        <v>61</v>
      </c>
      <c r="M19" s="167">
        <v>43682</v>
      </c>
      <c r="N19" s="167">
        <v>43709</v>
      </c>
      <c r="O19" s="168">
        <v>44075</v>
      </c>
      <c r="P19" s="263"/>
      <c r="Q19" s="168">
        <v>44075</v>
      </c>
      <c r="R19" s="168"/>
      <c r="S19" s="167">
        <v>43682</v>
      </c>
      <c r="T19" s="166" t="str">
        <f t="shared" si="0"/>
        <v>366</v>
      </c>
      <c r="U19" s="166" t="str">
        <f t="shared" si="1"/>
        <v>366</v>
      </c>
      <c r="V19" t="s">
        <v>746</v>
      </c>
      <c r="Z19">
        <v>120</v>
      </c>
      <c r="AA19">
        <v>2</v>
      </c>
      <c r="AB19">
        <f t="shared" si="2"/>
        <v>60</v>
      </c>
      <c r="AC19" t="s">
        <v>1710</v>
      </c>
      <c r="AD19" t="s">
        <v>2246</v>
      </c>
      <c r="AE19" s="373">
        <v>2</v>
      </c>
      <c r="AF19" s="166">
        <v>3</v>
      </c>
      <c r="AH19" s="275" t="s">
        <v>64</v>
      </c>
      <c r="AI19" s="166">
        <v>3</v>
      </c>
      <c r="AJ19" t="s">
        <v>2245</v>
      </c>
      <c r="AK19" s="166" t="s">
        <v>64</v>
      </c>
      <c r="AL19" t="s">
        <v>64</v>
      </c>
      <c r="AM19" s="166" t="s">
        <v>228</v>
      </c>
      <c r="AN19" t="s">
        <v>1709</v>
      </c>
      <c r="AO19" s="348" t="s">
        <v>2243</v>
      </c>
      <c r="AP19" t="s">
        <v>2244</v>
      </c>
    </row>
    <row r="20" spans="1:43" s="280" customFormat="1" x14ac:dyDescent="0.25">
      <c r="A20" s="280" t="s">
        <v>6</v>
      </c>
      <c r="B20" s="280" t="s">
        <v>1718</v>
      </c>
      <c r="C20" s="281"/>
      <c r="D20" s="281"/>
      <c r="E20" s="281"/>
      <c r="I20" s="280" t="s">
        <v>1021</v>
      </c>
      <c r="J20" s="280" t="s">
        <v>1022</v>
      </c>
      <c r="K20" s="280" t="s">
        <v>1023</v>
      </c>
      <c r="L20" s="280" t="s">
        <v>89</v>
      </c>
      <c r="M20" s="282">
        <v>43391</v>
      </c>
      <c r="N20" s="282">
        <v>43676</v>
      </c>
      <c r="O20" s="282">
        <v>44926</v>
      </c>
      <c r="Q20" s="282">
        <v>44561</v>
      </c>
      <c r="R20" s="282"/>
      <c r="S20" s="282">
        <v>43642</v>
      </c>
      <c r="T20" s="281" t="str">
        <f t="shared" si="0"/>
        <v>1250</v>
      </c>
      <c r="U20" s="281" t="str">
        <f t="shared" si="1"/>
        <v>885</v>
      </c>
      <c r="Z20" s="280">
        <v>186</v>
      </c>
      <c r="AB20" s="280" t="e">
        <f t="shared" si="2"/>
        <v>#DIV/0!</v>
      </c>
      <c r="AC20" s="280" t="s">
        <v>1024</v>
      </c>
      <c r="AD20" s="280" t="s">
        <v>1720</v>
      </c>
      <c r="AE20" s="398"/>
      <c r="AF20" s="281"/>
      <c r="AG20" s="393"/>
      <c r="AH20" s="283"/>
      <c r="AI20" s="281"/>
      <c r="AJ20" s="280" t="s">
        <v>1717</v>
      </c>
      <c r="AK20" s="281"/>
      <c r="AM20" s="281"/>
      <c r="AN20" s="280" t="s">
        <v>1025</v>
      </c>
      <c r="AO20" s="393"/>
      <c r="AQ20" s="393"/>
    </row>
    <row r="21" spans="1:43" s="50" customFormat="1" x14ac:dyDescent="0.25">
      <c r="A21" s="50" t="s">
        <v>6</v>
      </c>
      <c r="B21" s="50" t="s">
        <v>816</v>
      </c>
      <c r="C21" s="101">
        <v>3</v>
      </c>
      <c r="D21" s="47"/>
      <c r="E21" s="101" t="s">
        <v>2645</v>
      </c>
      <c r="F21" s="50" t="s">
        <v>2252</v>
      </c>
      <c r="G21" s="50" t="s">
        <v>2251</v>
      </c>
      <c r="I21" s="50" t="s">
        <v>1741</v>
      </c>
      <c r="J21" s="50" t="s">
        <v>1748</v>
      </c>
      <c r="K21" s="50" t="s">
        <v>1742</v>
      </c>
      <c r="L21" s="50" t="s">
        <v>89</v>
      </c>
      <c r="M21" s="285">
        <v>43539</v>
      </c>
      <c r="N21" s="285">
        <v>43699</v>
      </c>
      <c r="O21" s="286">
        <v>45231</v>
      </c>
      <c r="Q21" s="286">
        <v>45139</v>
      </c>
      <c r="R21" s="286"/>
      <c r="S21" s="285">
        <v>43718</v>
      </c>
      <c r="T21" s="47" t="str">
        <f t="shared" si="0"/>
        <v>1532</v>
      </c>
      <c r="U21" s="47" t="str">
        <f t="shared" si="1"/>
        <v>1440</v>
      </c>
      <c r="V21" s="50" t="s">
        <v>2249</v>
      </c>
      <c r="Z21" s="50">
        <v>85</v>
      </c>
      <c r="AA21" s="50">
        <v>3</v>
      </c>
      <c r="AB21" s="50">
        <f t="shared" si="2"/>
        <v>28.333333333333332</v>
      </c>
      <c r="AC21" s="50" t="s">
        <v>1746</v>
      </c>
      <c r="AD21" s="50" t="s">
        <v>54</v>
      </c>
      <c r="AE21" s="108">
        <v>1</v>
      </c>
      <c r="AF21" s="47">
        <v>1</v>
      </c>
      <c r="AG21" s="101"/>
      <c r="AH21" s="287" t="s">
        <v>114</v>
      </c>
      <c r="AI21" s="47">
        <v>2</v>
      </c>
      <c r="AJ21" s="50" t="s">
        <v>861</v>
      </c>
      <c r="AK21" s="47" t="s">
        <v>64</v>
      </c>
      <c r="AL21" s="47" t="s">
        <v>64</v>
      </c>
      <c r="AM21" s="47" t="s">
        <v>67</v>
      </c>
      <c r="AN21" s="50" t="s">
        <v>1745</v>
      </c>
      <c r="AO21" s="101" t="s">
        <v>2250</v>
      </c>
      <c r="AP21" s="47" t="s">
        <v>2237</v>
      </c>
      <c r="AQ21" s="101"/>
    </row>
    <row r="22" spans="1:43" s="265" customFormat="1" x14ac:dyDescent="0.25">
      <c r="A22" s="265" t="s">
        <v>6</v>
      </c>
      <c r="B22" s="265" t="s">
        <v>2255</v>
      </c>
      <c r="C22" s="288"/>
      <c r="D22" s="288"/>
      <c r="E22" s="394"/>
      <c r="I22" s="265" t="s">
        <v>830</v>
      </c>
      <c r="J22" s="265" t="s">
        <v>831</v>
      </c>
      <c r="K22" s="265" t="s">
        <v>832</v>
      </c>
      <c r="L22" s="265" t="s">
        <v>89</v>
      </c>
      <c r="M22" s="266">
        <v>43171</v>
      </c>
      <c r="N22" s="266">
        <v>43566</v>
      </c>
      <c r="O22" s="266">
        <v>43921</v>
      </c>
      <c r="Q22" s="266">
        <v>43921</v>
      </c>
      <c r="R22" s="266"/>
      <c r="S22" s="266">
        <v>43768</v>
      </c>
      <c r="T22" s="288" t="str">
        <f t="shared" si="0"/>
        <v>355</v>
      </c>
      <c r="U22" s="288" t="str">
        <f t="shared" si="1"/>
        <v>355</v>
      </c>
      <c r="Z22" s="265">
        <v>50</v>
      </c>
      <c r="AB22" s="265" t="e">
        <f t="shared" si="2"/>
        <v>#DIV/0!</v>
      </c>
      <c r="AC22" s="265" t="s">
        <v>834</v>
      </c>
      <c r="AD22" s="265" t="s">
        <v>1501</v>
      </c>
      <c r="AE22" s="399"/>
      <c r="AF22" s="288"/>
      <c r="AG22" s="394"/>
      <c r="AH22" s="289"/>
      <c r="AI22" s="288"/>
      <c r="AJ22" s="265" t="s">
        <v>1848</v>
      </c>
      <c r="AK22" s="288"/>
      <c r="AM22" s="288"/>
      <c r="AN22" s="265" t="s">
        <v>836</v>
      </c>
      <c r="AO22" s="394"/>
      <c r="AQ22" s="394"/>
    </row>
    <row r="23" spans="1:43" x14ac:dyDescent="0.25">
      <c r="A23" t="s">
        <v>6</v>
      </c>
      <c r="B23" s="50" t="s">
        <v>2256</v>
      </c>
      <c r="C23" s="166">
        <v>3</v>
      </c>
      <c r="E23" s="301" t="s">
        <v>2645</v>
      </c>
      <c r="F23" t="s">
        <v>2257</v>
      </c>
      <c r="G23" t="s">
        <v>2258</v>
      </c>
      <c r="I23" t="s">
        <v>1863</v>
      </c>
      <c r="J23" t="s">
        <v>1871</v>
      </c>
      <c r="K23" t="s">
        <v>1864</v>
      </c>
      <c r="L23" t="s">
        <v>61</v>
      </c>
      <c r="M23" s="167">
        <v>43671</v>
      </c>
      <c r="N23" s="168">
        <v>43709</v>
      </c>
      <c r="O23" s="168">
        <v>45536</v>
      </c>
      <c r="P23" s="263"/>
      <c r="Q23" s="168">
        <v>45170</v>
      </c>
      <c r="R23" s="168"/>
      <c r="S23" s="167">
        <v>43671</v>
      </c>
      <c r="T23" s="166" t="str">
        <f t="shared" si="0"/>
        <v>1827</v>
      </c>
      <c r="U23" s="166" t="str">
        <f t="shared" si="1"/>
        <v>1461</v>
      </c>
      <c r="V23" t="s">
        <v>2259</v>
      </c>
      <c r="Z23">
        <v>30</v>
      </c>
      <c r="AA23">
        <v>2</v>
      </c>
      <c r="AB23">
        <f t="shared" si="2"/>
        <v>15</v>
      </c>
      <c r="AC23" t="s">
        <v>1869</v>
      </c>
      <c r="AD23" t="s">
        <v>739</v>
      </c>
      <c r="AE23" s="373">
        <v>1</v>
      </c>
      <c r="AF23" s="166">
        <v>1</v>
      </c>
      <c r="AH23" s="275" t="s">
        <v>647</v>
      </c>
      <c r="AI23" s="166">
        <v>2</v>
      </c>
      <c r="AJ23" t="s">
        <v>2263</v>
      </c>
      <c r="AK23" s="166">
        <v>7</v>
      </c>
      <c r="AL23" t="s">
        <v>2262</v>
      </c>
      <c r="AM23" s="166" t="s">
        <v>228</v>
      </c>
      <c r="AN23" t="s">
        <v>1868</v>
      </c>
      <c r="AO23" s="301" t="s">
        <v>2260</v>
      </c>
      <c r="AP23" t="s">
        <v>2261</v>
      </c>
    </row>
    <row r="24" spans="1:43" x14ac:dyDescent="0.25">
      <c r="A24" s="60" t="s">
        <v>6</v>
      </c>
      <c r="B24" s="60" t="s">
        <v>2264</v>
      </c>
      <c r="C24" s="61">
        <v>3</v>
      </c>
      <c r="D24" s="61"/>
      <c r="E24" s="123" t="s">
        <v>2642</v>
      </c>
      <c r="F24" s="60" t="s">
        <v>2269</v>
      </c>
      <c r="G24" s="60" t="s">
        <v>2270</v>
      </c>
      <c r="H24" s="60"/>
      <c r="I24" s="60" t="s">
        <v>1938</v>
      </c>
      <c r="J24" s="60" t="s">
        <v>1944</v>
      </c>
      <c r="K24" s="60" t="s">
        <v>1939</v>
      </c>
      <c r="L24" s="60" t="s">
        <v>61</v>
      </c>
      <c r="M24" s="62">
        <v>43573</v>
      </c>
      <c r="N24" s="63">
        <v>43831</v>
      </c>
      <c r="O24" s="63">
        <v>45017</v>
      </c>
      <c r="P24" s="60"/>
      <c r="Q24" s="63">
        <v>44896</v>
      </c>
      <c r="R24" s="63"/>
      <c r="S24" s="62">
        <v>43573</v>
      </c>
      <c r="T24" s="61" t="str">
        <f t="shared" si="0"/>
        <v>1186</v>
      </c>
      <c r="U24" s="61" t="str">
        <f t="shared" si="1"/>
        <v>1065</v>
      </c>
      <c r="V24" s="60" t="s">
        <v>267</v>
      </c>
      <c r="W24" s="60"/>
      <c r="X24" s="60"/>
      <c r="Y24" s="60"/>
      <c r="Z24" s="60">
        <v>462</v>
      </c>
      <c r="AA24" s="60">
        <v>4</v>
      </c>
      <c r="AB24" s="60">
        <f t="shared" si="2"/>
        <v>115.5</v>
      </c>
      <c r="AC24" s="60" t="s">
        <v>1942</v>
      </c>
      <c r="AD24" s="60" t="s">
        <v>2268</v>
      </c>
      <c r="AE24" s="64" t="s">
        <v>2248</v>
      </c>
      <c r="AF24" s="61">
        <v>1</v>
      </c>
      <c r="AG24" s="123"/>
      <c r="AH24" s="65" t="s">
        <v>79</v>
      </c>
      <c r="AI24" s="61">
        <v>2</v>
      </c>
      <c r="AJ24" s="60" t="s">
        <v>2267</v>
      </c>
      <c r="AK24" s="61" t="s">
        <v>64</v>
      </c>
      <c r="AL24" s="60" t="s">
        <v>64</v>
      </c>
      <c r="AM24" s="61" t="s">
        <v>137</v>
      </c>
      <c r="AN24" s="60" t="s">
        <v>1941</v>
      </c>
      <c r="AO24" s="123" t="s">
        <v>2265</v>
      </c>
      <c r="AP24" s="60" t="s">
        <v>2266</v>
      </c>
      <c r="AQ24" s="123" t="s">
        <v>228</v>
      </c>
    </row>
    <row r="25" spans="1:43" x14ac:dyDescent="0.25">
      <c r="A25" s="60" t="s">
        <v>369</v>
      </c>
      <c r="B25" s="60" t="s">
        <v>2272</v>
      </c>
      <c r="C25" s="61">
        <v>3</v>
      </c>
      <c r="D25" s="61"/>
      <c r="E25" s="123" t="s">
        <v>2645</v>
      </c>
      <c r="F25" s="60" t="s">
        <v>3428</v>
      </c>
      <c r="G25" s="60" t="s">
        <v>2277</v>
      </c>
      <c r="H25" s="60"/>
      <c r="I25" s="60" t="s">
        <v>1892</v>
      </c>
      <c r="J25" s="60" t="s">
        <v>1899</v>
      </c>
      <c r="K25" s="60" t="s">
        <v>1893</v>
      </c>
      <c r="L25" s="60" t="s">
        <v>61</v>
      </c>
      <c r="M25" s="62">
        <v>43698</v>
      </c>
      <c r="N25" s="63">
        <v>43800</v>
      </c>
      <c r="O25" s="62">
        <v>44196</v>
      </c>
      <c r="P25" s="60"/>
      <c r="Q25" s="62">
        <v>44074</v>
      </c>
      <c r="R25" s="62"/>
      <c r="S25" s="62">
        <v>43753</v>
      </c>
      <c r="T25" s="61" t="str">
        <f t="shared" si="0"/>
        <v>396</v>
      </c>
      <c r="U25" s="61" t="str">
        <f t="shared" si="1"/>
        <v>274</v>
      </c>
      <c r="V25" s="60" t="s">
        <v>112</v>
      </c>
      <c r="W25" s="60"/>
      <c r="X25" s="60"/>
      <c r="Y25" s="60"/>
      <c r="Z25" s="60">
        <v>5</v>
      </c>
      <c r="AA25" s="60">
        <v>1</v>
      </c>
      <c r="AB25" s="60">
        <f t="shared" si="2"/>
        <v>5</v>
      </c>
      <c r="AC25" s="60" t="s">
        <v>1897</v>
      </c>
      <c r="AD25" s="60" t="s">
        <v>54</v>
      </c>
      <c r="AE25" s="64">
        <v>1</v>
      </c>
      <c r="AF25" s="61">
        <v>1</v>
      </c>
      <c r="AG25" s="123"/>
      <c r="AH25" s="65" t="s">
        <v>64</v>
      </c>
      <c r="AI25" s="61">
        <v>2</v>
      </c>
      <c r="AJ25" s="60" t="s">
        <v>861</v>
      </c>
      <c r="AK25" s="61" t="s">
        <v>339</v>
      </c>
      <c r="AL25" s="60" t="s">
        <v>2276</v>
      </c>
      <c r="AM25" s="61" t="s">
        <v>228</v>
      </c>
      <c r="AN25" s="60" t="s">
        <v>1896</v>
      </c>
      <c r="AO25" s="123" t="s">
        <v>2273</v>
      </c>
      <c r="AP25" s="60" t="s">
        <v>2274</v>
      </c>
      <c r="AQ25" s="301" t="s">
        <v>2278</v>
      </c>
    </row>
    <row r="26" spans="1:43" x14ac:dyDescent="0.25">
      <c r="A26" s="60" t="s">
        <v>369</v>
      </c>
      <c r="B26" s="60" t="s">
        <v>2282</v>
      </c>
      <c r="C26" s="61">
        <v>4</v>
      </c>
      <c r="D26" s="61"/>
      <c r="E26" s="123" t="s">
        <v>2645</v>
      </c>
      <c r="F26" s="60" t="s">
        <v>2283</v>
      </c>
      <c r="G26" s="60" t="s">
        <v>2284</v>
      </c>
      <c r="H26" s="60"/>
      <c r="I26" s="60" t="s">
        <v>1919</v>
      </c>
      <c r="J26" s="60" t="s">
        <v>1925</v>
      </c>
      <c r="K26" s="60" t="s">
        <v>1920</v>
      </c>
      <c r="L26" s="60" t="s">
        <v>61</v>
      </c>
      <c r="M26" s="62">
        <v>43530</v>
      </c>
      <c r="N26" s="62">
        <v>43800</v>
      </c>
      <c r="O26" s="62">
        <v>44531</v>
      </c>
      <c r="P26" s="60"/>
      <c r="Q26" s="62">
        <v>44166</v>
      </c>
      <c r="R26" s="62"/>
      <c r="S26" s="62">
        <v>43682</v>
      </c>
      <c r="T26" s="61" t="str">
        <f t="shared" si="0"/>
        <v>731</v>
      </c>
      <c r="U26" s="61" t="str">
        <f t="shared" si="1"/>
        <v>366</v>
      </c>
      <c r="V26" s="60" t="s">
        <v>90</v>
      </c>
      <c r="W26" s="60"/>
      <c r="X26" s="60"/>
      <c r="Y26" s="60"/>
      <c r="Z26" s="60">
        <v>20</v>
      </c>
      <c r="AA26" s="60">
        <v>2</v>
      </c>
      <c r="AB26" s="60">
        <f t="shared" si="2"/>
        <v>10</v>
      </c>
      <c r="AC26" s="60" t="s">
        <v>1923</v>
      </c>
      <c r="AD26" s="60" t="s">
        <v>69</v>
      </c>
      <c r="AE26" s="64">
        <v>2</v>
      </c>
      <c r="AF26" s="61">
        <v>7</v>
      </c>
      <c r="AG26" s="123"/>
      <c r="AH26" s="65" t="s">
        <v>2281</v>
      </c>
      <c r="AI26" s="61">
        <v>3</v>
      </c>
      <c r="AJ26" s="60" t="s">
        <v>2279</v>
      </c>
      <c r="AK26" s="61" t="s">
        <v>64</v>
      </c>
      <c r="AL26" s="60" t="s">
        <v>64</v>
      </c>
      <c r="AM26" s="61" t="s">
        <v>81</v>
      </c>
      <c r="AN26" s="60" t="s">
        <v>1922</v>
      </c>
      <c r="AO26" s="123" t="s">
        <v>2184</v>
      </c>
      <c r="AP26" s="60" t="s">
        <v>2280</v>
      </c>
      <c r="AQ26" s="301" t="s">
        <v>228</v>
      </c>
    </row>
    <row r="27" spans="1:43" x14ac:dyDescent="0.25">
      <c r="A27" t="s">
        <v>8</v>
      </c>
      <c r="B27" s="50" t="s">
        <v>2201</v>
      </c>
      <c r="C27" s="166">
        <v>4</v>
      </c>
      <c r="E27" s="301" t="s">
        <v>3387</v>
      </c>
      <c r="F27" t="s">
        <v>3391</v>
      </c>
      <c r="G27" t="s">
        <v>3392</v>
      </c>
      <c r="I27" t="s">
        <v>1569</v>
      </c>
      <c r="J27" t="s">
        <v>1575</v>
      </c>
      <c r="K27" t="s">
        <v>1570</v>
      </c>
      <c r="L27" t="s">
        <v>89</v>
      </c>
      <c r="M27" s="167">
        <v>43759</v>
      </c>
      <c r="N27" s="167">
        <v>43748</v>
      </c>
      <c r="O27" s="168">
        <v>44197</v>
      </c>
      <c r="P27" s="263"/>
      <c r="Q27" s="168">
        <v>44197</v>
      </c>
      <c r="R27" s="168"/>
      <c r="S27" s="167">
        <v>43766</v>
      </c>
      <c r="T27" s="166" t="str">
        <f t="shared" ref="T27:T43" si="3">IMSUB(O27,N27)</f>
        <v>449</v>
      </c>
      <c r="U27" s="166" t="str">
        <f t="shared" ref="U27:U43" si="4">IMSUB(Q27,N27)</f>
        <v>449</v>
      </c>
      <c r="V27" t="s">
        <v>2202</v>
      </c>
      <c r="W27" s="263"/>
      <c r="X27" s="263"/>
      <c r="Y27" s="263"/>
      <c r="Z27">
        <v>5</v>
      </c>
      <c r="AA27">
        <v>1</v>
      </c>
      <c r="AB27">
        <f t="shared" ref="AB27:AB43" si="5">Z27/AA27</f>
        <v>5</v>
      </c>
      <c r="AC27" t="s">
        <v>1573</v>
      </c>
      <c r="AD27" t="s">
        <v>69</v>
      </c>
      <c r="AE27" s="373">
        <v>2</v>
      </c>
      <c r="AF27" s="166" t="s">
        <v>2204</v>
      </c>
      <c r="AH27" s="275" t="s">
        <v>64</v>
      </c>
      <c r="AI27" s="166" t="s">
        <v>224</v>
      </c>
      <c r="AJ27" t="s">
        <v>2203</v>
      </c>
      <c r="AK27" s="166" t="s">
        <v>64</v>
      </c>
      <c r="AL27" t="s">
        <v>64</v>
      </c>
      <c r="AM27" s="166" t="s">
        <v>228</v>
      </c>
      <c r="AN27" t="s">
        <v>1572</v>
      </c>
      <c r="AO27" s="395" t="s">
        <v>2184</v>
      </c>
      <c r="AP27" s="263"/>
    </row>
    <row r="28" spans="1:43" x14ac:dyDescent="0.25">
      <c r="A28" t="s">
        <v>8</v>
      </c>
      <c r="B28" t="s">
        <v>2181</v>
      </c>
      <c r="C28" s="166" t="s">
        <v>204</v>
      </c>
      <c r="E28" s="301" t="s">
        <v>3384</v>
      </c>
      <c r="F28" t="s">
        <v>2182</v>
      </c>
      <c r="G28" t="s">
        <v>2187</v>
      </c>
      <c r="I28" t="s">
        <v>1532</v>
      </c>
      <c r="J28">
        <v>20190438</v>
      </c>
      <c r="K28" t="s">
        <v>1533</v>
      </c>
      <c r="L28" t="s">
        <v>89</v>
      </c>
      <c r="M28" s="167">
        <v>43677</v>
      </c>
      <c r="N28" s="167">
        <v>43746</v>
      </c>
      <c r="O28" s="167">
        <v>44440</v>
      </c>
      <c r="P28" s="263"/>
      <c r="Q28" s="167">
        <v>44440</v>
      </c>
      <c r="R28" s="167"/>
      <c r="S28" s="277">
        <v>43823</v>
      </c>
      <c r="T28" s="166" t="str">
        <f t="shared" si="3"/>
        <v>694</v>
      </c>
      <c r="U28" s="166" t="str">
        <f t="shared" si="4"/>
        <v>694</v>
      </c>
      <c r="V28" t="s">
        <v>77</v>
      </c>
      <c r="W28" s="263"/>
      <c r="X28" s="263"/>
      <c r="Y28" s="263"/>
      <c r="Z28">
        <v>10</v>
      </c>
      <c r="AA28">
        <v>2</v>
      </c>
      <c r="AB28">
        <f t="shared" si="5"/>
        <v>5</v>
      </c>
      <c r="AC28" t="s">
        <v>2186</v>
      </c>
      <c r="AD28" t="s">
        <v>54</v>
      </c>
      <c r="AE28" s="373">
        <v>1</v>
      </c>
      <c r="AF28" s="166" t="s">
        <v>2176</v>
      </c>
      <c r="AH28" s="275" t="s">
        <v>134</v>
      </c>
      <c r="AI28" s="166">
        <v>3</v>
      </c>
      <c r="AJ28" t="s">
        <v>2183</v>
      </c>
      <c r="AK28" s="166" t="s">
        <v>214</v>
      </c>
      <c r="AL28" t="s">
        <v>2185</v>
      </c>
      <c r="AM28" s="166" t="s">
        <v>81</v>
      </c>
      <c r="AN28" t="s">
        <v>1535</v>
      </c>
      <c r="AO28" s="395" t="s">
        <v>2184</v>
      </c>
      <c r="AP28" s="263"/>
    </row>
    <row r="29" spans="1:43" s="440" customFormat="1" x14ac:dyDescent="0.25">
      <c r="A29" s="440" t="s">
        <v>8</v>
      </c>
      <c r="B29" s="440" t="s">
        <v>2307</v>
      </c>
      <c r="C29" s="441"/>
      <c r="D29" s="441"/>
      <c r="E29" s="441"/>
      <c r="I29" s="440" t="s">
        <v>1873</v>
      </c>
      <c r="J29" s="440" t="s">
        <v>1879</v>
      </c>
      <c r="K29" s="440" t="s">
        <v>1874</v>
      </c>
      <c r="L29" s="440" t="s">
        <v>61</v>
      </c>
      <c r="M29" s="442">
        <v>43557</v>
      </c>
      <c r="N29" s="442">
        <v>43709</v>
      </c>
      <c r="O29" s="442">
        <v>47197</v>
      </c>
      <c r="Q29" s="442">
        <v>45371</v>
      </c>
      <c r="R29" s="442"/>
      <c r="S29" s="442">
        <v>43699</v>
      </c>
      <c r="T29" s="441" t="str">
        <f t="shared" si="3"/>
        <v>3488</v>
      </c>
      <c r="U29" s="441" t="str">
        <f t="shared" si="4"/>
        <v>1662</v>
      </c>
      <c r="Z29" s="440">
        <v>5000</v>
      </c>
      <c r="AB29" s="440" t="e">
        <f t="shared" si="5"/>
        <v>#DIV/0!</v>
      </c>
      <c r="AC29" s="440" t="s">
        <v>1878</v>
      </c>
      <c r="AD29" s="440" t="s">
        <v>69</v>
      </c>
      <c r="AE29" s="443"/>
      <c r="AF29" s="441"/>
      <c r="AG29" s="444"/>
      <c r="AH29" s="445"/>
      <c r="AI29" s="441"/>
      <c r="AJ29" s="440" t="s">
        <v>1875</v>
      </c>
      <c r="AK29" s="441"/>
      <c r="AM29" s="441"/>
      <c r="AN29" s="440" t="s">
        <v>1877</v>
      </c>
      <c r="AO29" s="444"/>
      <c r="AQ29" s="444" t="s">
        <v>228</v>
      </c>
    </row>
    <row r="30" spans="1:43" x14ac:dyDescent="0.25">
      <c r="A30" s="265" t="s">
        <v>8</v>
      </c>
      <c r="B30" s="265" t="s">
        <v>1672</v>
      </c>
      <c r="C30" s="288"/>
      <c r="D30" s="288"/>
      <c r="E30" s="288"/>
      <c r="F30" s="265"/>
      <c r="G30" s="265"/>
      <c r="H30" s="265"/>
      <c r="I30" s="265" t="s">
        <v>59</v>
      </c>
      <c r="J30" s="265">
        <v>1806019315</v>
      </c>
      <c r="K30" s="265" t="s">
        <v>60</v>
      </c>
      <c r="L30" s="265" t="s">
        <v>89</v>
      </c>
      <c r="M30" s="266">
        <v>43328</v>
      </c>
      <c r="N30" s="267">
        <v>43739</v>
      </c>
      <c r="O30" s="267">
        <v>44531</v>
      </c>
      <c r="P30" s="265"/>
      <c r="Q30" s="267">
        <v>44166</v>
      </c>
      <c r="R30" s="267"/>
      <c r="S30" s="266">
        <v>43752</v>
      </c>
      <c r="T30" s="288" t="str">
        <f t="shared" si="3"/>
        <v>792</v>
      </c>
      <c r="U30" s="288" t="str">
        <f t="shared" si="4"/>
        <v>427</v>
      </c>
      <c r="V30" s="265"/>
      <c r="W30" s="265"/>
      <c r="X30" s="265"/>
      <c r="Y30" s="265"/>
      <c r="Z30" s="265">
        <v>15</v>
      </c>
      <c r="AA30" s="265"/>
      <c r="AB30" s="265" t="e">
        <f t="shared" si="5"/>
        <v>#DIV/0!</v>
      </c>
      <c r="AC30" s="265" t="s">
        <v>63</v>
      </c>
      <c r="AD30" s="265" t="s">
        <v>1527</v>
      </c>
      <c r="AE30" s="399"/>
      <c r="AF30" s="288"/>
      <c r="AG30" s="394"/>
      <c r="AH30" s="289"/>
      <c r="AI30" s="288"/>
      <c r="AJ30" s="265" t="s">
        <v>1671</v>
      </c>
      <c r="AK30" s="288"/>
      <c r="AL30" s="265"/>
      <c r="AM30" s="288"/>
      <c r="AN30" s="265" t="s">
        <v>68</v>
      </c>
      <c r="AO30" s="394"/>
      <c r="AP30" s="265"/>
      <c r="AQ30" s="301" t="s">
        <v>228</v>
      </c>
    </row>
    <row r="31" spans="1:43" s="265" customFormat="1" x14ac:dyDescent="0.25">
      <c r="A31" s="265" t="s">
        <v>8</v>
      </c>
      <c r="B31" s="265" t="s">
        <v>1774</v>
      </c>
      <c r="C31" s="288"/>
      <c r="D31" s="288"/>
      <c r="E31" s="288"/>
      <c r="I31" s="265" t="s">
        <v>99</v>
      </c>
      <c r="J31" s="265" t="s">
        <v>100</v>
      </c>
      <c r="K31" s="265" t="s">
        <v>101</v>
      </c>
      <c r="L31" s="265" t="s">
        <v>89</v>
      </c>
      <c r="M31" s="266">
        <v>43495</v>
      </c>
      <c r="N31" s="266">
        <v>43553</v>
      </c>
      <c r="O31" s="267">
        <v>44013</v>
      </c>
      <c r="Q31" s="267">
        <v>43922</v>
      </c>
      <c r="R31" s="267"/>
      <c r="S31" s="266">
        <v>43574</v>
      </c>
      <c r="T31" s="288" t="str">
        <f t="shared" si="3"/>
        <v>460</v>
      </c>
      <c r="U31" s="288" t="str">
        <f t="shared" si="4"/>
        <v>369</v>
      </c>
      <c r="Z31" s="265">
        <v>54</v>
      </c>
      <c r="AB31" s="265" t="e">
        <f t="shared" si="5"/>
        <v>#DIV/0!</v>
      </c>
      <c r="AC31" s="265" t="s">
        <v>91</v>
      </c>
      <c r="AD31" s="265" t="s">
        <v>69</v>
      </c>
      <c r="AE31" s="399"/>
      <c r="AF31" s="288"/>
      <c r="AG31" s="394"/>
      <c r="AH31" s="289"/>
      <c r="AI31" s="288"/>
      <c r="AJ31" s="265" t="s">
        <v>1773</v>
      </c>
      <c r="AK31" s="288"/>
      <c r="AM31" s="288"/>
      <c r="AN31" s="265" t="s">
        <v>103</v>
      </c>
      <c r="AO31" s="394"/>
      <c r="AQ31" s="394"/>
    </row>
    <row r="32" spans="1:43" s="265" customFormat="1" x14ac:dyDescent="0.25">
      <c r="A32" s="265" t="s">
        <v>8</v>
      </c>
      <c r="B32" s="265" t="s">
        <v>1666</v>
      </c>
      <c r="C32" s="288"/>
      <c r="D32" s="288"/>
      <c r="E32" s="288"/>
      <c r="I32" s="265" t="s">
        <v>109</v>
      </c>
      <c r="J32" s="265" t="s">
        <v>110</v>
      </c>
      <c r="K32" s="265" t="s">
        <v>111</v>
      </c>
      <c r="L32" s="265" t="s">
        <v>61</v>
      </c>
      <c r="M32" s="266">
        <v>43424</v>
      </c>
      <c r="N32" s="266">
        <v>43753</v>
      </c>
      <c r="O32" s="267">
        <v>44105</v>
      </c>
      <c r="Q32" s="267">
        <v>44044</v>
      </c>
      <c r="R32" s="267"/>
      <c r="S32" s="266">
        <v>43735</v>
      </c>
      <c r="T32" s="288" t="str">
        <f t="shared" si="3"/>
        <v>352</v>
      </c>
      <c r="U32" s="288" t="str">
        <f t="shared" si="4"/>
        <v>291</v>
      </c>
      <c r="Z32" s="265">
        <v>12</v>
      </c>
      <c r="AB32" s="265" t="e">
        <f t="shared" si="5"/>
        <v>#DIV/0!</v>
      </c>
      <c r="AC32" s="265" t="s">
        <v>1667</v>
      </c>
      <c r="AD32" s="265" t="s">
        <v>1527</v>
      </c>
      <c r="AE32" s="399"/>
      <c r="AF32" s="288"/>
      <c r="AG32" s="394"/>
      <c r="AH32" s="289"/>
      <c r="AI32" s="288"/>
      <c r="AJ32" s="265" t="s">
        <v>1665</v>
      </c>
      <c r="AK32" s="288"/>
      <c r="AM32" s="288"/>
      <c r="AN32" s="265" t="s">
        <v>115</v>
      </c>
      <c r="AO32" s="394"/>
      <c r="AQ32" s="394"/>
    </row>
    <row r="33" spans="1:43" s="265" customFormat="1" x14ac:dyDescent="0.25">
      <c r="A33" s="265" t="s">
        <v>8</v>
      </c>
      <c r="B33" s="265" t="s">
        <v>1648</v>
      </c>
      <c r="C33" s="288"/>
      <c r="D33" s="288"/>
      <c r="E33" s="288"/>
      <c r="I33" s="265" t="s">
        <v>178</v>
      </c>
      <c r="J33" s="265" t="s">
        <v>179</v>
      </c>
      <c r="K33" s="265" t="s">
        <v>180</v>
      </c>
      <c r="L33" s="265" t="s">
        <v>89</v>
      </c>
      <c r="M33" s="266">
        <v>43432</v>
      </c>
      <c r="N33" s="266">
        <v>43509</v>
      </c>
      <c r="O33" s="267">
        <v>43678</v>
      </c>
      <c r="Q33" s="267">
        <v>43678</v>
      </c>
      <c r="R33" s="267"/>
      <c r="S33" s="266">
        <v>43580</v>
      </c>
      <c r="T33" s="288" t="str">
        <f t="shared" si="3"/>
        <v>169</v>
      </c>
      <c r="U33" s="288" t="str">
        <f t="shared" si="4"/>
        <v>169</v>
      </c>
      <c r="Z33" s="265">
        <v>16</v>
      </c>
      <c r="AB33" s="265" t="e">
        <f t="shared" si="5"/>
        <v>#DIV/0!</v>
      </c>
      <c r="AC33" s="265" t="s">
        <v>182</v>
      </c>
      <c r="AD33" s="265" t="s">
        <v>69</v>
      </c>
      <c r="AE33" s="399"/>
      <c r="AF33" s="288"/>
      <c r="AG33" s="394"/>
      <c r="AH33" s="289"/>
      <c r="AI33" s="288"/>
      <c r="AJ33" s="265" t="s">
        <v>1495</v>
      </c>
      <c r="AK33" s="288"/>
      <c r="AM33" s="288"/>
      <c r="AN33" s="265" t="s">
        <v>184</v>
      </c>
      <c r="AO33" s="394"/>
      <c r="AQ33" s="394"/>
    </row>
    <row r="34" spans="1:43" s="265" customFormat="1" x14ac:dyDescent="0.25">
      <c r="A34" s="265" t="s">
        <v>8</v>
      </c>
      <c r="B34" s="265" t="s">
        <v>1715</v>
      </c>
      <c r="C34" s="288"/>
      <c r="D34" s="288"/>
      <c r="E34" s="288"/>
      <c r="I34" s="265" t="s">
        <v>289</v>
      </c>
      <c r="J34" s="265" t="s">
        <v>290</v>
      </c>
      <c r="K34" s="265" t="s">
        <v>1713</v>
      </c>
      <c r="L34" s="265" t="s">
        <v>61</v>
      </c>
      <c r="M34" s="266">
        <v>43418</v>
      </c>
      <c r="N34" s="266">
        <v>43735</v>
      </c>
      <c r="O34" s="266">
        <v>43889</v>
      </c>
      <c r="Q34" s="266">
        <v>43889</v>
      </c>
      <c r="R34" s="266"/>
      <c r="S34" s="266">
        <v>43588</v>
      </c>
      <c r="T34" s="288" t="str">
        <f t="shared" si="3"/>
        <v>154</v>
      </c>
      <c r="U34" s="288" t="str">
        <f t="shared" si="4"/>
        <v>154</v>
      </c>
      <c r="Z34" s="265">
        <v>12</v>
      </c>
      <c r="AB34" s="265" t="e">
        <f t="shared" si="5"/>
        <v>#DIV/0!</v>
      </c>
      <c r="AC34" s="265" t="s">
        <v>293</v>
      </c>
      <c r="AD34" s="265" t="s">
        <v>69</v>
      </c>
      <c r="AE34" s="399"/>
      <c r="AF34" s="288"/>
      <c r="AG34" s="394"/>
      <c r="AH34" s="289"/>
      <c r="AI34" s="288"/>
      <c r="AJ34" s="265" t="s">
        <v>1714</v>
      </c>
      <c r="AK34" s="288"/>
      <c r="AM34" s="288"/>
      <c r="AN34" s="265" t="s">
        <v>296</v>
      </c>
      <c r="AO34" s="394"/>
      <c r="AQ34" s="394"/>
    </row>
    <row r="35" spans="1:43" s="265" customFormat="1" x14ac:dyDescent="0.25">
      <c r="A35" t="s">
        <v>8</v>
      </c>
      <c r="B35" s="50" t="s">
        <v>2205</v>
      </c>
      <c r="C35" s="166">
        <v>3</v>
      </c>
      <c r="D35" s="166"/>
      <c r="E35" s="348" t="s">
        <v>3305</v>
      </c>
      <c r="F35" t="s">
        <v>3303</v>
      </c>
      <c r="G35" t="s">
        <v>3304</v>
      </c>
      <c r="H35"/>
      <c r="I35" t="s">
        <v>1578</v>
      </c>
      <c r="J35" t="s">
        <v>1585</v>
      </c>
      <c r="K35" t="s">
        <v>1579</v>
      </c>
      <c r="L35" t="s">
        <v>89</v>
      </c>
      <c r="M35" s="167">
        <v>43642</v>
      </c>
      <c r="N35" s="421">
        <v>43783</v>
      </c>
      <c r="O35" s="167">
        <v>44712</v>
      </c>
      <c r="P35" s="263"/>
      <c r="Q35" s="167">
        <v>44712</v>
      </c>
      <c r="R35" s="167"/>
      <c r="S35" s="277">
        <v>43802</v>
      </c>
      <c r="T35" s="166" t="str">
        <f t="shared" si="3"/>
        <v>929</v>
      </c>
      <c r="U35" s="166" t="str">
        <f t="shared" si="4"/>
        <v>929</v>
      </c>
      <c r="V35" s="292" t="s">
        <v>261</v>
      </c>
      <c r="W35" s="263"/>
      <c r="X35" s="263"/>
      <c r="Y35" s="263"/>
      <c r="Z35">
        <v>30</v>
      </c>
      <c r="AA35">
        <v>3</v>
      </c>
      <c r="AB35">
        <f t="shared" si="5"/>
        <v>10</v>
      </c>
      <c r="AC35" t="s">
        <v>1583</v>
      </c>
      <c r="AD35" t="s">
        <v>54</v>
      </c>
      <c r="AE35" s="301">
        <v>1</v>
      </c>
      <c r="AF35" s="301">
        <v>1</v>
      </c>
      <c r="AG35" s="301">
        <v>1</v>
      </c>
      <c r="AH35" s="275" t="s">
        <v>64</v>
      </c>
      <c r="AI35" s="301">
        <v>3</v>
      </c>
      <c r="AJ35" t="s">
        <v>1495</v>
      </c>
      <c r="AK35" s="166" t="s">
        <v>339</v>
      </c>
      <c r="AL35" t="s">
        <v>2206</v>
      </c>
      <c r="AM35" s="166" t="s">
        <v>228</v>
      </c>
      <c r="AN35" t="s">
        <v>1582</v>
      </c>
      <c r="AO35" s="395" t="s">
        <v>2184</v>
      </c>
      <c r="AP35" s="263"/>
      <c r="AQ35" s="394"/>
    </row>
    <row r="36" spans="1:43" x14ac:dyDescent="0.25">
      <c r="A36" t="s">
        <v>8</v>
      </c>
      <c r="B36" t="s">
        <v>3388</v>
      </c>
      <c r="C36" s="166">
        <v>3</v>
      </c>
      <c r="E36" s="301" t="s">
        <v>2640</v>
      </c>
      <c r="F36" t="s">
        <v>2308</v>
      </c>
      <c r="G36" t="s">
        <v>2309</v>
      </c>
      <c r="I36" t="s">
        <v>1881</v>
      </c>
      <c r="J36" t="s">
        <v>1889</v>
      </c>
      <c r="K36" t="s">
        <v>1882</v>
      </c>
      <c r="L36" t="s">
        <v>89</v>
      </c>
      <c r="M36" s="167">
        <v>43521</v>
      </c>
      <c r="N36" s="167">
        <v>43552</v>
      </c>
      <c r="O36" s="277">
        <v>44926</v>
      </c>
      <c r="P36" s="290"/>
      <c r="Q36" s="277">
        <v>44926</v>
      </c>
      <c r="R36" s="167"/>
      <c r="S36" s="277">
        <v>43819</v>
      </c>
      <c r="T36" s="166" t="str">
        <f t="shared" si="3"/>
        <v>1374</v>
      </c>
      <c r="U36" s="166" t="str">
        <f t="shared" si="4"/>
        <v>1374</v>
      </c>
      <c r="V36" t="s">
        <v>833</v>
      </c>
      <c r="W36" s="263"/>
      <c r="X36" s="263"/>
      <c r="Y36" s="263"/>
      <c r="Z36">
        <v>100</v>
      </c>
      <c r="AA36">
        <v>1</v>
      </c>
      <c r="AB36">
        <f t="shared" si="5"/>
        <v>100</v>
      </c>
      <c r="AC36" t="s">
        <v>1886</v>
      </c>
      <c r="AD36" t="s">
        <v>1888</v>
      </c>
      <c r="AE36" s="373">
        <v>1</v>
      </c>
      <c r="AF36" s="166">
        <v>1</v>
      </c>
      <c r="AH36" s="275" t="s">
        <v>64</v>
      </c>
      <c r="AI36" s="166">
        <v>5</v>
      </c>
      <c r="AJ36" t="s">
        <v>2300</v>
      </c>
      <c r="AK36" s="166" t="s">
        <v>64</v>
      </c>
      <c r="AL36" s="166" t="s">
        <v>64</v>
      </c>
      <c r="AM36" s="166" t="s">
        <v>228</v>
      </c>
      <c r="AN36" t="s">
        <v>1885</v>
      </c>
      <c r="AO36" s="395"/>
      <c r="AP36" s="263"/>
      <c r="AQ36" s="301" t="s">
        <v>228</v>
      </c>
    </row>
    <row r="37" spans="1:43" x14ac:dyDescent="0.25">
      <c r="A37" s="60" t="s">
        <v>8</v>
      </c>
      <c r="B37" s="60" t="s">
        <v>2311</v>
      </c>
      <c r="C37" s="61">
        <v>3</v>
      </c>
      <c r="D37" s="61"/>
      <c r="E37" s="123" t="s">
        <v>2645</v>
      </c>
      <c r="F37" s="60" t="s">
        <v>2312</v>
      </c>
      <c r="G37" s="60" t="s">
        <v>2315</v>
      </c>
      <c r="H37" s="60"/>
      <c r="I37" s="60" t="s">
        <v>1946</v>
      </c>
      <c r="J37" s="60" t="s">
        <v>1954</v>
      </c>
      <c r="K37" s="60" t="s">
        <v>1947</v>
      </c>
      <c r="L37" s="60" t="s">
        <v>61</v>
      </c>
      <c r="M37" s="62">
        <v>43747</v>
      </c>
      <c r="N37" s="63">
        <v>43770</v>
      </c>
      <c r="O37" s="63">
        <v>44501</v>
      </c>
      <c r="P37" s="60"/>
      <c r="Q37" s="63">
        <v>44136</v>
      </c>
      <c r="R37" s="63"/>
      <c r="S37" s="62">
        <v>43747</v>
      </c>
      <c r="T37" s="61" t="str">
        <f t="shared" si="3"/>
        <v>731</v>
      </c>
      <c r="U37" s="61" t="str">
        <f t="shared" si="4"/>
        <v>366</v>
      </c>
      <c r="V37" s="60" t="s">
        <v>2313</v>
      </c>
      <c r="W37" s="263"/>
      <c r="X37" s="263"/>
      <c r="Y37" s="263"/>
      <c r="Z37" s="60">
        <v>54</v>
      </c>
      <c r="AA37" s="60">
        <v>3</v>
      </c>
      <c r="AB37" s="60">
        <f t="shared" si="5"/>
        <v>18</v>
      </c>
      <c r="AC37" s="60" t="s">
        <v>1951</v>
      </c>
      <c r="AD37" s="60" t="s">
        <v>2246</v>
      </c>
      <c r="AE37" s="64">
        <v>2</v>
      </c>
      <c r="AF37" s="61">
        <v>3</v>
      </c>
      <c r="AG37" s="123"/>
      <c r="AH37" s="65" t="s">
        <v>64</v>
      </c>
      <c r="AI37" s="61">
        <v>2</v>
      </c>
      <c r="AJ37" s="60" t="s">
        <v>2314</v>
      </c>
      <c r="AK37" s="61" t="s">
        <v>64</v>
      </c>
      <c r="AL37" s="60" t="s">
        <v>64</v>
      </c>
      <c r="AM37" s="61" t="s">
        <v>228</v>
      </c>
      <c r="AN37" s="60" t="s">
        <v>1950</v>
      </c>
      <c r="AO37" s="395"/>
      <c r="AP37" s="263"/>
      <c r="AQ37" s="301" t="s">
        <v>228</v>
      </c>
    </row>
    <row r="38" spans="1:43" s="60" customFormat="1" x14ac:dyDescent="0.25">
      <c r="A38" s="422" t="s">
        <v>8</v>
      </c>
      <c r="B38" s="422" t="s">
        <v>2319</v>
      </c>
      <c r="C38" s="423" t="s">
        <v>2325</v>
      </c>
      <c r="D38" s="423"/>
      <c r="E38" s="425" t="s">
        <v>2641</v>
      </c>
      <c r="F38" s="422" t="s">
        <v>2323</v>
      </c>
      <c r="G38" s="422"/>
      <c r="H38" s="422"/>
      <c r="I38" s="422" t="s">
        <v>2316</v>
      </c>
      <c r="J38" s="422"/>
      <c r="K38" s="422" t="s">
        <v>2317</v>
      </c>
      <c r="L38" s="422" t="s">
        <v>89</v>
      </c>
      <c r="M38" s="427">
        <v>43773</v>
      </c>
      <c r="N38" s="427">
        <v>43735</v>
      </c>
      <c r="O38" s="428">
        <v>44256</v>
      </c>
      <c r="P38" s="422"/>
      <c r="Q38" s="428">
        <v>44256</v>
      </c>
      <c r="R38" s="428"/>
      <c r="S38" s="427">
        <v>43773</v>
      </c>
      <c r="T38" s="423" t="str">
        <f t="shared" si="3"/>
        <v>521</v>
      </c>
      <c r="U38" s="423" t="str">
        <f t="shared" si="4"/>
        <v>521</v>
      </c>
      <c r="V38" s="422" t="s">
        <v>90</v>
      </c>
      <c r="W38" s="422"/>
      <c r="X38" s="422"/>
      <c r="Y38" s="422"/>
      <c r="Z38" s="422">
        <v>96</v>
      </c>
      <c r="AA38" s="422">
        <v>2</v>
      </c>
      <c r="AB38" s="422">
        <f t="shared" si="5"/>
        <v>48</v>
      </c>
      <c r="AC38" s="422" t="s">
        <v>253</v>
      </c>
      <c r="AD38" s="422" t="s">
        <v>69</v>
      </c>
      <c r="AE38" s="424">
        <v>1</v>
      </c>
      <c r="AF38" s="423">
        <v>1</v>
      </c>
      <c r="AG38" s="425"/>
      <c r="AH38" s="426" t="s">
        <v>79</v>
      </c>
      <c r="AI38" s="423" t="s">
        <v>2322</v>
      </c>
      <c r="AJ38" s="422" t="s">
        <v>2320</v>
      </c>
      <c r="AK38" s="423" t="s">
        <v>64</v>
      </c>
      <c r="AL38" s="422" t="s">
        <v>64</v>
      </c>
      <c r="AM38" s="423" t="s">
        <v>81</v>
      </c>
      <c r="AN38" s="422" t="s">
        <v>2318</v>
      </c>
      <c r="AO38" s="425" t="s">
        <v>2321</v>
      </c>
      <c r="AP38" s="422"/>
      <c r="AQ38" s="123" t="s">
        <v>228</v>
      </c>
    </row>
    <row r="39" spans="1:43" s="60" customFormat="1" x14ac:dyDescent="0.25">
      <c r="A39" t="s">
        <v>8</v>
      </c>
      <c r="B39" s="50" t="s">
        <v>2293</v>
      </c>
      <c r="C39" s="166">
        <v>3</v>
      </c>
      <c r="D39" s="166"/>
      <c r="E39" s="301" t="s">
        <v>3389</v>
      </c>
      <c r="F39" t="s">
        <v>140</v>
      </c>
      <c r="G39" t="s">
        <v>3379</v>
      </c>
      <c r="H39"/>
      <c r="I39" t="s">
        <v>1788</v>
      </c>
      <c r="J39" t="s">
        <v>1794</v>
      </c>
      <c r="K39" t="s">
        <v>1789</v>
      </c>
      <c r="L39" t="s">
        <v>89</v>
      </c>
      <c r="M39" s="167">
        <v>43707</v>
      </c>
      <c r="N39" s="167">
        <v>43678</v>
      </c>
      <c r="O39" s="167">
        <v>43922</v>
      </c>
      <c r="P39" s="263"/>
      <c r="Q39" s="167">
        <v>43891</v>
      </c>
      <c r="R39" s="167"/>
      <c r="S39" s="167">
        <v>43707</v>
      </c>
      <c r="T39" s="166" t="str">
        <f t="shared" si="3"/>
        <v>244</v>
      </c>
      <c r="U39" s="166" t="str">
        <f t="shared" si="4"/>
        <v>213</v>
      </c>
      <c r="V39" t="s">
        <v>2294</v>
      </c>
      <c r="W39" s="263"/>
      <c r="X39" s="263"/>
      <c r="Y39" s="263"/>
      <c r="Z39">
        <v>56</v>
      </c>
      <c r="AA39">
        <v>4</v>
      </c>
      <c r="AB39">
        <f t="shared" si="5"/>
        <v>14</v>
      </c>
      <c r="AC39" t="s">
        <v>1792</v>
      </c>
      <c r="AD39" t="s">
        <v>443</v>
      </c>
      <c r="AE39" s="373">
        <v>1</v>
      </c>
      <c r="AF39" s="166">
        <v>1</v>
      </c>
      <c r="AG39" s="301"/>
      <c r="AH39" s="275" t="s">
        <v>64</v>
      </c>
      <c r="AI39" s="166">
        <v>5</v>
      </c>
      <c r="AJ39" t="s">
        <v>2295</v>
      </c>
      <c r="AK39" s="166" t="s">
        <v>64</v>
      </c>
      <c r="AL39" s="166" t="s">
        <v>64</v>
      </c>
      <c r="AM39" s="166" t="s">
        <v>228</v>
      </c>
      <c r="AN39" t="s">
        <v>1791</v>
      </c>
      <c r="AO39" s="395" t="s">
        <v>2184</v>
      </c>
      <c r="AP39" s="263"/>
      <c r="AQ39" s="123" t="s">
        <v>228</v>
      </c>
    </row>
    <row r="40" spans="1:43" s="60" customFormat="1" x14ac:dyDescent="0.25">
      <c r="A40" t="s">
        <v>8</v>
      </c>
      <c r="B40" t="s">
        <v>2304</v>
      </c>
      <c r="C40" s="166">
        <v>3</v>
      </c>
      <c r="D40" s="166"/>
      <c r="E40" s="301" t="s">
        <v>2641</v>
      </c>
      <c r="F40" t="s">
        <v>3364</v>
      </c>
      <c r="G40" t="s">
        <v>2306</v>
      </c>
      <c r="H40"/>
      <c r="I40" t="s">
        <v>1839</v>
      </c>
      <c r="J40" t="s">
        <v>1845</v>
      </c>
      <c r="K40" t="s">
        <v>1840</v>
      </c>
      <c r="L40" s="292" t="s">
        <v>1632</v>
      </c>
      <c r="M40" s="167">
        <v>43587</v>
      </c>
      <c r="N40" s="167">
        <v>43640</v>
      </c>
      <c r="O40" s="277">
        <v>43822</v>
      </c>
      <c r="P40" s="446">
        <v>43800</v>
      </c>
      <c r="Q40" s="421">
        <v>43822</v>
      </c>
      <c r="R40" s="421">
        <v>43770</v>
      </c>
      <c r="S40" s="277">
        <v>43824</v>
      </c>
      <c r="T40" s="166" t="str">
        <f t="shared" si="3"/>
        <v>182</v>
      </c>
      <c r="U40" s="166" t="str">
        <f t="shared" si="4"/>
        <v>182</v>
      </c>
      <c r="V40" t="s">
        <v>2305</v>
      </c>
      <c r="W40" s="263"/>
      <c r="X40" s="263"/>
      <c r="Y40" s="263"/>
      <c r="Z40">
        <v>40</v>
      </c>
      <c r="AA40">
        <v>2</v>
      </c>
      <c r="AB40">
        <f t="shared" si="5"/>
        <v>20</v>
      </c>
      <c r="AC40" t="s">
        <v>1843</v>
      </c>
      <c r="AD40" t="s">
        <v>69</v>
      </c>
      <c r="AE40" s="373">
        <v>1</v>
      </c>
      <c r="AF40" s="166">
        <v>1</v>
      </c>
      <c r="AG40" s="301"/>
      <c r="AH40" s="275" t="s">
        <v>64</v>
      </c>
      <c r="AI40" s="166">
        <v>5</v>
      </c>
      <c r="AJ40" t="s">
        <v>2300</v>
      </c>
      <c r="AK40" s="166" t="s">
        <v>64</v>
      </c>
      <c r="AL40" s="166" t="s">
        <v>64</v>
      </c>
      <c r="AM40" s="166" t="s">
        <v>228</v>
      </c>
      <c r="AN40" t="s">
        <v>1842</v>
      </c>
      <c r="AO40" s="395"/>
      <c r="AP40" s="263"/>
      <c r="AQ40" s="123"/>
    </row>
    <row r="41" spans="1:43" s="60" customFormat="1" x14ac:dyDescent="0.25">
      <c r="A41" t="s">
        <v>8</v>
      </c>
      <c r="B41" s="50" t="s">
        <v>2299</v>
      </c>
      <c r="C41" s="166">
        <v>4</v>
      </c>
      <c r="D41" s="166"/>
      <c r="E41" s="301" t="s">
        <v>2642</v>
      </c>
      <c r="F41" t="s">
        <v>2303</v>
      </c>
      <c r="G41" t="s">
        <v>247</v>
      </c>
      <c r="H41"/>
      <c r="I41" t="s">
        <v>1814</v>
      </c>
      <c r="J41" t="s">
        <v>1820</v>
      </c>
      <c r="K41" t="s">
        <v>1815</v>
      </c>
      <c r="L41" t="s">
        <v>89</v>
      </c>
      <c r="M41" s="167">
        <v>43664</v>
      </c>
      <c r="N41" s="167">
        <v>43680</v>
      </c>
      <c r="O41" s="277">
        <v>43958</v>
      </c>
      <c r="P41" s="290"/>
      <c r="Q41" s="277">
        <v>43958</v>
      </c>
      <c r="R41" s="277"/>
      <c r="S41" s="277">
        <v>43804</v>
      </c>
      <c r="T41" s="166" t="str">
        <f t="shared" si="3"/>
        <v>278</v>
      </c>
      <c r="U41" s="166" t="str">
        <f t="shared" si="4"/>
        <v>278</v>
      </c>
      <c r="V41" t="s">
        <v>2302</v>
      </c>
      <c r="W41" s="263"/>
      <c r="X41" s="263"/>
      <c r="Y41" s="263"/>
      <c r="Z41">
        <v>60</v>
      </c>
      <c r="AA41">
        <v>2</v>
      </c>
      <c r="AB41">
        <f t="shared" si="5"/>
        <v>30</v>
      </c>
      <c r="AC41" t="s">
        <v>1331</v>
      </c>
      <c r="AD41" t="s">
        <v>69</v>
      </c>
      <c r="AE41" s="373">
        <v>1</v>
      </c>
      <c r="AF41" s="166">
        <v>1</v>
      </c>
      <c r="AG41" s="301"/>
      <c r="AH41" s="275" t="s">
        <v>64</v>
      </c>
      <c r="AI41" s="166">
        <v>5</v>
      </c>
      <c r="AJ41" t="s">
        <v>2300</v>
      </c>
      <c r="AK41" s="166" t="s">
        <v>64</v>
      </c>
      <c r="AL41" s="166" t="s">
        <v>64</v>
      </c>
      <c r="AM41" s="166" t="s">
        <v>228</v>
      </c>
      <c r="AN41" t="s">
        <v>1818</v>
      </c>
      <c r="AO41" s="395" t="s">
        <v>2301</v>
      </c>
      <c r="AP41" s="263"/>
      <c r="AQ41" s="123" t="s">
        <v>2310</v>
      </c>
    </row>
    <row r="42" spans="1:43" s="60" customFormat="1" x14ac:dyDescent="0.25">
      <c r="A42" t="s">
        <v>8</v>
      </c>
      <c r="B42" s="50" t="s">
        <v>3372</v>
      </c>
      <c r="C42" s="166">
        <v>3</v>
      </c>
      <c r="D42" s="166"/>
      <c r="E42" s="301" t="s">
        <v>2640</v>
      </c>
      <c r="F42" t="s">
        <v>2298</v>
      </c>
      <c r="G42" t="s">
        <v>2297</v>
      </c>
      <c r="H42"/>
      <c r="I42" t="s">
        <v>1797</v>
      </c>
      <c r="J42" t="s">
        <v>1805</v>
      </c>
      <c r="K42" t="s">
        <v>1798</v>
      </c>
      <c r="L42" t="s">
        <v>89</v>
      </c>
      <c r="M42" s="167">
        <v>43619</v>
      </c>
      <c r="N42" s="167">
        <v>43707</v>
      </c>
      <c r="O42" s="277">
        <v>44074</v>
      </c>
      <c r="P42" s="290"/>
      <c r="Q42" s="277">
        <v>44074</v>
      </c>
      <c r="R42" s="277"/>
      <c r="S42" s="277">
        <v>43775</v>
      </c>
      <c r="T42" s="166" t="str">
        <f t="shared" si="3"/>
        <v>367</v>
      </c>
      <c r="U42" s="166" t="str">
        <f t="shared" si="4"/>
        <v>367</v>
      </c>
      <c r="V42" t="s">
        <v>90</v>
      </c>
      <c r="W42" s="263"/>
      <c r="X42" s="263"/>
      <c r="Y42" s="263"/>
      <c r="Z42">
        <v>12</v>
      </c>
      <c r="AA42">
        <v>3</v>
      </c>
      <c r="AB42">
        <f t="shared" si="5"/>
        <v>4</v>
      </c>
      <c r="AC42" t="s">
        <v>1801</v>
      </c>
      <c r="AD42" t="s">
        <v>69</v>
      </c>
      <c r="AE42" s="373">
        <v>2</v>
      </c>
      <c r="AF42" s="166">
        <v>7</v>
      </c>
      <c r="AG42" s="301"/>
      <c r="AH42" s="275" t="s">
        <v>64</v>
      </c>
      <c r="AI42" s="166">
        <v>5</v>
      </c>
      <c r="AJ42" t="s">
        <v>2296</v>
      </c>
      <c r="AK42" s="166" t="s">
        <v>64</v>
      </c>
      <c r="AL42" t="s">
        <v>64</v>
      </c>
      <c r="AM42" s="166" t="s">
        <v>228</v>
      </c>
      <c r="AN42" t="s">
        <v>1800</v>
      </c>
      <c r="AO42" s="395"/>
      <c r="AP42" s="263"/>
      <c r="AQ42" s="123" t="s">
        <v>228</v>
      </c>
    </row>
    <row r="43" spans="1:43" s="422" customFormat="1" x14ac:dyDescent="0.25">
      <c r="A43" t="s">
        <v>8</v>
      </c>
      <c r="B43" s="50" t="s">
        <v>2286</v>
      </c>
      <c r="C43" s="166">
        <v>3</v>
      </c>
      <c r="D43" s="166"/>
      <c r="E43" s="301" t="s">
        <v>3390</v>
      </c>
      <c r="F43" t="s">
        <v>2288</v>
      </c>
      <c r="G43" t="s">
        <v>2289</v>
      </c>
      <c r="H43"/>
      <c r="I43" t="s">
        <v>1638</v>
      </c>
      <c r="J43" t="s">
        <v>1645</v>
      </c>
      <c r="K43" t="s">
        <v>1639</v>
      </c>
      <c r="L43" t="s">
        <v>89</v>
      </c>
      <c r="M43" s="167">
        <v>43594</v>
      </c>
      <c r="N43" s="168">
        <v>43617</v>
      </c>
      <c r="O43" s="168">
        <v>44166</v>
      </c>
      <c r="P43" s="263"/>
      <c r="Q43" s="168">
        <v>43983</v>
      </c>
      <c r="R43" s="168"/>
      <c r="S43" s="167">
        <v>43629</v>
      </c>
      <c r="T43" s="166" t="str">
        <f t="shared" si="3"/>
        <v>549</v>
      </c>
      <c r="U43" s="166" t="str">
        <f t="shared" si="4"/>
        <v>366</v>
      </c>
      <c r="V43" t="s">
        <v>112</v>
      </c>
      <c r="W43" s="263"/>
      <c r="X43" s="263"/>
      <c r="Y43" s="263"/>
      <c r="Z43">
        <v>18</v>
      </c>
      <c r="AA43">
        <v>3</v>
      </c>
      <c r="AB43">
        <f t="shared" si="5"/>
        <v>6</v>
      </c>
      <c r="AC43" t="s">
        <v>1642</v>
      </c>
      <c r="AD43" t="s">
        <v>730</v>
      </c>
      <c r="AE43" s="373">
        <v>2</v>
      </c>
      <c r="AF43" s="166">
        <v>7</v>
      </c>
      <c r="AG43" s="301"/>
      <c r="AH43" s="275" t="s">
        <v>2291</v>
      </c>
      <c r="AI43" s="166">
        <v>3</v>
      </c>
      <c r="AJ43" t="s">
        <v>2287</v>
      </c>
      <c r="AK43" s="166" t="s">
        <v>339</v>
      </c>
      <c r="AL43" t="s">
        <v>2290</v>
      </c>
      <c r="AM43" s="176" t="s">
        <v>2292</v>
      </c>
      <c r="AN43" t="s">
        <v>1641</v>
      </c>
      <c r="AO43" s="395" t="s">
        <v>2184</v>
      </c>
      <c r="AP43" s="263"/>
      <c r="AQ43" s="425" t="s">
        <v>228</v>
      </c>
    </row>
    <row r="44" spans="1:43" s="430" customFormat="1" x14ac:dyDescent="0.25">
      <c r="A44" s="430" t="s">
        <v>4</v>
      </c>
      <c r="B44" s="430" t="s">
        <v>3311</v>
      </c>
      <c r="C44" s="431">
        <v>3</v>
      </c>
      <c r="D44" s="431"/>
      <c r="E44" s="431" t="s">
        <v>2640</v>
      </c>
      <c r="F44" s="430" t="s">
        <v>2298</v>
      </c>
      <c r="G44" s="430" t="s">
        <v>2297</v>
      </c>
      <c r="I44" s="430" t="s">
        <v>3306</v>
      </c>
      <c r="J44" s="430" t="s">
        <v>3308</v>
      </c>
      <c r="K44" s="430" t="s">
        <v>3307</v>
      </c>
      <c r="L44" s="430" t="s">
        <v>61</v>
      </c>
      <c r="M44" s="432">
        <v>43804</v>
      </c>
      <c r="N44" s="432">
        <v>43951</v>
      </c>
      <c r="O44" s="432">
        <v>44756</v>
      </c>
      <c r="Q44" s="432">
        <v>44733</v>
      </c>
      <c r="S44" s="432">
        <v>43805</v>
      </c>
      <c r="V44" s="430" t="s">
        <v>191</v>
      </c>
      <c r="Z44" s="430">
        <v>300</v>
      </c>
      <c r="AA44" s="430">
        <v>2</v>
      </c>
      <c r="AB44" s="430">
        <f t="shared" si="2"/>
        <v>150</v>
      </c>
      <c r="AC44" s="430" t="s">
        <v>1801</v>
      </c>
      <c r="AD44" s="430" t="s">
        <v>69</v>
      </c>
      <c r="AE44" s="433" t="s">
        <v>2237</v>
      </c>
      <c r="AF44" s="433" t="s">
        <v>2237</v>
      </c>
      <c r="AG44" s="433" t="s">
        <v>2237</v>
      </c>
      <c r="AH44" s="434" t="s">
        <v>356</v>
      </c>
      <c r="AI44" s="431">
        <v>3</v>
      </c>
      <c r="AJ44" s="430" t="s">
        <v>3312</v>
      </c>
      <c r="AK44" s="431"/>
      <c r="AM44" s="435" t="s">
        <v>3313</v>
      </c>
      <c r="AN44" s="430" t="s">
        <v>3310</v>
      </c>
      <c r="AO44" s="433" t="s">
        <v>2211</v>
      </c>
      <c r="AQ44" s="433" t="s">
        <v>94</v>
      </c>
    </row>
    <row r="45" spans="1:43" s="430" customFormat="1" x14ac:dyDescent="0.25">
      <c r="A45" s="430" t="s">
        <v>6</v>
      </c>
      <c r="B45" s="430" t="s">
        <v>3322</v>
      </c>
      <c r="C45" s="431">
        <v>3</v>
      </c>
      <c r="D45" s="431"/>
      <c r="E45" s="433" t="s">
        <v>2647</v>
      </c>
      <c r="F45" s="430" t="s">
        <v>3375</v>
      </c>
      <c r="G45" s="430" t="s">
        <v>3323</v>
      </c>
      <c r="I45" s="430" t="s">
        <v>3315</v>
      </c>
      <c r="K45" s="430" t="s">
        <v>3316</v>
      </c>
      <c r="L45" s="430" t="s">
        <v>89</v>
      </c>
      <c r="M45" s="432">
        <v>43808</v>
      </c>
      <c r="N45" s="436">
        <v>43800</v>
      </c>
      <c r="O45" s="436">
        <v>44835</v>
      </c>
      <c r="P45" s="436">
        <v>44835</v>
      </c>
      <c r="Q45" s="436">
        <v>44805</v>
      </c>
      <c r="R45" s="436">
        <v>44805</v>
      </c>
      <c r="S45" s="447">
        <v>43824</v>
      </c>
      <c r="V45" s="430" t="s">
        <v>3318</v>
      </c>
      <c r="Z45" s="430">
        <v>200</v>
      </c>
      <c r="AA45" s="430">
        <v>2</v>
      </c>
      <c r="AB45" s="430">
        <f t="shared" si="2"/>
        <v>100</v>
      </c>
      <c r="AC45" s="430" t="s">
        <v>3108</v>
      </c>
      <c r="AD45" s="430" t="s">
        <v>69</v>
      </c>
      <c r="AE45" s="437">
        <v>2</v>
      </c>
      <c r="AF45" s="431">
        <v>3</v>
      </c>
      <c r="AG45" s="433" t="s">
        <v>2324</v>
      </c>
      <c r="AH45" s="434" t="s">
        <v>512</v>
      </c>
      <c r="AI45" s="431">
        <v>2</v>
      </c>
      <c r="AJ45" s="430" t="s">
        <v>1130</v>
      </c>
      <c r="AK45" s="431" t="s">
        <v>3321</v>
      </c>
      <c r="AL45" s="430" t="s">
        <v>3320</v>
      </c>
      <c r="AM45" s="435" t="s">
        <v>1034</v>
      </c>
      <c r="AN45" s="430" t="s">
        <v>3317</v>
      </c>
      <c r="AO45" s="433" t="s">
        <v>3319</v>
      </c>
      <c r="AQ45" s="433" t="s">
        <v>94</v>
      </c>
    </row>
    <row r="46" spans="1:43" s="86" customFormat="1" x14ac:dyDescent="0.25">
      <c r="A46" s="86" t="s">
        <v>8</v>
      </c>
      <c r="B46" s="86" t="s">
        <v>3418</v>
      </c>
      <c r="C46" s="85">
        <v>3</v>
      </c>
      <c r="D46" s="85"/>
      <c r="E46" s="85"/>
      <c r="F46" s="86" t="s">
        <v>3427</v>
      </c>
      <c r="I46" s="86" t="s">
        <v>3419</v>
      </c>
      <c r="J46" s="86" t="s">
        <v>3423</v>
      </c>
      <c r="K46" s="86" t="s">
        <v>3420</v>
      </c>
      <c r="L46" s="86" t="s">
        <v>89</v>
      </c>
      <c r="M46" s="119">
        <v>43822</v>
      </c>
      <c r="N46" s="119">
        <v>43805</v>
      </c>
      <c r="O46" s="120">
        <v>44105</v>
      </c>
      <c r="P46" s="120">
        <v>44105</v>
      </c>
      <c r="Q46" s="120">
        <v>44044</v>
      </c>
      <c r="R46" s="120">
        <v>44044</v>
      </c>
      <c r="S46" s="119">
        <v>43822</v>
      </c>
      <c r="V46" s="86" t="s">
        <v>2858</v>
      </c>
      <c r="Z46" s="86">
        <v>92</v>
      </c>
      <c r="AC46" s="86" t="s">
        <v>3422</v>
      </c>
      <c r="AD46" s="86" t="s">
        <v>69</v>
      </c>
      <c r="AE46" s="83">
        <v>2</v>
      </c>
      <c r="AF46" s="85">
        <v>3</v>
      </c>
      <c r="AG46" s="117"/>
      <c r="AH46" s="159" t="s">
        <v>64</v>
      </c>
      <c r="AI46" s="85">
        <v>5</v>
      </c>
      <c r="AJ46" s="86" t="s">
        <v>2300</v>
      </c>
      <c r="AK46" s="85" t="s">
        <v>64</v>
      </c>
      <c r="AM46" s="85" t="s">
        <v>228</v>
      </c>
      <c r="AN46" s="86" t="s">
        <v>3421</v>
      </c>
      <c r="AO46" s="117" t="s">
        <v>3424</v>
      </c>
      <c r="AQ46" s="117" t="s">
        <v>228</v>
      </c>
    </row>
  </sheetData>
  <autoFilter ref="A6:AP46">
    <sortState ref="A27:AP43">
      <sortCondition ref="B6:B45"/>
    </sortState>
  </autoFilter>
  <mergeCells count="1">
    <mergeCell ref="A3:L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3" sqref="N23"/>
    </sheetView>
  </sheetViews>
  <sheetFormatPr defaultColWidth="8.85546875" defaultRowHeight="15" x14ac:dyDescent="0.25"/>
  <sheetData>
    <row r="1" spans="1:1" x14ac:dyDescent="0.25">
      <c r="A1" t="s">
        <v>3109</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7"/>
  <sheetViews>
    <sheetView workbookViewId="0">
      <selection activeCell="J22" sqref="J22"/>
    </sheetView>
  </sheetViews>
  <sheetFormatPr defaultColWidth="8.85546875" defaultRowHeight="15" x14ac:dyDescent="0.25"/>
  <sheetData>
    <row r="1" spans="1:27" ht="15.75" x14ac:dyDescent="0.25">
      <c r="A1" t="s">
        <v>2024</v>
      </c>
      <c r="F1" t="s">
        <v>2037</v>
      </c>
      <c r="O1" s="511" t="s">
        <v>2772</v>
      </c>
      <c r="P1" s="511"/>
      <c r="Q1" s="511"/>
      <c r="R1" s="511"/>
      <c r="S1" s="511"/>
      <c r="W1" s="512" t="s">
        <v>2773</v>
      </c>
      <c r="X1" s="512"/>
      <c r="Y1" s="512"/>
      <c r="Z1" s="512"/>
      <c r="AA1" s="512"/>
    </row>
    <row r="2" spans="1:27" x14ac:dyDescent="0.25">
      <c r="B2" t="s">
        <v>2025</v>
      </c>
      <c r="F2" t="s">
        <v>2038</v>
      </c>
      <c r="O2" s="182"/>
      <c r="P2" s="361" t="s">
        <v>4</v>
      </c>
      <c r="Q2" s="362" t="s">
        <v>6</v>
      </c>
      <c r="R2" s="16" t="s">
        <v>8</v>
      </c>
      <c r="S2" s="363" t="s">
        <v>2774</v>
      </c>
      <c r="W2" s="182"/>
      <c r="X2" s="361" t="s">
        <v>4</v>
      </c>
      <c r="Y2" s="362" t="s">
        <v>6</v>
      </c>
      <c r="Z2" s="16" t="s">
        <v>8</v>
      </c>
      <c r="AA2" s="363" t="s">
        <v>2774</v>
      </c>
    </row>
    <row r="3" spans="1:27" ht="15.75" x14ac:dyDescent="0.25">
      <c r="B3" t="s">
        <v>2026</v>
      </c>
      <c r="F3" t="s">
        <v>2039</v>
      </c>
      <c r="O3" s="513" t="s">
        <v>2775</v>
      </c>
      <c r="P3" s="514"/>
      <c r="Q3" s="514"/>
      <c r="R3" s="514"/>
      <c r="S3" s="515"/>
      <c r="W3" s="513" t="s">
        <v>2776</v>
      </c>
      <c r="X3" s="514"/>
      <c r="Y3" s="514"/>
      <c r="Z3" s="514"/>
      <c r="AA3" s="515"/>
    </row>
    <row r="4" spans="1:27" x14ac:dyDescent="0.25">
      <c r="B4" t="s">
        <v>2027</v>
      </c>
      <c r="F4" t="s">
        <v>2040</v>
      </c>
      <c r="O4" s="182" t="s">
        <v>2777</v>
      </c>
      <c r="P4" s="182">
        <v>3</v>
      </c>
      <c r="Q4" s="182">
        <v>14</v>
      </c>
      <c r="R4" s="187">
        <v>2</v>
      </c>
      <c r="S4" s="187">
        <f>SUM(P4:R4)</f>
        <v>19</v>
      </c>
      <c r="W4" s="182" t="s">
        <v>2777</v>
      </c>
      <c r="X4" s="182">
        <v>3</v>
      </c>
      <c r="Y4" s="182">
        <v>15</v>
      </c>
      <c r="Z4" s="187">
        <v>1</v>
      </c>
      <c r="AA4" s="187">
        <f>SUM(X4:Z4)</f>
        <v>19</v>
      </c>
    </row>
    <row r="5" spans="1:27" x14ac:dyDescent="0.25">
      <c r="B5" t="s">
        <v>2028</v>
      </c>
      <c r="F5" t="s">
        <v>2041</v>
      </c>
      <c r="O5" s="182" t="s">
        <v>2420</v>
      </c>
      <c r="P5" s="182">
        <v>8</v>
      </c>
      <c r="Q5" s="182">
        <v>6</v>
      </c>
      <c r="R5" s="187">
        <v>0</v>
      </c>
      <c r="S5" s="187">
        <f t="shared" ref="S5:S36" si="0">SUM(P5:R5)</f>
        <v>14</v>
      </c>
      <c r="W5" s="182" t="s">
        <v>2420</v>
      </c>
      <c r="X5" s="182">
        <v>14</v>
      </c>
      <c r="Y5" s="182">
        <v>6</v>
      </c>
      <c r="Z5" s="187">
        <v>0</v>
      </c>
      <c r="AA5" s="187">
        <f t="shared" ref="AA5:AA6" si="1">SUM(X5:Z5)</f>
        <v>20</v>
      </c>
    </row>
    <row r="6" spans="1:27" ht="15.75" x14ac:dyDescent="0.25">
      <c r="B6" t="s">
        <v>2029</v>
      </c>
      <c r="F6" t="s">
        <v>2042</v>
      </c>
      <c r="O6" s="364" t="s">
        <v>9</v>
      </c>
      <c r="P6" s="365">
        <f>SUM(P4,P5)</f>
        <v>11</v>
      </c>
      <c r="Q6" s="365">
        <f>SUM(Q4:Q5)</f>
        <v>20</v>
      </c>
      <c r="R6" s="365">
        <f>SUM(R4:R5)</f>
        <v>2</v>
      </c>
      <c r="S6" s="365">
        <f t="shared" si="0"/>
        <v>33</v>
      </c>
      <c r="W6" s="364" t="s">
        <v>9</v>
      </c>
      <c r="X6" s="365">
        <f>SUM(X4,X5)</f>
        <v>17</v>
      </c>
      <c r="Y6" s="365">
        <f>SUM(Y4:Y5)</f>
        <v>21</v>
      </c>
      <c r="Z6" s="365">
        <f>SUM(Z4:Z5)</f>
        <v>1</v>
      </c>
      <c r="AA6" s="365">
        <f t="shared" si="1"/>
        <v>39</v>
      </c>
    </row>
    <row r="7" spans="1:27" ht="15.75" x14ac:dyDescent="0.25">
      <c r="B7" t="s">
        <v>2030</v>
      </c>
      <c r="O7" s="516" t="s">
        <v>2778</v>
      </c>
      <c r="P7" s="517"/>
      <c r="Q7" s="517"/>
      <c r="R7" s="517"/>
      <c r="S7" s="518"/>
      <c r="W7" s="516" t="s">
        <v>2778</v>
      </c>
      <c r="X7" s="517"/>
      <c r="Y7" s="517"/>
      <c r="Z7" s="517"/>
      <c r="AA7" s="518"/>
    </row>
    <row r="8" spans="1:27" x14ac:dyDescent="0.25">
      <c r="B8" t="s">
        <v>2031</v>
      </c>
      <c r="O8" s="182" t="s">
        <v>2397</v>
      </c>
      <c r="P8" s="182">
        <v>2</v>
      </c>
      <c r="Q8" s="182">
        <v>7</v>
      </c>
      <c r="R8" s="187">
        <v>2</v>
      </c>
      <c r="S8" s="187">
        <f t="shared" si="0"/>
        <v>11</v>
      </c>
      <c r="W8" s="182" t="s">
        <v>2397</v>
      </c>
      <c r="X8" s="182">
        <v>3</v>
      </c>
      <c r="Y8" s="182">
        <v>8</v>
      </c>
      <c r="Z8" s="187">
        <v>2</v>
      </c>
      <c r="AA8" s="187">
        <f t="shared" ref="AA8:AA14" si="2">SUM(X8:Z8)</f>
        <v>13</v>
      </c>
    </row>
    <row r="9" spans="1:27" x14ac:dyDescent="0.25">
      <c r="B9" t="s">
        <v>2032</v>
      </c>
      <c r="O9" s="182" t="s">
        <v>2405</v>
      </c>
      <c r="P9" s="182">
        <v>1</v>
      </c>
      <c r="Q9" s="182">
        <v>1</v>
      </c>
      <c r="R9" s="187">
        <v>1</v>
      </c>
      <c r="S9" s="187">
        <f t="shared" si="0"/>
        <v>3</v>
      </c>
      <c r="W9" s="182" t="s">
        <v>2405</v>
      </c>
      <c r="X9" s="182">
        <v>1</v>
      </c>
      <c r="Y9" s="182">
        <v>1</v>
      </c>
      <c r="Z9" s="187">
        <v>1</v>
      </c>
      <c r="AA9" s="187">
        <f t="shared" si="2"/>
        <v>3</v>
      </c>
    </row>
    <row r="10" spans="1:27" x14ac:dyDescent="0.25">
      <c r="B10" t="s">
        <v>2033</v>
      </c>
      <c r="O10" s="182" t="s">
        <v>2441</v>
      </c>
      <c r="P10" s="182">
        <v>0</v>
      </c>
      <c r="Q10" s="182">
        <v>1</v>
      </c>
      <c r="R10" s="187">
        <v>0</v>
      </c>
      <c r="S10" s="187">
        <f t="shared" si="0"/>
        <v>1</v>
      </c>
      <c r="W10" s="182" t="s">
        <v>2441</v>
      </c>
      <c r="X10" s="182">
        <v>0</v>
      </c>
      <c r="Y10" s="182">
        <v>1</v>
      </c>
      <c r="Z10" s="187">
        <v>0</v>
      </c>
      <c r="AA10" s="187">
        <f t="shared" si="2"/>
        <v>1</v>
      </c>
    </row>
    <row r="11" spans="1:27" x14ac:dyDescent="0.25">
      <c r="B11" t="s">
        <v>2034</v>
      </c>
      <c r="O11" s="182" t="s">
        <v>2411</v>
      </c>
      <c r="P11" s="182">
        <v>3</v>
      </c>
      <c r="Q11" s="182">
        <v>14</v>
      </c>
      <c r="R11" s="187">
        <v>4</v>
      </c>
      <c r="S11" s="187">
        <f t="shared" si="0"/>
        <v>21</v>
      </c>
      <c r="U11" t="s">
        <v>2779</v>
      </c>
      <c r="W11" s="182" t="s">
        <v>2411</v>
      </c>
      <c r="X11" s="182">
        <v>3</v>
      </c>
      <c r="Y11" s="182">
        <v>16</v>
      </c>
      <c r="Z11" s="187">
        <v>4</v>
      </c>
      <c r="AA11" s="187">
        <f t="shared" si="2"/>
        <v>23</v>
      </c>
    </row>
    <row r="12" spans="1:27" x14ac:dyDescent="0.25">
      <c r="B12" t="s">
        <v>2035</v>
      </c>
      <c r="O12" s="182" t="s">
        <v>2459</v>
      </c>
      <c r="P12" s="182">
        <v>0</v>
      </c>
      <c r="Q12" s="182">
        <v>2</v>
      </c>
      <c r="R12" s="187">
        <v>1</v>
      </c>
      <c r="S12" s="187">
        <f t="shared" si="0"/>
        <v>3</v>
      </c>
      <c r="U12">
        <f>SUM(S8,S10,S16,S17,S18,S21,S26,S28,S31,S32)</f>
        <v>38</v>
      </c>
      <c r="W12" s="182" t="s">
        <v>2459</v>
      </c>
      <c r="X12" s="182">
        <v>0</v>
      </c>
      <c r="Y12" s="182">
        <v>2</v>
      </c>
      <c r="Z12" s="187">
        <v>1</v>
      </c>
      <c r="AA12" s="187">
        <f t="shared" si="2"/>
        <v>3</v>
      </c>
    </row>
    <row r="13" spans="1:27" x14ac:dyDescent="0.25">
      <c r="B13" t="s">
        <v>2036</v>
      </c>
      <c r="O13" s="182" t="s">
        <v>2418</v>
      </c>
      <c r="P13" s="182">
        <v>0</v>
      </c>
      <c r="Q13" s="182">
        <v>0</v>
      </c>
      <c r="R13" s="187">
        <v>1</v>
      </c>
      <c r="S13" s="187">
        <f t="shared" si="0"/>
        <v>1</v>
      </c>
      <c r="U13" t="s">
        <v>2780</v>
      </c>
      <c r="W13" s="182" t="s">
        <v>2418</v>
      </c>
      <c r="X13" s="182">
        <v>0</v>
      </c>
      <c r="Y13" s="182">
        <v>0</v>
      </c>
      <c r="Z13" s="187">
        <v>1</v>
      </c>
      <c r="AA13" s="187">
        <f t="shared" si="2"/>
        <v>1</v>
      </c>
    </row>
    <row r="14" spans="1:27" x14ac:dyDescent="0.25">
      <c r="O14" s="182" t="s">
        <v>2781</v>
      </c>
      <c r="P14" s="182">
        <v>2</v>
      </c>
      <c r="Q14" s="182">
        <v>1</v>
      </c>
      <c r="R14" s="187">
        <v>1</v>
      </c>
      <c r="S14" s="187">
        <f t="shared" si="0"/>
        <v>4</v>
      </c>
      <c r="U14">
        <f>SUM(S8,S10,S16,S17,S18,S21)</f>
        <v>18</v>
      </c>
      <c r="W14" s="182" t="s">
        <v>2781</v>
      </c>
      <c r="X14" s="182">
        <v>2</v>
      </c>
      <c r="Y14" s="182">
        <v>2</v>
      </c>
      <c r="Z14" s="187">
        <v>1</v>
      </c>
      <c r="AA14" s="187">
        <f t="shared" si="2"/>
        <v>5</v>
      </c>
    </row>
    <row r="15" spans="1:27" x14ac:dyDescent="0.25">
      <c r="O15" s="505" t="s">
        <v>2782</v>
      </c>
      <c r="P15" s="506"/>
      <c r="Q15" s="506"/>
      <c r="R15" s="506"/>
      <c r="S15" s="507"/>
      <c r="U15" t="s">
        <v>2783</v>
      </c>
      <c r="W15" s="505" t="s">
        <v>2782</v>
      </c>
      <c r="X15" s="506"/>
      <c r="Y15" s="506"/>
      <c r="Z15" s="506"/>
      <c r="AA15" s="507"/>
    </row>
    <row r="16" spans="1:27" x14ac:dyDescent="0.25">
      <c r="O16" s="366" t="s">
        <v>2784</v>
      </c>
      <c r="P16" s="182">
        <v>0</v>
      </c>
      <c r="Q16" s="182">
        <v>2</v>
      </c>
      <c r="R16" s="187">
        <v>0</v>
      </c>
      <c r="S16" s="187">
        <f>SUM(P16:R16)</f>
        <v>2</v>
      </c>
      <c r="U16">
        <f>SUM(S26,S28,S31,S32)</f>
        <v>20</v>
      </c>
      <c r="W16" s="366" t="s">
        <v>2784</v>
      </c>
      <c r="X16" s="182">
        <v>0</v>
      </c>
      <c r="Y16" s="182">
        <v>2</v>
      </c>
      <c r="Z16" s="187">
        <v>0</v>
      </c>
      <c r="AA16" s="187">
        <f>SUM(X16:Z16)</f>
        <v>2</v>
      </c>
    </row>
    <row r="17" spans="15:27" x14ac:dyDescent="0.25">
      <c r="O17" s="366" t="s">
        <v>2785</v>
      </c>
      <c r="P17" s="182">
        <v>0</v>
      </c>
      <c r="Q17" s="182">
        <v>1</v>
      </c>
      <c r="R17" s="187">
        <v>0</v>
      </c>
      <c r="S17" s="187">
        <f t="shared" ref="S17:S23" si="3">SUM(P17:R17)</f>
        <v>1</v>
      </c>
      <c r="U17" t="s">
        <v>2786</v>
      </c>
      <c r="W17" s="366" t="s">
        <v>2785</v>
      </c>
      <c r="X17" s="182">
        <v>0</v>
      </c>
      <c r="Y17" s="182">
        <v>1</v>
      </c>
      <c r="Z17" s="187">
        <v>0</v>
      </c>
      <c r="AA17" s="187">
        <f t="shared" ref="AA17:AA24" si="4">SUM(X17:Z17)</f>
        <v>1</v>
      </c>
    </row>
    <row r="18" spans="15:27" x14ac:dyDescent="0.25">
      <c r="O18" s="366" t="s">
        <v>2787</v>
      </c>
      <c r="P18" s="182">
        <v>1</v>
      </c>
      <c r="Q18" s="182">
        <v>0</v>
      </c>
      <c r="R18" s="187">
        <v>0</v>
      </c>
      <c r="S18" s="187">
        <f t="shared" si="3"/>
        <v>1</v>
      </c>
      <c r="U18">
        <f>SUM(S9,S10,S21,S22)</f>
        <v>7</v>
      </c>
      <c r="W18" s="366" t="s">
        <v>2787</v>
      </c>
      <c r="X18" s="182">
        <v>1</v>
      </c>
      <c r="Y18" s="182">
        <v>0</v>
      </c>
      <c r="Z18" s="187">
        <v>0</v>
      </c>
      <c r="AA18" s="187">
        <f t="shared" si="4"/>
        <v>1</v>
      </c>
    </row>
    <row r="19" spans="15:27" x14ac:dyDescent="0.25">
      <c r="O19" s="366" t="s">
        <v>2788</v>
      </c>
      <c r="P19" s="182">
        <v>0</v>
      </c>
      <c r="Q19" s="182">
        <v>0</v>
      </c>
      <c r="R19" s="187">
        <v>1</v>
      </c>
      <c r="S19" s="187">
        <f t="shared" si="3"/>
        <v>1</v>
      </c>
      <c r="U19" t="s">
        <v>2789</v>
      </c>
      <c r="W19" s="366" t="s">
        <v>2788</v>
      </c>
      <c r="X19" s="182">
        <v>0</v>
      </c>
      <c r="Y19" s="182">
        <v>0</v>
      </c>
      <c r="Z19" s="187">
        <v>1</v>
      </c>
      <c r="AA19" s="187">
        <f t="shared" si="4"/>
        <v>1</v>
      </c>
    </row>
    <row r="20" spans="15:27" x14ac:dyDescent="0.25">
      <c r="O20" s="366" t="s">
        <v>2790</v>
      </c>
      <c r="P20" s="182">
        <v>0</v>
      </c>
      <c r="Q20" s="182">
        <v>6</v>
      </c>
      <c r="R20" s="187">
        <v>2</v>
      </c>
      <c r="S20" s="187">
        <f t="shared" si="3"/>
        <v>8</v>
      </c>
      <c r="U20">
        <f>SUM(S27,S28)</f>
        <v>10</v>
      </c>
      <c r="W20" s="366" t="s">
        <v>2790</v>
      </c>
      <c r="X20" s="182">
        <v>0</v>
      </c>
      <c r="Y20" s="182">
        <v>6</v>
      </c>
      <c r="Z20" s="187">
        <v>2</v>
      </c>
      <c r="AA20" s="187">
        <f t="shared" si="4"/>
        <v>8</v>
      </c>
    </row>
    <row r="21" spans="15:27" x14ac:dyDescent="0.25">
      <c r="O21" s="366" t="s">
        <v>2408</v>
      </c>
      <c r="P21" s="182">
        <v>1</v>
      </c>
      <c r="Q21" s="182">
        <v>1</v>
      </c>
      <c r="R21" s="187">
        <v>0</v>
      </c>
      <c r="S21" s="187">
        <f t="shared" si="3"/>
        <v>2</v>
      </c>
      <c r="W21" s="366" t="s">
        <v>2408</v>
      </c>
      <c r="X21" s="182">
        <v>1</v>
      </c>
      <c r="Y21" s="182">
        <v>1</v>
      </c>
      <c r="Z21" s="187">
        <v>0</v>
      </c>
      <c r="AA21" s="187">
        <f t="shared" si="4"/>
        <v>2</v>
      </c>
    </row>
    <row r="22" spans="15:27" x14ac:dyDescent="0.25">
      <c r="O22" s="366" t="s">
        <v>2791</v>
      </c>
      <c r="P22" s="182">
        <v>0</v>
      </c>
      <c r="Q22" s="182">
        <v>1</v>
      </c>
      <c r="R22" s="187">
        <v>0</v>
      </c>
      <c r="S22" s="187">
        <f t="shared" si="3"/>
        <v>1</v>
      </c>
      <c r="W22" s="366" t="s">
        <v>2791</v>
      </c>
      <c r="X22" s="182">
        <v>0</v>
      </c>
      <c r="Y22" s="182">
        <v>1</v>
      </c>
      <c r="Z22" s="187">
        <v>0</v>
      </c>
      <c r="AA22" s="187">
        <f t="shared" si="4"/>
        <v>1</v>
      </c>
    </row>
    <row r="23" spans="15:27" x14ac:dyDescent="0.25">
      <c r="O23" s="366" t="s">
        <v>2792</v>
      </c>
      <c r="P23" s="182">
        <v>1</v>
      </c>
      <c r="Q23" s="182">
        <v>0</v>
      </c>
      <c r="R23" s="187">
        <v>0</v>
      </c>
      <c r="S23" s="187">
        <f t="shared" si="3"/>
        <v>1</v>
      </c>
      <c r="W23" s="366" t="s">
        <v>2792</v>
      </c>
      <c r="X23" s="182">
        <v>1</v>
      </c>
      <c r="Y23" s="182">
        <v>0</v>
      </c>
      <c r="Z23" s="187">
        <v>0</v>
      </c>
      <c r="AA23" s="187">
        <f t="shared" si="4"/>
        <v>1</v>
      </c>
    </row>
    <row r="24" spans="15:27" ht="15.75" x14ac:dyDescent="0.25">
      <c r="O24" s="364" t="s">
        <v>9</v>
      </c>
      <c r="P24" s="365">
        <f>SUM(P8:P23)</f>
        <v>11</v>
      </c>
      <c r="Q24" s="365">
        <f>SUM(Q8:Q23)</f>
        <v>37</v>
      </c>
      <c r="R24" s="365">
        <f>SUM(R8:R23)</f>
        <v>13</v>
      </c>
      <c r="S24" s="365">
        <f t="shared" si="0"/>
        <v>61</v>
      </c>
      <c r="W24" s="364" t="s">
        <v>9</v>
      </c>
      <c r="X24" s="365">
        <f>SUM(X8:X23)</f>
        <v>12</v>
      </c>
      <c r="Y24" s="365">
        <f>SUM(Y8:Y23)</f>
        <v>41</v>
      </c>
      <c r="Z24" s="365">
        <f>SUM(Z8:Z23)</f>
        <v>13</v>
      </c>
      <c r="AA24" s="365">
        <f t="shared" si="4"/>
        <v>66</v>
      </c>
    </row>
    <row r="25" spans="15:27" ht="15.75" x14ac:dyDescent="0.25">
      <c r="O25" s="508" t="s">
        <v>2793</v>
      </c>
      <c r="P25" s="509"/>
      <c r="Q25" s="509"/>
      <c r="R25" s="509"/>
      <c r="S25" s="510"/>
      <c r="W25" s="508" t="s">
        <v>2794</v>
      </c>
      <c r="X25" s="509"/>
      <c r="Y25" s="509"/>
      <c r="Z25" s="509"/>
      <c r="AA25" s="510"/>
    </row>
    <row r="26" spans="15:27" x14ac:dyDescent="0.25">
      <c r="O26" s="182" t="s">
        <v>2397</v>
      </c>
      <c r="P26" s="182">
        <v>6</v>
      </c>
      <c r="Q26" s="182">
        <v>6</v>
      </c>
      <c r="R26" s="187">
        <v>5</v>
      </c>
      <c r="S26" s="187">
        <f t="shared" si="0"/>
        <v>17</v>
      </c>
      <c r="W26" s="182" t="s">
        <v>2397</v>
      </c>
      <c r="X26" s="182">
        <v>12</v>
      </c>
      <c r="Y26" s="182">
        <v>6</v>
      </c>
      <c r="Z26" s="187">
        <v>7</v>
      </c>
      <c r="AA26" s="187">
        <f t="shared" ref="AA26:AA36" si="5">SUM(X26:Z26)</f>
        <v>25</v>
      </c>
    </row>
    <row r="27" spans="15:27" x14ac:dyDescent="0.25">
      <c r="O27" s="182" t="s">
        <v>2405</v>
      </c>
      <c r="P27" s="182">
        <v>0</v>
      </c>
      <c r="Q27" s="182">
        <v>6</v>
      </c>
      <c r="R27" s="187">
        <v>3</v>
      </c>
      <c r="S27" s="187">
        <f t="shared" si="0"/>
        <v>9</v>
      </c>
      <c r="W27" s="182" t="s">
        <v>2405</v>
      </c>
      <c r="X27" s="182">
        <v>0</v>
      </c>
      <c r="Y27" s="182">
        <v>8</v>
      </c>
      <c r="Z27" s="187">
        <v>3</v>
      </c>
      <c r="AA27" s="187">
        <f t="shared" si="5"/>
        <v>11</v>
      </c>
    </row>
    <row r="28" spans="15:27" x14ac:dyDescent="0.25">
      <c r="O28" s="182" t="s">
        <v>2441</v>
      </c>
      <c r="P28" s="182">
        <v>0</v>
      </c>
      <c r="Q28" s="182">
        <v>0</v>
      </c>
      <c r="R28" s="187">
        <v>1</v>
      </c>
      <c r="S28" s="187">
        <f t="shared" si="0"/>
        <v>1</v>
      </c>
      <c r="W28" s="182" t="s">
        <v>2441</v>
      </c>
      <c r="X28" s="182">
        <v>0</v>
      </c>
      <c r="Y28" s="182">
        <v>0</v>
      </c>
      <c r="Z28" s="187">
        <v>1</v>
      </c>
      <c r="AA28" s="187">
        <f t="shared" si="5"/>
        <v>1</v>
      </c>
    </row>
    <row r="29" spans="15:27" x14ac:dyDescent="0.25">
      <c r="O29" s="182" t="s">
        <v>2411</v>
      </c>
      <c r="P29" s="182"/>
      <c r="Q29" s="182">
        <v>1</v>
      </c>
      <c r="R29" s="187">
        <v>1</v>
      </c>
      <c r="S29" s="187">
        <f t="shared" si="0"/>
        <v>2</v>
      </c>
      <c r="W29" s="182" t="s">
        <v>2411</v>
      </c>
      <c r="X29" s="182"/>
      <c r="Y29" s="182">
        <v>1</v>
      </c>
      <c r="Z29" s="187">
        <v>1</v>
      </c>
      <c r="AA29" s="187">
        <f t="shared" si="5"/>
        <v>2</v>
      </c>
    </row>
    <row r="30" spans="15:27" x14ac:dyDescent="0.25">
      <c r="O30" s="182" t="s">
        <v>2413</v>
      </c>
      <c r="P30" s="182">
        <v>0</v>
      </c>
      <c r="Q30" s="182">
        <v>1</v>
      </c>
      <c r="R30" s="187">
        <v>2</v>
      </c>
      <c r="S30" s="187">
        <f t="shared" si="0"/>
        <v>3</v>
      </c>
      <c r="W30" s="182" t="s">
        <v>2413</v>
      </c>
      <c r="X30" s="182">
        <v>0</v>
      </c>
      <c r="Y30" s="182">
        <v>2</v>
      </c>
      <c r="Z30" s="187">
        <v>2</v>
      </c>
      <c r="AA30" s="187">
        <f t="shared" si="5"/>
        <v>4</v>
      </c>
    </row>
    <row r="31" spans="15:27" x14ac:dyDescent="0.25">
      <c r="O31" s="182" t="s">
        <v>2795</v>
      </c>
      <c r="P31" s="182">
        <v>0</v>
      </c>
      <c r="Q31" s="182">
        <v>1</v>
      </c>
      <c r="R31" s="187">
        <v>0</v>
      </c>
      <c r="S31" s="187">
        <f t="shared" si="0"/>
        <v>1</v>
      </c>
      <c r="W31" s="182" t="s">
        <v>2795</v>
      </c>
      <c r="X31" s="182"/>
      <c r="Y31" s="182">
        <v>1</v>
      </c>
      <c r="Z31" s="187">
        <v>0</v>
      </c>
      <c r="AA31" s="187">
        <f t="shared" si="5"/>
        <v>1</v>
      </c>
    </row>
    <row r="32" spans="15:27" x14ac:dyDescent="0.25">
      <c r="O32" s="182" t="s">
        <v>2785</v>
      </c>
      <c r="P32" s="182"/>
      <c r="Q32" s="182">
        <v>1</v>
      </c>
      <c r="R32" s="187">
        <v>0</v>
      </c>
      <c r="S32" s="187">
        <f t="shared" si="0"/>
        <v>1</v>
      </c>
      <c r="W32" s="182" t="s">
        <v>2785</v>
      </c>
      <c r="X32" s="182"/>
      <c r="Y32" s="182">
        <v>1</v>
      </c>
      <c r="Z32" s="187">
        <v>0</v>
      </c>
      <c r="AA32" s="187">
        <f t="shared" si="5"/>
        <v>1</v>
      </c>
    </row>
    <row r="33" spans="15:27" x14ac:dyDescent="0.25">
      <c r="O33" s="182" t="s">
        <v>2796</v>
      </c>
      <c r="P33" s="182"/>
      <c r="Q33" s="182">
        <v>0</v>
      </c>
      <c r="R33" s="187">
        <v>1</v>
      </c>
      <c r="S33" s="187">
        <f t="shared" si="0"/>
        <v>1</v>
      </c>
      <c r="W33" s="182" t="s">
        <v>2796</v>
      </c>
      <c r="X33" s="182"/>
      <c r="Y33" s="182">
        <v>0</v>
      </c>
      <c r="Z33" s="187">
        <v>1</v>
      </c>
      <c r="AA33" s="187">
        <f t="shared" si="5"/>
        <v>1</v>
      </c>
    </row>
    <row r="34" spans="15:27" ht="15.75" x14ac:dyDescent="0.25">
      <c r="O34" s="364" t="s">
        <v>9</v>
      </c>
      <c r="P34" s="365">
        <f>SUM(P26:P31)</f>
        <v>6</v>
      </c>
      <c r="Q34" s="365">
        <f>SUM(Q26:Q33)</f>
        <v>16</v>
      </c>
      <c r="R34" s="365">
        <f>SUM(R26:R33)</f>
        <v>13</v>
      </c>
      <c r="S34" s="187">
        <f t="shared" si="0"/>
        <v>35</v>
      </c>
      <c r="W34" s="364" t="s">
        <v>9</v>
      </c>
      <c r="X34" s="365">
        <f>SUM(X26:X31)</f>
        <v>12</v>
      </c>
      <c r="Y34" s="365">
        <f>SUM(Y26:Y33)</f>
        <v>19</v>
      </c>
      <c r="Z34" s="365">
        <f>SUM(Z26:Z33)</f>
        <v>15</v>
      </c>
      <c r="AA34" s="187">
        <f t="shared" si="5"/>
        <v>46</v>
      </c>
    </row>
    <row r="35" spans="15:27" ht="15.75" x14ac:dyDescent="0.25">
      <c r="O35" s="367" t="s">
        <v>2797</v>
      </c>
      <c r="P35" s="368">
        <f>SUM(P24,P34)</f>
        <v>17</v>
      </c>
      <c r="Q35" s="368">
        <f>SUM(Q24,Q34)</f>
        <v>53</v>
      </c>
      <c r="R35" s="368">
        <f>SUM(R24,R34)</f>
        <v>26</v>
      </c>
      <c r="S35" s="187">
        <f t="shared" si="0"/>
        <v>96</v>
      </c>
      <c r="W35" s="367" t="s">
        <v>2798</v>
      </c>
      <c r="X35" s="368">
        <f>SUM(X24,X34,X37,X38)</f>
        <v>25</v>
      </c>
      <c r="Y35" s="368">
        <f>SUM(Y24,Y34,Y37)</f>
        <v>60</v>
      </c>
      <c r="Z35" s="368">
        <f>SUM(Z24,Z34,Z37)</f>
        <v>28</v>
      </c>
      <c r="AA35" s="187">
        <f t="shared" si="5"/>
        <v>113</v>
      </c>
    </row>
    <row r="36" spans="15:27" x14ac:dyDescent="0.25">
      <c r="O36" s="369" t="s">
        <v>931</v>
      </c>
      <c r="P36" s="368">
        <v>0</v>
      </c>
      <c r="Q36" s="368">
        <v>1</v>
      </c>
      <c r="R36" s="368">
        <v>2</v>
      </c>
      <c r="S36" s="187">
        <f t="shared" si="0"/>
        <v>3</v>
      </c>
      <c r="W36" s="369" t="s">
        <v>931</v>
      </c>
      <c r="X36" s="368">
        <v>0</v>
      </c>
      <c r="Y36" s="368">
        <v>2</v>
      </c>
      <c r="Z36" s="368">
        <v>2</v>
      </c>
      <c r="AA36" s="187">
        <f t="shared" si="5"/>
        <v>4</v>
      </c>
    </row>
    <row r="37" spans="15:27" x14ac:dyDescent="0.25">
      <c r="O37" s="369"/>
      <c r="P37" s="368"/>
      <c r="Q37" s="368"/>
      <c r="R37" s="368"/>
      <c r="S37" s="187"/>
      <c r="W37" s="369"/>
      <c r="X37" s="368"/>
      <c r="Y37" s="368"/>
      <c r="Z37" s="368"/>
      <c r="AA37" s="187"/>
    </row>
    <row r="38" spans="15:27" x14ac:dyDescent="0.25">
      <c r="O38" s="369"/>
      <c r="P38" s="368"/>
      <c r="Q38" s="368"/>
      <c r="R38" s="368"/>
      <c r="S38" s="187"/>
      <c r="W38" s="369" t="s">
        <v>2799</v>
      </c>
      <c r="X38" s="368">
        <v>1</v>
      </c>
      <c r="Y38" s="368"/>
      <c r="Z38" s="368"/>
      <c r="AA38" s="187"/>
    </row>
    <row r="39" spans="15:27" ht="15.75" x14ac:dyDescent="0.25">
      <c r="O39" s="370" t="s">
        <v>2800</v>
      </c>
      <c r="P39" s="365">
        <f>SUM(P6,P24,P34,P36)</f>
        <v>28</v>
      </c>
      <c r="Q39" s="365">
        <f>SUM(Q6,Q24,Q34,Q36)</f>
        <v>74</v>
      </c>
      <c r="R39" s="365">
        <f>SUM(R6,R24,R34,R36)</f>
        <v>30</v>
      </c>
      <c r="S39" s="371">
        <f>SUM(P39:R39)</f>
        <v>132</v>
      </c>
      <c r="W39" s="370" t="s">
        <v>2801</v>
      </c>
      <c r="X39" s="365">
        <f>SUM(X6,X24,X34,X36,X37,X38)</f>
        <v>42</v>
      </c>
      <c r="Y39" s="365">
        <f>SUM(Y6,Y24,Y34,Y36,Y37)</f>
        <v>83</v>
      </c>
      <c r="Z39" s="365">
        <f>SUM(Z6,Z24,Z34,Z36,Z37)</f>
        <v>31</v>
      </c>
      <c r="AA39" s="371">
        <f>SUM(X39:Z39)</f>
        <v>156</v>
      </c>
    </row>
    <row r="40" spans="15:27" x14ac:dyDescent="0.25">
      <c r="O40" t="s">
        <v>2802</v>
      </c>
    </row>
    <row r="42" spans="15:27" ht="15.75" x14ac:dyDescent="0.25">
      <c r="O42" s="372" t="s">
        <v>2803</v>
      </c>
      <c r="P42" t="s">
        <v>2061</v>
      </c>
    </row>
    <row r="43" spans="15:27" x14ac:dyDescent="0.25">
      <c r="O43" t="s">
        <v>2140</v>
      </c>
      <c r="P43" s="194">
        <f>S35/S39</f>
        <v>0.72727272727272729</v>
      </c>
    </row>
    <row r="44" spans="15:27" x14ac:dyDescent="0.25">
      <c r="O44" t="s">
        <v>2804</v>
      </c>
      <c r="P44" s="194">
        <f>S4/S39</f>
        <v>0.14393939393939395</v>
      </c>
    </row>
    <row r="45" spans="15:27" x14ac:dyDescent="0.25">
      <c r="O45" t="s">
        <v>2805</v>
      </c>
      <c r="P45" s="194">
        <f>S5/S39</f>
        <v>0.10606060606060606</v>
      </c>
    </row>
    <row r="46" spans="15:27" x14ac:dyDescent="0.25">
      <c r="O46" t="s">
        <v>2806</v>
      </c>
      <c r="P46" s="194">
        <f>S36/S39</f>
        <v>2.2727272727272728E-2</v>
      </c>
    </row>
    <row r="47" spans="15:27" x14ac:dyDescent="0.25">
      <c r="P47" s="199">
        <f>SUM(P43:P46)</f>
        <v>1</v>
      </c>
    </row>
  </sheetData>
  <mergeCells count="10">
    <mergeCell ref="O15:S15"/>
    <mergeCell ref="W15:AA15"/>
    <mergeCell ref="O25:S25"/>
    <mergeCell ref="W25:AA25"/>
    <mergeCell ref="O1:S1"/>
    <mergeCell ref="W1:AA1"/>
    <mergeCell ref="O3:S3"/>
    <mergeCell ref="W3:AA3"/>
    <mergeCell ref="O7:S7"/>
    <mergeCell ref="W7:AA7"/>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32"/>
  <sheetViews>
    <sheetView topLeftCell="A4" workbookViewId="0">
      <selection sqref="A1:K28"/>
    </sheetView>
  </sheetViews>
  <sheetFormatPr defaultColWidth="8.85546875" defaultRowHeight="15" x14ac:dyDescent="0.25"/>
  <cols>
    <col min="1" max="1" width="12.85546875" customWidth="1"/>
    <col min="2" max="2" width="15.140625" customWidth="1"/>
    <col min="3" max="3" width="27" customWidth="1"/>
    <col min="4" max="4" width="9.42578125" style="198" bestFit="1" customWidth="1"/>
    <col min="5" max="5" width="10" customWidth="1"/>
    <col min="6" max="6" width="9.85546875" customWidth="1"/>
  </cols>
  <sheetData>
    <row r="1" spans="1:1024 1026:2048 2050:3072 3074:4096 4098:5120 5122:6144 6146:7168 7170:8192 8194:9216 9218:10240 10242:11264 11266:12288 12290:13312 13314:14336 14338:15360 15362:16384" ht="16.5" thickBot="1" x14ac:dyDescent="0.3">
      <c r="A1" s="519" t="s">
        <v>2476</v>
      </c>
      <c r="B1" s="520"/>
      <c r="C1" s="520"/>
      <c r="D1" s="520"/>
      <c r="E1" s="521"/>
    </row>
    <row r="2" spans="1:1024 1026:2048 2050:3072 3074:4096 4098:5120 5122:6144 6146:7168 7170:8192 8194:9216 9218:10240 10242:11264 11266:12288 12290:13312 13314:14336 14338:15360 15362:16384" s="42" customFormat="1" ht="15.75" thickBot="1" x14ac:dyDescent="0.3">
      <c r="A2" s="302"/>
      <c r="B2" s="303"/>
      <c r="C2" s="303"/>
      <c r="D2" s="303" t="s">
        <v>2394</v>
      </c>
      <c r="E2" s="113" t="s">
        <v>2395</v>
      </c>
    </row>
    <row r="3" spans="1:1024 1026:2048 2050:3072 3074:4096 4098:5120 5122:6144 6146:7168 7170:8192 8194:9216 9218:10240 10242:11264 11266:12288 12290:13312 13314:14336 14338:15360 15362:16384" ht="15.75" thickBot="1" x14ac:dyDescent="0.3">
      <c r="A3" s="304" t="s">
        <v>2396</v>
      </c>
      <c r="B3" s="305"/>
      <c r="C3" s="306"/>
      <c r="D3" s="307">
        <f>SUM(D4,D10,D12,D14)</f>
        <v>17</v>
      </c>
      <c r="E3" s="308">
        <f>D3/28</f>
        <v>0.6071428571428571</v>
      </c>
      <c r="F3" s="309"/>
      <c r="H3" s="309"/>
      <c r="J3" s="309"/>
      <c r="L3" s="309"/>
      <c r="N3" s="309"/>
      <c r="P3" s="309"/>
      <c r="R3" s="309"/>
      <c r="T3" s="309"/>
      <c r="V3" s="309"/>
      <c r="X3" s="309"/>
      <c r="Z3" s="309"/>
      <c r="AB3" s="309"/>
      <c r="AD3" s="309"/>
      <c r="AF3" s="309"/>
      <c r="AH3" s="309"/>
      <c r="AJ3" s="309"/>
      <c r="AL3" s="309"/>
      <c r="AN3" s="309"/>
      <c r="AP3" s="309"/>
      <c r="AR3" s="309"/>
      <c r="AT3" s="309"/>
      <c r="AV3" s="309"/>
      <c r="AX3" s="309"/>
      <c r="AZ3" s="309"/>
      <c r="BB3" s="309"/>
      <c r="BD3" s="309"/>
      <c r="BF3" s="309"/>
      <c r="BH3" s="309"/>
      <c r="BJ3" s="309"/>
      <c r="BL3" s="309"/>
      <c r="BN3" s="309"/>
      <c r="BP3" s="309"/>
      <c r="BR3" s="309"/>
      <c r="BT3" s="309"/>
      <c r="BV3" s="309"/>
      <c r="BX3" s="309"/>
      <c r="BZ3" s="309"/>
      <c r="CB3" s="309"/>
      <c r="CD3" s="309"/>
      <c r="CF3" s="309"/>
      <c r="CH3" s="309"/>
      <c r="CJ3" s="309"/>
      <c r="CL3" s="309"/>
      <c r="CN3" s="309"/>
      <c r="CP3" s="309"/>
      <c r="CR3" s="309"/>
      <c r="CT3" s="309"/>
      <c r="CV3" s="309"/>
      <c r="CX3" s="309"/>
      <c r="CZ3" s="309"/>
      <c r="DB3" s="309"/>
      <c r="DD3" s="309"/>
      <c r="DF3" s="309"/>
      <c r="DH3" s="309"/>
      <c r="DJ3" s="309"/>
      <c r="DL3" s="309"/>
      <c r="DN3" s="309"/>
      <c r="DP3" s="309"/>
      <c r="DR3" s="309"/>
      <c r="DT3" s="309"/>
      <c r="DV3" s="309"/>
      <c r="DX3" s="309"/>
      <c r="DZ3" s="309"/>
      <c r="EB3" s="309"/>
      <c r="ED3" s="309"/>
      <c r="EF3" s="309"/>
      <c r="EH3" s="309"/>
      <c r="EJ3" s="309"/>
      <c r="EL3" s="309"/>
      <c r="EN3" s="309"/>
      <c r="EP3" s="309"/>
      <c r="ER3" s="309"/>
      <c r="ET3" s="309"/>
      <c r="EV3" s="309"/>
      <c r="EX3" s="309"/>
      <c r="EZ3" s="309"/>
      <c r="FB3" s="309"/>
      <c r="FD3" s="309"/>
      <c r="FF3" s="309"/>
      <c r="FH3" s="309"/>
      <c r="FJ3" s="309"/>
      <c r="FL3" s="309"/>
      <c r="FN3" s="309"/>
      <c r="FP3" s="309"/>
      <c r="FR3" s="309"/>
      <c r="FT3" s="309"/>
      <c r="FV3" s="309"/>
      <c r="FX3" s="309"/>
      <c r="FZ3" s="309"/>
      <c r="GB3" s="309"/>
      <c r="GD3" s="309"/>
      <c r="GF3" s="309"/>
      <c r="GH3" s="309"/>
      <c r="GJ3" s="309"/>
      <c r="GL3" s="309"/>
      <c r="GN3" s="309"/>
      <c r="GP3" s="309"/>
      <c r="GR3" s="309"/>
      <c r="GT3" s="309"/>
      <c r="GV3" s="309"/>
      <c r="GX3" s="309"/>
      <c r="GZ3" s="309"/>
      <c r="HB3" s="309"/>
      <c r="HD3" s="309"/>
      <c r="HF3" s="309"/>
      <c r="HH3" s="309"/>
      <c r="HJ3" s="309"/>
      <c r="HL3" s="309"/>
      <c r="HN3" s="309"/>
      <c r="HP3" s="309"/>
      <c r="HR3" s="309"/>
      <c r="HT3" s="309"/>
      <c r="HV3" s="309"/>
      <c r="HX3" s="309"/>
      <c r="HZ3" s="309"/>
      <c r="IB3" s="309"/>
      <c r="ID3" s="309"/>
      <c r="IF3" s="309"/>
      <c r="IH3" s="309"/>
      <c r="IJ3" s="309"/>
      <c r="IL3" s="309"/>
      <c r="IN3" s="309"/>
      <c r="IP3" s="309"/>
      <c r="IR3" s="309"/>
      <c r="IT3" s="309"/>
      <c r="IV3" s="309"/>
      <c r="IX3" s="309"/>
      <c r="IZ3" s="309"/>
      <c r="JB3" s="309"/>
      <c r="JD3" s="309"/>
      <c r="JF3" s="309"/>
      <c r="JH3" s="309"/>
      <c r="JJ3" s="309"/>
      <c r="JL3" s="309"/>
      <c r="JN3" s="309"/>
      <c r="JP3" s="309"/>
      <c r="JR3" s="309"/>
      <c r="JT3" s="309"/>
      <c r="JV3" s="309"/>
      <c r="JX3" s="309"/>
      <c r="JZ3" s="309"/>
      <c r="KB3" s="309"/>
      <c r="KD3" s="309"/>
      <c r="KF3" s="309"/>
      <c r="KH3" s="309"/>
      <c r="KJ3" s="309"/>
      <c r="KL3" s="309"/>
      <c r="KN3" s="309"/>
      <c r="KP3" s="309"/>
      <c r="KR3" s="309"/>
      <c r="KT3" s="309"/>
      <c r="KV3" s="309"/>
      <c r="KX3" s="309"/>
      <c r="KZ3" s="309"/>
      <c r="LB3" s="309"/>
      <c r="LD3" s="309"/>
      <c r="LF3" s="309"/>
      <c r="LH3" s="309"/>
      <c r="LJ3" s="309"/>
      <c r="LL3" s="309"/>
      <c r="LN3" s="309"/>
      <c r="LP3" s="309"/>
      <c r="LR3" s="309"/>
      <c r="LT3" s="309"/>
      <c r="LV3" s="309"/>
      <c r="LX3" s="309"/>
      <c r="LZ3" s="309"/>
      <c r="MB3" s="309"/>
      <c r="MD3" s="309"/>
      <c r="MF3" s="309"/>
      <c r="MH3" s="309"/>
      <c r="MJ3" s="309"/>
      <c r="ML3" s="309"/>
      <c r="MN3" s="309"/>
      <c r="MP3" s="309"/>
      <c r="MR3" s="309"/>
      <c r="MT3" s="309"/>
      <c r="MV3" s="309"/>
      <c r="MX3" s="309"/>
      <c r="MZ3" s="309"/>
      <c r="NB3" s="309"/>
      <c r="ND3" s="309"/>
      <c r="NF3" s="309"/>
      <c r="NH3" s="309"/>
      <c r="NJ3" s="309"/>
      <c r="NL3" s="309"/>
      <c r="NN3" s="309"/>
      <c r="NP3" s="309"/>
      <c r="NR3" s="309"/>
      <c r="NT3" s="309"/>
      <c r="NV3" s="309"/>
      <c r="NX3" s="309"/>
      <c r="NZ3" s="309"/>
      <c r="OB3" s="309"/>
      <c r="OD3" s="309"/>
      <c r="OF3" s="309"/>
      <c r="OH3" s="309"/>
      <c r="OJ3" s="309"/>
      <c r="OL3" s="309"/>
      <c r="ON3" s="309"/>
      <c r="OP3" s="309"/>
      <c r="OR3" s="309"/>
      <c r="OT3" s="309"/>
      <c r="OV3" s="309"/>
      <c r="OX3" s="309"/>
      <c r="OZ3" s="309"/>
      <c r="PB3" s="309"/>
      <c r="PD3" s="309"/>
      <c r="PF3" s="309"/>
      <c r="PH3" s="309"/>
      <c r="PJ3" s="309"/>
      <c r="PL3" s="309"/>
      <c r="PN3" s="309"/>
      <c r="PP3" s="309"/>
      <c r="PR3" s="309"/>
      <c r="PT3" s="309"/>
      <c r="PV3" s="309"/>
      <c r="PX3" s="309"/>
      <c r="PZ3" s="309"/>
      <c r="QB3" s="309"/>
      <c r="QD3" s="309"/>
      <c r="QF3" s="309"/>
      <c r="QH3" s="309"/>
      <c r="QJ3" s="309"/>
      <c r="QL3" s="309"/>
      <c r="QN3" s="309"/>
      <c r="QP3" s="309"/>
      <c r="QR3" s="309"/>
      <c r="QT3" s="309"/>
      <c r="QV3" s="309"/>
      <c r="QX3" s="309"/>
      <c r="QZ3" s="309"/>
      <c r="RB3" s="309"/>
      <c r="RD3" s="309"/>
      <c r="RF3" s="309"/>
      <c r="RH3" s="309"/>
      <c r="RJ3" s="309"/>
      <c r="RL3" s="309"/>
      <c r="RN3" s="309"/>
      <c r="RP3" s="309"/>
      <c r="RR3" s="309"/>
      <c r="RT3" s="309"/>
      <c r="RV3" s="309"/>
      <c r="RX3" s="309"/>
      <c r="RZ3" s="309"/>
      <c r="SB3" s="309"/>
      <c r="SD3" s="309"/>
      <c r="SF3" s="309"/>
      <c r="SH3" s="309"/>
      <c r="SJ3" s="309"/>
      <c r="SL3" s="309"/>
      <c r="SN3" s="309"/>
      <c r="SP3" s="309"/>
      <c r="SR3" s="309"/>
      <c r="ST3" s="309"/>
      <c r="SV3" s="309"/>
      <c r="SX3" s="309"/>
      <c r="SZ3" s="309"/>
      <c r="TB3" s="309"/>
      <c r="TD3" s="309"/>
      <c r="TF3" s="309"/>
      <c r="TH3" s="309"/>
      <c r="TJ3" s="309"/>
      <c r="TL3" s="309"/>
      <c r="TN3" s="309"/>
      <c r="TP3" s="309"/>
      <c r="TR3" s="309"/>
      <c r="TT3" s="309"/>
      <c r="TV3" s="309"/>
      <c r="TX3" s="309"/>
      <c r="TZ3" s="309"/>
      <c r="UB3" s="309"/>
      <c r="UD3" s="309"/>
      <c r="UF3" s="309"/>
      <c r="UH3" s="309"/>
      <c r="UJ3" s="309"/>
      <c r="UL3" s="309"/>
      <c r="UN3" s="309"/>
      <c r="UP3" s="309"/>
      <c r="UR3" s="309"/>
      <c r="UT3" s="309"/>
      <c r="UV3" s="309"/>
      <c r="UX3" s="309"/>
      <c r="UZ3" s="309"/>
      <c r="VB3" s="309"/>
      <c r="VD3" s="309"/>
      <c r="VF3" s="309"/>
      <c r="VH3" s="309"/>
      <c r="VJ3" s="309"/>
      <c r="VL3" s="309"/>
      <c r="VN3" s="309"/>
      <c r="VP3" s="309"/>
      <c r="VR3" s="309"/>
      <c r="VT3" s="309"/>
      <c r="VV3" s="309"/>
      <c r="VX3" s="309"/>
      <c r="VZ3" s="309"/>
      <c r="WB3" s="309"/>
      <c r="WD3" s="309"/>
      <c r="WF3" s="309"/>
      <c r="WH3" s="309"/>
      <c r="WJ3" s="309"/>
      <c r="WL3" s="309"/>
      <c r="WN3" s="309"/>
      <c r="WP3" s="309"/>
      <c r="WR3" s="309"/>
      <c r="WT3" s="309"/>
      <c r="WV3" s="309"/>
      <c r="WX3" s="309"/>
      <c r="WZ3" s="309"/>
      <c r="XB3" s="309"/>
      <c r="XD3" s="309"/>
      <c r="XF3" s="309"/>
      <c r="XH3" s="309"/>
      <c r="XJ3" s="309"/>
      <c r="XL3" s="309"/>
      <c r="XN3" s="309"/>
      <c r="XP3" s="309"/>
      <c r="XR3" s="309"/>
      <c r="XT3" s="309"/>
      <c r="XV3" s="309"/>
      <c r="XX3" s="309"/>
      <c r="XZ3" s="309"/>
      <c r="YB3" s="309"/>
      <c r="YD3" s="309"/>
      <c r="YF3" s="309"/>
      <c r="YH3" s="309"/>
      <c r="YJ3" s="309"/>
      <c r="YL3" s="309"/>
      <c r="YN3" s="309"/>
      <c r="YP3" s="309"/>
      <c r="YR3" s="309"/>
      <c r="YT3" s="309"/>
      <c r="YV3" s="309"/>
      <c r="YX3" s="309"/>
      <c r="YZ3" s="309"/>
      <c r="ZB3" s="309"/>
      <c r="ZD3" s="309"/>
      <c r="ZF3" s="309"/>
      <c r="ZH3" s="309"/>
      <c r="ZJ3" s="309"/>
      <c r="ZL3" s="309"/>
      <c r="ZN3" s="309"/>
      <c r="ZP3" s="309"/>
      <c r="ZR3" s="309"/>
      <c r="ZT3" s="309"/>
      <c r="ZV3" s="309"/>
      <c r="ZX3" s="309"/>
      <c r="ZZ3" s="309"/>
      <c r="AAB3" s="309"/>
      <c r="AAD3" s="309"/>
      <c r="AAF3" s="309"/>
      <c r="AAH3" s="309"/>
      <c r="AAJ3" s="309"/>
      <c r="AAL3" s="309"/>
      <c r="AAN3" s="309"/>
      <c r="AAP3" s="309"/>
      <c r="AAR3" s="309"/>
      <c r="AAT3" s="309"/>
      <c r="AAV3" s="309"/>
      <c r="AAX3" s="309"/>
      <c r="AAZ3" s="309"/>
      <c r="ABB3" s="309"/>
      <c r="ABD3" s="309"/>
      <c r="ABF3" s="309"/>
      <c r="ABH3" s="309"/>
      <c r="ABJ3" s="309"/>
      <c r="ABL3" s="309"/>
      <c r="ABN3" s="309"/>
      <c r="ABP3" s="309"/>
      <c r="ABR3" s="309"/>
      <c r="ABT3" s="309"/>
      <c r="ABV3" s="309"/>
      <c r="ABX3" s="309"/>
      <c r="ABZ3" s="309"/>
      <c r="ACB3" s="309"/>
      <c r="ACD3" s="309"/>
      <c r="ACF3" s="309"/>
      <c r="ACH3" s="309"/>
      <c r="ACJ3" s="309"/>
      <c r="ACL3" s="309"/>
      <c r="ACN3" s="309"/>
      <c r="ACP3" s="309"/>
      <c r="ACR3" s="309"/>
      <c r="ACT3" s="309"/>
      <c r="ACV3" s="309"/>
      <c r="ACX3" s="309"/>
      <c r="ACZ3" s="309"/>
      <c r="ADB3" s="309"/>
      <c r="ADD3" s="309"/>
      <c r="ADF3" s="309"/>
      <c r="ADH3" s="309"/>
      <c r="ADJ3" s="309"/>
      <c r="ADL3" s="309"/>
      <c r="ADN3" s="309"/>
      <c r="ADP3" s="309"/>
      <c r="ADR3" s="309"/>
      <c r="ADT3" s="309"/>
      <c r="ADV3" s="309"/>
      <c r="ADX3" s="309"/>
      <c r="ADZ3" s="309"/>
      <c r="AEB3" s="309"/>
      <c r="AED3" s="309"/>
      <c r="AEF3" s="309"/>
      <c r="AEH3" s="309"/>
      <c r="AEJ3" s="309"/>
      <c r="AEL3" s="309"/>
      <c r="AEN3" s="309"/>
      <c r="AEP3" s="309"/>
      <c r="AER3" s="309"/>
      <c r="AET3" s="309"/>
      <c r="AEV3" s="309"/>
      <c r="AEX3" s="309"/>
      <c r="AEZ3" s="309"/>
      <c r="AFB3" s="309"/>
      <c r="AFD3" s="309"/>
      <c r="AFF3" s="309"/>
      <c r="AFH3" s="309"/>
      <c r="AFJ3" s="309"/>
      <c r="AFL3" s="309"/>
      <c r="AFN3" s="309"/>
      <c r="AFP3" s="309"/>
      <c r="AFR3" s="309"/>
      <c r="AFT3" s="309"/>
      <c r="AFV3" s="309"/>
      <c r="AFX3" s="309"/>
      <c r="AFZ3" s="309"/>
      <c r="AGB3" s="309"/>
      <c r="AGD3" s="309"/>
      <c r="AGF3" s="309"/>
      <c r="AGH3" s="309"/>
      <c r="AGJ3" s="309"/>
      <c r="AGL3" s="309"/>
      <c r="AGN3" s="309"/>
      <c r="AGP3" s="309"/>
      <c r="AGR3" s="309"/>
      <c r="AGT3" s="309"/>
      <c r="AGV3" s="309"/>
      <c r="AGX3" s="309"/>
      <c r="AGZ3" s="309"/>
      <c r="AHB3" s="309"/>
      <c r="AHD3" s="309"/>
      <c r="AHF3" s="309"/>
      <c r="AHH3" s="309"/>
      <c r="AHJ3" s="309"/>
      <c r="AHL3" s="309"/>
      <c r="AHN3" s="309"/>
      <c r="AHP3" s="309"/>
      <c r="AHR3" s="309"/>
      <c r="AHT3" s="309"/>
      <c r="AHV3" s="309"/>
      <c r="AHX3" s="309"/>
      <c r="AHZ3" s="309"/>
      <c r="AIB3" s="309"/>
      <c r="AID3" s="309"/>
      <c r="AIF3" s="309"/>
      <c r="AIH3" s="309"/>
      <c r="AIJ3" s="309"/>
      <c r="AIL3" s="309"/>
      <c r="AIN3" s="309"/>
      <c r="AIP3" s="309"/>
      <c r="AIR3" s="309"/>
      <c r="AIT3" s="309"/>
      <c r="AIV3" s="309"/>
      <c r="AIX3" s="309"/>
      <c r="AIZ3" s="309"/>
      <c r="AJB3" s="309"/>
      <c r="AJD3" s="309"/>
      <c r="AJF3" s="309"/>
      <c r="AJH3" s="309"/>
      <c r="AJJ3" s="309"/>
      <c r="AJL3" s="309"/>
      <c r="AJN3" s="309"/>
      <c r="AJP3" s="309"/>
      <c r="AJR3" s="309"/>
      <c r="AJT3" s="309"/>
      <c r="AJV3" s="309"/>
      <c r="AJX3" s="309"/>
      <c r="AJZ3" s="309"/>
      <c r="AKB3" s="309"/>
      <c r="AKD3" s="309"/>
      <c r="AKF3" s="309"/>
      <c r="AKH3" s="309"/>
      <c r="AKJ3" s="309"/>
      <c r="AKL3" s="309"/>
      <c r="AKN3" s="309"/>
      <c r="AKP3" s="309"/>
      <c r="AKR3" s="309"/>
      <c r="AKT3" s="309"/>
      <c r="AKV3" s="309"/>
      <c r="AKX3" s="309"/>
      <c r="AKZ3" s="309"/>
      <c r="ALB3" s="309"/>
      <c r="ALD3" s="309"/>
      <c r="ALF3" s="309"/>
      <c r="ALH3" s="309"/>
      <c r="ALJ3" s="309"/>
      <c r="ALL3" s="309"/>
      <c r="ALN3" s="309"/>
      <c r="ALP3" s="309"/>
      <c r="ALR3" s="309"/>
      <c r="ALT3" s="309"/>
      <c r="ALV3" s="309"/>
      <c r="ALX3" s="309"/>
      <c r="ALZ3" s="309"/>
      <c r="AMB3" s="309"/>
      <c r="AMD3" s="309"/>
      <c r="AMF3" s="309"/>
      <c r="AMH3" s="309"/>
      <c r="AMJ3" s="309"/>
      <c r="AML3" s="309"/>
      <c r="AMN3" s="309"/>
      <c r="AMP3" s="309"/>
      <c r="AMR3" s="309"/>
      <c r="AMT3" s="309"/>
      <c r="AMV3" s="309"/>
      <c r="AMX3" s="309"/>
      <c r="AMZ3" s="309"/>
      <c r="ANB3" s="309"/>
      <c r="AND3" s="309"/>
      <c r="ANF3" s="309"/>
      <c r="ANH3" s="309"/>
      <c r="ANJ3" s="309"/>
      <c r="ANL3" s="309"/>
      <c r="ANN3" s="309"/>
      <c r="ANP3" s="309"/>
      <c r="ANR3" s="309"/>
      <c r="ANT3" s="309"/>
      <c r="ANV3" s="309"/>
      <c r="ANX3" s="309"/>
      <c r="ANZ3" s="309"/>
      <c r="AOB3" s="309"/>
      <c r="AOD3" s="309"/>
      <c r="AOF3" s="309"/>
      <c r="AOH3" s="309"/>
      <c r="AOJ3" s="309"/>
      <c r="AOL3" s="309"/>
      <c r="AON3" s="309"/>
      <c r="AOP3" s="309"/>
      <c r="AOR3" s="309"/>
      <c r="AOT3" s="309"/>
      <c r="AOV3" s="309"/>
      <c r="AOX3" s="309"/>
      <c r="AOZ3" s="309"/>
      <c r="APB3" s="309"/>
      <c r="APD3" s="309"/>
      <c r="APF3" s="309"/>
      <c r="APH3" s="309"/>
      <c r="APJ3" s="309"/>
      <c r="APL3" s="309"/>
      <c r="APN3" s="309"/>
      <c r="APP3" s="309"/>
      <c r="APR3" s="309"/>
      <c r="APT3" s="309"/>
      <c r="APV3" s="309"/>
      <c r="APX3" s="309"/>
      <c r="APZ3" s="309"/>
      <c r="AQB3" s="309"/>
      <c r="AQD3" s="309"/>
      <c r="AQF3" s="309"/>
      <c r="AQH3" s="309"/>
      <c r="AQJ3" s="309"/>
      <c r="AQL3" s="309"/>
      <c r="AQN3" s="309"/>
      <c r="AQP3" s="309"/>
      <c r="AQR3" s="309"/>
      <c r="AQT3" s="309"/>
      <c r="AQV3" s="309"/>
      <c r="AQX3" s="309"/>
      <c r="AQZ3" s="309"/>
      <c r="ARB3" s="309"/>
      <c r="ARD3" s="309"/>
      <c r="ARF3" s="309"/>
      <c r="ARH3" s="309"/>
      <c r="ARJ3" s="309"/>
      <c r="ARL3" s="309"/>
      <c r="ARN3" s="309"/>
      <c r="ARP3" s="309"/>
      <c r="ARR3" s="309"/>
      <c r="ART3" s="309"/>
      <c r="ARV3" s="309"/>
      <c r="ARX3" s="309"/>
      <c r="ARZ3" s="309"/>
      <c r="ASB3" s="309"/>
      <c r="ASD3" s="309"/>
      <c r="ASF3" s="309"/>
      <c r="ASH3" s="309"/>
      <c r="ASJ3" s="309"/>
      <c r="ASL3" s="309"/>
      <c r="ASN3" s="309"/>
      <c r="ASP3" s="309"/>
      <c r="ASR3" s="309"/>
      <c r="AST3" s="309"/>
      <c r="ASV3" s="309"/>
      <c r="ASX3" s="309"/>
      <c r="ASZ3" s="309"/>
      <c r="ATB3" s="309"/>
      <c r="ATD3" s="309"/>
      <c r="ATF3" s="309"/>
      <c r="ATH3" s="309"/>
      <c r="ATJ3" s="309"/>
      <c r="ATL3" s="309"/>
      <c r="ATN3" s="309"/>
      <c r="ATP3" s="309"/>
      <c r="ATR3" s="309"/>
      <c r="ATT3" s="309"/>
      <c r="ATV3" s="309"/>
      <c r="ATX3" s="309"/>
      <c r="ATZ3" s="309"/>
      <c r="AUB3" s="309"/>
      <c r="AUD3" s="309"/>
      <c r="AUF3" s="309"/>
      <c r="AUH3" s="309"/>
      <c r="AUJ3" s="309"/>
      <c r="AUL3" s="309"/>
      <c r="AUN3" s="309"/>
      <c r="AUP3" s="309"/>
      <c r="AUR3" s="309"/>
      <c r="AUT3" s="309"/>
      <c r="AUV3" s="309"/>
      <c r="AUX3" s="309"/>
      <c r="AUZ3" s="309"/>
      <c r="AVB3" s="309"/>
      <c r="AVD3" s="309"/>
      <c r="AVF3" s="309"/>
      <c r="AVH3" s="309"/>
      <c r="AVJ3" s="309"/>
      <c r="AVL3" s="309"/>
      <c r="AVN3" s="309"/>
      <c r="AVP3" s="309"/>
      <c r="AVR3" s="309"/>
      <c r="AVT3" s="309"/>
      <c r="AVV3" s="309"/>
      <c r="AVX3" s="309"/>
      <c r="AVZ3" s="309"/>
      <c r="AWB3" s="309"/>
      <c r="AWD3" s="309"/>
      <c r="AWF3" s="309"/>
      <c r="AWH3" s="309"/>
      <c r="AWJ3" s="309"/>
      <c r="AWL3" s="309"/>
      <c r="AWN3" s="309"/>
      <c r="AWP3" s="309"/>
      <c r="AWR3" s="309"/>
      <c r="AWT3" s="309"/>
      <c r="AWV3" s="309"/>
      <c r="AWX3" s="309"/>
      <c r="AWZ3" s="309"/>
      <c r="AXB3" s="309"/>
      <c r="AXD3" s="309"/>
      <c r="AXF3" s="309"/>
      <c r="AXH3" s="309"/>
      <c r="AXJ3" s="309"/>
      <c r="AXL3" s="309"/>
      <c r="AXN3" s="309"/>
      <c r="AXP3" s="309"/>
      <c r="AXR3" s="309"/>
      <c r="AXT3" s="309"/>
      <c r="AXV3" s="309"/>
      <c r="AXX3" s="309"/>
      <c r="AXZ3" s="309"/>
      <c r="AYB3" s="309"/>
      <c r="AYD3" s="309"/>
      <c r="AYF3" s="309"/>
      <c r="AYH3" s="309"/>
      <c r="AYJ3" s="309"/>
      <c r="AYL3" s="309"/>
      <c r="AYN3" s="309"/>
      <c r="AYP3" s="309"/>
      <c r="AYR3" s="309"/>
      <c r="AYT3" s="309"/>
      <c r="AYV3" s="309"/>
      <c r="AYX3" s="309"/>
      <c r="AYZ3" s="309"/>
      <c r="AZB3" s="309"/>
      <c r="AZD3" s="309"/>
      <c r="AZF3" s="309"/>
      <c r="AZH3" s="309"/>
      <c r="AZJ3" s="309"/>
      <c r="AZL3" s="309"/>
      <c r="AZN3" s="309"/>
      <c r="AZP3" s="309"/>
      <c r="AZR3" s="309"/>
      <c r="AZT3" s="309"/>
      <c r="AZV3" s="309"/>
      <c r="AZX3" s="309"/>
      <c r="AZZ3" s="309"/>
      <c r="BAB3" s="309"/>
      <c r="BAD3" s="309"/>
      <c r="BAF3" s="309"/>
      <c r="BAH3" s="309"/>
      <c r="BAJ3" s="309"/>
      <c r="BAL3" s="309"/>
      <c r="BAN3" s="309"/>
      <c r="BAP3" s="309"/>
      <c r="BAR3" s="309"/>
      <c r="BAT3" s="309"/>
      <c r="BAV3" s="309"/>
      <c r="BAX3" s="309"/>
      <c r="BAZ3" s="309"/>
      <c r="BBB3" s="309"/>
      <c r="BBD3" s="309"/>
      <c r="BBF3" s="309"/>
      <c r="BBH3" s="309"/>
      <c r="BBJ3" s="309"/>
      <c r="BBL3" s="309"/>
      <c r="BBN3" s="309"/>
      <c r="BBP3" s="309"/>
      <c r="BBR3" s="309"/>
      <c r="BBT3" s="309"/>
      <c r="BBV3" s="309"/>
      <c r="BBX3" s="309"/>
      <c r="BBZ3" s="309"/>
      <c r="BCB3" s="309"/>
      <c r="BCD3" s="309"/>
      <c r="BCF3" s="309"/>
      <c r="BCH3" s="309"/>
      <c r="BCJ3" s="309"/>
      <c r="BCL3" s="309"/>
      <c r="BCN3" s="309"/>
      <c r="BCP3" s="309"/>
      <c r="BCR3" s="309"/>
      <c r="BCT3" s="309"/>
      <c r="BCV3" s="309"/>
      <c r="BCX3" s="309"/>
      <c r="BCZ3" s="309"/>
      <c r="BDB3" s="309"/>
      <c r="BDD3" s="309"/>
      <c r="BDF3" s="309"/>
      <c r="BDH3" s="309"/>
      <c r="BDJ3" s="309"/>
      <c r="BDL3" s="309"/>
      <c r="BDN3" s="309"/>
      <c r="BDP3" s="309"/>
      <c r="BDR3" s="309"/>
      <c r="BDT3" s="309"/>
      <c r="BDV3" s="309"/>
      <c r="BDX3" s="309"/>
      <c r="BDZ3" s="309"/>
      <c r="BEB3" s="309"/>
      <c r="BED3" s="309"/>
      <c r="BEF3" s="309"/>
      <c r="BEH3" s="309"/>
      <c r="BEJ3" s="309"/>
      <c r="BEL3" s="309"/>
      <c r="BEN3" s="309"/>
      <c r="BEP3" s="309"/>
      <c r="BER3" s="309"/>
      <c r="BET3" s="309"/>
      <c r="BEV3" s="309"/>
      <c r="BEX3" s="309"/>
      <c r="BEZ3" s="309"/>
      <c r="BFB3" s="309"/>
      <c r="BFD3" s="309"/>
      <c r="BFF3" s="309"/>
      <c r="BFH3" s="309"/>
      <c r="BFJ3" s="309"/>
      <c r="BFL3" s="309"/>
      <c r="BFN3" s="309"/>
      <c r="BFP3" s="309"/>
      <c r="BFR3" s="309"/>
      <c r="BFT3" s="309"/>
      <c r="BFV3" s="309"/>
      <c r="BFX3" s="309"/>
      <c r="BFZ3" s="309"/>
      <c r="BGB3" s="309"/>
      <c r="BGD3" s="309"/>
      <c r="BGF3" s="309"/>
      <c r="BGH3" s="309"/>
      <c r="BGJ3" s="309"/>
      <c r="BGL3" s="309"/>
      <c r="BGN3" s="309"/>
      <c r="BGP3" s="309"/>
      <c r="BGR3" s="309"/>
      <c r="BGT3" s="309"/>
      <c r="BGV3" s="309"/>
      <c r="BGX3" s="309"/>
      <c r="BGZ3" s="309"/>
      <c r="BHB3" s="309"/>
      <c r="BHD3" s="309"/>
      <c r="BHF3" s="309"/>
      <c r="BHH3" s="309"/>
      <c r="BHJ3" s="309"/>
      <c r="BHL3" s="309"/>
      <c r="BHN3" s="309"/>
      <c r="BHP3" s="309"/>
      <c r="BHR3" s="309"/>
      <c r="BHT3" s="309"/>
      <c r="BHV3" s="309"/>
      <c r="BHX3" s="309"/>
      <c r="BHZ3" s="309"/>
      <c r="BIB3" s="309"/>
      <c r="BID3" s="309"/>
      <c r="BIF3" s="309"/>
      <c r="BIH3" s="309"/>
      <c r="BIJ3" s="309"/>
      <c r="BIL3" s="309"/>
      <c r="BIN3" s="309"/>
      <c r="BIP3" s="309"/>
      <c r="BIR3" s="309"/>
      <c r="BIT3" s="309"/>
      <c r="BIV3" s="309"/>
      <c r="BIX3" s="309"/>
      <c r="BIZ3" s="309"/>
      <c r="BJB3" s="309"/>
      <c r="BJD3" s="309"/>
      <c r="BJF3" s="309"/>
      <c r="BJH3" s="309"/>
      <c r="BJJ3" s="309"/>
      <c r="BJL3" s="309"/>
      <c r="BJN3" s="309"/>
      <c r="BJP3" s="309"/>
      <c r="BJR3" s="309"/>
      <c r="BJT3" s="309"/>
      <c r="BJV3" s="309"/>
      <c r="BJX3" s="309"/>
      <c r="BJZ3" s="309"/>
      <c r="BKB3" s="309"/>
      <c r="BKD3" s="309"/>
      <c r="BKF3" s="309"/>
      <c r="BKH3" s="309"/>
      <c r="BKJ3" s="309"/>
      <c r="BKL3" s="309"/>
      <c r="BKN3" s="309"/>
      <c r="BKP3" s="309"/>
      <c r="BKR3" s="309"/>
      <c r="BKT3" s="309"/>
      <c r="BKV3" s="309"/>
      <c r="BKX3" s="309"/>
      <c r="BKZ3" s="309"/>
      <c r="BLB3" s="309"/>
      <c r="BLD3" s="309"/>
      <c r="BLF3" s="309"/>
      <c r="BLH3" s="309"/>
      <c r="BLJ3" s="309"/>
      <c r="BLL3" s="309"/>
      <c r="BLN3" s="309"/>
      <c r="BLP3" s="309"/>
      <c r="BLR3" s="309"/>
      <c r="BLT3" s="309"/>
      <c r="BLV3" s="309"/>
      <c r="BLX3" s="309"/>
      <c r="BLZ3" s="309"/>
      <c r="BMB3" s="309"/>
      <c r="BMD3" s="309"/>
      <c r="BMF3" s="309"/>
      <c r="BMH3" s="309"/>
      <c r="BMJ3" s="309"/>
      <c r="BML3" s="309"/>
      <c r="BMN3" s="309"/>
      <c r="BMP3" s="309"/>
      <c r="BMR3" s="309"/>
      <c r="BMT3" s="309"/>
      <c r="BMV3" s="309"/>
      <c r="BMX3" s="309"/>
      <c r="BMZ3" s="309"/>
      <c r="BNB3" s="309"/>
      <c r="BND3" s="309"/>
      <c r="BNF3" s="309"/>
      <c r="BNH3" s="309"/>
      <c r="BNJ3" s="309"/>
      <c r="BNL3" s="309"/>
      <c r="BNN3" s="309"/>
      <c r="BNP3" s="309"/>
      <c r="BNR3" s="309"/>
      <c r="BNT3" s="309"/>
      <c r="BNV3" s="309"/>
      <c r="BNX3" s="309"/>
      <c r="BNZ3" s="309"/>
      <c r="BOB3" s="309"/>
      <c r="BOD3" s="309"/>
      <c r="BOF3" s="309"/>
      <c r="BOH3" s="309"/>
      <c r="BOJ3" s="309"/>
      <c r="BOL3" s="309"/>
      <c r="BON3" s="309"/>
      <c r="BOP3" s="309"/>
      <c r="BOR3" s="309"/>
      <c r="BOT3" s="309"/>
      <c r="BOV3" s="309"/>
      <c r="BOX3" s="309"/>
      <c r="BOZ3" s="309"/>
      <c r="BPB3" s="309"/>
      <c r="BPD3" s="309"/>
      <c r="BPF3" s="309"/>
      <c r="BPH3" s="309"/>
      <c r="BPJ3" s="309"/>
      <c r="BPL3" s="309"/>
      <c r="BPN3" s="309"/>
      <c r="BPP3" s="309"/>
      <c r="BPR3" s="309"/>
      <c r="BPT3" s="309"/>
      <c r="BPV3" s="309"/>
      <c r="BPX3" s="309"/>
      <c r="BPZ3" s="309"/>
      <c r="BQB3" s="309"/>
      <c r="BQD3" s="309"/>
      <c r="BQF3" s="309"/>
      <c r="BQH3" s="309"/>
      <c r="BQJ3" s="309"/>
      <c r="BQL3" s="309"/>
      <c r="BQN3" s="309"/>
      <c r="BQP3" s="309"/>
      <c r="BQR3" s="309"/>
      <c r="BQT3" s="309"/>
      <c r="BQV3" s="309"/>
      <c r="BQX3" s="309"/>
      <c r="BQZ3" s="309"/>
      <c r="BRB3" s="309"/>
      <c r="BRD3" s="309"/>
      <c r="BRF3" s="309"/>
      <c r="BRH3" s="309"/>
      <c r="BRJ3" s="309"/>
      <c r="BRL3" s="309"/>
      <c r="BRN3" s="309"/>
      <c r="BRP3" s="309"/>
      <c r="BRR3" s="309"/>
      <c r="BRT3" s="309"/>
      <c r="BRV3" s="309"/>
      <c r="BRX3" s="309"/>
      <c r="BRZ3" s="309"/>
      <c r="BSB3" s="309"/>
      <c r="BSD3" s="309"/>
      <c r="BSF3" s="309"/>
      <c r="BSH3" s="309"/>
      <c r="BSJ3" s="309"/>
      <c r="BSL3" s="309"/>
      <c r="BSN3" s="309"/>
      <c r="BSP3" s="309"/>
      <c r="BSR3" s="309"/>
      <c r="BST3" s="309"/>
      <c r="BSV3" s="309"/>
      <c r="BSX3" s="309"/>
      <c r="BSZ3" s="309"/>
      <c r="BTB3" s="309"/>
      <c r="BTD3" s="309"/>
      <c r="BTF3" s="309"/>
      <c r="BTH3" s="309"/>
      <c r="BTJ3" s="309"/>
      <c r="BTL3" s="309"/>
      <c r="BTN3" s="309"/>
      <c r="BTP3" s="309"/>
      <c r="BTR3" s="309"/>
      <c r="BTT3" s="309"/>
      <c r="BTV3" s="309"/>
      <c r="BTX3" s="309"/>
      <c r="BTZ3" s="309"/>
      <c r="BUB3" s="309"/>
      <c r="BUD3" s="309"/>
      <c r="BUF3" s="309"/>
      <c r="BUH3" s="309"/>
      <c r="BUJ3" s="309"/>
      <c r="BUL3" s="309"/>
      <c r="BUN3" s="309"/>
      <c r="BUP3" s="309"/>
      <c r="BUR3" s="309"/>
      <c r="BUT3" s="309"/>
      <c r="BUV3" s="309"/>
      <c r="BUX3" s="309"/>
      <c r="BUZ3" s="309"/>
      <c r="BVB3" s="309"/>
      <c r="BVD3" s="309"/>
      <c r="BVF3" s="309"/>
      <c r="BVH3" s="309"/>
      <c r="BVJ3" s="309"/>
      <c r="BVL3" s="309"/>
      <c r="BVN3" s="309"/>
      <c r="BVP3" s="309"/>
      <c r="BVR3" s="309"/>
      <c r="BVT3" s="309"/>
      <c r="BVV3" s="309"/>
      <c r="BVX3" s="309"/>
      <c r="BVZ3" s="309"/>
      <c r="BWB3" s="309"/>
      <c r="BWD3" s="309"/>
      <c r="BWF3" s="309"/>
      <c r="BWH3" s="309"/>
      <c r="BWJ3" s="309"/>
      <c r="BWL3" s="309"/>
      <c r="BWN3" s="309"/>
      <c r="BWP3" s="309"/>
      <c r="BWR3" s="309"/>
      <c r="BWT3" s="309"/>
      <c r="BWV3" s="309"/>
      <c r="BWX3" s="309"/>
      <c r="BWZ3" s="309"/>
      <c r="BXB3" s="309"/>
      <c r="BXD3" s="309"/>
      <c r="BXF3" s="309"/>
      <c r="BXH3" s="309"/>
      <c r="BXJ3" s="309"/>
      <c r="BXL3" s="309"/>
      <c r="BXN3" s="309"/>
      <c r="BXP3" s="309"/>
      <c r="BXR3" s="309"/>
      <c r="BXT3" s="309"/>
      <c r="BXV3" s="309"/>
      <c r="BXX3" s="309"/>
      <c r="BXZ3" s="309"/>
      <c r="BYB3" s="309"/>
      <c r="BYD3" s="309"/>
      <c r="BYF3" s="309"/>
      <c r="BYH3" s="309"/>
      <c r="BYJ3" s="309"/>
      <c r="BYL3" s="309"/>
      <c r="BYN3" s="309"/>
      <c r="BYP3" s="309"/>
      <c r="BYR3" s="309"/>
      <c r="BYT3" s="309"/>
      <c r="BYV3" s="309"/>
      <c r="BYX3" s="309"/>
      <c r="BYZ3" s="309"/>
      <c r="BZB3" s="309"/>
      <c r="BZD3" s="309"/>
      <c r="BZF3" s="309"/>
      <c r="BZH3" s="309"/>
      <c r="BZJ3" s="309"/>
      <c r="BZL3" s="309"/>
      <c r="BZN3" s="309"/>
      <c r="BZP3" s="309"/>
      <c r="BZR3" s="309"/>
      <c r="BZT3" s="309"/>
      <c r="BZV3" s="309"/>
      <c r="BZX3" s="309"/>
      <c r="BZZ3" s="309"/>
      <c r="CAB3" s="309"/>
      <c r="CAD3" s="309"/>
      <c r="CAF3" s="309"/>
      <c r="CAH3" s="309"/>
      <c r="CAJ3" s="309"/>
      <c r="CAL3" s="309"/>
      <c r="CAN3" s="309"/>
      <c r="CAP3" s="309"/>
      <c r="CAR3" s="309"/>
      <c r="CAT3" s="309"/>
      <c r="CAV3" s="309"/>
      <c r="CAX3" s="309"/>
      <c r="CAZ3" s="309"/>
      <c r="CBB3" s="309"/>
      <c r="CBD3" s="309"/>
      <c r="CBF3" s="309"/>
      <c r="CBH3" s="309"/>
      <c r="CBJ3" s="309"/>
      <c r="CBL3" s="309"/>
      <c r="CBN3" s="309"/>
      <c r="CBP3" s="309"/>
      <c r="CBR3" s="309"/>
      <c r="CBT3" s="309"/>
      <c r="CBV3" s="309"/>
      <c r="CBX3" s="309"/>
      <c r="CBZ3" s="309"/>
      <c r="CCB3" s="309"/>
      <c r="CCD3" s="309"/>
      <c r="CCF3" s="309"/>
      <c r="CCH3" s="309"/>
      <c r="CCJ3" s="309"/>
      <c r="CCL3" s="309"/>
      <c r="CCN3" s="309"/>
      <c r="CCP3" s="309"/>
      <c r="CCR3" s="309"/>
      <c r="CCT3" s="309"/>
      <c r="CCV3" s="309"/>
      <c r="CCX3" s="309"/>
      <c r="CCZ3" s="309"/>
      <c r="CDB3" s="309"/>
      <c r="CDD3" s="309"/>
      <c r="CDF3" s="309"/>
      <c r="CDH3" s="309"/>
      <c r="CDJ3" s="309"/>
      <c r="CDL3" s="309"/>
      <c r="CDN3" s="309"/>
      <c r="CDP3" s="309"/>
      <c r="CDR3" s="309"/>
      <c r="CDT3" s="309"/>
      <c r="CDV3" s="309"/>
      <c r="CDX3" s="309"/>
      <c r="CDZ3" s="309"/>
      <c r="CEB3" s="309"/>
      <c r="CED3" s="309"/>
      <c r="CEF3" s="309"/>
      <c r="CEH3" s="309"/>
      <c r="CEJ3" s="309"/>
      <c r="CEL3" s="309"/>
      <c r="CEN3" s="309"/>
      <c r="CEP3" s="309"/>
      <c r="CER3" s="309"/>
      <c r="CET3" s="309"/>
      <c r="CEV3" s="309"/>
      <c r="CEX3" s="309"/>
      <c r="CEZ3" s="309"/>
      <c r="CFB3" s="309"/>
      <c r="CFD3" s="309"/>
      <c r="CFF3" s="309"/>
      <c r="CFH3" s="309"/>
      <c r="CFJ3" s="309"/>
      <c r="CFL3" s="309"/>
      <c r="CFN3" s="309"/>
      <c r="CFP3" s="309"/>
      <c r="CFR3" s="309"/>
      <c r="CFT3" s="309"/>
      <c r="CFV3" s="309"/>
      <c r="CFX3" s="309"/>
      <c r="CFZ3" s="309"/>
      <c r="CGB3" s="309"/>
      <c r="CGD3" s="309"/>
      <c r="CGF3" s="309"/>
      <c r="CGH3" s="309"/>
      <c r="CGJ3" s="309"/>
      <c r="CGL3" s="309"/>
      <c r="CGN3" s="309"/>
      <c r="CGP3" s="309"/>
      <c r="CGR3" s="309"/>
      <c r="CGT3" s="309"/>
      <c r="CGV3" s="309"/>
      <c r="CGX3" s="309"/>
      <c r="CGZ3" s="309"/>
      <c r="CHB3" s="309"/>
      <c r="CHD3" s="309"/>
      <c r="CHF3" s="309"/>
      <c r="CHH3" s="309"/>
      <c r="CHJ3" s="309"/>
      <c r="CHL3" s="309"/>
      <c r="CHN3" s="309"/>
      <c r="CHP3" s="309"/>
      <c r="CHR3" s="309"/>
      <c r="CHT3" s="309"/>
      <c r="CHV3" s="309"/>
      <c r="CHX3" s="309"/>
      <c r="CHZ3" s="309"/>
      <c r="CIB3" s="309"/>
      <c r="CID3" s="309"/>
      <c r="CIF3" s="309"/>
      <c r="CIH3" s="309"/>
      <c r="CIJ3" s="309"/>
      <c r="CIL3" s="309"/>
      <c r="CIN3" s="309"/>
      <c r="CIP3" s="309"/>
      <c r="CIR3" s="309"/>
      <c r="CIT3" s="309"/>
      <c r="CIV3" s="309"/>
      <c r="CIX3" s="309"/>
      <c r="CIZ3" s="309"/>
      <c r="CJB3" s="309"/>
      <c r="CJD3" s="309"/>
      <c r="CJF3" s="309"/>
      <c r="CJH3" s="309"/>
      <c r="CJJ3" s="309"/>
      <c r="CJL3" s="309"/>
      <c r="CJN3" s="309"/>
      <c r="CJP3" s="309"/>
      <c r="CJR3" s="309"/>
      <c r="CJT3" s="309"/>
      <c r="CJV3" s="309"/>
      <c r="CJX3" s="309"/>
      <c r="CJZ3" s="309"/>
      <c r="CKB3" s="309"/>
      <c r="CKD3" s="309"/>
      <c r="CKF3" s="309"/>
      <c r="CKH3" s="309"/>
      <c r="CKJ3" s="309"/>
      <c r="CKL3" s="309"/>
      <c r="CKN3" s="309"/>
      <c r="CKP3" s="309"/>
      <c r="CKR3" s="309"/>
      <c r="CKT3" s="309"/>
      <c r="CKV3" s="309"/>
      <c r="CKX3" s="309"/>
      <c r="CKZ3" s="309"/>
      <c r="CLB3" s="309"/>
      <c r="CLD3" s="309"/>
      <c r="CLF3" s="309"/>
      <c r="CLH3" s="309"/>
      <c r="CLJ3" s="309"/>
      <c r="CLL3" s="309"/>
      <c r="CLN3" s="309"/>
      <c r="CLP3" s="309"/>
      <c r="CLR3" s="309"/>
      <c r="CLT3" s="309"/>
      <c r="CLV3" s="309"/>
      <c r="CLX3" s="309"/>
      <c r="CLZ3" s="309"/>
      <c r="CMB3" s="309"/>
      <c r="CMD3" s="309"/>
      <c r="CMF3" s="309"/>
      <c r="CMH3" s="309"/>
      <c r="CMJ3" s="309"/>
      <c r="CML3" s="309"/>
      <c r="CMN3" s="309"/>
      <c r="CMP3" s="309"/>
      <c r="CMR3" s="309"/>
      <c r="CMT3" s="309"/>
      <c r="CMV3" s="309"/>
      <c r="CMX3" s="309"/>
      <c r="CMZ3" s="309"/>
      <c r="CNB3" s="309"/>
      <c r="CND3" s="309"/>
      <c r="CNF3" s="309"/>
      <c r="CNH3" s="309"/>
      <c r="CNJ3" s="309"/>
      <c r="CNL3" s="309"/>
      <c r="CNN3" s="309"/>
      <c r="CNP3" s="309"/>
      <c r="CNR3" s="309"/>
      <c r="CNT3" s="309"/>
      <c r="CNV3" s="309"/>
      <c r="CNX3" s="309"/>
      <c r="CNZ3" s="309"/>
      <c r="COB3" s="309"/>
      <c r="COD3" s="309"/>
      <c r="COF3" s="309"/>
      <c r="COH3" s="309"/>
      <c r="COJ3" s="309"/>
      <c r="COL3" s="309"/>
      <c r="CON3" s="309"/>
      <c r="COP3" s="309"/>
      <c r="COR3" s="309"/>
      <c r="COT3" s="309"/>
      <c r="COV3" s="309"/>
      <c r="COX3" s="309"/>
      <c r="COZ3" s="309"/>
      <c r="CPB3" s="309"/>
      <c r="CPD3" s="309"/>
      <c r="CPF3" s="309"/>
      <c r="CPH3" s="309"/>
      <c r="CPJ3" s="309"/>
      <c r="CPL3" s="309"/>
      <c r="CPN3" s="309"/>
      <c r="CPP3" s="309"/>
      <c r="CPR3" s="309"/>
      <c r="CPT3" s="309"/>
      <c r="CPV3" s="309"/>
      <c r="CPX3" s="309"/>
      <c r="CPZ3" s="309"/>
      <c r="CQB3" s="309"/>
      <c r="CQD3" s="309"/>
      <c r="CQF3" s="309"/>
      <c r="CQH3" s="309"/>
      <c r="CQJ3" s="309"/>
      <c r="CQL3" s="309"/>
      <c r="CQN3" s="309"/>
      <c r="CQP3" s="309"/>
      <c r="CQR3" s="309"/>
      <c r="CQT3" s="309"/>
      <c r="CQV3" s="309"/>
      <c r="CQX3" s="309"/>
      <c r="CQZ3" s="309"/>
      <c r="CRB3" s="309"/>
      <c r="CRD3" s="309"/>
      <c r="CRF3" s="309"/>
      <c r="CRH3" s="309"/>
      <c r="CRJ3" s="309"/>
      <c r="CRL3" s="309"/>
      <c r="CRN3" s="309"/>
      <c r="CRP3" s="309"/>
      <c r="CRR3" s="309"/>
      <c r="CRT3" s="309"/>
      <c r="CRV3" s="309"/>
      <c r="CRX3" s="309"/>
      <c r="CRZ3" s="309"/>
      <c r="CSB3" s="309"/>
      <c r="CSD3" s="309"/>
      <c r="CSF3" s="309"/>
      <c r="CSH3" s="309"/>
      <c r="CSJ3" s="309"/>
      <c r="CSL3" s="309"/>
      <c r="CSN3" s="309"/>
      <c r="CSP3" s="309"/>
      <c r="CSR3" s="309"/>
      <c r="CST3" s="309"/>
      <c r="CSV3" s="309"/>
      <c r="CSX3" s="309"/>
      <c r="CSZ3" s="309"/>
      <c r="CTB3" s="309"/>
      <c r="CTD3" s="309"/>
      <c r="CTF3" s="309"/>
      <c r="CTH3" s="309"/>
      <c r="CTJ3" s="309"/>
      <c r="CTL3" s="309"/>
      <c r="CTN3" s="309"/>
      <c r="CTP3" s="309"/>
      <c r="CTR3" s="309"/>
      <c r="CTT3" s="309"/>
      <c r="CTV3" s="309"/>
      <c r="CTX3" s="309"/>
      <c r="CTZ3" s="309"/>
      <c r="CUB3" s="309"/>
      <c r="CUD3" s="309"/>
      <c r="CUF3" s="309"/>
      <c r="CUH3" s="309"/>
      <c r="CUJ3" s="309"/>
      <c r="CUL3" s="309"/>
      <c r="CUN3" s="309"/>
      <c r="CUP3" s="309"/>
      <c r="CUR3" s="309"/>
      <c r="CUT3" s="309"/>
      <c r="CUV3" s="309"/>
      <c r="CUX3" s="309"/>
      <c r="CUZ3" s="309"/>
      <c r="CVB3" s="309"/>
      <c r="CVD3" s="309"/>
      <c r="CVF3" s="309"/>
      <c r="CVH3" s="309"/>
      <c r="CVJ3" s="309"/>
      <c r="CVL3" s="309"/>
      <c r="CVN3" s="309"/>
      <c r="CVP3" s="309"/>
      <c r="CVR3" s="309"/>
      <c r="CVT3" s="309"/>
      <c r="CVV3" s="309"/>
      <c r="CVX3" s="309"/>
      <c r="CVZ3" s="309"/>
      <c r="CWB3" s="309"/>
      <c r="CWD3" s="309"/>
      <c r="CWF3" s="309"/>
      <c r="CWH3" s="309"/>
      <c r="CWJ3" s="309"/>
      <c r="CWL3" s="309"/>
      <c r="CWN3" s="309"/>
      <c r="CWP3" s="309"/>
      <c r="CWR3" s="309"/>
      <c r="CWT3" s="309"/>
      <c r="CWV3" s="309"/>
      <c r="CWX3" s="309"/>
      <c r="CWZ3" s="309"/>
      <c r="CXB3" s="309"/>
      <c r="CXD3" s="309"/>
      <c r="CXF3" s="309"/>
      <c r="CXH3" s="309"/>
      <c r="CXJ3" s="309"/>
      <c r="CXL3" s="309"/>
      <c r="CXN3" s="309"/>
      <c r="CXP3" s="309"/>
      <c r="CXR3" s="309"/>
      <c r="CXT3" s="309"/>
      <c r="CXV3" s="309"/>
      <c r="CXX3" s="309"/>
      <c r="CXZ3" s="309"/>
      <c r="CYB3" s="309"/>
      <c r="CYD3" s="309"/>
      <c r="CYF3" s="309"/>
      <c r="CYH3" s="309"/>
      <c r="CYJ3" s="309"/>
      <c r="CYL3" s="309"/>
      <c r="CYN3" s="309"/>
      <c r="CYP3" s="309"/>
      <c r="CYR3" s="309"/>
      <c r="CYT3" s="309"/>
      <c r="CYV3" s="309"/>
      <c r="CYX3" s="309"/>
      <c r="CYZ3" s="309"/>
      <c r="CZB3" s="309"/>
      <c r="CZD3" s="309"/>
      <c r="CZF3" s="309"/>
      <c r="CZH3" s="309"/>
      <c r="CZJ3" s="309"/>
      <c r="CZL3" s="309"/>
      <c r="CZN3" s="309"/>
      <c r="CZP3" s="309"/>
      <c r="CZR3" s="309"/>
      <c r="CZT3" s="309"/>
      <c r="CZV3" s="309"/>
      <c r="CZX3" s="309"/>
      <c r="CZZ3" s="309"/>
      <c r="DAB3" s="309"/>
      <c r="DAD3" s="309"/>
      <c r="DAF3" s="309"/>
      <c r="DAH3" s="309"/>
      <c r="DAJ3" s="309"/>
      <c r="DAL3" s="309"/>
      <c r="DAN3" s="309"/>
      <c r="DAP3" s="309"/>
      <c r="DAR3" s="309"/>
      <c r="DAT3" s="309"/>
      <c r="DAV3" s="309"/>
      <c r="DAX3" s="309"/>
      <c r="DAZ3" s="309"/>
      <c r="DBB3" s="309"/>
      <c r="DBD3" s="309"/>
      <c r="DBF3" s="309"/>
      <c r="DBH3" s="309"/>
      <c r="DBJ3" s="309"/>
      <c r="DBL3" s="309"/>
      <c r="DBN3" s="309"/>
      <c r="DBP3" s="309"/>
      <c r="DBR3" s="309"/>
      <c r="DBT3" s="309"/>
      <c r="DBV3" s="309"/>
      <c r="DBX3" s="309"/>
      <c r="DBZ3" s="309"/>
      <c r="DCB3" s="309"/>
      <c r="DCD3" s="309"/>
      <c r="DCF3" s="309"/>
      <c r="DCH3" s="309"/>
      <c r="DCJ3" s="309"/>
      <c r="DCL3" s="309"/>
      <c r="DCN3" s="309"/>
      <c r="DCP3" s="309"/>
      <c r="DCR3" s="309"/>
      <c r="DCT3" s="309"/>
      <c r="DCV3" s="309"/>
      <c r="DCX3" s="309"/>
      <c r="DCZ3" s="309"/>
      <c r="DDB3" s="309"/>
      <c r="DDD3" s="309"/>
      <c r="DDF3" s="309"/>
      <c r="DDH3" s="309"/>
      <c r="DDJ3" s="309"/>
      <c r="DDL3" s="309"/>
      <c r="DDN3" s="309"/>
      <c r="DDP3" s="309"/>
      <c r="DDR3" s="309"/>
      <c r="DDT3" s="309"/>
      <c r="DDV3" s="309"/>
      <c r="DDX3" s="309"/>
      <c r="DDZ3" s="309"/>
      <c r="DEB3" s="309"/>
      <c r="DED3" s="309"/>
      <c r="DEF3" s="309"/>
      <c r="DEH3" s="309"/>
      <c r="DEJ3" s="309"/>
      <c r="DEL3" s="309"/>
      <c r="DEN3" s="309"/>
      <c r="DEP3" s="309"/>
      <c r="DER3" s="309"/>
      <c r="DET3" s="309"/>
      <c r="DEV3" s="309"/>
      <c r="DEX3" s="309"/>
      <c r="DEZ3" s="309"/>
      <c r="DFB3" s="309"/>
      <c r="DFD3" s="309"/>
      <c r="DFF3" s="309"/>
      <c r="DFH3" s="309"/>
      <c r="DFJ3" s="309"/>
      <c r="DFL3" s="309"/>
      <c r="DFN3" s="309"/>
      <c r="DFP3" s="309"/>
      <c r="DFR3" s="309"/>
      <c r="DFT3" s="309"/>
      <c r="DFV3" s="309"/>
      <c r="DFX3" s="309"/>
      <c r="DFZ3" s="309"/>
      <c r="DGB3" s="309"/>
      <c r="DGD3" s="309"/>
      <c r="DGF3" s="309"/>
      <c r="DGH3" s="309"/>
      <c r="DGJ3" s="309"/>
      <c r="DGL3" s="309"/>
      <c r="DGN3" s="309"/>
      <c r="DGP3" s="309"/>
      <c r="DGR3" s="309"/>
      <c r="DGT3" s="309"/>
      <c r="DGV3" s="309"/>
      <c r="DGX3" s="309"/>
      <c r="DGZ3" s="309"/>
      <c r="DHB3" s="309"/>
      <c r="DHD3" s="309"/>
      <c r="DHF3" s="309"/>
      <c r="DHH3" s="309"/>
      <c r="DHJ3" s="309"/>
      <c r="DHL3" s="309"/>
      <c r="DHN3" s="309"/>
      <c r="DHP3" s="309"/>
      <c r="DHR3" s="309"/>
      <c r="DHT3" s="309"/>
      <c r="DHV3" s="309"/>
      <c r="DHX3" s="309"/>
      <c r="DHZ3" s="309"/>
      <c r="DIB3" s="309"/>
      <c r="DID3" s="309"/>
      <c r="DIF3" s="309"/>
      <c r="DIH3" s="309"/>
      <c r="DIJ3" s="309"/>
      <c r="DIL3" s="309"/>
      <c r="DIN3" s="309"/>
      <c r="DIP3" s="309"/>
      <c r="DIR3" s="309"/>
      <c r="DIT3" s="309"/>
      <c r="DIV3" s="309"/>
      <c r="DIX3" s="309"/>
      <c r="DIZ3" s="309"/>
      <c r="DJB3" s="309"/>
      <c r="DJD3" s="309"/>
      <c r="DJF3" s="309"/>
      <c r="DJH3" s="309"/>
      <c r="DJJ3" s="309"/>
      <c r="DJL3" s="309"/>
      <c r="DJN3" s="309"/>
      <c r="DJP3" s="309"/>
      <c r="DJR3" s="309"/>
      <c r="DJT3" s="309"/>
      <c r="DJV3" s="309"/>
      <c r="DJX3" s="309"/>
      <c r="DJZ3" s="309"/>
      <c r="DKB3" s="309"/>
      <c r="DKD3" s="309"/>
      <c r="DKF3" s="309"/>
      <c r="DKH3" s="309"/>
      <c r="DKJ3" s="309"/>
      <c r="DKL3" s="309"/>
      <c r="DKN3" s="309"/>
      <c r="DKP3" s="309"/>
      <c r="DKR3" s="309"/>
      <c r="DKT3" s="309"/>
      <c r="DKV3" s="309"/>
      <c r="DKX3" s="309"/>
      <c r="DKZ3" s="309"/>
      <c r="DLB3" s="309"/>
      <c r="DLD3" s="309"/>
      <c r="DLF3" s="309"/>
      <c r="DLH3" s="309"/>
      <c r="DLJ3" s="309"/>
      <c r="DLL3" s="309"/>
      <c r="DLN3" s="309"/>
      <c r="DLP3" s="309"/>
      <c r="DLR3" s="309"/>
      <c r="DLT3" s="309"/>
      <c r="DLV3" s="309"/>
      <c r="DLX3" s="309"/>
      <c r="DLZ3" s="309"/>
      <c r="DMB3" s="309"/>
      <c r="DMD3" s="309"/>
      <c r="DMF3" s="309"/>
      <c r="DMH3" s="309"/>
      <c r="DMJ3" s="309"/>
      <c r="DML3" s="309"/>
      <c r="DMN3" s="309"/>
      <c r="DMP3" s="309"/>
      <c r="DMR3" s="309"/>
      <c r="DMT3" s="309"/>
      <c r="DMV3" s="309"/>
      <c r="DMX3" s="309"/>
      <c r="DMZ3" s="309"/>
      <c r="DNB3" s="309"/>
      <c r="DND3" s="309"/>
      <c r="DNF3" s="309"/>
      <c r="DNH3" s="309"/>
      <c r="DNJ3" s="309"/>
      <c r="DNL3" s="309"/>
      <c r="DNN3" s="309"/>
      <c r="DNP3" s="309"/>
      <c r="DNR3" s="309"/>
      <c r="DNT3" s="309"/>
      <c r="DNV3" s="309"/>
      <c r="DNX3" s="309"/>
      <c r="DNZ3" s="309"/>
      <c r="DOB3" s="309"/>
      <c r="DOD3" s="309"/>
      <c r="DOF3" s="309"/>
      <c r="DOH3" s="309"/>
      <c r="DOJ3" s="309"/>
      <c r="DOL3" s="309"/>
      <c r="DON3" s="309"/>
      <c r="DOP3" s="309"/>
      <c r="DOR3" s="309"/>
      <c r="DOT3" s="309"/>
      <c r="DOV3" s="309"/>
      <c r="DOX3" s="309"/>
      <c r="DOZ3" s="309"/>
      <c r="DPB3" s="309"/>
      <c r="DPD3" s="309"/>
      <c r="DPF3" s="309"/>
      <c r="DPH3" s="309"/>
      <c r="DPJ3" s="309"/>
      <c r="DPL3" s="309"/>
      <c r="DPN3" s="309"/>
      <c r="DPP3" s="309"/>
      <c r="DPR3" s="309"/>
      <c r="DPT3" s="309"/>
      <c r="DPV3" s="309"/>
      <c r="DPX3" s="309"/>
      <c r="DPZ3" s="309"/>
      <c r="DQB3" s="309"/>
      <c r="DQD3" s="309"/>
      <c r="DQF3" s="309"/>
      <c r="DQH3" s="309"/>
      <c r="DQJ3" s="309"/>
      <c r="DQL3" s="309"/>
      <c r="DQN3" s="309"/>
      <c r="DQP3" s="309"/>
      <c r="DQR3" s="309"/>
      <c r="DQT3" s="309"/>
      <c r="DQV3" s="309"/>
      <c r="DQX3" s="309"/>
      <c r="DQZ3" s="309"/>
      <c r="DRB3" s="309"/>
      <c r="DRD3" s="309"/>
      <c r="DRF3" s="309"/>
      <c r="DRH3" s="309"/>
      <c r="DRJ3" s="309"/>
      <c r="DRL3" s="309"/>
      <c r="DRN3" s="309"/>
      <c r="DRP3" s="309"/>
      <c r="DRR3" s="309"/>
      <c r="DRT3" s="309"/>
      <c r="DRV3" s="309"/>
      <c r="DRX3" s="309"/>
      <c r="DRZ3" s="309"/>
      <c r="DSB3" s="309"/>
      <c r="DSD3" s="309"/>
      <c r="DSF3" s="309"/>
      <c r="DSH3" s="309"/>
      <c r="DSJ3" s="309"/>
      <c r="DSL3" s="309"/>
      <c r="DSN3" s="309"/>
      <c r="DSP3" s="309"/>
      <c r="DSR3" s="309"/>
      <c r="DST3" s="309"/>
      <c r="DSV3" s="309"/>
      <c r="DSX3" s="309"/>
      <c r="DSZ3" s="309"/>
      <c r="DTB3" s="309"/>
      <c r="DTD3" s="309"/>
      <c r="DTF3" s="309"/>
      <c r="DTH3" s="309"/>
      <c r="DTJ3" s="309"/>
      <c r="DTL3" s="309"/>
      <c r="DTN3" s="309"/>
      <c r="DTP3" s="309"/>
      <c r="DTR3" s="309"/>
      <c r="DTT3" s="309"/>
      <c r="DTV3" s="309"/>
      <c r="DTX3" s="309"/>
      <c r="DTZ3" s="309"/>
      <c r="DUB3" s="309"/>
      <c r="DUD3" s="309"/>
      <c r="DUF3" s="309"/>
      <c r="DUH3" s="309"/>
      <c r="DUJ3" s="309"/>
      <c r="DUL3" s="309"/>
      <c r="DUN3" s="309"/>
      <c r="DUP3" s="309"/>
      <c r="DUR3" s="309"/>
      <c r="DUT3" s="309"/>
      <c r="DUV3" s="309"/>
      <c r="DUX3" s="309"/>
      <c r="DUZ3" s="309"/>
      <c r="DVB3" s="309"/>
      <c r="DVD3" s="309"/>
      <c r="DVF3" s="309"/>
      <c r="DVH3" s="309"/>
      <c r="DVJ3" s="309"/>
      <c r="DVL3" s="309"/>
      <c r="DVN3" s="309"/>
      <c r="DVP3" s="309"/>
      <c r="DVR3" s="309"/>
      <c r="DVT3" s="309"/>
      <c r="DVV3" s="309"/>
      <c r="DVX3" s="309"/>
      <c r="DVZ3" s="309"/>
      <c r="DWB3" s="309"/>
      <c r="DWD3" s="309"/>
      <c r="DWF3" s="309"/>
      <c r="DWH3" s="309"/>
      <c r="DWJ3" s="309"/>
      <c r="DWL3" s="309"/>
      <c r="DWN3" s="309"/>
      <c r="DWP3" s="309"/>
      <c r="DWR3" s="309"/>
      <c r="DWT3" s="309"/>
      <c r="DWV3" s="309"/>
      <c r="DWX3" s="309"/>
      <c r="DWZ3" s="309"/>
      <c r="DXB3" s="309"/>
      <c r="DXD3" s="309"/>
      <c r="DXF3" s="309"/>
      <c r="DXH3" s="309"/>
      <c r="DXJ3" s="309"/>
      <c r="DXL3" s="309"/>
      <c r="DXN3" s="309"/>
      <c r="DXP3" s="309"/>
      <c r="DXR3" s="309"/>
      <c r="DXT3" s="309"/>
      <c r="DXV3" s="309"/>
      <c r="DXX3" s="309"/>
      <c r="DXZ3" s="309"/>
      <c r="DYB3" s="309"/>
      <c r="DYD3" s="309"/>
      <c r="DYF3" s="309"/>
      <c r="DYH3" s="309"/>
      <c r="DYJ3" s="309"/>
      <c r="DYL3" s="309"/>
      <c r="DYN3" s="309"/>
      <c r="DYP3" s="309"/>
      <c r="DYR3" s="309"/>
      <c r="DYT3" s="309"/>
      <c r="DYV3" s="309"/>
      <c r="DYX3" s="309"/>
      <c r="DYZ3" s="309"/>
      <c r="DZB3" s="309"/>
      <c r="DZD3" s="309"/>
      <c r="DZF3" s="309"/>
      <c r="DZH3" s="309"/>
      <c r="DZJ3" s="309"/>
      <c r="DZL3" s="309"/>
      <c r="DZN3" s="309"/>
      <c r="DZP3" s="309"/>
      <c r="DZR3" s="309"/>
      <c r="DZT3" s="309"/>
      <c r="DZV3" s="309"/>
      <c r="DZX3" s="309"/>
      <c r="DZZ3" s="309"/>
      <c r="EAB3" s="309"/>
      <c r="EAD3" s="309"/>
      <c r="EAF3" s="309"/>
      <c r="EAH3" s="309"/>
      <c r="EAJ3" s="309"/>
      <c r="EAL3" s="309"/>
      <c r="EAN3" s="309"/>
      <c r="EAP3" s="309"/>
      <c r="EAR3" s="309"/>
      <c r="EAT3" s="309"/>
      <c r="EAV3" s="309"/>
      <c r="EAX3" s="309"/>
      <c r="EAZ3" s="309"/>
      <c r="EBB3" s="309"/>
      <c r="EBD3" s="309"/>
      <c r="EBF3" s="309"/>
      <c r="EBH3" s="309"/>
      <c r="EBJ3" s="309"/>
      <c r="EBL3" s="309"/>
      <c r="EBN3" s="309"/>
      <c r="EBP3" s="309"/>
      <c r="EBR3" s="309"/>
      <c r="EBT3" s="309"/>
      <c r="EBV3" s="309"/>
      <c r="EBX3" s="309"/>
      <c r="EBZ3" s="309"/>
      <c r="ECB3" s="309"/>
      <c r="ECD3" s="309"/>
      <c r="ECF3" s="309"/>
      <c r="ECH3" s="309"/>
      <c r="ECJ3" s="309"/>
      <c r="ECL3" s="309"/>
      <c r="ECN3" s="309"/>
      <c r="ECP3" s="309"/>
      <c r="ECR3" s="309"/>
      <c r="ECT3" s="309"/>
      <c r="ECV3" s="309"/>
      <c r="ECX3" s="309"/>
      <c r="ECZ3" s="309"/>
      <c r="EDB3" s="309"/>
      <c r="EDD3" s="309"/>
      <c r="EDF3" s="309"/>
      <c r="EDH3" s="309"/>
      <c r="EDJ3" s="309"/>
      <c r="EDL3" s="309"/>
      <c r="EDN3" s="309"/>
      <c r="EDP3" s="309"/>
      <c r="EDR3" s="309"/>
      <c r="EDT3" s="309"/>
      <c r="EDV3" s="309"/>
      <c r="EDX3" s="309"/>
      <c r="EDZ3" s="309"/>
      <c r="EEB3" s="309"/>
      <c r="EED3" s="309"/>
      <c r="EEF3" s="309"/>
      <c r="EEH3" s="309"/>
      <c r="EEJ3" s="309"/>
      <c r="EEL3" s="309"/>
      <c r="EEN3" s="309"/>
      <c r="EEP3" s="309"/>
      <c r="EER3" s="309"/>
      <c r="EET3" s="309"/>
      <c r="EEV3" s="309"/>
      <c r="EEX3" s="309"/>
      <c r="EEZ3" s="309"/>
      <c r="EFB3" s="309"/>
      <c r="EFD3" s="309"/>
      <c r="EFF3" s="309"/>
      <c r="EFH3" s="309"/>
      <c r="EFJ3" s="309"/>
      <c r="EFL3" s="309"/>
      <c r="EFN3" s="309"/>
      <c r="EFP3" s="309"/>
      <c r="EFR3" s="309"/>
      <c r="EFT3" s="309"/>
      <c r="EFV3" s="309"/>
      <c r="EFX3" s="309"/>
      <c r="EFZ3" s="309"/>
      <c r="EGB3" s="309"/>
      <c r="EGD3" s="309"/>
      <c r="EGF3" s="309"/>
      <c r="EGH3" s="309"/>
      <c r="EGJ3" s="309"/>
      <c r="EGL3" s="309"/>
      <c r="EGN3" s="309"/>
      <c r="EGP3" s="309"/>
      <c r="EGR3" s="309"/>
      <c r="EGT3" s="309"/>
      <c r="EGV3" s="309"/>
      <c r="EGX3" s="309"/>
      <c r="EGZ3" s="309"/>
      <c r="EHB3" s="309"/>
      <c r="EHD3" s="309"/>
      <c r="EHF3" s="309"/>
      <c r="EHH3" s="309"/>
      <c r="EHJ3" s="309"/>
      <c r="EHL3" s="309"/>
      <c r="EHN3" s="309"/>
      <c r="EHP3" s="309"/>
      <c r="EHR3" s="309"/>
      <c r="EHT3" s="309"/>
      <c r="EHV3" s="309"/>
      <c r="EHX3" s="309"/>
      <c r="EHZ3" s="309"/>
      <c r="EIB3" s="309"/>
      <c r="EID3" s="309"/>
      <c r="EIF3" s="309"/>
      <c r="EIH3" s="309"/>
      <c r="EIJ3" s="309"/>
      <c r="EIL3" s="309"/>
      <c r="EIN3" s="309"/>
      <c r="EIP3" s="309"/>
      <c r="EIR3" s="309"/>
      <c r="EIT3" s="309"/>
      <c r="EIV3" s="309"/>
      <c r="EIX3" s="309"/>
      <c r="EIZ3" s="309"/>
      <c r="EJB3" s="309"/>
      <c r="EJD3" s="309"/>
      <c r="EJF3" s="309"/>
      <c r="EJH3" s="309"/>
      <c r="EJJ3" s="309"/>
      <c r="EJL3" s="309"/>
      <c r="EJN3" s="309"/>
      <c r="EJP3" s="309"/>
      <c r="EJR3" s="309"/>
      <c r="EJT3" s="309"/>
      <c r="EJV3" s="309"/>
      <c r="EJX3" s="309"/>
      <c r="EJZ3" s="309"/>
      <c r="EKB3" s="309"/>
      <c r="EKD3" s="309"/>
      <c r="EKF3" s="309"/>
      <c r="EKH3" s="309"/>
      <c r="EKJ3" s="309"/>
      <c r="EKL3" s="309"/>
      <c r="EKN3" s="309"/>
      <c r="EKP3" s="309"/>
      <c r="EKR3" s="309"/>
      <c r="EKT3" s="309"/>
      <c r="EKV3" s="309"/>
      <c r="EKX3" s="309"/>
      <c r="EKZ3" s="309"/>
      <c r="ELB3" s="309"/>
      <c r="ELD3" s="309"/>
      <c r="ELF3" s="309"/>
      <c r="ELH3" s="309"/>
      <c r="ELJ3" s="309"/>
      <c r="ELL3" s="309"/>
      <c r="ELN3" s="309"/>
      <c r="ELP3" s="309"/>
      <c r="ELR3" s="309"/>
      <c r="ELT3" s="309"/>
      <c r="ELV3" s="309"/>
      <c r="ELX3" s="309"/>
      <c r="ELZ3" s="309"/>
      <c r="EMB3" s="309"/>
      <c r="EMD3" s="309"/>
      <c r="EMF3" s="309"/>
      <c r="EMH3" s="309"/>
      <c r="EMJ3" s="309"/>
      <c r="EML3" s="309"/>
      <c r="EMN3" s="309"/>
      <c r="EMP3" s="309"/>
      <c r="EMR3" s="309"/>
      <c r="EMT3" s="309"/>
      <c r="EMV3" s="309"/>
      <c r="EMX3" s="309"/>
      <c r="EMZ3" s="309"/>
      <c r="ENB3" s="309"/>
      <c r="END3" s="309"/>
      <c r="ENF3" s="309"/>
      <c r="ENH3" s="309"/>
      <c r="ENJ3" s="309"/>
      <c r="ENL3" s="309"/>
      <c r="ENN3" s="309"/>
      <c r="ENP3" s="309"/>
      <c r="ENR3" s="309"/>
      <c r="ENT3" s="309"/>
      <c r="ENV3" s="309"/>
      <c r="ENX3" s="309"/>
      <c r="ENZ3" s="309"/>
      <c r="EOB3" s="309"/>
      <c r="EOD3" s="309"/>
      <c r="EOF3" s="309"/>
      <c r="EOH3" s="309"/>
      <c r="EOJ3" s="309"/>
      <c r="EOL3" s="309"/>
      <c r="EON3" s="309"/>
      <c r="EOP3" s="309"/>
      <c r="EOR3" s="309"/>
      <c r="EOT3" s="309"/>
      <c r="EOV3" s="309"/>
      <c r="EOX3" s="309"/>
      <c r="EOZ3" s="309"/>
      <c r="EPB3" s="309"/>
      <c r="EPD3" s="309"/>
      <c r="EPF3" s="309"/>
      <c r="EPH3" s="309"/>
      <c r="EPJ3" s="309"/>
      <c r="EPL3" s="309"/>
      <c r="EPN3" s="309"/>
      <c r="EPP3" s="309"/>
      <c r="EPR3" s="309"/>
      <c r="EPT3" s="309"/>
      <c r="EPV3" s="309"/>
      <c r="EPX3" s="309"/>
      <c r="EPZ3" s="309"/>
      <c r="EQB3" s="309"/>
      <c r="EQD3" s="309"/>
      <c r="EQF3" s="309"/>
      <c r="EQH3" s="309"/>
      <c r="EQJ3" s="309"/>
      <c r="EQL3" s="309"/>
      <c r="EQN3" s="309"/>
      <c r="EQP3" s="309"/>
      <c r="EQR3" s="309"/>
      <c r="EQT3" s="309"/>
      <c r="EQV3" s="309"/>
      <c r="EQX3" s="309"/>
      <c r="EQZ3" s="309"/>
      <c r="ERB3" s="309"/>
      <c r="ERD3" s="309"/>
      <c r="ERF3" s="309"/>
      <c r="ERH3" s="309"/>
      <c r="ERJ3" s="309"/>
      <c r="ERL3" s="309"/>
      <c r="ERN3" s="309"/>
      <c r="ERP3" s="309"/>
      <c r="ERR3" s="309"/>
      <c r="ERT3" s="309"/>
      <c r="ERV3" s="309"/>
      <c r="ERX3" s="309"/>
      <c r="ERZ3" s="309"/>
      <c r="ESB3" s="309"/>
      <c r="ESD3" s="309"/>
      <c r="ESF3" s="309"/>
      <c r="ESH3" s="309"/>
      <c r="ESJ3" s="309"/>
      <c r="ESL3" s="309"/>
      <c r="ESN3" s="309"/>
      <c r="ESP3" s="309"/>
      <c r="ESR3" s="309"/>
      <c r="EST3" s="309"/>
      <c r="ESV3" s="309"/>
      <c r="ESX3" s="309"/>
      <c r="ESZ3" s="309"/>
      <c r="ETB3" s="309"/>
      <c r="ETD3" s="309"/>
      <c r="ETF3" s="309"/>
      <c r="ETH3" s="309"/>
      <c r="ETJ3" s="309"/>
      <c r="ETL3" s="309"/>
      <c r="ETN3" s="309"/>
      <c r="ETP3" s="309"/>
      <c r="ETR3" s="309"/>
      <c r="ETT3" s="309"/>
      <c r="ETV3" s="309"/>
      <c r="ETX3" s="309"/>
      <c r="ETZ3" s="309"/>
      <c r="EUB3" s="309"/>
      <c r="EUD3" s="309"/>
      <c r="EUF3" s="309"/>
      <c r="EUH3" s="309"/>
      <c r="EUJ3" s="309"/>
      <c r="EUL3" s="309"/>
      <c r="EUN3" s="309"/>
      <c r="EUP3" s="309"/>
      <c r="EUR3" s="309"/>
      <c r="EUT3" s="309"/>
      <c r="EUV3" s="309"/>
      <c r="EUX3" s="309"/>
      <c r="EUZ3" s="309"/>
      <c r="EVB3" s="309"/>
      <c r="EVD3" s="309"/>
      <c r="EVF3" s="309"/>
      <c r="EVH3" s="309"/>
      <c r="EVJ3" s="309"/>
      <c r="EVL3" s="309"/>
      <c r="EVN3" s="309"/>
      <c r="EVP3" s="309"/>
      <c r="EVR3" s="309"/>
      <c r="EVT3" s="309"/>
      <c r="EVV3" s="309"/>
      <c r="EVX3" s="309"/>
      <c r="EVZ3" s="309"/>
      <c r="EWB3" s="309"/>
      <c r="EWD3" s="309"/>
      <c r="EWF3" s="309"/>
      <c r="EWH3" s="309"/>
      <c r="EWJ3" s="309"/>
      <c r="EWL3" s="309"/>
      <c r="EWN3" s="309"/>
      <c r="EWP3" s="309"/>
      <c r="EWR3" s="309"/>
      <c r="EWT3" s="309"/>
      <c r="EWV3" s="309"/>
      <c r="EWX3" s="309"/>
      <c r="EWZ3" s="309"/>
      <c r="EXB3" s="309"/>
      <c r="EXD3" s="309"/>
      <c r="EXF3" s="309"/>
      <c r="EXH3" s="309"/>
      <c r="EXJ3" s="309"/>
      <c r="EXL3" s="309"/>
      <c r="EXN3" s="309"/>
      <c r="EXP3" s="309"/>
      <c r="EXR3" s="309"/>
      <c r="EXT3" s="309"/>
      <c r="EXV3" s="309"/>
      <c r="EXX3" s="309"/>
      <c r="EXZ3" s="309"/>
      <c r="EYB3" s="309"/>
      <c r="EYD3" s="309"/>
      <c r="EYF3" s="309"/>
      <c r="EYH3" s="309"/>
      <c r="EYJ3" s="309"/>
      <c r="EYL3" s="309"/>
      <c r="EYN3" s="309"/>
      <c r="EYP3" s="309"/>
      <c r="EYR3" s="309"/>
      <c r="EYT3" s="309"/>
      <c r="EYV3" s="309"/>
      <c r="EYX3" s="309"/>
      <c r="EYZ3" s="309"/>
      <c r="EZB3" s="309"/>
      <c r="EZD3" s="309"/>
      <c r="EZF3" s="309"/>
      <c r="EZH3" s="309"/>
      <c r="EZJ3" s="309"/>
      <c r="EZL3" s="309"/>
      <c r="EZN3" s="309"/>
      <c r="EZP3" s="309"/>
      <c r="EZR3" s="309"/>
      <c r="EZT3" s="309"/>
      <c r="EZV3" s="309"/>
      <c r="EZX3" s="309"/>
      <c r="EZZ3" s="309"/>
      <c r="FAB3" s="309"/>
      <c r="FAD3" s="309"/>
      <c r="FAF3" s="309"/>
      <c r="FAH3" s="309"/>
      <c r="FAJ3" s="309"/>
      <c r="FAL3" s="309"/>
      <c r="FAN3" s="309"/>
      <c r="FAP3" s="309"/>
      <c r="FAR3" s="309"/>
      <c r="FAT3" s="309"/>
      <c r="FAV3" s="309"/>
      <c r="FAX3" s="309"/>
      <c r="FAZ3" s="309"/>
      <c r="FBB3" s="309"/>
      <c r="FBD3" s="309"/>
      <c r="FBF3" s="309"/>
      <c r="FBH3" s="309"/>
      <c r="FBJ3" s="309"/>
      <c r="FBL3" s="309"/>
      <c r="FBN3" s="309"/>
      <c r="FBP3" s="309"/>
      <c r="FBR3" s="309"/>
      <c r="FBT3" s="309"/>
      <c r="FBV3" s="309"/>
      <c r="FBX3" s="309"/>
      <c r="FBZ3" s="309"/>
      <c r="FCB3" s="309"/>
      <c r="FCD3" s="309"/>
      <c r="FCF3" s="309"/>
      <c r="FCH3" s="309"/>
      <c r="FCJ3" s="309"/>
      <c r="FCL3" s="309"/>
      <c r="FCN3" s="309"/>
      <c r="FCP3" s="309"/>
      <c r="FCR3" s="309"/>
      <c r="FCT3" s="309"/>
      <c r="FCV3" s="309"/>
      <c r="FCX3" s="309"/>
      <c r="FCZ3" s="309"/>
      <c r="FDB3" s="309"/>
      <c r="FDD3" s="309"/>
      <c r="FDF3" s="309"/>
      <c r="FDH3" s="309"/>
      <c r="FDJ3" s="309"/>
      <c r="FDL3" s="309"/>
      <c r="FDN3" s="309"/>
      <c r="FDP3" s="309"/>
      <c r="FDR3" s="309"/>
      <c r="FDT3" s="309"/>
      <c r="FDV3" s="309"/>
      <c r="FDX3" s="309"/>
      <c r="FDZ3" s="309"/>
      <c r="FEB3" s="309"/>
      <c r="FED3" s="309"/>
      <c r="FEF3" s="309"/>
      <c r="FEH3" s="309"/>
      <c r="FEJ3" s="309"/>
      <c r="FEL3" s="309"/>
      <c r="FEN3" s="309"/>
      <c r="FEP3" s="309"/>
      <c r="FER3" s="309"/>
      <c r="FET3" s="309"/>
      <c r="FEV3" s="309"/>
      <c r="FEX3" s="309"/>
      <c r="FEZ3" s="309"/>
      <c r="FFB3" s="309"/>
      <c r="FFD3" s="309"/>
      <c r="FFF3" s="309"/>
      <c r="FFH3" s="309"/>
      <c r="FFJ3" s="309"/>
      <c r="FFL3" s="309"/>
      <c r="FFN3" s="309"/>
      <c r="FFP3" s="309"/>
      <c r="FFR3" s="309"/>
      <c r="FFT3" s="309"/>
      <c r="FFV3" s="309"/>
      <c r="FFX3" s="309"/>
      <c r="FFZ3" s="309"/>
      <c r="FGB3" s="309"/>
      <c r="FGD3" s="309"/>
      <c r="FGF3" s="309"/>
      <c r="FGH3" s="309"/>
      <c r="FGJ3" s="309"/>
      <c r="FGL3" s="309"/>
      <c r="FGN3" s="309"/>
      <c r="FGP3" s="309"/>
      <c r="FGR3" s="309"/>
      <c r="FGT3" s="309"/>
      <c r="FGV3" s="309"/>
      <c r="FGX3" s="309"/>
      <c r="FGZ3" s="309"/>
      <c r="FHB3" s="309"/>
      <c r="FHD3" s="309"/>
      <c r="FHF3" s="309"/>
      <c r="FHH3" s="309"/>
      <c r="FHJ3" s="309"/>
      <c r="FHL3" s="309"/>
      <c r="FHN3" s="309"/>
      <c r="FHP3" s="309"/>
      <c r="FHR3" s="309"/>
      <c r="FHT3" s="309"/>
      <c r="FHV3" s="309"/>
      <c r="FHX3" s="309"/>
      <c r="FHZ3" s="309"/>
      <c r="FIB3" s="309"/>
      <c r="FID3" s="309"/>
      <c r="FIF3" s="309"/>
      <c r="FIH3" s="309"/>
      <c r="FIJ3" s="309"/>
      <c r="FIL3" s="309"/>
      <c r="FIN3" s="309"/>
      <c r="FIP3" s="309"/>
      <c r="FIR3" s="309"/>
      <c r="FIT3" s="309"/>
      <c r="FIV3" s="309"/>
      <c r="FIX3" s="309"/>
      <c r="FIZ3" s="309"/>
      <c r="FJB3" s="309"/>
      <c r="FJD3" s="309"/>
      <c r="FJF3" s="309"/>
      <c r="FJH3" s="309"/>
      <c r="FJJ3" s="309"/>
      <c r="FJL3" s="309"/>
      <c r="FJN3" s="309"/>
      <c r="FJP3" s="309"/>
      <c r="FJR3" s="309"/>
      <c r="FJT3" s="309"/>
      <c r="FJV3" s="309"/>
      <c r="FJX3" s="309"/>
      <c r="FJZ3" s="309"/>
      <c r="FKB3" s="309"/>
      <c r="FKD3" s="309"/>
      <c r="FKF3" s="309"/>
      <c r="FKH3" s="309"/>
      <c r="FKJ3" s="309"/>
      <c r="FKL3" s="309"/>
      <c r="FKN3" s="309"/>
      <c r="FKP3" s="309"/>
      <c r="FKR3" s="309"/>
      <c r="FKT3" s="309"/>
      <c r="FKV3" s="309"/>
      <c r="FKX3" s="309"/>
      <c r="FKZ3" s="309"/>
      <c r="FLB3" s="309"/>
      <c r="FLD3" s="309"/>
      <c r="FLF3" s="309"/>
      <c r="FLH3" s="309"/>
      <c r="FLJ3" s="309"/>
      <c r="FLL3" s="309"/>
      <c r="FLN3" s="309"/>
      <c r="FLP3" s="309"/>
      <c r="FLR3" s="309"/>
      <c r="FLT3" s="309"/>
      <c r="FLV3" s="309"/>
      <c r="FLX3" s="309"/>
      <c r="FLZ3" s="309"/>
      <c r="FMB3" s="309"/>
      <c r="FMD3" s="309"/>
      <c r="FMF3" s="309"/>
      <c r="FMH3" s="309"/>
      <c r="FMJ3" s="309"/>
      <c r="FML3" s="309"/>
      <c r="FMN3" s="309"/>
      <c r="FMP3" s="309"/>
      <c r="FMR3" s="309"/>
      <c r="FMT3" s="309"/>
      <c r="FMV3" s="309"/>
      <c r="FMX3" s="309"/>
      <c r="FMZ3" s="309"/>
      <c r="FNB3" s="309"/>
      <c r="FND3" s="309"/>
      <c r="FNF3" s="309"/>
      <c r="FNH3" s="309"/>
      <c r="FNJ3" s="309"/>
      <c r="FNL3" s="309"/>
      <c r="FNN3" s="309"/>
      <c r="FNP3" s="309"/>
      <c r="FNR3" s="309"/>
      <c r="FNT3" s="309"/>
      <c r="FNV3" s="309"/>
      <c r="FNX3" s="309"/>
      <c r="FNZ3" s="309"/>
      <c r="FOB3" s="309"/>
      <c r="FOD3" s="309"/>
      <c r="FOF3" s="309"/>
      <c r="FOH3" s="309"/>
      <c r="FOJ3" s="309"/>
      <c r="FOL3" s="309"/>
      <c r="FON3" s="309"/>
      <c r="FOP3" s="309"/>
      <c r="FOR3" s="309"/>
      <c r="FOT3" s="309"/>
      <c r="FOV3" s="309"/>
      <c r="FOX3" s="309"/>
      <c r="FOZ3" s="309"/>
      <c r="FPB3" s="309"/>
      <c r="FPD3" s="309"/>
      <c r="FPF3" s="309"/>
      <c r="FPH3" s="309"/>
      <c r="FPJ3" s="309"/>
      <c r="FPL3" s="309"/>
      <c r="FPN3" s="309"/>
      <c r="FPP3" s="309"/>
      <c r="FPR3" s="309"/>
      <c r="FPT3" s="309"/>
      <c r="FPV3" s="309"/>
      <c r="FPX3" s="309"/>
      <c r="FPZ3" s="309"/>
      <c r="FQB3" s="309"/>
      <c r="FQD3" s="309"/>
      <c r="FQF3" s="309"/>
      <c r="FQH3" s="309"/>
      <c r="FQJ3" s="309"/>
      <c r="FQL3" s="309"/>
      <c r="FQN3" s="309"/>
      <c r="FQP3" s="309"/>
      <c r="FQR3" s="309"/>
      <c r="FQT3" s="309"/>
      <c r="FQV3" s="309"/>
      <c r="FQX3" s="309"/>
      <c r="FQZ3" s="309"/>
      <c r="FRB3" s="309"/>
      <c r="FRD3" s="309"/>
      <c r="FRF3" s="309"/>
      <c r="FRH3" s="309"/>
      <c r="FRJ3" s="309"/>
      <c r="FRL3" s="309"/>
      <c r="FRN3" s="309"/>
      <c r="FRP3" s="309"/>
      <c r="FRR3" s="309"/>
      <c r="FRT3" s="309"/>
      <c r="FRV3" s="309"/>
      <c r="FRX3" s="309"/>
      <c r="FRZ3" s="309"/>
      <c r="FSB3" s="309"/>
      <c r="FSD3" s="309"/>
      <c r="FSF3" s="309"/>
      <c r="FSH3" s="309"/>
      <c r="FSJ3" s="309"/>
      <c r="FSL3" s="309"/>
      <c r="FSN3" s="309"/>
      <c r="FSP3" s="309"/>
      <c r="FSR3" s="309"/>
      <c r="FST3" s="309"/>
      <c r="FSV3" s="309"/>
      <c r="FSX3" s="309"/>
      <c r="FSZ3" s="309"/>
      <c r="FTB3" s="309"/>
      <c r="FTD3" s="309"/>
      <c r="FTF3" s="309"/>
      <c r="FTH3" s="309"/>
      <c r="FTJ3" s="309"/>
      <c r="FTL3" s="309"/>
      <c r="FTN3" s="309"/>
      <c r="FTP3" s="309"/>
      <c r="FTR3" s="309"/>
      <c r="FTT3" s="309"/>
      <c r="FTV3" s="309"/>
      <c r="FTX3" s="309"/>
      <c r="FTZ3" s="309"/>
      <c r="FUB3" s="309"/>
      <c r="FUD3" s="309"/>
      <c r="FUF3" s="309"/>
      <c r="FUH3" s="309"/>
      <c r="FUJ3" s="309"/>
      <c r="FUL3" s="309"/>
      <c r="FUN3" s="309"/>
      <c r="FUP3" s="309"/>
      <c r="FUR3" s="309"/>
      <c r="FUT3" s="309"/>
      <c r="FUV3" s="309"/>
      <c r="FUX3" s="309"/>
      <c r="FUZ3" s="309"/>
      <c r="FVB3" s="309"/>
      <c r="FVD3" s="309"/>
      <c r="FVF3" s="309"/>
      <c r="FVH3" s="309"/>
      <c r="FVJ3" s="309"/>
      <c r="FVL3" s="309"/>
      <c r="FVN3" s="309"/>
      <c r="FVP3" s="309"/>
      <c r="FVR3" s="309"/>
      <c r="FVT3" s="309"/>
      <c r="FVV3" s="309"/>
      <c r="FVX3" s="309"/>
      <c r="FVZ3" s="309"/>
      <c r="FWB3" s="309"/>
      <c r="FWD3" s="309"/>
      <c r="FWF3" s="309"/>
      <c r="FWH3" s="309"/>
      <c r="FWJ3" s="309"/>
      <c r="FWL3" s="309"/>
      <c r="FWN3" s="309"/>
      <c r="FWP3" s="309"/>
      <c r="FWR3" s="309"/>
      <c r="FWT3" s="309"/>
      <c r="FWV3" s="309"/>
      <c r="FWX3" s="309"/>
      <c r="FWZ3" s="309"/>
      <c r="FXB3" s="309"/>
      <c r="FXD3" s="309"/>
      <c r="FXF3" s="309"/>
      <c r="FXH3" s="309"/>
      <c r="FXJ3" s="309"/>
      <c r="FXL3" s="309"/>
      <c r="FXN3" s="309"/>
      <c r="FXP3" s="309"/>
      <c r="FXR3" s="309"/>
      <c r="FXT3" s="309"/>
      <c r="FXV3" s="309"/>
      <c r="FXX3" s="309"/>
      <c r="FXZ3" s="309"/>
      <c r="FYB3" s="309"/>
      <c r="FYD3" s="309"/>
      <c r="FYF3" s="309"/>
      <c r="FYH3" s="309"/>
      <c r="FYJ3" s="309"/>
      <c r="FYL3" s="309"/>
      <c r="FYN3" s="309"/>
      <c r="FYP3" s="309"/>
      <c r="FYR3" s="309"/>
      <c r="FYT3" s="309"/>
      <c r="FYV3" s="309"/>
      <c r="FYX3" s="309"/>
      <c r="FYZ3" s="309"/>
      <c r="FZB3" s="309"/>
      <c r="FZD3" s="309"/>
      <c r="FZF3" s="309"/>
      <c r="FZH3" s="309"/>
      <c r="FZJ3" s="309"/>
      <c r="FZL3" s="309"/>
      <c r="FZN3" s="309"/>
      <c r="FZP3" s="309"/>
      <c r="FZR3" s="309"/>
      <c r="FZT3" s="309"/>
      <c r="FZV3" s="309"/>
      <c r="FZX3" s="309"/>
      <c r="FZZ3" s="309"/>
      <c r="GAB3" s="309"/>
      <c r="GAD3" s="309"/>
      <c r="GAF3" s="309"/>
      <c r="GAH3" s="309"/>
      <c r="GAJ3" s="309"/>
      <c r="GAL3" s="309"/>
      <c r="GAN3" s="309"/>
      <c r="GAP3" s="309"/>
      <c r="GAR3" s="309"/>
      <c r="GAT3" s="309"/>
      <c r="GAV3" s="309"/>
      <c r="GAX3" s="309"/>
      <c r="GAZ3" s="309"/>
      <c r="GBB3" s="309"/>
      <c r="GBD3" s="309"/>
      <c r="GBF3" s="309"/>
      <c r="GBH3" s="309"/>
      <c r="GBJ3" s="309"/>
      <c r="GBL3" s="309"/>
      <c r="GBN3" s="309"/>
      <c r="GBP3" s="309"/>
      <c r="GBR3" s="309"/>
      <c r="GBT3" s="309"/>
      <c r="GBV3" s="309"/>
      <c r="GBX3" s="309"/>
      <c r="GBZ3" s="309"/>
      <c r="GCB3" s="309"/>
      <c r="GCD3" s="309"/>
      <c r="GCF3" s="309"/>
      <c r="GCH3" s="309"/>
      <c r="GCJ3" s="309"/>
      <c r="GCL3" s="309"/>
      <c r="GCN3" s="309"/>
      <c r="GCP3" s="309"/>
      <c r="GCR3" s="309"/>
      <c r="GCT3" s="309"/>
      <c r="GCV3" s="309"/>
      <c r="GCX3" s="309"/>
      <c r="GCZ3" s="309"/>
      <c r="GDB3" s="309"/>
      <c r="GDD3" s="309"/>
      <c r="GDF3" s="309"/>
      <c r="GDH3" s="309"/>
      <c r="GDJ3" s="309"/>
      <c r="GDL3" s="309"/>
      <c r="GDN3" s="309"/>
      <c r="GDP3" s="309"/>
      <c r="GDR3" s="309"/>
      <c r="GDT3" s="309"/>
      <c r="GDV3" s="309"/>
      <c r="GDX3" s="309"/>
      <c r="GDZ3" s="309"/>
      <c r="GEB3" s="309"/>
      <c r="GED3" s="309"/>
      <c r="GEF3" s="309"/>
      <c r="GEH3" s="309"/>
      <c r="GEJ3" s="309"/>
      <c r="GEL3" s="309"/>
      <c r="GEN3" s="309"/>
      <c r="GEP3" s="309"/>
      <c r="GER3" s="309"/>
      <c r="GET3" s="309"/>
      <c r="GEV3" s="309"/>
      <c r="GEX3" s="309"/>
      <c r="GEZ3" s="309"/>
      <c r="GFB3" s="309"/>
      <c r="GFD3" s="309"/>
      <c r="GFF3" s="309"/>
      <c r="GFH3" s="309"/>
      <c r="GFJ3" s="309"/>
      <c r="GFL3" s="309"/>
      <c r="GFN3" s="309"/>
      <c r="GFP3" s="309"/>
      <c r="GFR3" s="309"/>
      <c r="GFT3" s="309"/>
      <c r="GFV3" s="309"/>
      <c r="GFX3" s="309"/>
      <c r="GFZ3" s="309"/>
      <c r="GGB3" s="309"/>
      <c r="GGD3" s="309"/>
      <c r="GGF3" s="309"/>
      <c r="GGH3" s="309"/>
      <c r="GGJ3" s="309"/>
      <c r="GGL3" s="309"/>
      <c r="GGN3" s="309"/>
      <c r="GGP3" s="309"/>
      <c r="GGR3" s="309"/>
      <c r="GGT3" s="309"/>
      <c r="GGV3" s="309"/>
      <c r="GGX3" s="309"/>
      <c r="GGZ3" s="309"/>
      <c r="GHB3" s="309"/>
      <c r="GHD3" s="309"/>
      <c r="GHF3" s="309"/>
      <c r="GHH3" s="309"/>
      <c r="GHJ3" s="309"/>
      <c r="GHL3" s="309"/>
      <c r="GHN3" s="309"/>
      <c r="GHP3" s="309"/>
      <c r="GHR3" s="309"/>
      <c r="GHT3" s="309"/>
      <c r="GHV3" s="309"/>
      <c r="GHX3" s="309"/>
      <c r="GHZ3" s="309"/>
      <c r="GIB3" s="309"/>
      <c r="GID3" s="309"/>
      <c r="GIF3" s="309"/>
      <c r="GIH3" s="309"/>
      <c r="GIJ3" s="309"/>
      <c r="GIL3" s="309"/>
      <c r="GIN3" s="309"/>
      <c r="GIP3" s="309"/>
      <c r="GIR3" s="309"/>
      <c r="GIT3" s="309"/>
      <c r="GIV3" s="309"/>
      <c r="GIX3" s="309"/>
      <c r="GIZ3" s="309"/>
      <c r="GJB3" s="309"/>
      <c r="GJD3" s="309"/>
      <c r="GJF3" s="309"/>
      <c r="GJH3" s="309"/>
      <c r="GJJ3" s="309"/>
      <c r="GJL3" s="309"/>
      <c r="GJN3" s="309"/>
      <c r="GJP3" s="309"/>
      <c r="GJR3" s="309"/>
      <c r="GJT3" s="309"/>
      <c r="GJV3" s="309"/>
      <c r="GJX3" s="309"/>
      <c r="GJZ3" s="309"/>
      <c r="GKB3" s="309"/>
      <c r="GKD3" s="309"/>
      <c r="GKF3" s="309"/>
      <c r="GKH3" s="309"/>
      <c r="GKJ3" s="309"/>
      <c r="GKL3" s="309"/>
      <c r="GKN3" s="309"/>
      <c r="GKP3" s="309"/>
      <c r="GKR3" s="309"/>
      <c r="GKT3" s="309"/>
      <c r="GKV3" s="309"/>
      <c r="GKX3" s="309"/>
      <c r="GKZ3" s="309"/>
      <c r="GLB3" s="309"/>
      <c r="GLD3" s="309"/>
      <c r="GLF3" s="309"/>
      <c r="GLH3" s="309"/>
      <c r="GLJ3" s="309"/>
      <c r="GLL3" s="309"/>
      <c r="GLN3" s="309"/>
      <c r="GLP3" s="309"/>
      <c r="GLR3" s="309"/>
      <c r="GLT3" s="309"/>
      <c r="GLV3" s="309"/>
      <c r="GLX3" s="309"/>
      <c r="GLZ3" s="309"/>
      <c r="GMB3" s="309"/>
      <c r="GMD3" s="309"/>
      <c r="GMF3" s="309"/>
      <c r="GMH3" s="309"/>
      <c r="GMJ3" s="309"/>
      <c r="GML3" s="309"/>
      <c r="GMN3" s="309"/>
      <c r="GMP3" s="309"/>
      <c r="GMR3" s="309"/>
      <c r="GMT3" s="309"/>
      <c r="GMV3" s="309"/>
      <c r="GMX3" s="309"/>
      <c r="GMZ3" s="309"/>
      <c r="GNB3" s="309"/>
      <c r="GND3" s="309"/>
      <c r="GNF3" s="309"/>
      <c r="GNH3" s="309"/>
      <c r="GNJ3" s="309"/>
      <c r="GNL3" s="309"/>
      <c r="GNN3" s="309"/>
      <c r="GNP3" s="309"/>
      <c r="GNR3" s="309"/>
      <c r="GNT3" s="309"/>
      <c r="GNV3" s="309"/>
      <c r="GNX3" s="309"/>
      <c r="GNZ3" s="309"/>
      <c r="GOB3" s="309"/>
      <c r="GOD3" s="309"/>
      <c r="GOF3" s="309"/>
      <c r="GOH3" s="309"/>
      <c r="GOJ3" s="309"/>
      <c r="GOL3" s="309"/>
      <c r="GON3" s="309"/>
      <c r="GOP3" s="309"/>
      <c r="GOR3" s="309"/>
      <c r="GOT3" s="309"/>
      <c r="GOV3" s="309"/>
      <c r="GOX3" s="309"/>
      <c r="GOZ3" s="309"/>
      <c r="GPB3" s="309"/>
      <c r="GPD3" s="309"/>
      <c r="GPF3" s="309"/>
      <c r="GPH3" s="309"/>
      <c r="GPJ3" s="309"/>
      <c r="GPL3" s="309"/>
      <c r="GPN3" s="309"/>
      <c r="GPP3" s="309"/>
      <c r="GPR3" s="309"/>
      <c r="GPT3" s="309"/>
      <c r="GPV3" s="309"/>
      <c r="GPX3" s="309"/>
      <c r="GPZ3" s="309"/>
      <c r="GQB3" s="309"/>
      <c r="GQD3" s="309"/>
      <c r="GQF3" s="309"/>
      <c r="GQH3" s="309"/>
      <c r="GQJ3" s="309"/>
      <c r="GQL3" s="309"/>
      <c r="GQN3" s="309"/>
      <c r="GQP3" s="309"/>
      <c r="GQR3" s="309"/>
      <c r="GQT3" s="309"/>
      <c r="GQV3" s="309"/>
      <c r="GQX3" s="309"/>
      <c r="GQZ3" s="309"/>
      <c r="GRB3" s="309"/>
      <c r="GRD3" s="309"/>
      <c r="GRF3" s="309"/>
      <c r="GRH3" s="309"/>
      <c r="GRJ3" s="309"/>
      <c r="GRL3" s="309"/>
      <c r="GRN3" s="309"/>
      <c r="GRP3" s="309"/>
      <c r="GRR3" s="309"/>
      <c r="GRT3" s="309"/>
      <c r="GRV3" s="309"/>
      <c r="GRX3" s="309"/>
      <c r="GRZ3" s="309"/>
      <c r="GSB3" s="309"/>
      <c r="GSD3" s="309"/>
      <c r="GSF3" s="309"/>
      <c r="GSH3" s="309"/>
      <c r="GSJ3" s="309"/>
      <c r="GSL3" s="309"/>
      <c r="GSN3" s="309"/>
      <c r="GSP3" s="309"/>
      <c r="GSR3" s="309"/>
      <c r="GST3" s="309"/>
      <c r="GSV3" s="309"/>
      <c r="GSX3" s="309"/>
      <c r="GSZ3" s="309"/>
      <c r="GTB3" s="309"/>
      <c r="GTD3" s="309"/>
      <c r="GTF3" s="309"/>
      <c r="GTH3" s="309"/>
      <c r="GTJ3" s="309"/>
      <c r="GTL3" s="309"/>
      <c r="GTN3" s="309"/>
      <c r="GTP3" s="309"/>
      <c r="GTR3" s="309"/>
      <c r="GTT3" s="309"/>
      <c r="GTV3" s="309"/>
      <c r="GTX3" s="309"/>
      <c r="GTZ3" s="309"/>
      <c r="GUB3" s="309"/>
      <c r="GUD3" s="309"/>
      <c r="GUF3" s="309"/>
      <c r="GUH3" s="309"/>
      <c r="GUJ3" s="309"/>
      <c r="GUL3" s="309"/>
      <c r="GUN3" s="309"/>
      <c r="GUP3" s="309"/>
      <c r="GUR3" s="309"/>
      <c r="GUT3" s="309"/>
      <c r="GUV3" s="309"/>
      <c r="GUX3" s="309"/>
      <c r="GUZ3" s="309"/>
      <c r="GVB3" s="309"/>
      <c r="GVD3" s="309"/>
      <c r="GVF3" s="309"/>
      <c r="GVH3" s="309"/>
      <c r="GVJ3" s="309"/>
      <c r="GVL3" s="309"/>
      <c r="GVN3" s="309"/>
      <c r="GVP3" s="309"/>
      <c r="GVR3" s="309"/>
      <c r="GVT3" s="309"/>
      <c r="GVV3" s="309"/>
      <c r="GVX3" s="309"/>
      <c r="GVZ3" s="309"/>
      <c r="GWB3" s="309"/>
      <c r="GWD3" s="309"/>
      <c r="GWF3" s="309"/>
      <c r="GWH3" s="309"/>
      <c r="GWJ3" s="309"/>
      <c r="GWL3" s="309"/>
      <c r="GWN3" s="309"/>
      <c r="GWP3" s="309"/>
      <c r="GWR3" s="309"/>
      <c r="GWT3" s="309"/>
      <c r="GWV3" s="309"/>
      <c r="GWX3" s="309"/>
      <c r="GWZ3" s="309"/>
      <c r="GXB3" s="309"/>
      <c r="GXD3" s="309"/>
      <c r="GXF3" s="309"/>
      <c r="GXH3" s="309"/>
      <c r="GXJ3" s="309"/>
      <c r="GXL3" s="309"/>
      <c r="GXN3" s="309"/>
      <c r="GXP3" s="309"/>
      <c r="GXR3" s="309"/>
      <c r="GXT3" s="309"/>
      <c r="GXV3" s="309"/>
      <c r="GXX3" s="309"/>
      <c r="GXZ3" s="309"/>
      <c r="GYB3" s="309"/>
      <c r="GYD3" s="309"/>
      <c r="GYF3" s="309"/>
      <c r="GYH3" s="309"/>
      <c r="GYJ3" s="309"/>
      <c r="GYL3" s="309"/>
      <c r="GYN3" s="309"/>
      <c r="GYP3" s="309"/>
      <c r="GYR3" s="309"/>
      <c r="GYT3" s="309"/>
      <c r="GYV3" s="309"/>
      <c r="GYX3" s="309"/>
      <c r="GYZ3" s="309"/>
      <c r="GZB3" s="309"/>
      <c r="GZD3" s="309"/>
      <c r="GZF3" s="309"/>
      <c r="GZH3" s="309"/>
      <c r="GZJ3" s="309"/>
      <c r="GZL3" s="309"/>
      <c r="GZN3" s="309"/>
      <c r="GZP3" s="309"/>
      <c r="GZR3" s="309"/>
      <c r="GZT3" s="309"/>
      <c r="GZV3" s="309"/>
      <c r="GZX3" s="309"/>
      <c r="GZZ3" s="309"/>
      <c r="HAB3" s="309"/>
      <c r="HAD3" s="309"/>
      <c r="HAF3" s="309"/>
      <c r="HAH3" s="309"/>
      <c r="HAJ3" s="309"/>
      <c r="HAL3" s="309"/>
      <c r="HAN3" s="309"/>
      <c r="HAP3" s="309"/>
      <c r="HAR3" s="309"/>
      <c r="HAT3" s="309"/>
      <c r="HAV3" s="309"/>
      <c r="HAX3" s="309"/>
      <c r="HAZ3" s="309"/>
      <c r="HBB3" s="309"/>
      <c r="HBD3" s="309"/>
      <c r="HBF3" s="309"/>
      <c r="HBH3" s="309"/>
      <c r="HBJ3" s="309"/>
      <c r="HBL3" s="309"/>
      <c r="HBN3" s="309"/>
      <c r="HBP3" s="309"/>
      <c r="HBR3" s="309"/>
      <c r="HBT3" s="309"/>
      <c r="HBV3" s="309"/>
      <c r="HBX3" s="309"/>
      <c r="HBZ3" s="309"/>
      <c r="HCB3" s="309"/>
      <c r="HCD3" s="309"/>
      <c r="HCF3" s="309"/>
      <c r="HCH3" s="309"/>
      <c r="HCJ3" s="309"/>
      <c r="HCL3" s="309"/>
      <c r="HCN3" s="309"/>
      <c r="HCP3" s="309"/>
      <c r="HCR3" s="309"/>
      <c r="HCT3" s="309"/>
      <c r="HCV3" s="309"/>
      <c r="HCX3" s="309"/>
      <c r="HCZ3" s="309"/>
      <c r="HDB3" s="309"/>
      <c r="HDD3" s="309"/>
      <c r="HDF3" s="309"/>
      <c r="HDH3" s="309"/>
      <c r="HDJ3" s="309"/>
      <c r="HDL3" s="309"/>
      <c r="HDN3" s="309"/>
      <c r="HDP3" s="309"/>
      <c r="HDR3" s="309"/>
      <c r="HDT3" s="309"/>
      <c r="HDV3" s="309"/>
      <c r="HDX3" s="309"/>
      <c r="HDZ3" s="309"/>
      <c r="HEB3" s="309"/>
      <c r="HED3" s="309"/>
      <c r="HEF3" s="309"/>
      <c r="HEH3" s="309"/>
      <c r="HEJ3" s="309"/>
      <c r="HEL3" s="309"/>
      <c r="HEN3" s="309"/>
      <c r="HEP3" s="309"/>
      <c r="HER3" s="309"/>
      <c r="HET3" s="309"/>
      <c r="HEV3" s="309"/>
      <c r="HEX3" s="309"/>
      <c r="HEZ3" s="309"/>
      <c r="HFB3" s="309"/>
      <c r="HFD3" s="309"/>
      <c r="HFF3" s="309"/>
      <c r="HFH3" s="309"/>
      <c r="HFJ3" s="309"/>
      <c r="HFL3" s="309"/>
      <c r="HFN3" s="309"/>
      <c r="HFP3" s="309"/>
      <c r="HFR3" s="309"/>
      <c r="HFT3" s="309"/>
      <c r="HFV3" s="309"/>
      <c r="HFX3" s="309"/>
      <c r="HFZ3" s="309"/>
      <c r="HGB3" s="309"/>
      <c r="HGD3" s="309"/>
      <c r="HGF3" s="309"/>
      <c r="HGH3" s="309"/>
      <c r="HGJ3" s="309"/>
      <c r="HGL3" s="309"/>
      <c r="HGN3" s="309"/>
      <c r="HGP3" s="309"/>
      <c r="HGR3" s="309"/>
      <c r="HGT3" s="309"/>
      <c r="HGV3" s="309"/>
      <c r="HGX3" s="309"/>
      <c r="HGZ3" s="309"/>
      <c r="HHB3" s="309"/>
      <c r="HHD3" s="309"/>
      <c r="HHF3" s="309"/>
      <c r="HHH3" s="309"/>
      <c r="HHJ3" s="309"/>
      <c r="HHL3" s="309"/>
      <c r="HHN3" s="309"/>
      <c r="HHP3" s="309"/>
      <c r="HHR3" s="309"/>
      <c r="HHT3" s="309"/>
      <c r="HHV3" s="309"/>
      <c r="HHX3" s="309"/>
      <c r="HHZ3" s="309"/>
      <c r="HIB3" s="309"/>
      <c r="HID3" s="309"/>
      <c r="HIF3" s="309"/>
      <c r="HIH3" s="309"/>
      <c r="HIJ3" s="309"/>
      <c r="HIL3" s="309"/>
      <c r="HIN3" s="309"/>
      <c r="HIP3" s="309"/>
      <c r="HIR3" s="309"/>
      <c r="HIT3" s="309"/>
      <c r="HIV3" s="309"/>
      <c r="HIX3" s="309"/>
      <c r="HIZ3" s="309"/>
      <c r="HJB3" s="309"/>
      <c r="HJD3" s="309"/>
      <c r="HJF3" s="309"/>
      <c r="HJH3" s="309"/>
      <c r="HJJ3" s="309"/>
      <c r="HJL3" s="309"/>
      <c r="HJN3" s="309"/>
      <c r="HJP3" s="309"/>
      <c r="HJR3" s="309"/>
      <c r="HJT3" s="309"/>
      <c r="HJV3" s="309"/>
      <c r="HJX3" s="309"/>
      <c r="HJZ3" s="309"/>
      <c r="HKB3" s="309"/>
      <c r="HKD3" s="309"/>
      <c r="HKF3" s="309"/>
      <c r="HKH3" s="309"/>
      <c r="HKJ3" s="309"/>
      <c r="HKL3" s="309"/>
      <c r="HKN3" s="309"/>
      <c r="HKP3" s="309"/>
      <c r="HKR3" s="309"/>
      <c r="HKT3" s="309"/>
      <c r="HKV3" s="309"/>
      <c r="HKX3" s="309"/>
      <c r="HKZ3" s="309"/>
      <c r="HLB3" s="309"/>
      <c r="HLD3" s="309"/>
      <c r="HLF3" s="309"/>
      <c r="HLH3" s="309"/>
      <c r="HLJ3" s="309"/>
      <c r="HLL3" s="309"/>
      <c r="HLN3" s="309"/>
      <c r="HLP3" s="309"/>
      <c r="HLR3" s="309"/>
      <c r="HLT3" s="309"/>
      <c r="HLV3" s="309"/>
      <c r="HLX3" s="309"/>
      <c r="HLZ3" s="309"/>
      <c r="HMB3" s="309"/>
      <c r="HMD3" s="309"/>
      <c r="HMF3" s="309"/>
      <c r="HMH3" s="309"/>
      <c r="HMJ3" s="309"/>
      <c r="HML3" s="309"/>
      <c r="HMN3" s="309"/>
      <c r="HMP3" s="309"/>
      <c r="HMR3" s="309"/>
      <c r="HMT3" s="309"/>
      <c r="HMV3" s="309"/>
      <c r="HMX3" s="309"/>
      <c r="HMZ3" s="309"/>
      <c r="HNB3" s="309"/>
      <c r="HND3" s="309"/>
      <c r="HNF3" s="309"/>
      <c r="HNH3" s="309"/>
      <c r="HNJ3" s="309"/>
      <c r="HNL3" s="309"/>
      <c r="HNN3" s="309"/>
      <c r="HNP3" s="309"/>
      <c r="HNR3" s="309"/>
      <c r="HNT3" s="309"/>
      <c r="HNV3" s="309"/>
      <c r="HNX3" s="309"/>
      <c r="HNZ3" s="309"/>
      <c r="HOB3" s="309"/>
      <c r="HOD3" s="309"/>
      <c r="HOF3" s="309"/>
      <c r="HOH3" s="309"/>
      <c r="HOJ3" s="309"/>
      <c r="HOL3" s="309"/>
      <c r="HON3" s="309"/>
      <c r="HOP3" s="309"/>
      <c r="HOR3" s="309"/>
      <c r="HOT3" s="309"/>
      <c r="HOV3" s="309"/>
      <c r="HOX3" s="309"/>
      <c r="HOZ3" s="309"/>
      <c r="HPB3" s="309"/>
      <c r="HPD3" s="309"/>
      <c r="HPF3" s="309"/>
      <c r="HPH3" s="309"/>
      <c r="HPJ3" s="309"/>
      <c r="HPL3" s="309"/>
      <c r="HPN3" s="309"/>
      <c r="HPP3" s="309"/>
      <c r="HPR3" s="309"/>
      <c r="HPT3" s="309"/>
      <c r="HPV3" s="309"/>
      <c r="HPX3" s="309"/>
      <c r="HPZ3" s="309"/>
      <c r="HQB3" s="309"/>
      <c r="HQD3" s="309"/>
      <c r="HQF3" s="309"/>
      <c r="HQH3" s="309"/>
      <c r="HQJ3" s="309"/>
      <c r="HQL3" s="309"/>
      <c r="HQN3" s="309"/>
      <c r="HQP3" s="309"/>
      <c r="HQR3" s="309"/>
      <c r="HQT3" s="309"/>
      <c r="HQV3" s="309"/>
      <c r="HQX3" s="309"/>
      <c r="HQZ3" s="309"/>
      <c r="HRB3" s="309"/>
      <c r="HRD3" s="309"/>
      <c r="HRF3" s="309"/>
      <c r="HRH3" s="309"/>
      <c r="HRJ3" s="309"/>
      <c r="HRL3" s="309"/>
      <c r="HRN3" s="309"/>
      <c r="HRP3" s="309"/>
      <c r="HRR3" s="309"/>
      <c r="HRT3" s="309"/>
      <c r="HRV3" s="309"/>
      <c r="HRX3" s="309"/>
      <c r="HRZ3" s="309"/>
      <c r="HSB3" s="309"/>
      <c r="HSD3" s="309"/>
      <c r="HSF3" s="309"/>
      <c r="HSH3" s="309"/>
      <c r="HSJ3" s="309"/>
      <c r="HSL3" s="309"/>
      <c r="HSN3" s="309"/>
      <c r="HSP3" s="309"/>
      <c r="HSR3" s="309"/>
      <c r="HST3" s="309"/>
      <c r="HSV3" s="309"/>
      <c r="HSX3" s="309"/>
      <c r="HSZ3" s="309"/>
      <c r="HTB3" s="309"/>
      <c r="HTD3" s="309"/>
      <c r="HTF3" s="309"/>
      <c r="HTH3" s="309"/>
      <c r="HTJ3" s="309"/>
      <c r="HTL3" s="309"/>
      <c r="HTN3" s="309"/>
      <c r="HTP3" s="309"/>
      <c r="HTR3" s="309"/>
      <c r="HTT3" s="309"/>
      <c r="HTV3" s="309"/>
      <c r="HTX3" s="309"/>
      <c r="HTZ3" s="309"/>
      <c r="HUB3" s="309"/>
      <c r="HUD3" s="309"/>
      <c r="HUF3" s="309"/>
      <c r="HUH3" s="309"/>
      <c r="HUJ3" s="309"/>
      <c r="HUL3" s="309"/>
      <c r="HUN3" s="309"/>
      <c r="HUP3" s="309"/>
      <c r="HUR3" s="309"/>
      <c r="HUT3" s="309"/>
      <c r="HUV3" s="309"/>
      <c r="HUX3" s="309"/>
      <c r="HUZ3" s="309"/>
      <c r="HVB3" s="309"/>
      <c r="HVD3" s="309"/>
      <c r="HVF3" s="309"/>
      <c r="HVH3" s="309"/>
      <c r="HVJ3" s="309"/>
      <c r="HVL3" s="309"/>
      <c r="HVN3" s="309"/>
      <c r="HVP3" s="309"/>
      <c r="HVR3" s="309"/>
      <c r="HVT3" s="309"/>
      <c r="HVV3" s="309"/>
      <c r="HVX3" s="309"/>
      <c r="HVZ3" s="309"/>
      <c r="HWB3" s="309"/>
      <c r="HWD3" s="309"/>
      <c r="HWF3" s="309"/>
      <c r="HWH3" s="309"/>
      <c r="HWJ3" s="309"/>
      <c r="HWL3" s="309"/>
      <c r="HWN3" s="309"/>
      <c r="HWP3" s="309"/>
      <c r="HWR3" s="309"/>
      <c r="HWT3" s="309"/>
      <c r="HWV3" s="309"/>
      <c r="HWX3" s="309"/>
      <c r="HWZ3" s="309"/>
      <c r="HXB3" s="309"/>
      <c r="HXD3" s="309"/>
      <c r="HXF3" s="309"/>
      <c r="HXH3" s="309"/>
      <c r="HXJ3" s="309"/>
      <c r="HXL3" s="309"/>
      <c r="HXN3" s="309"/>
      <c r="HXP3" s="309"/>
      <c r="HXR3" s="309"/>
      <c r="HXT3" s="309"/>
      <c r="HXV3" s="309"/>
      <c r="HXX3" s="309"/>
      <c r="HXZ3" s="309"/>
      <c r="HYB3" s="309"/>
      <c r="HYD3" s="309"/>
      <c r="HYF3" s="309"/>
      <c r="HYH3" s="309"/>
      <c r="HYJ3" s="309"/>
      <c r="HYL3" s="309"/>
      <c r="HYN3" s="309"/>
      <c r="HYP3" s="309"/>
      <c r="HYR3" s="309"/>
      <c r="HYT3" s="309"/>
      <c r="HYV3" s="309"/>
      <c r="HYX3" s="309"/>
      <c r="HYZ3" s="309"/>
      <c r="HZB3" s="309"/>
      <c r="HZD3" s="309"/>
      <c r="HZF3" s="309"/>
      <c r="HZH3" s="309"/>
      <c r="HZJ3" s="309"/>
      <c r="HZL3" s="309"/>
      <c r="HZN3" s="309"/>
      <c r="HZP3" s="309"/>
      <c r="HZR3" s="309"/>
      <c r="HZT3" s="309"/>
      <c r="HZV3" s="309"/>
      <c r="HZX3" s="309"/>
      <c r="HZZ3" s="309"/>
      <c r="IAB3" s="309"/>
      <c r="IAD3" s="309"/>
      <c r="IAF3" s="309"/>
      <c r="IAH3" s="309"/>
      <c r="IAJ3" s="309"/>
      <c r="IAL3" s="309"/>
      <c r="IAN3" s="309"/>
      <c r="IAP3" s="309"/>
      <c r="IAR3" s="309"/>
      <c r="IAT3" s="309"/>
      <c r="IAV3" s="309"/>
      <c r="IAX3" s="309"/>
      <c r="IAZ3" s="309"/>
      <c r="IBB3" s="309"/>
      <c r="IBD3" s="309"/>
      <c r="IBF3" s="309"/>
      <c r="IBH3" s="309"/>
      <c r="IBJ3" s="309"/>
      <c r="IBL3" s="309"/>
      <c r="IBN3" s="309"/>
      <c r="IBP3" s="309"/>
      <c r="IBR3" s="309"/>
      <c r="IBT3" s="309"/>
      <c r="IBV3" s="309"/>
      <c r="IBX3" s="309"/>
      <c r="IBZ3" s="309"/>
      <c r="ICB3" s="309"/>
      <c r="ICD3" s="309"/>
      <c r="ICF3" s="309"/>
      <c r="ICH3" s="309"/>
      <c r="ICJ3" s="309"/>
      <c r="ICL3" s="309"/>
      <c r="ICN3" s="309"/>
      <c r="ICP3" s="309"/>
      <c r="ICR3" s="309"/>
      <c r="ICT3" s="309"/>
      <c r="ICV3" s="309"/>
      <c r="ICX3" s="309"/>
      <c r="ICZ3" s="309"/>
      <c r="IDB3" s="309"/>
      <c r="IDD3" s="309"/>
      <c r="IDF3" s="309"/>
      <c r="IDH3" s="309"/>
      <c r="IDJ3" s="309"/>
      <c r="IDL3" s="309"/>
      <c r="IDN3" s="309"/>
      <c r="IDP3" s="309"/>
      <c r="IDR3" s="309"/>
      <c r="IDT3" s="309"/>
      <c r="IDV3" s="309"/>
      <c r="IDX3" s="309"/>
      <c r="IDZ3" s="309"/>
      <c r="IEB3" s="309"/>
      <c r="IED3" s="309"/>
      <c r="IEF3" s="309"/>
      <c r="IEH3" s="309"/>
      <c r="IEJ3" s="309"/>
      <c r="IEL3" s="309"/>
      <c r="IEN3" s="309"/>
      <c r="IEP3" s="309"/>
      <c r="IER3" s="309"/>
      <c r="IET3" s="309"/>
      <c r="IEV3" s="309"/>
      <c r="IEX3" s="309"/>
      <c r="IEZ3" s="309"/>
      <c r="IFB3" s="309"/>
      <c r="IFD3" s="309"/>
      <c r="IFF3" s="309"/>
      <c r="IFH3" s="309"/>
      <c r="IFJ3" s="309"/>
      <c r="IFL3" s="309"/>
      <c r="IFN3" s="309"/>
      <c r="IFP3" s="309"/>
      <c r="IFR3" s="309"/>
      <c r="IFT3" s="309"/>
      <c r="IFV3" s="309"/>
      <c r="IFX3" s="309"/>
      <c r="IFZ3" s="309"/>
      <c r="IGB3" s="309"/>
      <c r="IGD3" s="309"/>
      <c r="IGF3" s="309"/>
      <c r="IGH3" s="309"/>
      <c r="IGJ3" s="309"/>
      <c r="IGL3" s="309"/>
      <c r="IGN3" s="309"/>
      <c r="IGP3" s="309"/>
      <c r="IGR3" s="309"/>
      <c r="IGT3" s="309"/>
      <c r="IGV3" s="309"/>
      <c r="IGX3" s="309"/>
      <c r="IGZ3" s="309"/>
      <c r="IHB3" s="309"/>
      <c r="IHD3" s="309"/>
      <c r="IHF3" s="309"/>
      <c r="IHH3" s="309"/>
      <c r="IHJ3" s="309"/>
      <c r="IHL3" s="309"/>
      <c r="IHN3" s="309"/>
      <c r="IHP3" s="309"/>
      <c r="IHR3" s="309"/>
      <c r="IHT3" s="309"/>
      <c r="IHV3" s="309"/>
      <c r="IHX3" s="309"/>
      <c r="IHZ3" s="309"/>
      <c r="IIB3" s="309"/>
      <c r="IID3" s="309"/>
      <c r="IIF3" s="309"/>
      <c r="IIH3" s="309"/>
      <c r="IIJ3" s="309"/>
      <c r="IIL3" s="309"/>
      <c r="IIN3" s="309"/>
      <c r="IIP3" s="309"/>
      <c r="IIR3" s="309"/>
      <c r="IIT3" s="309"/>
      <c r="IIV3" s="309"/>
      <c r="IIX3" s="309"/>
      <c r="IIZ3" s="309"/>
      <c r="IJB3" s="309"/>
      <c r="IJD3" s="309"/>
      <c r="IJF3" s="309"/>
      <c r="IJH3" s="309"/>
      <c r="IJJ3" s="309"/>
      <c r="IJL3" s="309"/>
      <c r="IJN3" s="309"/>
      <c r="IJP3" s="309"/>
      <c r="IJR3" s="309"/>
      <c r="IJT3" s="309"/>
      <c r="IJV3" s="309"/>
      <c r="IJX3" s="309"/>
      <c r="IJZ3" s="309"/>
      <c r="IKB3" s="309"/>
      <c r="IKD3" s="309"/>
      <c r="IKF3" s="309"/>
      <c r="IKH3" s="309"/>
      <c r="IKJ3" s="309"/>
      <c r="IKL3" s="309"/>
      <c r="IKN3" s="309"/>
      <c r="IKP3" s="309"/>
      <c r="IKR3" s="309"/>
      <c r="IKT3" s="309"/>
      <c r="IKV3" s="309"/>
      <c r="IKX3" s="309"/>
      <c r="IKZ3" s="309"/>
      <c r="ILB3" s="309"/>
      <c r="ILD3" s="309"/>
      <c r="ILF3" s="309"/>
      <c r="ILH3" s="309"/>
      <c r="ILJ3" s="309"/>
      <c r="ILL3" s="309"/>
      <c r="ILN3" s="309"/>
      <c r="ILP3" s="309"/>
      <c r="ILR3" s="309"/>
      <c r="ILT3" s="309"/>
      <c r="ILV3" s="309"/>
      <c r="ILX3" s="309"/>
      <c r="ILZ3" s="309"/>
      <c r="IMB3" s="309"/>
      <c r="IMD3" s="309"/>
      <c r="IMF3" s="309"/>
      <c r="IMH3" s="309"/>
      <c r="IMJ3" s="309"/>
      <c r="IML3" s="309"/>
      <c r="IMN3" s="309"/>
      <c r="IMP3" s="309"/>
      <c r="IMR3" s="309"/>
      <c r="IMT3" s="309"/>
      <c r="IMV3" s="309"/>
      <c r="IMX3" s="309"/>
      <c r="IMZ3" s="309"/>
      <c r="INB3" s="309"/>
      <c r="IND3" s="309"/>
      <c r="INF3" s="309"/>
      <c r="INH3" s="309"/>
      <c r="INJ3" s="309"/>
      <c r="INL3" s="309"/>
      <c r="INN3" s="309"/>
      <c r="INP3" s="309"/>
      <c r="INR3" s="309"/>
      <c r="INT3" s="309"/>
      <c r="INV3" s="309"/>
      <c r="INX3" s="309"/>
      <c r="INZ3" s="309"/>
      <c r="IOB3" s="309"/>
      <c r="IOD3" s="309"/>
      <c r="IOF3" s="309"/>
      <c r="IOH3" s="309"/>
      <c r="IOJ3" s="309"/>
      <c r="IOL3" s="309"/>
      <c r="ION3" s="309"/>
      <c r="IOP3" s="309"/>
      <c r="IOR3" s="309"/>
      <c r="IOT3" s="309"/>
      <c r="IOV3" s="309"/>
      <c r="IOX3" s="309"/>
      <c r="IOZ3" s="309"/>
      <c r="IPB3" s="309"/>
      <c r="IPD3" s="309"/>
      <c r="IPF3" s="309"/>
      <c r="IPH3" s="309"/>
      <c r="IPJ3" s="309"/>
      <c r="IPL3" s="309"/>
      <c r="IPN3" s="309"/>
      <c r="IPP3" s="309"/>
      <c r="IPR3" s="309"/>
      <c r="IPT3" s="309"/>
      <c r="IPV3" s="309"/>
      <c r="IPX3" s="309"/>
      <c r="IPZ3" s="309"/>
      <c r="IQB3" s="309"/>
      <c r="IQD3" s="309"/>
      <c r="IQF3" s="309"/>
      <c r="IQH3" s="309"/>
      <c r="IQJ3" s="309"/>
      <c r="IQL3" s="309"/>
      <c r="IQN3" s="309"/>
      <c r="IQP3" s="309"/>
      <c r="IQR3" s="309"/>
      <c r="IQT3" s="309"/>
      <c r="IQV3" s="309"/>
      <c r="IQX3" s="309"/>
      <c r="IQZ3" s="309"/>
      <c r="IRB3" s="309"/>
      <c r="IRD3" s="309"/>
      <c r="IRF3" s="309"/>
      <c r="IRH3" s="309"/>
      <c r="IRJ3" s="309"/>
      <c r="IRL3" s="309"/>
      <c r="IRN3" s="309"/>
      <c r="IRP3" s="309"/>
      <c r="IRR3" s="309"/>
      <c r="IRT3" s="309"/>
      <c r="IRV3" s="309"/>
      <c r="IRX3" s="309"/>
      <c r="IRZ3" s="309"/>
      <c r="ISB3" s="309"/>
      <c r="ISD3" s="309"/>
      <c r="ISF3" s="309"/>
      <c r="ISH3" s="309"/>
      <c r="ISJ3" s="309"/>
      <c r="ISL3" s="309"/>
      <c r="ISN3" s="309"/>
      <c r="ISP3" s="309"/>
      <c r="ISR3" s="309"/>
      <c r="IST3" s="309"/>
      <c r="ISV3" s="309"/>
      <c r="ISX3" s="309"/>
      <c r="ISZ3" s="309"/>
      <c r="ITB3" s="309"/>
      <c r="ITD3" s="309"/>
      <c r="ITF3" s="309"/>
      <c r="ITH3" s="309"/>
      <c r="ITJ3" s="309"/>
      <c r="ITL3" s="309"/>
      <c r="ITN3" s="309"/>
      <c r="ITP3" s="309"/>
      <c r="ITR3" s="309"/>
      <c r="ITT3" s="309"/>
      <c r="ITV3" s="309"/>
      <c r="ITX3" s="309"/>
      <c r="ITZ3" s="309"/>
      <c r="IUB3" s="309"/>
      <c r="IUD3" s="309"/>
      <c r="IUF3" s="309"/>
      <c r="IUH3" s="309"/>
      <c r="IUJ3" s="309"/>
      <c r="IUL3" s="309"/>
      <c r="IUN3" s="309"/>
      <c r="IUP3" s="309"/>
      <c r="IUR3" s="309"/>
      <c r="IUT3" s="309"/>
      <c r="IUV3" s="309"/>
      <c r="IUX3" s="309"/>
      <c r="IUZ3" s="309"/>
      <c r="IVB3" s="309"/>
      <c r="IVD3" s="309"/>
      <c r="IVF3" s="309"/>
      <c r="IVH3" s="309"/>
      <c r="IVJ3" s="309"/>
      <c r="IVL3" s="309"/>
      <c r="IVN3" s="309"/>
      <c r="IVP3" s="309"/>
      <c r="IVR3" s="309"/>
      <c r="IVT3" s="309"/>
      <c r="IVV3" s="309"/>
      <c r="IVX3" s="309"/>
      <c r="IVZ3" s="309"/>
      <c r="IWB3" s="309"/>
      <c r="IWD3" s="309"/>
      <c r="IWF3" s="309"/>
      <c r="IWH3" s="309"/>
      <c r="IWJ3" s="309"/>
      <c r="IWL3" s="309"/>
      <c r="IWN3" s="309"/>
      <c r="IWP3" s="309"/>
      <c r="IWR3" s="309"/>
      <c r="IWT3" s="309"/>
      <c r="IWV3" s="309"/>
      <c r="IWX3" s="309"/>
      <c r="IWZ3" s="309"/>
      <c r="IXB3" s="309"/>
      <c r="IXD3" s="309"/>
      <c r="IXF3" s="309"/>
      <c r="IXH3" s="309"/>
      <c r="IXJ3" s="309"/>
      <c r="IXL3" s="309"/>
      <c r="IXN3" s="309"/>
      <c r="IXP3" s="309"/>
      <c r="IXR3" s="309"/>
      <c r="IXT3" s="309"/>
      <c r="IXV3" s="309"/>
      <c r="IXX3" s="309"/>
      <c r="IXZ3" s="309"/>
      <c r="IYB3" s="309"/>
      <c r="IYD3" s="309"/>
      <c r="IYF3" s="309"/>
      <c r="IYH3" s="309"/>
      <c r="IYJ3" s="309"/>
      <c r="IYL3" s="309"/>
      <c r="IYN3" s="309"/>
      <c r="IYP3" s="309"/>
      <c r="IYR3" s="309"/>
      <c r="IYT3" s="309"/>
      <c r="IYV3" s="309"/>
      <c r="IYX3" s="309"/>
      <c r="IYZ3" s="309"/>
      <c r="IZB3" s="309"/>
      <c r="IZD3" s="309"/>
      <c r="IZF3" s="309"/>
      <c r="IZH3" s="309"/>
      <c r="IZJ3" s="309"/>
      <c r="IZL3" s="309"/>
      <c r="IZN3" s="309"/>
      <c r="IZP3" s="309"/>
      <c r="IZR3" s="309"/>
      <c r="IZT3" s="309"/>
      <c r="IZV3" s="309"/>
      <c r="IZX3" s="309"/>
      <c r="IZZ3" s="309"/>
      <c r="JAB3" s="309"/>
      <c r="JAD3" s="309"/>
      <c r="JAF3" s="309"/>
      <c r="JAH3" s="309"/>
      <c r="JAJ3" s="309"/>
      <c r="JAL3" s="309"/>
      <c r="JAN3" s="309"/>
      <c r="JAP3" s="309"/>
      <c r="JAR3" s="309"/>
      <c r="JAT3" s="309"/>
      <c r="JAV3" s="309"/>
      <c r="JAX3" s="309"/>
      <c r="JAZ3" s="309"/>
      <c r="JBB3" s="309"/>
      <c r="JBD3" s="309"/>
      <c r="JBF3" s="309"/>
      <c r="JBH3" s="309"/>
      <c r="JBJ3" s="309"/>
      <c r="JBL3" s="309"/>
      <c r="JBN3" s="309"/>
      <c r="JBP3" s="309"/>
      <c r="JBR3" s="309"/>
      <c r="JBT3" s="309"/>
      <c r="JBV3" s="309"/>
      <c r="JBX3" s="309"/>
      <c r="JBZ3" s="309"/>
      <c r="JCB3" s="309"/>
      <c r="JCD3" s="309"/>
      <c r="JCF3" s="309"/>
      <c r="JCH3" s="309"/>
      <c r="JCJ3" s="309"/>
      <c r="JCL3" s="309"/>
      <c r="JCN3" s="309"/>
      <c r="JCP3" s="309"/>
      <c r="JCR3" s="309"/>
      <c r="JCT3" s="309"/>
      <c r="JCV3" s="309"/>
      <c r="JCX3" s="309"/>
      <c r="JCZ3" s="309"/>
      <c r="JDB3" s="309"/>
      <c r="JDD3" s="309"/>
      <c r="JDF3" s="309"/>
      <c r="JDH3" s="309"/>
      <c r="JDJ3" s="309"/>
      <c r="JDL3" s="309"/>
      <c r="JDN3" s="309"/>
      <c r="JDP3" s="309"/>
      <c r="JDR3" s="309"/>
      <c r="JDT3" s="309"/>
      <c r="JDV3" s="309"/>
      <c r="JDX3" s="309"/>
      <c r="JDZ3" s="309"/>
      <c r="JEB3" s="309"/>
      <c r="JED3" s="309"/>
      <c r="JEF3" s="309"/>
      <c r="JEH3" s="309"/>
      <c r="JEJ3" s="309"/>
      <c r="JEL3" s="309"/>
      <c r="JEN3" s="309"/>
      <c r="JEP3" s="309"/>
      <c r="JER3" s="309"/>
      <c r="JET3" s="309"/>
      <c r="JEV3" s="309"/>
      <c r="JEX3" s="309"/>
      <c r="JEZ3" s="309"/>
      <c r="JFB3" s="309"/>
      <c r="JFD3" s="309"/>
      <c r="JFF3" s="309"/>
      <c r="JFH3" s="309"/>
      <c r="JFJ3" s="309"/>
      <c r="JFL3" s="309"/>
      <c r="JFN3" s="309"/>
      <c r="JFP3" s="309"/>
      <c r="JFR3" s="309"/>
      <c r="JFT3" s="309"/>
      <c r="JFV3" s="309"/>
      <c r="JFX3" s="309"/>
      <c r="JFZ3" s="309"/>
      <c r="JGB3" s="309"/>
      <c r="JGD3" s="309"/>
      <c r="JGF3" s="309"/>
      <c r="JGH3" s="309"/>
      <c r="JGJ3" s="309"/>
      <c r="JGL3" s="309"/>
      <c r="JGN3" s="309"/>
      <c r="JGP3" s="309"/>
      <c r="JGR3" s="309"/>
      <c r="JGT3" s="309"/>
      <c r="JGV3" s="309"/>
      <c r="JGX3" s="309"/>
      <c r="JGZ3" s="309"/>
      <c r="JHB3" s="309"/>
      <c r="JHD3" s="309"/>
      <c r="JHF3" s="309"/>
      <c r="JHH3" s="309"/>
      <c r="JHJ3" s="309"/>
      <c r="JHL3" s="309"/>
      <c r="JHN3" s="309"/>
      <c r="JHP3" s="309"/>
      <c r="JHR3" s="309"/>
      <c r="JHT3" s="309"/>
      <c r="JHV3" s="309"/>
      <c r="JHX3" s="309"/>
      <c r="JHZ3" s="309"/>
      <c r="JIB3" s="309"/>
      <c r="JID3" s="309"/>
      <c r="JIF3" s="309"/>
      <c r="JIH3" s="309"/>
      <c r="JIJ3" s="309"/>
      <c r="JIL3" s="309"/>
      <c r="JIN3" s="309"/>
      <c r="JIP3" s="309"/>
      <c r="JIR3" s="309"/>
      <c r="JIT3" s="309"/>
      <c r="JIV3" s="309"/>
      <c r="JIX3" s="309"/>
      <c r="JIZ3" s="309"/>
      <c r="JJB3" s="309"/>
      <c r="JJD3" s="309"/>
      <c r="JJF3" s="309"/>
      <c r="JJH3" s="309"/>
      <c r="JJJ3" s="309"/>
      <c r="JJL3" s="309"/>
      <c r="JJN3" s="309"/>
      <c r="JJP3" s="309"/>
      <c r="JJR3" s="309"/>
      <c r="JJT3" s="309"/>
      <c r="JJV3" s="309"/>
      <c r="JJX3" s="309"/>
      <c r="JJZ3" s="309"/>
      <c r="JKB3" s="309"/>
      <c r="JKD3" s="309"/>
      <c r="JKF3" s="309"/>
      <c r="JKH3" s="309"/>
      <c r="JKJ3" s="309"/>
      <c r="JKL3" s="309"/>
      <c r="JKN3" s="309"/>
      <c r="JKP3" s="309"/>
      <c r="JKR3" s="309"/>
      <c r="JKT3" s="309"/>
      <c r="JKV3" s="309"/>
      <c r="JKX3" s="309"/>
      <c r="JKZ3" s="309"/>
      <c r="JLB3" s="309"/>
      <c r="JLD3" s="309"/>
      <c r="JLF3" s="309"/>
      <c r="JLH3" s="309"/>
      <c r="JLJ3" s="309"/>
      <c r="JLL3" s="309"/>
      <c r="JLN3" s="309"/>
      <c r="JLP3" s="309"/>
      <c r="JLR3" s="309"/>
      <c r="JLT3" s="309"/>
      <c r="JLV3" s="309"/>
      <c r="JLX3" s="309"/>
      <c r="JLZ3" s="309"/>
      <c r="JMB3" s="309"/>
      <c r="JMD3" s="309"/>
      <c r="JMF3" s="309"/>
      <c r="JMH3" s="309"/>
      <c r="JMJ3" s="309"/>
      <c r="JML3" s="309"/>
      <c r="JMN3" s="309"/>
      <c r="JMP3" s="309"/>
      <c r="JMR3" s="309"/>
      <c r="JMT3" s="309"/>
      <c r="JMV3" s="309"/>
      <c r="JMX3" s="309"/>
      <c r="JMZ3" s="309"/>
      <c r="JNB3" s="309"/>
      <c r="JND3" s="309"/>
      <c r="JNF3" s="309"/>
      <c r="JNH3" s="309"/>
      <c r="JNJ3" s="309"/>
      <c r="JNL3" s="309"/>
      <c r="JNN3" s="309"/>
      <c r="JNP3" s="309"/>
      <c r="JNR3" s="309"/>
      <c r="JNT3" s="309"/>
      <c r="JNV3" s="309"/>
      <c r="JNX3" s="309"/>
      <c r="JNZ3" s="309"/>
      <c r="JOB3" s="309"/>
      <c r="JOD3" s="309"/>
      <c r="JOF3" s="309"/>
      <c r="JOH3" s="309"/>
      <c r="JOJ3" s="309"/>
      <c r="JOL3" s="309"/>
      <c r="JON3" s="309"/>
      <c r="JOP3" s="309"/>
      <c r="JOR3" s="309"/>
      <c r="JOT3" s="309"/>
      <c r="JOV3" s="309"/>
      <c r="JOX3" s="309"/>
      <c r="JOZ3" s="309"/>
      <c r="JPB3" s="309"/>
      <c r="JPD3" s="309"/>
      <c r="JPF3" s="309"/>
      <c r="JPH3" s="309"/>
      <c r="JPJ3" s="309"/>
      <c r="JPL3" s="309"/>
      <c r="JPN3" s="309"/>
      <c r="JPP3" s="309"/>
      <c r="JPR3" s="309"/>
      <c r="JPT3" s="309"/>
      <c r="JPV3" s="309"/>
      <c r="JPX3" s="309"/>
      <c r="JPZ3" s="309"/>
      <c r="JQB3" s="309"/>
      <c r="JQD3" s="309"/>
      <c r="JQF3" s="309"/>
      <c r="JQH3" s="309"/>
      <c r="JQJ3" s="309"/>
      <c r="JQL3" s="309"/>
      <c r="JQN3" s="309"/>
      <c r="JQP3" s="309"/>
      <c r="JQR3" s="309"/>
      <c r="JQT3" s="309"/>
      <c r="JQV3" s="309"/>
      <c r="JQX3" s="309"/>
      <c r="JQZ3" s="309"/>
      <c r="JRB3" s="309"/>
      <c r="JRD3" s="309"/>
      <c r="JRF3" s="309"/>
      <c r="JRH3" s="309"/>
      <c r="JRJ3" s="309"/>
      <c r="JRL3" s="309"/>
      <c r="JRN3" s="309"/>
      <c r="JRP3" s="309"/>
      <c r="JRR3" s="309"/>
      <c r="JRT3" s="309"/>
      <c r="JRV3" s="309"/>
      <c r="JRX3" s="309"/>
      <c r="JRZ3" s="309"/>
      <c r="JSB3" s="309"/>
      <c r="JSD3" s="309"/>
      <c r="JSF3" s="309"/>
      <c r="JSH3" s="309"/>
      <c r="JSJ3" s="309"/>
      <c r="JSL3" s="309"/>
      <c r="JSN3" s="309"/>
      <c r="JSP3" s="309"/>
      <c r="JSR3" s="309"/>
      <c r="JST3" s="309"/>
      <c r="JSV3" s="309"/>
      <c r="JSX3" s="309"/>
      <c r="JSZ3" s="309"/>
      <c r="JTB3" s="309"/>
      <c r="JTD3" s="309"/>
      <c r="JTF3" s="309"/>
      <c r="JTH3" s="309"/>
      <c r="JTJ3" s="309"/>
      <c r="JTL3" s="309"/>
      <c r="JTN3" s="309"/>
      <c r="JTP3" s="309"/>
      <c r="JTR3" s="309"/>
      <c r="JTT3" s="309"/>
      <c r="JTV3" s="309"/>
      <c r="JTX3" s="309"/>
      <c r="JTZ3" s="309"/>
      <c r="JUB3" s="309"/>
      <c r="JUD3" s="309"/>
      <c r="JUF3" s="309"/>
      <c r="JUH3" s="309"/>
      <c r="JUJ3" s="309"/>
      <c r="JUL3" s="309"/>
      <c r="JUN3" s="309"/>
      <c r="JUP3" s="309"/>
      <c r="JUR3" s="309"/>
      <c r="JUT3" s="309"/>
      <c r="JUV3" s="309"/>
      <c r="JUX3" s="309"/>
      <c r="JUZ3" s="309"/>
      <c r="JVB3" s="309"/>
      <c r="JVD3" s="309"/>
      <c r="JVF3" s="309"/>
      <c r="JVH3" s="309"/>
      <c r="JVJ3" s="309"/>
      <c r="JVL3" s="309"/>
      <c r="JVN3" s="309"/>
      <c r="JVP3" s="309"/>
      <c r="JVR3" s="309"/>
      <c r="JVT3" s="309"/>
      <c r="JVV3" s="309"/>
      <c r="JVX3" s="309"/>
      <c r="JVZ3" s="309"/>
      <c r="JWB3" s="309"/>
      <c r="JWD3" s="309"/>
      <c r="JWF3" s="309"/>
      <c r="JWH3" s="309"/>
      <c r="JWJ3" s="309"/>
      <c r="JWL3" s="309"/>
      <c r="JWN3" s="309"/>
      <c r="JWP3" s="309"/>
      <c r="JWR3" s="309"/>
      <c r="JWT3" s="309"/>
      <c r="JWV3" s="309"/>
      <c r="JWX3" s="309"/>
      <c r="JWZ3" s="309"/>
      <c r="JXB3" s="309"/>
      <c r="JXD3" s="309"/>
      <c r="JXF3" s="309"/>
      <c r="JXH3" s="309"/>
      <c r="JXJ3" s="309"/>
      <c r="JXL3" s="309"/>
      <c r="JXN3" s="309"/>
      <c r="JXP3" s="309"/>
      <c r="JXR3" s="309"/>
      <c r="JXT3" s="309"/>
      <c r="JXV3" s="309"/>
      <c r="JXX3" s="309"/>
      <c r="JXZ3" s="309"/>
      <c r="JYB3" s="309"/>
      <c r="JYD3" s="309"/>
      <c r="JYF3" s="309"/>
      <c r="JYH3" s="309"/>
      <c r="JYJ3" s="309"/>
      <c r="JYL3" s="309"/>
      <c r="JYN3" s="309"/>
      <c r="JYP3" s="309"/>
      <c r="JYR3" s="309"/>
      <c r="JYT3" s="309"/>
      <c r="JYV3" s="309"/>
      <c r="JYX3" s="309"/>
      <c r="JYZ3" s="309"/>
      <c r="JZB3" s="309"/>
      <c r="JZD3" s="309"/>
      <c r="JZF3" s="309"/>
      <c r="JZH3" s="309"/>
      <c r="JZJ3" s="309"/>
      <c r="JZL3" s="309"/>
      <c r="JZN3" s="309"/>
      <c r="JZP3" s="309"/>
      <c r="JZR3" s="309"/>
      <c r="JZT3" s="309"/>
      <c r="JZV3" s="309"/>
      <c r="JZX3" s="309"/>
      <c r="JZZ3" s="309"/>
      <c r="KAB3" s="309"/>
      <c r="KAD3" s="309"/>
      <c r="KAF3" s="309"/>
      <c r="KAH3" s="309"/>
      <c r="KAJ3" s="309"/>
      <c r="KAL3" s="309"/>
      <c r="KAN3" s="309"/>
      <c r="KAP3" s="309"/>
      <c r="KAR3" s="309"/>
      <c r="KAT3" s="309"/>
      <c r="KAV3" s="309"/>
      <c r="KAX3" s="309"/>
      <c r="KAZ3" s="309"/>
      <c r="KBB3" s="309"/>
      <c r="KBD3" s="309"/>
      <c r="KBF3" s="309"/>
      <c r="KBH3" s="309"/>
      <c r="KBJ3" s="309"/>
      <c r="KBL3" s="309"/>
      <c r="KBN3" s="309"/>
      <c r="KBP3" s="309"/>
      <c r="KBR3" s="309"/>
      <c r="KBT3" s="309"/>
      <c r="KBV3" s="309"/>
      <c r="KBX3" s="309"/>
      <c r="KBZ3" s="309"/>
      <c r="KCB3" s="309"/>
      <c r="KCD3" s="309"/>
      <c r="KCF3" s="309"/>
      <c r="KCH3" s="309"/>
      <c r="KCJ3" s="309"/>
      <c r="KCL3" s="309"/>
      <c r="KCN3" s="309"/>
      <c r="KCP3" s="309"/>
      <c r="KCR3" s="309"/>
      <c r="KCT3" s="309"/>
      <c r="KCV3" s="309"/>
      <c r="KCX3" s="309"/>
      <c r="KCZ3" s="309"/>
      <c r="KDB3" s="309"/>
      <c r="KDD3" s="309"/>
      <c r="KDF3" s="309"/>
      <c r="KDH3" s="309"/>
      <c r="KDJ3" s="309"/>
      <c r="KDL3" s="309"/>
      <c r="KDN3" s="309"/>
      <c r="KDP3" s="309"/>
      <c r="KDR3" s="309"/>
      <c r="KDT3" s="309"/>
      <c r="KDV3" s="309"/>
      <c r="KDX3" s="309"/>
      <c r="KDZ3" s="309"/>
      <c r="KEB3" s="309"/>
      <c r="KED3" s="309"/>
      <c r="KEF3" s="309"/>
      <c r="KEH3" s="309"/>
      <c r="KEJ3" s="309"/>
      <c r="KEL3" s="309"/>
      <c r="KEN3" s="309"/>
      <c r="KEP3" s="309"/>
      <c r="KER3" s="309"/>
      <c r="KET3" s="309"/>
      <c r="KEV3" s="309"/>
      <c r="KEX3" s="309"/>
      <c r="KEZ3" s="309"/>
      <c r="KFB3" s="309"/>
      <c r="KFD3" s="309"/>
      <c r="KFF3" s="309"/>
      <c r="KFH3" s="309"/>
      <c r="KFJ3" s="309"/>
      <c r="KFL3" s="309"/>
      <c r="KFN3" s="309"/>
      <c r="KFP3" s="309"/>
      <c r="KFR3" s="309"/>
      <c r="KFT3" s="309"/>
      <c r="KFV3" s="309"/>
      <c r="KFX3" s="309"/>
      <c r="KFZ3" s="309"/>
      <c r="KGB3" s="309"/>
      <c r="KGD3" s="309"/>
      <c r="KGF3" s="309"/>
      <c r="KGH3" s="309"/>
      <c r="KGJ3" s="309"/>
      <c r="KGL3" s="309"/>
      <c r="KGN3" s="309"/>
      <c r="KGP3" s="309"/>
      <c r="KGR3" s="309"/>
      <c r="KGT3" s="309"/>
      <c r="KGV3" s="309"/>
      <c r="KGX3" s="309"/>
      <c r="KGZ3" s="309"/>
      <c r="KHB3" s="309"/>
      <c r="KHD3" s="309"/>
      <c r="KHF3" s="309"/>
      <c r="KHH3" s="309"/>
      <c r="KHJ3" s="309"/>
      <c r="KHL3" s="309"/>
      <c r="KHN3" s="309"/>
      <c r="KHP3" s="309"/>
      <c r="KHR3" s="309"/>
      <c r="KHT3" s="309"/>
      <c r="KHV3" s="309"/>
      <c r="KHX3" s="309"/>
      <c r="KHZ3" s="309"/>
      <c r="KIB3" s="309"/>
      <c r="KID3" s="309"/>
      <c r="KIF3" s="309"/>
      <c r="KIH3" s="309"/>
      <c r="KIJ3" s="309"/>
      <c r="KIL3" s="309"/>
      <c r="KIN3" s="309"/>
      <c r="KIP3" s="309"/>
      <c r="KIR3" s="309"/>
      <c r="KIT3" s="309"/>
      <c r="KIV3" s="309"/>
      <c r="KIX3" s="309"/>
      <c r="KIZ3" s="309"/>
      <c r="KJB3" s="309"/>
      <c r="KJD3" s="309"/>
      <c r="KJF3" s="309"/>
      <c r="KJH3" s="309"/>
      <c r="KJJ3" s="309"/>
      <c r="KJL3" s="309"/>
      <c r="KJN3" s="309"/>
      <c r="KJP3" s="309"/>
      <c r="KJR3" s="309"/>
      <c r="KJT3" s="309"/>
      <c r="KJV3" s="309"/>
      <c r="KJX3" s="309"/>
      <c r="KJZ3" s="309"/>
      <c r="KKB3" s="309"/>
      <c r="KKD3" s="309"/>
      <c r="KKF3" s="309"/>
      <c r="KKH3" s="309"/>
      <c r="KKJ3" s="309"/>
      <c r="KKL3" s="309"/>
      <c r="KKN3" s="309"/>
      <c r="KKP3" s="309"/>
      <c r="KKR3" s="309"/>
      <c r="KKT3" s="309"/>
      <c r="KKV3" s="309"/>
      <c r="KKX3" s="309"/>
      <c r="KKZ3" s="309"/>
      <c r="KLB3" s="309"/>
      <c r="KLD3" s="309"/>
      <c r="KLF3" s="309"/>
      <c r="KLH3" s="309"/>
      <c r="KLJ3" s="309"/>
      <c r="KLL3" s="309"/>
      <c r="KLN3" s="309"/>
      <c r="KLP3" s="309"/>
      <c r="KLR3" s="309"/>
      <c r="KLT3" s="309"/>
      <c r="KLV3" s="309"/>
      <c r="KLX3" s="309"/>
      <c r="KLZ3" s="309"/>
      <c r="KMB3" s="309"/>
      <c r="KMD3" s="309"/>
      <c r="KMF3" s="309"/>
      <c r="KMH3" s="309"/>
      <c r="KMJ3" s="309"/>
      <c r="KML3" s="309"/>
      <c r="KMN3" s="309"/>
      <c r="KMP3" s="309"/>
      <c r="KMR3" s="309"/>
      <c r="KMT3" s="309"/>
      <c r="KMV3" s="309"/>
      <c r="KMX3" s="309"/>
      <c r="KMZ3" s="309"/>
      <c r="KNB3" s="309"/>
      <c r="KND3" s="309"/>
      <c r="KNF3" s="309"/>
      <c r="KNH3" s="309"/>
      <c r="KNJ3" s="309"/>
      <c r="KNL3" s="309"/>
      <c r="KNN3" s="309"/>
      <c r="KNP3" s="309"/>
      <c r="KNR3" s="309"/>
      <c r="KNT3" s="309"/>
      <c r="KNV3" s="309"/>
      <c r="KNX3" s="309"/>
      <c r="KNZ3" s="309"/>
      <c r="KOB3" s="309"/>
      <c r="KOD3" s="309"/>
      <c r="KOF3" s="309"/>
      <c r="KOH3" s="309"/>
      <c r="KOJ3" s="309"/>
      <c r="KOL3" s="309"/>
      <c r="KON3" s="309"/>
      <c r="KOP3" s="309"/>
      <c r="KOR3" s="309"/>
      <c r="KOT3" s="309"/>
      <c r="KOV3" s="309"/>
      <c r="KOX3" s="309"/>
      <c r="KOZ3" s="309"/>
      <c r="KPB3" s="309"/>
      <c r="KPD3" s="309"/>
      <c r="KPF3" s="309"/>
      <c r="KPH3" s="309"/>
      <c r="KPJ3" s="309"/>
      <c r="KPL3" s="309"/>
      <c r="KPN3" s="309"/>
      <c r="KPP3" s="309"/>
      <c r="KPR3" s="309"/>
      <c r="KPT3" s="309"/>
      <c r="KPV3" s="309"/>
      <c r="KPX3" s="309"/>
      <c r="KPZ3" s="309"/>
      <c r="KQB3" s="309"/>
      <c r="KQD3" s="309"/>
      <c r="KQF3" s="309"/>
      <c r="KQH3" s="309"/>
      <c r="KQJ3" s="309"/>
      <c r="KQL3" s="309"/>
      <c r="KQN3" s="309"/>
      <c r="KQP3" s="309"/>
      <c r="KQR3" s="309"/>
      <c r="KQT3" s="309"/>
      <c r="KQV3" s="309"/>
      <c r="KQX3" s="309"/>
      <c r="KQZ3" s="309"/>
      <c r="KRB3" s="309"/>
      <c r="KRD3" s="309"/>
      <c r="KRF3" s="309"/>
      <c r="KRH3" s="309"/>
      <c r="KRJ3" s="309"/>
      <c r="KRL3" s="309"/>
      <c r="KRN3" s="309"/>
      <c r="KRP3" s="309"/>
      <c r="KRR3" s="309"/>
      <c r="KRT3" s="309"/>
      <c r="KRV3" s="309"/>
      <c r="KRX3" s="309"/>
      <c r="KRZ3" s="309"/>
      <c r="KSB3" s="309"/>
      <c r="KSD3" s="309"/>
      <c r="KSF3" s="309"/>
      <c r="KSH3" s="309"/>
      <c r="KSJ3" s="309"/>
      <c r="KSL3" s="309"/>
      <c r="KSN3" s="309"/>
      <c r="KSP3" s="309"/>
      <c r="KSR3" s="309"/>
      <c r="KST3" s="309"/>
      <c r="KSV3" s="309"/>
      <c r="KSX3" s="309"/>
      <c r="KSZ3" s="309"/>
      <c r="KTB3" s="309"/>
      <c r="KTD3" s="309"/>
      <c r="KTF3" s="309"/>
      <c r="KTH3" s="309"/>
      <c r="KTJ3" s="309"/>
      <c r="KTL3" s="309"/>
      <c r="KTN3" s="309"/>
      <c r="KTP3" s="309"/>
      <c r="KTR3" s="309"/>
      <c r="KTT3" s="309"/>
      <c r="KTV3" s="309"/>
      <c r="KTX3" s="309"/>
      <c r="KTZ3" s="309"/>
      <c r="KUB3" s="309"/>
      <c r="KUD3" s="309"/>
      <c r="KUF3" s="309"/>
      <c r="KUH3" s="309"/>
      <c r="KUJ3" s="309"/>
      <c r="KUL3" s="309"/>
      <c r="KUN3" s="309"/>
      <c r="KUP3" s="309"/>
      <c r="KUR3" s="309"/>
      <c r="KUT3" s="309"/>
      <c r="KUV3" s="309"/>
      <c r="KUX3" s="309"/>
      <c r="KUZ3" s="309"/>
      <c r="KVB3" s="309"/>
      <c r="KVD3" s="309"/>
      <c r="KVF3" s="309"/>
      <c r="KVH3" s="309"/>
      <c r="KVJ3" s="309"/>
      <c r="KVL3" s="309"/>
      <c r="KVN3" s="309"/>
      <c r="KVP3" s="309"/>
      <c r="KVR3" s="309"/>
      <c r="KVT3" s="309"/>
      <c r="KVV3" s="309"/>
      <c r="KVX3" s="309"/>
      <c r="KVZ3" s="309"/>
      <c r="KWB3" s="309"/>
      <c r="KWD3" s="309"/>
      <c r="KWF3" s="309"/>
      <c r="KWH3" s="309"/>
      <c r="KWJ3" s="309"/>
      <c r="KWL3" s="309"/>
      <c r="KWN3" s="309"/>
      <c r="KWP3" s="309"/>
      <c r="KWR3" s="309"/>
      <c r="KWT3" s="309"/>
      <c r="KWV3" s="309"/>
      <c r="KWX3" s="309"/>
      <c r="KWZ3" s="309"/>
      <c r="KXB3" s="309"/>
      <c r="KXD3" s="309"/>
      <c r="KXF3" s="309"/>
      <c r="KXH3" s="309"/>
      <c r="KXJ3" s="309"/>
      <c r="KXL3" s="309"/>
      <c r="KXN3" s="309"/>
      <c r="KXP3" s="309"/>
      <c r="KXR3" s="309"/>
      <c r="KXT3" s="309"/>
      <c r="KXV3" s="309"/>
      <c r="KXX3" s="309"/>
      <c r="KXZ3" s="309"/>
      <c r="KYB3" s="309"/>
      <c r="KYD3" s="309"/>
      <c r="KYF3" s="309"/>
      <c r="KYH3" s="309"/>
      <c r="KYJ3" s="309"/>
      <c r="KYL3" s="309"/>
      <c r="KYN3" s="309"/>
      <c r="KYP3" s="309"/>
      <c r="KYR3" s="309"/>
      <c r="KYT3" s="309"/>
      <c r="KYV3" s="309"/>
      <c r="KYX3" s="309"/>
      <c r="KYZ3" s="309"/>
      <c r="KZB3" s="309"/>
      <c r="KZD3" s="309"/>
      <c r="KZF3" s="309"/>
      <c r="KZH3" s="309"/>
      <c r="KZJ3" s="309"/>
      <c r="KZL3" s="309"/>
      <c r="KZN3" s="309"/>
      <c r="KZP3" s="309"/>
      <c r="KZR3" s="309"/>
      <c r="KZT3" s="309"/>
      <c r="KZV3" s="309"/>
      <c r="KZX3" s="309"/>
      <c r="KZZ3" s="309"/>
      <c r="LAB3" s="309"/>
      <c r="LAD3" s="309"/>
      <c r="LAF3" s="309"/>
      <c r="LAH3" s="309"/>
      <c r="LAJ3" s="309"/>
      <c r="LAL3" s="309"/>
      <c r="LAN3" s="309"/>
      <c r="LAP3" s="309"/>
      <c r="LAR3" s="309"/>
      <c r="LAT3" s="309"/>
      <c r="LAV3" s="309"/>
      <c r="LAX3" s="309"/>
      <c r="LAZ3" s="309"/>
      <c r="LBB3" s="309"/>
      <c r="LBD3" s="309"/>
      <c r="LBF3" s="309"/>
      <c r="LBH3" s="309"/>
      <c r="LBJ3" s="309"/>
      <c r="LBL3" s="309"/>
      <c r="LBN3" s="309"/>
      <c r="LBP3" s="309"/>
      <c r="LBR3" s="309"/>
      <c r="LBT3" s="309"/>
      <c r="LBV3" s="309"/>
      <c r="LBX3" s="309"/>
      <c r="LBZ3" s="309"/>
      <c r="LCB3" s="309"/>
      <c r="LCD3" s="309"/>
      <c r="LCF3" s="309"/>
      <c r="LCH3" s="309"/>
      <c r="LCJ3" s="309"/>
      <c r="LCL3" s="309"/>
      <c r="LCN3" s="309"/>
      <c r="LCP3" s="309"/>
      <c r="LCR3" s="309"/>
      <c r="LCT3" s="309"/>
      <c r="LCV3" s="309"/>
      <c r="LCX3" s="309"/>
      <c r="LCZ3" s="309"/>
      <c r="LDB3" s="309"/>
      <c r="LDD3" s="309"/>
      <c r="LDF3" s="309"/>
      <c r="LDH3" s="309"/>
      <c r="LDJ3" s="309"/>
      <c r="LDL3" s="309"/>
      <c r="LDN3" s="309"/>
      <c r="LDP3" s="309"/>
      <c r="LDR3" s="309"/>
      <c r="LDT3" s="309"/>
      <c r="LDV3" s="309"/>
      <c r="LDX3" s="309"/>
      <c r="LDZ3" s="309"/>
      <c r="LEB3" s="309"/>
      <c r="LED3" s="309"/>
      <c r="LEF3" s="309"/>
      <c r="LEH3" s="309"/>
      <c r="LEJ3" s="309"/>
      <c r="LEL3" s="309"/>
      <c r="LEN3" s="309"/>
      <c r="LEP3" s="309"/>
      <c r="LER3" s="309"/>
      <c r="LET3" s="309"/>
      <c r="LEV3" s="309"/>
      <c r="LEX3" s="309"/>
      <c r="LEZ3" s="309"/>
      <c r="LFB3" s="309"/>
      <c r="LFD3" s="309"/>
      <c r="LFF3" s="309"/>
      <c r="LFH3" s="309"/>
      <c r="LFJ3" s="309"/>
      <c r="LFL3" s="309"/>
      <c r="LFN3" s="309"/>
      <c r="LFP3" s="309"/>
      <c r="LFR3" s="309"/>
      <c r="LFT3" s="309"/>
      <c r="LFV3" s="309"/>
      <c r="LFX3" s="309"/>
      <c r="LFZ3" s="309"/>
      <c r="LGB3" s="309"/>
      <c r="LGD3" s="309"/>
      <c r="LGF3" s="309"/>
      <c r="LGH3" s="309"/>
      <c r="LGJ3" s="309"/>
      <c r="LGL3" s="309"/>
      <c r="LGN3" s="309"/>
      <c r="LGP3" s="309"/>
      <c r="LGR3" s="309"/>
      <c r="LGT3" s="309"/>
      <c r="LGV3" s="309"/>
      <c r="LGX3" s="309"/>
      <c r="LGZ3" s="309"/>
      <c r="LHB3" s="309"/>
      <c r="LHD3" s="309"/>
      <c r="LHF3" s="309"/>
      <c r="LHH3" s="309"/>
      <c r="LHJ3" s="309"/>
      <c r="LHL3" s="309"/>
      <c r="LHN3" s="309"/>
      <c r="LHP3" s="309"/>
      <c r="LHR3" s="309"/>
      <c r="LHT3" s="309"/>
      <c r="LHV3" s="309"/>
      <c r="LHX3" s="309"/>
      <c r="LHZ3" s="309"/>
      <c r="LIB3" s="309"/>
      <c r="LID3" s="309"/>
      <c r="LIF3" s="309"/>
      <c r="LIH3" s="309"/>
      <c r="LIJ3" s="309"/>
      <c r="LIL3" s="309"/>
      <c r="LIN3" s="309"/>
      <c r="LIP3" s="309"/>
      <c r="LIR3" s="309"/>
      <c r="LIT3" s="309"/>
      <c r="LIV3" s="309"/>
      <c r="LIX3" s="309"/>
      <c r="LIZ3" s="309"/>
      <c r="LJB3" s="309"/>
      <c r="LJD3" s="309"/>
      <c r="LJF3" s="309"/>
      <c r="LJH3" s="309"/>
      <c r="LJJ3" s="309"/>
      <c r="LJL3" s="309"/>
      <c r="LJN3" s="309"/>
      <c r="LJP3" s="309"/>
      <c r="LJR3" s="309"/>
      <c r="LJT3" s="309"/>
      <c r="LJV3" s="309"/>
      <c r="LJX3" s="309"/>
      <c r="LJZ3" s="309"/>
      <c r="LKB3" s="309"/>
      <c r="LKD3" s="309"/>
      <c r="LKF3" s="309"/>
      <c r="LKH3" s="309"/>
      <c r="LKJ3" s="309"/>
      <c r="LKL3" s="309"/>
      <c r="LKN3" s="309"/>
      <c r="LKP3" s="309"/>
      <c r="LKR3" s="309"/>
      <c r="LKT3" s="309"/>
      <c r="LKV3" s="309"/>
      <c r="LKX3" s="309"/>
      <c r="LKZ3" s="309"/>
      <c r="LLB3" s="309"/>
      <c r="LLD3" s="309"/>
      <c r="LLF3" s="309"/>
      <c r="LLH3" s="309"/>
      <c r="LLJ3" s="309"/>
      <c r="LLL3" s="309"/>
      <c r="LLN3" s="309"/>
      <c r="LLP3" s="309"/>
      <c r="LLR3" s="309"/>
      <c r="LLT3" s="309"/>
      <c r="LLV3" s="309"/>
      <c r="LLX3" s="309"/>
      <c r="LLZ3" s="309"/>
      <c r="LMB3" s="309"/>
      <c r="LMD3" s="309"/>
      <c r="LMF3" s="309"/>
      <c r="LMH3" s="309"/>
      <c r="LMJ3" s="309"/>
      <c r="LML3" s="309"/>
      <c r="LMN3" s="309"/>
      <c r="LMP3" s="309"/>
      <c r="LMR3" s="309"/>
      <c r="LMT3" s="309"/>
      <c r="LMV3" s="309"/>
      <c r="LMX3" s="309"/>
      <c r="LMZ3" s="309"/>
      <c r="LNB3" s="309"/>
      <c r="LND3" s="309"/>
      <c r="LNF3" s="309"/>
      <c r="LNH3" s="309"/>
      <c r="LNJ3" s="309"/>
      <c r="LNL3" s="309"/>
      <c r="LNN3" s="309"/>
      <c r="LNP3" s="309"/>
      <c r="LNR3" s="309"/>
      <c r="LNT3" s="309"/>
      <c r="LNV3" s="309"/>
      <c r="LNX3" s="309"/>
      <c r="LNZ3" s="309"/>
      <c r="LOB3" s="309"/>
      <c r="LOD3" s="309"/>
      <c r="LOF3" s="309"/>
      <c r="LOH3" s="309"/>
      <c r="LOJ3" s="309"/>
      <c r="LOL3" s="309"/>
      <c r="LON3" s="309"/>
      <c r="LOP3" s="309"/>
      <c r="LOR3" s="309"/>
      <c r="LOT3" s="309"/>
      <c r="LOV3" s="309"/>
      <c r="LOX3" s="309"/>
      <c r="LOZ3" s="309"/>
      <c r="LPB3" s="309"/>
      <c r="LPD3" s="309"/>
      <c r="LPF3" s="309"/>
      <c r="LPH3" s="309"/>
      <c r="LPJ3" s="309"/>
      <c r="LPL3" s="309"/>
      <c r="LPN3" s="309"/>
      <c r="LPP3" s="309"/>
      <c r="LPR3" s="309"/>
      <c r="LPT3" s="309"/>
      <c r="LPV3" s="309"/>
      <c r="LPX3" s="309"/>
      <c r="LPZ3" s="309"/>
      <c r="LQB3" s="309"/>
      <c r="LQD3" s="309"/>
      <c r="LQF3" s="309"/>
      <c r="LQH3" s="309"/>
      <c r="LQJ3" s="309"/>
      <c r="LQL3" s="309"/>
      <c r="LQN3" s="309"/>
      <c r="LQP3" s="309"/>
      <c r="LQR3" s="309"/>
      <c r="LQT3" s="309"/>
      <c r="LQV3" s="309"/>
      <c r="LQX3" s="309"/>
      <c r="LQZ3" s="309"/>
      <c r="LRB3" s="309"/>
      <c r="LRD3" s="309"/>
      <c r="LRF3" s="309"/>
      <c r="LRH3" s="309"/>
      <c r="LRJ3" s="309"/>
      <c r="LRL3" s="309"/>
      <c r="LRN3" s="309"/>
      <c r="LRP3" s="309"/>
      <c r="LRR3" s="309"/>
      <c r="LRT3" s="309"/>
      <c r="LRV3" s="309"/>
      <c r="LRX3" s="309"/>
      <c r="LRZ3" s="309"/>
      <c r="LSB3" s="309"/>
      <c r="LSD3" s="309"/>
      <c r="LSF3" s="309"/>
      <c r="LSH3" s="309"/>
      <c r="LSJ3" s="309"/>
      <c r="LSL3" s="309"/>
      <c r="LSN3" s="309"/>
      <c r="LSP3" s="309"/>
      <c r="LSR3" s="309"/>
      <c r="LST3" s="309"/>
      <c r="LSV3" s="309"/>
      <c r="LSX3" s="309"/>
      <c r="LSZ3" s="309"/>
      <c r="LTB3" s="309"/>
      <c r="LTD3" s="309"/>
      <c r="LTF3" s="309"/>
      <c r="LTH3" s="309"/>
      <c r="LTJ3" s="309"/>
      <c r="LTL3" s="309"/>
      <c r="LTN3" s="309"/>
      <c r="LTP3" s="309"/>
      <c r="LTR3" s="309"/>
      <c r="LTT3" s="309"/>
      <c r="LTV3" s="309"/>
      <c r="LTX3" s="309"/>
      <c r="LTZ3" s="309"/>
      <c r="LUB3" s="309"/>
      <c r="LUD3" s="309"/>
      <c r="LUF3" s="309"/>
      <c r="LUH3" s="309"/>
      <c r="LUJ3" s="309"/>
      <c r="LUL3" s="309"/>
      <c r="LUN3" s="309"/>
      <c r="LUP3" s="309"/>
      <c r="LUR3" s="309"/>
      <c r="LUT3" s="309"/>
      <c r="LUV3" s="309"/>
      <c r="LUX3" s="309"/>
      <c r="LUZ3" s="309"/>
      <c r="LVB3" s="309"/>
      <c r="LVD3" s="309"/>
      <c r="LVF3" s="309"/>
      <c r="LVH3" s="309"/>
      <c r="LVJ3" s="309"/>
      <c r="LVL3" s="309"/>
      <c r="LVN3" s="309"/>
      <c r="LVP3" s="309"/>
      <c r="LVR3" s="309"/>
      <c r="LVT3" s="309"/>
      <c r="LVV3" s="309"/>
      <c r="LVX3" s="309"/>
      <c r="LVZ3" s="309"/>
      <c r="LWB3" s="309"/>
      <c r="LWD3" s="309"/>
      <c r="LWF3" s="309"/>
      <c r="LWH3" s="309"/>
      <c r="LWJ3" s="309"/>
      <c r="LWL3" s="309"/>
      <c r="LWN3" s="309"/>
      <c r="LWP3" s="309"/>
      <c r="LWR3" s="309"/>
      <c r="LWT3" s="309"/>
      <c r="LWV3" s="309"/>
      <c r="LWX3" s="309"/>
      <c r="LWZ3" s="309"/>
      <c r="LXB3" s="309"/>
      <c r="LXD3" s="309"/>
      <c r="LXF3" s="309"/>
      <c r="LXH3" s="309"/>
      <c r="LXJ3" s="309"/>
      <c r="LXL3" s="309"/>
      <c r="LXN3" s="309"/>
      <c r="LXP3" s="309"/>
      <c r="LXR3" s="309"/>
      <c r="LXT3" s="309"/>
      <c r="LXV3" s="309"/>
      <c r="LXX3" s="309"/>
      <c r="LXZ3" s="309"/>
      <c r="LYB3" s="309"/>
      <c r="LYD3" s="309"/>
      <c r="LYF3" s="309"/>
      <c r="LYH3" s="309"/>
      <c r="LYJ3" s="309"/>
      <c r="LYL3" s="309"/>
      <c r="LYN3" s="309"/>
      <c r="LYP3" s="309"/>
      <c r="LYR3" s="309"/>
      <c r="LYT3" s="309"/>
      <c r="LYV3" s="309"/>
      <c r="LYX3" s="309"/>
      <c r="LYZ3" s="309"/>
      <c r="LZB3" s="309"/>
      <c r="LZD3" s="309"/>
      <c r="LZF3" s="309"/>
      <c r="LZH3" s="309"/>
      <c r="LZJ3" s="309"/>
      <c r="LZL3" s="309"/>
      <c r="LZN3" s="309"/>
      <c r="LZP3" s="309"/>
      <c r="LZR3" s="309"/>
      <c r="LZT3" s="309"/>
      <c r="LZV3" s="309"/>
      <c r="LZX3" s="309"/>
      <c r="LZZ3" s="309"/>
      <c r="MAB3" s="309"/>
      <c r="MAD3" s="309"/>
      <c r="MAF3" s="309"/>
      <c r="MAH3" s="309"/>
      <c r="MAJ3" s="309"/>
      <c r="MAL3" s="309"/>
      <c r="MAN3" s="309"/>
      <c r="MAP3" s="309"/>
      <c r="MAR3" s="309"/>
      <c r="MAT3" s="309"/>
      <c r="MAV3" s="309"/>
      <c r="MAX3" s="309"/>
      <c r="MAZ3" s="309"/>
      <c r="MBB3" s="309"/>
      <c r="MBD3" s="309"/>
      <c r="MBF3" s="309"/>
      <c r="MBH3" s="309"/>
      <c r="MBJ3" s="309"/>
      <c r="MBL3" s="309"/>
      <c r="MBN3" s="309"/>
      <c r="MBP3" s="309"/>
      <c r="MBR3" s="309"/>
      <c r="MBT3" s="309"/>
      <c r="MBV3" s="309"/>
      <c r="MBX3" s="309"/>
      <c r="MBZ3" s="309"/>
      <c r="MCB3" s="309"/>
      <c r="MCD3" s="309"/>
      <c r="MCF3" s="309"/>
      <c r="MCH3" s="309"/>
      <c r="MCJ3" s="309"/>
      <c r="MCL3" s="309"/>
      <c r="MCN3" s="309"/>
      <c r="MCP3" s="309"/>
      <c r="MCR3" s="309"/>
      <c r="MCT3" s="309"/>
      <c r="MCV3" s="309"/>
      <c r="MCX3" s="309"/>
      <c r="MCZ3" s="309"/>
      <c r="MDB3" s="309"/>
      <c r="MDD3" s="309"/>
      <c r="MDF3" s="309"/>
      <c r="MDH3" s="309"/>
      <c r="MDJ3" s="309"/>
      <c r="MDL3" s="309"/>
      <c r="MDN3" s="309"/>
      <c r="MDP3" s="309"/>
      <c r="MDR3" s="309"/>
      <c r="MDT3" s="309"/>
      <c r="MDV3" s="309"/>
      <c r="MDX3" s="309"/>
      <c r="MDZ3" s="309"/>
      <c r="MEB3" s="309"/>
      <c r="MED3" s="309"/>
      <c r="MEF3" s="309"/>
      <c r="MEH3" s="309"/>
      <c r="MEJ3" s="309"/>
      <c r="MEL3" s="309"/>
      <c r="MEN3" s="309"/>
      <c r="MEP3" s="309"/>
      <c r="MER3" s="309"/>
      <c r="MET3" s="309"/>
      <c r="MEV3" s="309"/>
      <c r="MEX3" s="309"/>
      <c r="MEZ3" s="309"/>
      <c r="MFB3" s="309"/>
      <c r="MFD3" s="309"/>
      <c r="MFF3" s="309"/>
      <c r="MFH3" s="309"/>
      <c r="MFJ3" s="309"/>
      <c r="MFL3" s="309"/>
      <c r="MFN3" s="309"/>
      <c r="MFP3" s="309"/>
      <c r="MFR3" s="309"/>
      <c r="MFT3" s="309"/>
      <c r="MFV3" s="309"/>
      <c r="MFX3" s="309"/>
      <c r="MFZ3" s="309"/>
      <c r="MGB3" s="309"/>
      <c r="MGD3" s="309"/>
      <c r="MGF3" s="309"/>
      <c r="MGH3" s="309"/>
      <c r="MGJ3" s="309"/>
      <c r="MGL3" s="309"/>
      <c r="MGN3" s="309"/>
      <c r="MGP3" s="309"/>
      <c r="MGR3" s="309"/>
      <c r="MGT3" s="309"/>
      <c r="MGV3" s="309"/>
      <c r="MGX3" s="309"/>
      <c r="MGZ3" s="309"/>
      <c r="MHB3" s="309"/>
      <c r="MHD3" s="309"/>
      <c r="MHF3" s="309"/>
      <c r="MHH3" s="309"/>
      <c r="MHJ3" s="309"/>
      <c r="MHL3" s="309"/>
      <c r="MHN3" s="309"/>
      <c r="MHP3" s="309"/>
      <c r="MHR3" s="309"/>
      <c r="MHT3" s="309"/>
      <c r="MHV3" s="309"/>
      <c r="MHX3" s="309"/>
      <c r="MHZ3" s="309"/>
      <c r="MIB3" s="309"/>
      <c r="MID3" s="309"/>
      <c r="MIF3" s="309"/>
      <c r="MIH3" s="309"/>
      <c r="MIJ3" s="309"/>
      <c r="MIL3" s="309"/>
      <c r="MIN3" s="309"/>
      <c r="MIP3" s="309"/>
      <c r="MIR3" s="309"/>
      <c r="MIT3" s="309"/>
      <c r="MIV3" s="309"/>
      <c r="MIX3" s="309"/>
      <c r="MIZ3" s="309"/>
      <c r="MJB3" s="309"/>
      <c r="MJD3" s="309"/>
      <c r="MJF3" s="309"/>
      <c r="MJH3" s="309"/>
      <c r="MJJ3" s="309"/>
      <c r="MJL3" s="309"/>
      <c r="MJN3" s="309"/>
      <c r="MJP3" s="309"/>
      <c r="MJR3" s="309"/>
      <c r="MJT3" s="309"/>
      <c r="MJV3" s="309"/>
      <c r="MJX3" s="309"/>
      <c r="MJZ3" s="309"/>
      <c r="MKB3" s="309"/>
      <c r="MKD3" s="309"/>
      <c r="MKF3" s="309"/>
      <c r="MKH3" s="309"/>
      <c r="MKJ3" s="309"/>
      <c r="MKL3" s="309"/>
      <c r="MKN3" s="309"/>
      <c r="MKP3" s="309"/>
      <c r="MKR3" s="309"/>
      <c r="MKT3" s="309"/>
      <c r="MKV3" s="309"/>
      <c r="MKX3" s="309"/>
      <c r="MKZ3" s="309"/>
      <c r="MLB3" s="309"/>
      <c r="MLD3" s="309"/>
      <c r="MLF3" s="309"/>
      <c r="MLH3" s="309"/>
      <c r="MLJ3" s="309"/>
      <c r="MLL3" s="309"/>
      <c r="MLN3" s="309"/>
      <c r="MLP3" s="309"/>
      <c r="MLR3" s="309"/>
      <c r="MLT3" s="309"/>
      <c r="MLV3" s="309"/>
      <c r="MLX3" s="309"/>
      <c r="MLZ3" s="309"/>
      <c r="MMB3" s="309"/>
      <c r="MMD3" s="309"/>
      <c r="MMF3" s="309"/>
      <c r="MMH3" s="309"/>
      <c r="MMJ3" s="309"/>
      <c r="MML3" s="309"/>
      <c r="MMN3" s="309"/>
      <c r="MMP3" s="309"/>
      <c r="MMR3" s="309"/>
      <c r="MMT3" s="309"/>
      <c r="MMV3" s="309"/>
      <c r="MMX3" s="309"/>
      <c r="MMZ3" s="309"/>
      <c r="MNB3" s="309"/>
      <c r="MND3" s="309"/>
      <c r="MNF3" s="309"/>
      <c r="MNH3" s="309"/>
      <c r="MNJ3" s="309"/>
      <c r="MNL3" s="309"/>
      <c r="MNN3" s="309"/>
      <c r="MNP3" s="309"/>
      <c r="MNR3" s="309"/>
      <c r="MNT3" s="309"/>
      <c r="MNV3" s="309"/>
      <c r="MNX3" s="309"/>
      <c r="MNZ3" s="309"/>
      <c r="MOB3" s="309"/>
      <c r="MOD3" s="309"/>
      <c r="MOF3" s="309"/>
      <c r="MOH3" s="309"/>
      <c r="MOJ3" s="309"/>
      <c r="MOL3" s="309"/>
      <c r="MON3" s="309"/>
      <c r="MOP3" s="309"/>
      <c r="MOR3" s="309"/>
      <c r="MOT3" s="309"/>
      <c r="MOV3" s="309"/>
      <c r="MOX3" s="309"/>
      <c r="MOZ3" s="309"/>
      <c r="MPB3" s="309"/>
      <c r="MPD3" s="309"/>
      <c r="MPF3" s="309"/>
      <c r="MPH3" s="309"/>
      <c r="MPJ3" s="309"/>
      <c r="MPL3" s="309"/>
      <c r="MPN3" s="309"/>
      <c r="MPP3" s="309"/>
      <c r="MPR3" s="309"/>
      <c r="MPT3" s="309"/>
      <c r="MPV3" s="309"/>
      <c r="MPX3" s="309"/>
      <c r="MPZ3" s="309"/>
      <c r="MQB3" s="309"/>
      <c r="MQD3" s="309"/>
      <c r="MQF3" s="309"/>
      <c r="MQH3" s="309"/>
      <c r="MQJ3" s="309"/>
      <c r="MQL3" s="309"/>
      <c r="MQN3" s="309"/>
      <c r="MQP3" s="309"/>
      <c r="MQR3" s="309"/>
      <c r="MQT3" s="309"/>
      <c r="MQV3" s="309"/>
      <c r="MQX3" s="309"/>
      <c r="MQZ3" s="309"/>
      <c r="MRB3" s="309"/>
      <c r="MRD3" s="309"/>
      <c r="MRF3" s="309"/>
      <c r="MRH3" s="309"/>
      <c r="MRJ3" s="309"/>
      <c r="MRL3" s="309"/>
      <c r="MRN3" s="309"/>
      <c r="MRP3" s="309"/>
      <c r="MRR3" s="309"/>
      <c r="MRT3" s="309"/>
      <c r="MRV3" s="309"/>
      <c r="MRX3" s="309"/>
      <c r="MRZ3" s="309"/>
      <c r="MSB3" s="309"/>
      <c r="MSD3" s="309"/>
      <c r="MSF3" s="309"/>
      <c r="MSH3" s="309"/>
      <c r="MSJ3" s="309"/>
      <c r="MSL3" s="309"/>
      <c r="MSN3" s="309"/>
      <c r="MSP3" s="309"/>
      <c r="MSR3" s="309"/>
      <c r="MST3" s="309"/>
      <c r="MSV3" s="309"/>
      <c r="MSX3" s="309"/>
      <c r="MSZ3" s="309"/>
      <c r="MTB3" s="309"/>
      <c r="MTD3" s="309"/>
      <c r="MTF3" s="309"/>
      <c r="MTH3" s="309"/>
      <c r="MTJ3" s="309"/>
      <c r="MTL3" s="309"/>
      <c r="MTN3" s="309"/>
      <c r="MTP3" s="309"/>
      <c r="MTR3" s="309"/>
      <c r="MTT3" s="309"/>
      <c r="MTV3" s="309"/>
      <c r="MTX3" s="309"/>
      <c r="MTZ3" s="309"/>
      <c r="MUB3" s="309"/>
      <c r="MUD3" s="309"/>
      <c r="MUF3" s="309"/>
      <c r="MUH3" s="309"/>
      <c r="MUJ3" s="309"/>
      <c r="MUL3" s="309"/>
      <c r="MUN3" s="309"/>
      <c r="MUP3" s="309"/>
      <c r="MUR3" s="309"/>
      <c r="MUT3" s="309"/>
      <c r="MUV3" s="309"/>
      <c r="MUX3" s="309"/>
      <c r="MUZ3" s="309"/>
      <c r="MVB3" s="309"/>
      <c r="MVD3" s="309"/>
      <c r="MVF3" s="309"/>
      <c r="MVH3" s="309"/>
      <c r="MVJ3" s="309"/>
      <c r="MVL3" s="309"/>
      <c r="MVN3" s="309"/>
      <c r="MVP3" s="309"/>
      <c r="MVR3" s="309"/>
      <c r="MVT3" s="309"/>
      <c r="MVV3" s="309"/>
      <c r="MVX3" s="309"/>
      <c r="MVZ3" s="309"/>
      <c r="MWB3" s="309"/>
      <c r="MWD3" s="309"/>
      <c r="MWF3" s="309"/>
      <c r="MWH3" s="309"/>
      <c r="MWJ3" s="309"/>
      <c r="MWL3" s="309"/>
      <c r="MWN3" s="309"/>
      <c r="MWP3" s="309"/>
      <c r="MWR3" s="309"/>
      <c r="MWT3" s="309"/>
      <c r="MWV3" s="309"/>
      <c r="MWX3" s="309"/>
      <c r="MWZ3" s="309"/>
      <c r="MXB3" s="309"/>
      <c r="MXD3" s="309"/>
      <c r="MXF3" s="309"/>
      <c r="MXH3" s="309"/>
      <c r="MXJ3" s="309"/>
      <c r="MXL3" s="309"/>
      <c r="MXN3" s="309"/>
      <c r="MXP3" s="309"/>
      <c r="MXR3" s="309"/>
      <c r="MXT3" s="309"/>
      <c r="MXV3" s="309"/>
      <c r="MXX3" s="309"/>
      <c r="MXZ3" s="309"/>
      <c r="MYB3" s="309"/>
      <c r="MYD3" s="309"/>
      <c r="MYF3" s="309"/>
      <c r="MYH3" s="309"/>
      <c r="MYJ3" s="309"/>
      <c r="MYL3" s="309"/>
      <c r="MYN3" s="309"/>
      <c r="MYP3" s="309"/>
      <c r="MYR3" s="309"/>
      <c r="MYT3" s="309"/>
      <c r="MYV3" s="309"/>
      <c r="MYX3" s="309"/>
      <c r="MYZ3" s="309"/>
      <c r="MZB3" s="309"/>
      <c r="MZD3" s="309"/>
      <c r="MZF3" s="309"/>
      <c r="MZH3" s="309"/>
      <c r="MZJ3" s="309"/>
      <c r="MZL3" s="309"/>
      <c r="MZN3" s="309"/>
      <c r="MZP3" s="309"/>
      <c r="MZR3" s="309"/>
      <c r="MZT3" s="309"/>
      <c r="MZV3" s="309"/>
      <c r="MZX3" s="309"/>
      <c r="MZZ3" s="309"/>
      <c r="NAB3" s="309"/>
      <c r="NAD3" s="309"/>
      <c r="NAF3" s="309"/>
      <c r="NAH3" s="309"/>
      <c r="NAJ3" s="309"/>
      <c r="NAL3" s="309"/>
      <c r="NAN3" s="309"/>
      <c r="NAP3" s="309"/>
      <c r="NAR3" s="309"/>
      <c r="NAT3" s="309"/>
      <c r="NAV3" s="309"/>
      <c r="NAX3" s="309"/>
      <c r="NAZ3" s="309"/>
      <c r="NBB3" s="309"/>
      <c r="NBD3" s="309"/>
      <c r="NBF3" s="309"/>
      <c r="NBH3" s="309"/>
      <c r="NBJ3" s="309"/>
      <c r="NBL3" s="309"/>
      <c r="NBN3" s="309"/>
      <c r="NBP3" s="309"/>
      <c r="NBR3" s="309"/>
      <c r="NBT3" s="309"/>
      <c r="NBV3" s="309"/>
      <c r="NBX3" s="309"/>
      <c r="NBZ3" s="309"/>
      <c r="NCB3" s="309"/>
      <c r="NCD3" s="309"/>
      <c r="NCF3" s="309"/>
      <c r="NCH3" s="309"/>
      <c r="NCJ3" s="309"/>
      <c r="NCL3" s="309"/>
      <c r="NCN3" s="309"/>
      <c r="NCP3" s="309"/>
      <c r="NCR3" s="309"/>
      <c r="NCT3" s="309"/>
      <c r="NCV3" s="309"/>
      <c r="NCX3" s="309"/>
      <c r="NCZ3" s="309"/>
      <c r="NDB3" s="309"/>
      <c r="NDD3" s="309"/>
      <c r="NDF3" s="309"/>
      <c r="NDH3" s="309"/>
      <c r="NDJ3" s="309"/>
      <c r="NDL3" s="309"/>
      <c r="NDN3" s="309"/>
      <c r="NDP3" s="309"/>
      <c r="NDR3" s="309"/>
      <c r="NDT3" s="309"/>
      <c r="NDV3" s="309"/>
      <c r="NDX3" s="309"/>
      <c r="NDZ3" s="309"/>
      <c r="NEB3" s="309"/>
      <c r="NED3" s="309"/>
      <c r="NEF3" s="309"/>
      <c r="NEH3" s="309"/>
      <c r="NEJ3" s="309"/>
      <c r="NEL3" s="309"/>
      <c r="NEN3" s="309"/>
      <c r="NEP3" s="309"/>
      <c r="NER3" s="309"/>
      <c r="NET3" s="309"/>
      <c r="NEV3" s="309"/>
      <c r="NEX3" s="309"/>
      <c r="NEZ3" s="309"/>
      <c r="NFB3" s="309"/>
      <c r="NFD3" s="309"/>
      <c r="NFF3" s="309"/>
      <c r="NFH3" s="309"/>
      <c r="NFJ3" s="309"/>
      <c r="NFL3" s="309"/>
      <c r="NFN3" s="309"/>
      <c r="NFP3" s="309"/>
      <c r="NFR3" s="309"/>
      <c r="NFT3" s="309"/>
      <c r="NFV3" s="309"/>
      <c r="NFX3" s="309"/>
      <c r="NFZ3" s="309"/>
      <c r="NGB3" s="309"/>
      <c r="NGD3" s="309"/>
      <c r="NGF3" s="309"/>
      <c r="NGH3" s="309"/>
      <c r="NGJ3" s="309"/>
      <c r="NGL3" s="309"/>
      <c r="NGN3" s="309"/>
      <c r="NGP3" s="309"/>
      <c r="NGR3" s="309"/>
      <c r="NGT3" s="309"/>
      <c r="NGV3" s="309"/>
      <c r="NGX3" s="309"/>
      <c r="NGZ3" s="309"/>
      <c r="NHB3" s="309"/>
      <c r="NHD3" s="309"/>
      <c r="NHF3" s="309"/>
      <c r="NHH3" s="309"/>
      <c r="NHJ3" s="309"/>
      <c r="NHL3" s="309"/>
      <c r="NHN3" s="309"/>
      <c r="NHP3" s="309"/>
      <c r="NHR3" s="309"/>
      <c r="NHT3" s="309"/>
      <c r="NHV3" s="309"/>
      <c r="NHX3" s="309"/>
      <c r="NHZ3" s="309"/>
      <c r="NIB3" s="309"/>
      <c r="NID3" s="309"/>
      <c r="NIF3" s="309"/>
      <c r="NIH3" s="309"/>
      <c r="NIJ3" s="309"/>
      <c r="NIL3" s="309"/>
      <c r="NIN3" s="309"/>
      <c r="NIP3" s="309"/>
      <c r="NIR3" s="309"/>
      <c r="NIT3" s="309"/>
      <c r="NIV3" s="309"/>
      <c r="NIX3" s="309"/>
      <c r="NIZ3" s="309"/>
      <c r="NJB3" s="309"/>
      <c r="NJD3" s="309"/>
      <c r="NJF3" s="309"/>
      <c r="NJH3" s="309"/>
      <c r="NJJ3" s="309"/>
      <c r="NJL3" s="309"/>
      <c r="NJN3" s="309"/>
      <c r="NJP3" s="309"/>
      <c r="NJR3" s="309"/>
      <c r="NJT3" s="309"/>
      <c r="NJV3" s="309"/>
      <c r="NJX3" s="309"/>
      <c r="NJZ3" s="309"/>
      <c r="NKB3" s="309"/>
      <c r="NKD3" s="309"/>
      <c r="NKF3" s="309"/>
      <c r="NKH3" s="309"/>
      <c r="NKJ3" s="309"/>
      <c r="NKL3" s="309"/>
      <c r="NKN3" s="309"/>
      <c r="NKP3" s="309"/>
      <c r="NKR3" s="309"/>
      <c r="NKT3" s="309"/>
      <c r="NKV3" s="309"/>
      <c r="NKX3" s="309"/>
      <c r="NKZ3" s="309"/>
      <c r="NLB3" s="309"/>
      <c r="NLD3" s="309"/>
      <c r="NLF3" s="309"/>
      <c r="NLH3" s="309"/>
      <c r="NLJ3" s="309"/>
      <c r="NLL3" s="309"/>
      <c r="NLN3" s="309"/>
      <c r="NLP3" s="309"/>
      <c r="NLR3" s="309"/>
      <c r="NLT3" s="309"/>
      <c r="NLV3" s="309"/>
      <c r="NLX3" s="309"/>
      <c r="NLZ3" s="309"/>
      <c r="NMB3" s="309"/>
      <c r="NMD3" s="309"/>
      <c r="NMF3" s="309"/>
      <c r="NMH3" s="309"/>
      <c r="NMJ3" s="309"/>
      <c r="NML3" s="309"/>
      <c r="NMN3" s="309"/>
      <c r="NMP3" s="309"/>
      <c r="NMR3" s="309"/>
      <c r="NMT3" s="309"/>
      <c r="NMV3" s="309"/>
      <c r="NMX3" s="309"/>
      <c r="NMZ3" s="309"/>
      <c r="NNB3" s="309"/>
      <c r="NND3" s="309"/>
      <c r="NNF3" s="309"/>
      <c r="NNH3" s="309"/>
      <c r="NNJ3" s="309"/>
      <c r="NNL3" s="309"/>
      <c r="NNN3" s="309"/>
      <c r="NNP3" s="309"/>
      <c r="NNR3" s="309"/>
      <c r="NNT3" s="309"/>
      <c r="NNV3" s="309"/>
      <c r="NNX3" s="309"/>
      <c r="NNZ3" s="309"/>
      <c r="NOB3" s="309"/>
      <c r="NOD3" s="309"/>
      <c r="NOF3" s="309"/>
      <c r="NOH3" s="309"/>
      <c r="NOJ3" s="309"/>
      <c r="NOL3" s="309"/>
      <c r="NON3" s="309"/>
      <c r="NOP3" s="309"/>
      <c r="NOR3" s="309"/>
      <c r="NOT3" s="309"/>
      <c r="NOV3" s="309"/>
      <c r="NOX3" s="309"/>
      <c r="NOZ3" s="309"/>
      <c r="NPB3" s="309"/>
      <c r="NPD3" s="309"/>
      <c r="NPF3" s="309"/>
      <c r="NPH3" s="309"/>
      <c r="NPJ3" s="309"/>
      <c r="NPL3" s="309"/>
      <c r="NPN3" s="309"/>
      <c r="NPP3" s="309"/>
      <c r="NPR3" s="309"/>
      <c r="NPT3" s="309"/>
      <c r="NPV3" s="309"/>
      <c r="NPX3" s="309"/>
      <c r="NPZ3" s="309"/>
      <c r="NQB3" s="309"/>
      <c r="NQD3" s="309"/>
      <c r="NQF3" s="309"/>
      <c r="NQH3" s="309"/>
      <c r="NQJ3" s="309"/>
      <c r="NQL3" s="309"/>
      <c r="NQN3" s="309"/>
      <c r="NQP3" s="309"/>
      <c r="NQR3" s="309"/>
      <c r="NQT3" s="309"/>
      <c r="NQV3" s="309"/>
      <c r="NQX3" s="309"/>
      <c r="NQZ3" s="309"/>
      <c r="NRB3" s="309"/>
      <c r="NRD3" s="309"/>
      <c r="NRF3" s="309"/>
      <c r="NRH3" s="309"/>
      <c r="NRJ3" s="309"/>
      <c r="NRL3" s="309"/>
      <c r="NRN3" s="309"/>
      <c r="NRP3" s="309"/>
      <c r="NRR3" s="309"/>
      <c r="NRT3" s="309"/>
      <c r="NRV3" s="309"/>
      <c r="NRX3" s="309"/>
      <c r="NRZ3" s="309"/>
      <c r="NSB3" s="309"/>
      <c r="NSD3" s="309"/>
      <c r="NSF3" s="309"/>
      <c r="NSH3" s="309"/>
      <c r="NSJ3" s="309"/>
      <c r="NSL3" s="309"/>
      <c r="NSN3" s="309"/>
      <c r="NSP3" s="309"/>
      <c r="NSR3" s="309"/>
      <c r="NST3" s="309"/>
      <c r="NSV3" s="309"/>
      <c r="NSX3" s="309"/>
      <c r="NSZ3" s="309"/>
      <c r="NTB3" s="309"/>
      <c r="NTD3" s="309"/>
      <c r="NTF3" s="309"/>
      <c r="NTH3" s="309"/>
      <c r="NTJ3" s="309"/>
      <c r="NTL3" s="309"/>
      <c r="NTN3" s="309"/>
      <c r="NTP3" s="309"/>
      <c r="NTR3" s="309"/>
      <c r="NTT3" s="309"/>
      <c r="NTV3" s="309"/>
      <c r="NTX3" s="309"/>
      <c r="NTZ3" s="309"/>
      <c r="NUB3" s="309"/>
      <c r="NUD3" s="309"/>
      <c r="NUF3" s="309"/>
      <c r="NUH3" s="309"/>
      <c r="NUJ3" s="309"/>
      <c r="NUL3" s="309"/>
      <c r="NUN3" s="309"/>
      <c r="NUP3" s="309"/>
      <c r="NUR3" s="309"/>
      <c r="NUT3" s="309"/>
      <c r="NUV3" s="309"/>
      <c r="NUX3" s="309"/>
      <c r="NUZ3" s="309"/>
      <c r="NVB3" s="309"/>
      <c r="NVD3" s="309"/>
      <c r="NVF3" s="309"/>
      <c r="NVH3" s="309"/>
      <c r="NVJ3" s="309"/>
      <c r="NVL3" s="309"/>
      <c r="NVN3" s="309"/>
      <c r="NVP3" s="309"/>
      <c r="NVR3" s="309"/>
      <c r="NVT3" s="309"/>
      <c r="NVV3" s="309"/>
      <c r="NVX3" s="309"/>
      <c r="NVZ3" s="309"/>
      <c r="NWB3" s="309"/>
      <c r="NWD3" s="309"/>
      <c r="NWF3" s="309"/>
      <c r="NWH3" s="309"/>
      <c r="NWJ3" s="309"/>
      <c r="NWL3" s="309"/>
      <c r="NWN3" s="309"/>
      <c r="NWP3" s="309"/>
      <c r="NWR3" s="309"/>
      <c r="NWT3" s="309"/>
      <c r="NWV3" s="309"/>
      <c r="NWX3" s="309"/>
      <c r="NWZ3" s="309"/>
      <c r="NXB3" s="309"/>
      <c r="NXD3" s="309"/>
      <c r="NXF3" s="309"/>
      <c r="NXH3" s="309"/>
      <c r="NXJ3" s="309"/>
      <c r="NXL3" s="309"/>
      <c r="NXN3" s="309"/>
      <c r="NXP3" s="309"/>
      <c r="NXR3" s="309"/>
      <c r="NXT3" s="309"/>
      <c r="NXV3" s="309"/>
      <c r="NXX3" s="309"/>
      <c r="NXZ3" s="309"/>
      <c r="NYB3" s="309"/>
      <c r="NYD3" s="309"/>
      <c r="NYF3" s="309"/>
      <c r="NYH3" s="309"/>
      <c r="NYJ3" s="309"/>
      <c r="NYL3" s="309"/>
      <c r="NYN3" s="309"/>
      <c r="NYP3" s="309"/>
      <c r="NYR3" s="309"/>
      <c r="NYT3" s="309"/>
      <c r="NYV3" s="309"/>
      <c r="NYX3" s="309"/>
      <c r="NYZ3" s="309"/>
      <c r="NZB3" s="309"/>
      <c r="NZD3" s="309"/>
      <c r="NZF3" s="309"/>
      <c r="NZH3" s="309"/>
      <c r="NZJ3" s="309"/>
      <c r="NZL3" s="309"/>
      <c r="NZN3" s="309"/>
      <c r="NZP3" s="309"/>
      <c r="NZR3" s="309"/>
      <c r="NZT3" s="309"/>
      <c r="NZV3" s="309"/>
      <c r="NZX3" s="309"/>
      <c r="NZZ3" s="309"/>
      <c r="OAB3" s="309"/>
      <c r="OAD3" s="309"/>
      <c r="OAF3" s="309"/>
      <c r="OAH3" s="309"/>
      <c r="OAJ3" s="309"/>
      <c r="OAL3" s="309"/>
      <c r="OAN3" s="309"/>
      <c r="OAP3" s="309"/>
      <c r="OAR3" s="309"/>
      <c r="OAT3" s="309"/>
      <c r="OAV3" s="309"/>
      <c r="OAX3" s="309"/>
      <c r="OAZ3" s="309"/>
      <c r="OBB3" s="309"/>
      <c r="OBD3" s="309"/>
      <c r="OBF3" s="309"/>
      <c r="OBH3" s="309"/>
      <c r="OBJ3" s="309"/>
      <c r="OBL3" s="309"/>
      <c r="OBN3" s="309"/>
      <c r="OBP3" s="309"/>
      <c r="OBR3" s="309"/>
      <c r="OBT3" s="309"/>
      <c r="OBV3" s="309"/>
      <c r="OBX3" s="309"/>
      <c r="OBZ3" s="309"/>
      <c r="OCB3" s="309"/>
      <c r="OCD3" s="309"/>
      <c r="OCF3" s="309"/>
      <c r="OCH3" s="309"/>
      <c r="OCJ3" s="309"/>
      <c r="OCL3" s="309"/>
      <c r="OCN3" s="309"/>
      <c r="OCP3" s="309"/>
      <c r="OCR3" s="309"/>
      <c r="OCT3" s="309"/>
      <c r="OCV3" s="309"/>
      <c r="OCX3" s="309"/>
      <c r="OCZ3" s="309"/>
      <c r="ODB3" s="309"/>
      <c r="ODD3" s="309"/>
      <c r="ODF3" s="309"/>
      <c r="ODH3" s="309"/>
      <c r="ODJ3" s="309"/>
      <c r="ODL3" s="309"/>
      <c r="ODN3" s="309"/>
      <c r="ODP3" s="309"/>
      <c r="ODR3" s="309"/>
      <c r="ODT3" s="309"/>
      <c r="ODV3" s="309"/>
      <c r="ODX3" s="309"/>
      <c r="ODZ3" s="309"/>
      <c r="OEB3" s="309"/>
      <c r="OED3" s="309"/>
      <c r="OEF3" s="309"/>
      <c r="OEH3" s="309"/>
      <c r="OEJ3" s="309"/>
      <c r="OEL3" s="309"/>
      <c r="OEN3" s="309"/>
      <c r="OEP3" s="309"/>
      <c r="OER3" s="309"/>
      <c r="OET3" s="309"/>
      <c r="OEV3" s="309"/>
      <c r="OEX3" s="309"/>
      <c r="OEZ3" s="309"/>
      <c r="OFB3" s="309"/>
      <c r="OFD3" s="309"/>
      <c r="OFF3" s="309"/>
      <c r="OFH3" s="309"/>
      <c r="OFJ3" s="309"/>
      <c r="OFL3" s="309"/>
      <c r="OFN3" s="309"/>
      <c r="OFP3" s="309"/>
      <c r="OFR3" s="309"/>
      <c r="OFT3" s="309"/>
      <c r="OFV3" s="309"/>
      <c r="OFX3" s="309"/>
      <c r="OFZ3" s="309"/>
      <c r="OGB3" s="309"/>
      <c r="OGD3" s="309"/>
      <c r="OGF3" s="309"/>
      <c r="OGH3" s="309"/>
      <c r="OGJ3" s="309"/>
      <c r="OGL3" s="309"/>
      <c r="OGN3" s="309"/>
      <c r="OGP3" s="309"/>
      <c r="OGR3" s="309"/>
      <c r="OGT3" s="309"/>
      <c r="OGV3" s="309"/>
      <c r="OGX3" s="309"/>
      <c r="OGZ3" s="309"/>
      <c r="OHB3" s="309"/>
      <c r="OHD3" s="309"/>
      <c r="OHF3" s="309"/>
      <c r="OHH3" s="309"/>
      <c r="OHJ3" s="309"/>
      <c r="OHL3" s="309"/>
      <c r="OHN3" s="309"/>
      <c r="OHP3" s="309"/>
      <c r="OHR3" s="309"/>
      <c r="OHT3" s="309"/>
      <c r="OHV3" s="309"/>
      <c r="OHX3" s="309"/>
      <c r="OHZ3" s="309"/>
      <c r="OIB3" s="309"/>
      <c r="OID3" s="309"/>
      <c r="OIF3" s="309"/>
      <c r="OIH3" s="309"/>
      <c r="OIJ3" s="309"/>
      <c r="OIL3" s="309"/>
      <c r="OIN3" s="309"/>
      <c r="OIP3" s="309"/>
      <c r="OIR3" s="309"/>
      <c r="OIT3" s="309"/>
      <c r="OIV3" s="309"/>
      <c r="OIX3" s="309"/>
      <c r="OIZ3" s="309"/>
      <c r="OJB3" s="309"/>
      <c r="OJD3" s="309"/>
      <c r="OJF3" s="309"/>
      <c r="OJH3" s="309"/>
      <c r="OJJ3" s="309"/>
      <c r="OJL3" s="309"/>
      <c r="OJN3" s="309"/>
      <c r="OJP3" s="309"/>
      <c r="OJR3" s="309"/>
      <c r="OJT3" s="309"/>
      <c r="OJV3" s="309"/>
      <c r="OJX3" s="309"/>
      <c r="OJZ3" s="309"/>
      <c r="OKB3" s="309"/>
      <c r="OKD3" s="309"/>
      <c r="OKF3" s="309"/>
      <c r="OKH3" s="309"/>
      <c r="OKJ3" s="309"/>
      <c r="OKL3" s="309"/>
      <c r="OKN3" s="309"/>
      <c r="OKP3" s="309"/>
      <c r="OKR3" s="309"/>
      <c r="OKT3" s="309"/>
      <c r="OKV3" s="309"/>
      <c r="OKX3" s="309"/>
      <c r="OKZ3" s="309"/>
      <c r="OLB3" s="309"/>
      <c r="OLD3" s="309"/>
      <c r="OLF3" s="309"/>
      <c r="OLH3" s="309"/>
      <c r="OLJ3" s="309"/>
      <c r="OLL3" s="309"/>
      <c r="OLN3" s="309"/>
      <c r="OLP3" s="309"/>
      <c r="OLR3" s="309"/>
      <c r="OLT3" s="309"/>
      <c r="OLV3" s="309"/>
      <c r="OLX3" s="309"/>
      <c r="OLZ3" s="309"/>
      <c r="OMB3" s="309"/>
      <c r="OMD3" s="309"/>
      <c r="OMF3" s="309"/>
      <c r="OMH3" s="309"/>
      <c r="OMJ3" s="309"/>
      <c r="OML3" s="309"/>
      <c r="OMN3" s="309"/>
      <c r="OMP3" s="309"/>
      <c r="OMR3" s="309"/>
      <c r="OMT3" s="309"/>
      <c r="OMV3" s="309"/>
      <c r="OMX3" s="309"/>
      <c r="OMZ3" s="309"/>
      <c r="ONB3" s="309"/>
      <c r="OND3" s="309"/>
      <c r="ONF3" s="309"/>
      <c r="ONH3" s="309"/>
      <c r="ONJ3" s="309"/>
      <c r="ONL3" s="309"/>
      <c r="ONN3" s="309"/>
      <c r="ONP3" s="309"/>
      <c r="ONR3" s="309"/>
      <c r="ONT3" s="309"/>
      <c r="ONV3" s="309"/>
      <c r="ONX3" s="309"/>
      <c r="ONZ3" s="309"/>
      <c r="OOB3" s="309"/>
      <c r="OOD3" s="309"/>
      <c r="OOF3" s="309"/>
      <c r="OOH3" s="309"/>
      <c r="OOJ3" s="309"/>
      <c r="OOL3" s="309"/>
      <c r="OON3" s="309"/>
      <c r="OOP3" s="309"/>
      <c r="OOR3" s="309"/>
      <c r="OOT3" s="309"/>
      <c r="OOV3" s="309"/>
      <c r="OOX3" s="309"/>
      <c r="OOZ3" s="309"/>
      <c r="OPB3" s="309"/>
      <c r="OPD3" s="309"/>
      <c r="OPF3" s="309"/>
      <c r="OPH3" s="309"/>
      <c r="OPJ3" s="309"/>
      <c r="OPL3" s="309"/>
      <c r="OPN3" s="309"/>
      <c r="OPP3" s="309"/>
      <c r="OPR3" s="309"/>
      <c r="OPT3" s="309"/>
      <c r="OPV3" s="309"/>
      <c r="OPX3" s="309"/>
      <c r="OPZ3" s="309"/>
      <c r="OQB3" s="309"/>
      <c r="OQD3" s="309"/>
      <c r="OQF3" s="309"/>
      <c r="OQH3" s="309"/>
      <c r="OQJ3" s="309"/>
      <c r="OQL3" s="309"/>
      <c r="OQN3" s="309"/>
      <c r="OQP3" s="309"/>
      <c r="OQR3" s="309"/>
      <c r="OQT3" s="309"/>
      <c r="OQV3" s="309"/>
      <c r="OQX3" s="309"/>
      <c r="OQZ3" s="309"/>
      <c r="ORB3" s="309"/>
      <c r="ORD3" s="309"/>
      <c r="ORF3" s="309"/>
      <c r="ORH3" s="309"/>
      <c r="ORJ3" s="309"/>
      <c r="ORL3" s="309"/>
      <c r="ORN3" s="309"/>
      <c r="ORP3" s="309"/>
      <c r="ORR3" s="309"/>
      <c r="ORT3" s="309"/>
      <c r="ORV3" s="309"/>
      <c r="ORX3" s="309"/>
      <c r="ORZ3" s="309"/>
      <c r="OSB3" s="309"/>
      <c r="OSD3" s="309"/>
      <c r="OSF3" s="309"/>
      <c r="OSH3" s="309"/>
      <c r="OSJ3" s="309"/>
      <c r="OSL3" s="309"/>
      <c r="OSN3" s="309"/>
      <c r="OSP3" s="309"/>
      <c r="OSR3" s="309"/>
      <c r="OST3" s="309"/>
      <c r="OSV3" s="309"/>
      <c r="OSX3" s="309"/>
      <c r="OSZ3" s="309"/>
      <c r="OTB3" s="309"/>
      <c r="OTD3" s="309"/>
      <c r="OTF3" s="309"/>
      <c r="OTH3" s="309"/>
      <c r="OTJ3" s="309"/>
      <c r="OTL3" s="309"/>
      <c r="OTN3" s="309"/>
      <c r="OTP3" s="309"/>
      <c r="OTR3" s="309"/>
      <c r="OTT3" s="309"/>
      <c r="OTV3" s="309"/>
      <c r="OTX3" s="309"/>
      <c r="OTZ3" s="309"/>
      <c r="OUB3" s="309"/>
      <c r="OUD3" s="309"/>
      <c r="OUF3" s="309"/>
      <c r="OUH3" s="309"/>
      <c r="OUJ3" s="309"/>
      <c r="OUL3" s="309"/>
      <c r="OUN3" s="309"/>
      <c r="OUP3" s="309"/>
      <c r="OUR3" s="309"/>
      <c r="OUT3" s="309"/>
      <c r="OUV3" s="309"/>
      <c r="OUX3" s="309"/>
      <c r="OUZ3" s="309"/>
      <c r="OVB3" s="309"/>
      <c r="OVD3" s="309"/>
      <c r="OVF3" s="309"/>
      <c r="OVH3" s="309"/>
      <c r="OVJ3" s="309"/>
      <c r="OVL3" s="309"/>
      <c r="OVN3" s="309"/>
      <c r="OVP3" s="309"/>
      <c r="OVR3" s="309"/>
      <c r="OVT3" s="309"/>
      <c r="OVV3" s="309"/>
      <c r="OVX3" s="309"/>
      <c r="OVZ3" s="309"/>
      <c r="OWB3" s="309"/>
      <c r="OWD3" s="309"/>
      <c r="OWF3" s="309"/>
      <c r="OWH3" s="309"/>
      <c r="OWJ3" s="309"/>
      <c r="OWL3" s="309"/>
      <c r="OWN3" s="309"/>
      <c r="OWP3" s="309"/>
      <c r="OWR3" s="309"/>
      <c r="OWT3" s="309"/>
      <c r="OWV3" s="309"/>
      <c r="OWX3" s="309"/>
      <c r="OWZ3" s="309"/>
      <c r="OXB3" s="309"/>
      <c r="OXD3" s="309"/>
      <c r="OXF3" s="309"/>
      <c r="OXH3" s="309"/>
      <c r="OXJ3" s="309"/>
      <c r="OXL3" s="309"/>
      <c r="OXN3" s="309"/>
      <c r="OXP3" s="309"/>
      <c r="OXR3" s="309"/>
      <c r="OXT3" s="309"/>
      <c r="OXV3" s="309"/>
      <c r="OXX3" s="309"/>
      <c r="OXZ3" s="309"/>
      <c r="OYB3" s="309"/>
      <c r="OYD3" s="309"/>
      <c r="OYF3" s="309"/>
      <c r="OYH3" s="309"/>
      <c r="OYJ3" s="309"/>
      <c r="OYL3" s="309"/>
      <c r="OYN3" s="309"/>
      <c r="OYP3" s="309"/>
      <c r="OYR3" s="309"/>
      <c r="OYT3" s="309"/>
      <c r="OYV3" s="309"/>
      <c r="OYX3" s="309"/>
      <c r="OYZ3" s="309"/>
      <c r="OZB3" s="309"/>
      <c r="OZD3" s="309"/>
      <c r="OZF3" s="309"/>
      <c r="OZH3" s="309"/>
      <c r="OZJ3" s="309"/>
      <c r="OZL3" s="309"/>
      <c r="OZN3" s="309"/>
      <c r="OZP3" s="309"/>
      <c r="OZR3" s="309"/>
      <c r="OZT3" s="309"/>
      <c r="OZV3" s="309"/>
      <c r="OZX3" s="309"/>
      <c r="OZZ3" s="309"/>
      <c r="PAB3" s="309"/>
      <c r="PAD3" s="309"/>
      <c r="PAF3" s="309"/>
      <c r="PAH3" s="309"/>
      <c r="PAJ3" s="309"/>
      <c r="PAL3" s="309"/>
      <c r="PAN3" s="309"/>
      <c r="PAP3" s="309"/>
      <c r="PAR3" s="309"/>
      <c r="PAT3" s="309"/>
      <c r="PAV3" s="309"/>
      <c r="PAX3" s="309"/>
      <c r="PAZ3" s="309"/>
      <c r="PBB3" s="309"/>
      <c r="PBD3" s="309"/>
      <c r="PBF3" s="309"/>
      <c r="PBH3" s="309"/>
      <c r="PBJ3" s="309"/>
      <c r="PBL3" s="309"/>
      <c r="PBN3" s="309"/>
      <c r="PBP3" s="309"/>
      <c r="PBR3" s="309"/>
      <c r="PBT3" s="309"/>
      <c r="PBV3" s="309"/>
      <c r="PBX3" s="309"/>
      <c r="PBZ3" s="309"/>
      <c r="PCB3" s="309"/>
      <c r="PCD3" s="309"/>
      <c r="PCF3" s="309"/>
      <c r="PCH3" s="309"/>
      <c r="PCJ3" s="309"/>
      <c r="PCL3" s="309"/>
      <c r="PCN3" s="309"/>
      <c r="PCP3" s="309"/>
      <c r="PCR3" s="309"/>
      <c r="PCT3" s="309"/>
      <c r="PCV3" s="309"/>
      <c r="PCX3" s="309"/>
      <c r="PCZ3" s="309"/>
      <c r="PDB3" s="309"/>
      <c r="PDD3" s="309"/>
      <c r="PDF3" s="309"/>
      <c r="PDH3" s="309"/>
      <c r="PDJ3" s="309"/>
      <c r="PDL3" s="309"/>
      <c r="PDN3" s="309"/>
      <c r="PDP3" s="309"/>
      <c r="PDR3" s="309"/>
      <c r="PDT3" s="309"/>
      <c r="PDV3" s="309"/>
      <c r="PDX3" s="309"/>
      <c r="PDZ3" s="309"/>
      <c r="PEB3" s="309"/>
      <c r="PED3" s="309"/>
      <c r="PEF3" s="309"/>
      <c r="PEH3" s="309"/>
      <c r="PEJ3" s="309"/>
      <c r="PEL3" s="309"/>
      <c r="PEN3" s="309"/>
      <c r="PEP3" s="309"/>
      <c r="PER3" s="309"/>
      <c r="PET3" s="309"/>
      <c r="PEV3" s="309"/>
      <c r="PEX3" s="309"/>
      <c r="PEZ3" s="309"/>
      <c r="PFB3" s="309"/>
      <c r="PFD3" s="309"/>
      <c r="PFF3" s="309"/>
      <c r="PFH3" s="309"/>
      <c r="PFJ3" s="309"/>
      <c r="PFL3" s="309"/>
      <c r="PFN3" s="309"/>
      <c r="PFP3" s="309"/>
      <c r="PFR3" s="309"/>
      <c r="PFT3" s="309"/>
      <c r="PFV3" s="309"/>
      <c r="PFX3" s="309"/>
      <c r="PFZ3" s="309"/>
      <c r="PGB3" s="309"/>
      <c r="PGD3" s="309"/>
      <c r="PGF3" s="309"/>
      <c r="PGH3" s="309"/>
      <c r="PGJ3" s="309"/>
      <c r="PGL3" s="309"/>
      <c r="PGN3" s="309"/>
      <c r="PGP3" s="309"/>
      <c r="PGR3" s="309"/>
      <c r="PGT3" s="309"/>
      <c r="PGV3" s="309"/>
      <c r="PGX3" s="309"/>
      <c r="PGZ3" s="309"/>
      <c r="PHB3" s="309"/>
      <c r="PHD3" s="309"/>
      <c r="PHF3" s="309"/>
      <c r="PHH3" s="309"/>
      <c r="PHJ3" s="309"/>
      <c r="PHL3" s="309"/>
      <c r="PHN3" s="309"/>
      <c r="PHP3" s="309"/>
      <c r="PHR3" s="309"/>
      <c r="PHT3" s="309"/>
      <c r="PHV3" s="309"/>
      <c r="PHX3" s="309"/>
      <c r="PHZ3" s="309"/>
      <c r="PIB3" s="309"/>
      <c r="PID3" s="309"/>
      <c r="PIF3" s="309"/>
      <c r="PIH3" s="309"/>
      <c r="PIJ3" s="309"/>
      <c r="PIL3" s="309"/>
      <c r="PIN3" s="309"/>
      <c r="PIP3" s="309"/>
      <c r="PIR3" s="309"/>
      <c r="PIT3" s="309"/>
      <c r="PIV3" s="309"/>
      <c r="PIX3" s="309"/>
      <c r="PIZ3" s="309"/>
      <c r="PJB3" s="309"/>
      <c r="PJD3" s="309"/>
      <c r="PJF3" s="309"/>
      <c r="PJH3" s="309"/>
      <c r="PJJ3" s="309"/>
      <c r="PJL3" s="309"/>
      <c r="PJN3" s="309"/>
      <c r="PJP3" s="309"/>
      <c r="PJR3" s="309"/>
      <c r="PJT3" s="309"/>
      <c r="PJV3" s="309"/>
      <c r="PJX3" s="309"/>
      <c r="PJZ3" s="309"/>
      <c r="PKB3" s="309"/>
      <c r="PKD3" s="309"/>
      <c r="PKF3" s="309"/>
      <c r="PKH3" s="309"/>
      <c r="PKJ3" s="309"/>
      <c r="PKL3" s="309"/>
      <c r="PKN3" s="309"/>
      <c r="PKP3" s="309"/>
      <c r="PKR3" s="309"/>
      <c r="PKT3" s="309"/>
      <c r="PKV3" s="309"/>
      <c r="PKX3" s="309"/>
      <c r="PKZ3" s="309"/>
      <c r="PLB3" s="309"/>
      <c r="PLD3" s="309"/>
      <c r="PLF3" s="309"/>
      <c r="PLH3" s="309"/>
      <c r="PLJ3" s="309"/>
      <c r="PLL3" s="309"/>
      <c r="PLN3" s="309"/>
      <c r="PLP3" s="309"/>
      <c r="PLR3" s="309"/>
      <c r="PLT3" s="309"/>
      <c r="PLV3" s="309"/>
      <c r="PLX3" s="309"/>
      <c r="PLZ3" s="309"/>
      <c r="PMB3" s="309"/>
      <c r="PMD3" s="309"/>
      <c r="PMF3" s="309"/>
      <c r="PMH3" s="309"/>
      <c r="PMJ3" s="309"/>
      <c r="PML3" s="309"/>
      <c r="PMN3" s="309"/>
      <c r="PMP3" s="309"/>
      <c r="PMR3" s="309"/>
      <c r="PMT3" s="309"/>
      <c r="PMV3" s="309"/>
      <c r="PMX3" s="309"/>
      <c r="PMZ3" s="309"/>
      <c r="PNB3" s="309"/>
      <c r="PND3" s="309"/>
      <c r="PNF3" s="309"/>
      <c r="PNH3" s="309"/>
      <c r="PNJ3" s="309"/>
      <c r="PNL3" s="309"/>
      <c r="PNN3" s="309"/>
      <c r="PNP3" s="309"/>
      <c r="PNR3" s="309"/>
      <c r="PNT3" s="309"/>
      <c r="PNV3" s="309"/>
      <c r="PNX3" s="309"/>
      <c r="PNZ3" s="309"/>
      <c r="POB3" s="309"/>
      <c r="POD3" s="309"/>
      <c r="POF3" s="309"/>
      <c r="POH3" s="309"/>
      <c r="POJ3" s="309"/>
      <c r="POL3" s="309"/>
      <c r="PON3" s="309"/>
      <c r="POP3" s="309"/>
      <c r="POR3" s="309"/>
      <c r="POT3" s="309"/>
      <c r="POV3" s="309"/>
      <c r="POX3" s="309"/>
      <c r="POZ3" s="309"/>
      <c r="PPB3" s="309"/>
      <c r="PPD3" s="309"/>
      <c r="PPF3" s="309"/>
      <c r="PPH3" s="309"/>
      <c r="PPJ3" s="309"/>
      <c r="PPL3" s="309"/>
      <c r="PPN3" s="309"/>
      <c r="PPP3" s="309"/>
      <c r="PPR3" s="309"/>
      <c r="PPT3" s="309"/>
      <c r="PPV3" s="309"/>
      <c r="PPX3" s="309"/>
      <c r="PPZ3" s="309"/>
      <c r="PQB3" s="309"/>
      <c r="PQD3" s="309"/>
      <c r="PQF3" s="309"/>
      <c r="PQH3" s="309"/>
      <c r="PQJ3" s="309"/>
      <c r="PQL3" s="309"/>
      <c r="PQN3" s="309"/>
      <c r="PQP3" s="309"/>
      <c r="PQR3" s="309"/>
      <c r="PQT3" s="309"/>
      <c r="PQV3" s="309"/>
      <c r="PQX3" s="309"/>
      <c r="PQZ3" s="309"/>
      <c r="PRB3" s="309"/>
      <c r="PRD3" s="309"/>
      <c r="PRF3" s="309"/>
      <c r="PRH3" s="309"/>
      <c r="PRJ3" s="309"/>
      <c r="PRL3" s="309"/>
      <c r="PRN3" s="309"/>
      <c r="PRP3" s="309"/>
      <c r="PRR3" s="309"/>
      <c r="PRT3" s="309"/>
      <c r="PRV3" s="309"/>
      <c r="PRX3" s="309"/>
      <c r="PRZ3" s="309"/>
      <c r="PSB3" s="309"/>
      <c r="PSD3" s="309"/>
      <c r="PSF3" s="309"/>
      <c r="PSH3" s="309"/>
      <c r="PSJ3" s="309"/>
      <c r="PSL3" s="309"/>
      <c r="PSN3" s="309"/>
      <c r="PSP3" s="309"/>
      <c r="PSR3" s="309"/>
      <c r="PST3" s="309"/>
      <c r="PSV3" s="309"/>
      <c r="PSX3" s="309"/>
      <c r="PSZ3" s="309"/>
      <c r="PTB3" s="309"/>
      <c r="PTD3" s="309"/>
      <c r="PTF3" s="309"/>
      <c r="PTH3" s="309"/>
      <c r="PTJ3" s="309"/>
      <c r="PTL3" s="309"/>
      <c r="PTN3" s="309"/>
      <c r="PTP3" s="309"/>
      <c r="PTR3" s="309"/>
      <c r="PTT3" s="309"/>
      <c r="PTV3" s="309"/>
      <c r="PTX3" s="309"/>
      <c r="PTZ3" s="309"/>
      <c r="PUB3" s="309"/>
      <c r="PUD3" s="309"/>
      <c r="PUF3" s="309"/>
      <c r="PUH3" s="309"/>
      <c r="PUJ3" s="309"/>
      <c r="PUL3" s="309"/>
      <c r="PUN3" s="309"/>
      <c r="PUP3" s="309"/>
      <c r="PUR3" s="309"/>
      <c r="PUT3" s="309"/>
      <c r="PUV3" s="309"/>
      <c r="PUX3" s="309"/>
      <c r="PUZ3" s="309"/>
      <c r="PVB3" s="309"/>
      <c r="PVD3" s="309"/>
      <c r="PVF3" s="309"/>
      <c r="PVH3" s="309"/>
      <c r="PVJ3" s="309"/>
      <c r="PVL3" s="309"/>
      <c r="PVN3" s="309"/>
      <c r="PVP3" s="309"/>
      <c r="PVR3" s="309"/>
      <c r="PVT3" s="309"/>
      <c r="PVV3" s="309"/>
      <c r="PVX3" s="309"/>
      <c r="PVZ3" s="309"/>
      <c r="PWB3" s="309"/>
      <c r="PWD3" s="309"/>
      <c r="PWF3" s="309"/>
      <c r="PWH3" s="309"/>
      <c r="PWJ3" s="309"/>
      <c r="PWL3" s="309"/>
      <c r="PWN3" s="309"/>
      <c r="PWP3" s="309"/>
      <c r="PWR3" s="309"/>
      <c r="PWT3" s="309"/>
      <c r="PWV3" s="309"/>
      <c r="PWX3" s="309"/>
      <c r="PWZ3" s="309"/>
      <c r="PXB3" s="309"/>
      <c r="PXD3" s="309"/>
      <c r="PXF3" s="309"/>
      <c r="PXH3" s="309"/>
      <c r="PXJ3" s="309"/>
      <c r="PXL3" s="309"/>
      <c r="PXN3" s="309"/>
      <c r="PXP3" s="309"/>
      <c r="PXR3" s="309"/>
      <c r="PXT3" s="309"/>
      <c r="PXV3" s="309"/>
      <c r="PXX3" s="309"/>
      <c r="PXZ3" s="309"/>
      <c r="PYB3" s="309"/>
      <c r="PYD3" s="309"/>
      <c r="PYF3" s="309"/>
      <c r="PYH3" s="309"/>
      <c r="PYJ3" s="309"/>
      <c r="PYL3" s="309"/>
      <c r="PYN3" s="309"/>
      <c r="PYP3" s="309"/>
      <c r="PYR3" s="309"/>
      <c r="PYT3" s="309"/>
      <c r="PYV3" s="309"/>
      <c r="PYX3" s="309"/>
      <c r="PYZ3" s="309"/>
      <c r="PZB3" s="309"/>
      <c r="PZD3" s="309"/>
      <c r="PZF3" s="309"/>
      <c r="PZH3" s="309"/>
      <c r="PZJ3" s="309"/>
      <c r="PZL3" s="309"/>
      <c r="PZN3" s="309"/>
      <c r="PZP3" s="309"/>
      <c r="PZR3" s="309"/>
      <c r="PZT3" s="309"/>
      <c r="PZV3" s="309"/>
      <c r="PZX3" s="309"/>
      <c r="PZZ3" s="309"/>
      <c r="QAB3" s="309"/>
      <c r="QAD3" s="309"/>
      <c r="QAF3" s="309"/>
      <c r="QAH3" s="309"/>
      <c r="QAJ3" s="309"/>
      <c r="QAL3" s="309"/>
      <c r="QAN3" s="309"/>
      <c r="QAP3" s="309"/>
      <c r="QAR3" s="309"/>
      <c r="QAT3" s="309"/>
      <c r="QAV3" s="309"/>
      <c r="QAX3" s="309"/>
      <c r="QAZ3" s="309"/>
      <c r="QBB3" s="309"/>
      <c r="QBD3" s="309"/>
      <c r="QBF3" s="309"/>
      <c r="QBH3" s="309"/>
      <c r="QBJ3" s="309"/>
      <c r="QBL3" s="309"/>
      <c r="QBN3" s="309"/>
      <c r="QBP3" s="309"/>
      <c r="QBR3" s="309"/>
      <c r="QBT3" s="309"/>
      <c r="QBV3" s="309"/>
      <c r="QBX3" s="309"/>
      <c r="QBZ3" s="309"/>
      <c r="QCB3" s="309"/>
      <c r="QCD3" s="309"/>
      <c r="QCF3" s="309"/>
      <c r="QCH3" s="309"/>
      <c r="QCJ3" s="309"/>
      <c r="QCL3" s="309"/>
      <c r="QCN3" s="309"/>
      <c r="QCP3" s="309"/>
      <c r="QCR3" s="309"/>
      <c r="QCT3" s="309"/>
      <c r="QCV3" s="309"/>
      <c r="QCX3" s="309"/>
      <c r="QCZ3" s="309"/>
      <c r="QDB3" s="309"/>
      <c r="QDD3" s="309"/>
      <c r="QDF3" s="309"/>
      <c r="QDH3" s="309"/>
      <c r="QDJ3" s="309"/>
      <c r="QDL3" s="309"/>
      <c r="QDN3" s="309"/>
      <c r="QDP3" s="309"/>
      <c r="QDR3" s="309"/>
      <c r="QDT3" s="309"/>
      <c r="QDV3" s="309"/>
      <c r="QDX3" s="309"/>
      <c r="QDZ3" s="309"/>
      <c r="QEB3" s="309"/>
      <c r="QED3" s="309"/>
      <c r="QEF3" s="309"/>
      <c r="QEH3" s="309"/>
      <c r="QEJ3" s="309"/>
      <c r="QEL3" s="309"/>
      <c r="QEN3" s="309"/>
      <c r="QEP3" s="309"/>
      <c r="QER3" s="309"/>
      <c r="QET3" s="309"/>
      <c r="QEV3" s="309"/>
      <c r="QEX3" s="309"/>
      <c r="QEZ3" s="309"/>
      <c r="QFB3" s="309"/>
      <c r="QFD3" s="309"/>
      <c r="QFF3" s="309"/>
      <c r="QFH3" s="309"/>
      <c r="QFJ3" s="309"/>
      <c r="QFL3" s="309"/>
      <c r="QFN3" s="309"/>
      <c r="QFP3" s="309"/>
      <c r="QFR3" s="309"/>
      <c r="QFT3" s="309"/>
      <c r="QFV3" s="309"/>
      <c r="QFX3" s="309"/>
      <c r="QFZ3" s="309"/>
      <c r="QGB3" s="309"/>
      <c r="QGD3" s="309"/>
      <c r="QGF3" s="309"/>
      <c r="QGH3" s="309"/>
      <c r="QGJ3" s="309"/>
      <c r="QGL3" s="309"/>
      <c r="QGN3" s="309"/>
      <c r="QGP3" s="309"/>
      <c r="QGR3" s="309"/>
      <c r="QGT3" s="309"/>
      <c r="QGV3" s="309"/>
      <c r="QGX3" s="309"/>
      <c r="QGZ3" s="309"/>
      <c r="QHB3" s="309"/>
      <c r="QHD3" s="309"/>
      <c r="QHF3" s="309"/>
      <c r="QHH3" s="309"/>
      <c r="QHJ3" s="309"/>
      <c r="QHL3" s="309"/>
      <c r="QHN3" s="309"/>
      <c r="QHP3" s="309"/>
      <c r="QHR3" s="309"/>
      <c r="QHT3" s="309"/>
      <c r="QHV3" s="309"/>
      <c r="QHX3" s="309"/>
      <c r="QHZ3" s="309"/>
      <c r="QIB3" s="309"/>
      <c r="QID3" s="309"/>
      <c r="QIF3" s="309"/>
      <c r="QIH3" s="309"/>
      <c r="QIJ3" s="309"/>
      <c r="QIL3" s="309"/>
      <c r="QIN3" s="309"/>
      <c r="QIP3" s="309"/>
      <c r="QIR3" s="309"/>
      <c r="QIT3" s="309"/>
      <c r="QIV3" s="309"/>
      <c r="QIX3" s="309"/>
      <c r="QIZ3" s="309"/>
      <c r="QJB3" s="309"/>
      <c r="QJD3" s="309"/>
      <c r="QJF3" s="309"/>
      <c r="QJH3" s="309"/>
      <c r="QJJ3" s="309"/>
      <c r="QJL3" s="309"/>
      <c r="QJN3" s="309"/>
      <c r="QJP3" s="309"/>
      <c r="QJR3" s="309"/>
      <c r="QJT3" s="309"/>
      <c r="QJV3" s="309"/>
      <c r="QJX3" s="309"/>
      <c r="QJZ3" s="309"/>
      <c r="QKB3" s="309"/>
      <c r="QKD3" s="309"/>
      <c r="QKF3" s="309"/>
      <c r="QKH3" s="309"/>
      <c r="QKJ3" s="309"/>
      <c r="QKL3" s="309"/>
      <c r="QKN3" s="309"/>
      <c r="QKP3" s="309"/>
      <c r="QKR3" s="309"/>
      <c r="QKT3" s="309"/>
      <c r="QKV3" s="309"/>
      <c r="QKX3" s="309"/>
      <c r="QKZ3" s="309"/>
      <c r="QLB3" s="309"/>
      <c r="QLD3" s="309"/>
      <c r="QLF3" s="309"/>
      <c r="QLH3" s="309"/>
      <c r="QLJ3" s="309"/>
      <c r="QLL3" s="309"/>
      <c r="QLN3" s="309"/>
      <c r="QLP3" s="309"/>
      <c r="QLR3" s="309"/>
      <c r="QLT3" s="309"/>
      <c r="QLV3" s="309"/>
      <c r="QLX3" s="309"/>
      <c r="QLZ3" s="309"/>
      <c r="QMB3" s="309"/>
      <c r="QMD3" s="309"/>
      <c r="QMF3" s="309"/>
      <c r="QMH3" s="309"/>
      <c r="QMJ3" s="309"/>
      <c r="QML3" s="309"/>
      <c r="QMN3" s="309"/>
      <c r="QMP3" s="309"/>
      <c r="QMR3" s="309"/>
      <c r="QMT3" s="309"/>
      <c r="QMV3" s="309"/>
      <c r="QMX3" s="309"/>
      <c r="QMZ3" s="309"/>
      <c r="QNB3" s="309"/>
      <c r="QND3" s="309"/>
      <c r="QNF3" s="309"/>
      <c r="QNH3" s="309"/>
      <c r="QNJ3" s="309"/>
      <c r="QNL3" s="309"/>
      <c r="QNN3" s="309"/>
      <c r="QNP3" s="309"/>
      <c r="QNR3" s="309"/>
      <c r="QNT3" s="309"/>
      <c r="QNV3" s="309"/>
      <c r="QNX3" s="309"/>
      <c r="QNZ3" s="309"/>
      <c r="QOB3" s="309"/>
      <c r="QOD3" s="309"/>
      <c r="QOF3" s="309"/>
      <c r="QOH3" s="309"/>
      <c r="QOJ3" s="309"/>
      <c r="QOL3" s="309"/>
      <c r="QON3" s="309"/>
      <c r="QOP3" s="309"/>
      <c r="QOR3" s="309"/>
      <c r="QOT3" s="309"/>
      <c r="QOV3" s="309"/>
      <c r="QOX3" s="309"/>
      <c r="QOZ3" s="309"/>
      <c r="QPB3" s="309"/>
      <c r="QPD3" s="309"/>
      <c r="QPF3" s="309"/>
      <c r="QPH3" s="309"/>
      <c r="QPJ3" s="309"/>
      <c r="QPL3" s="309"/>
      <c r="QPN3" s="309"/>
      <c r="QPP3" s="309"/>
      <c r="QPR3" s="309"/>
      <c r="QPT3" s="309"/>
      <c r="QPV3" s="309"/>
      <c r="QPX3" s="309"/>
      <c r="QPZ3" s="309"/>
      <c r="QQB3" s="309"/>
      <c r="QQD3" s="309"/>
      <c r="QQF3" s="309"/>
      <c r="QQH3" s="309"/>
      <c r="QQJ3" s="309"/>
      <c r="QQL3" s="309"/>
      <c r="QQN3" s="309"/>
      <c r="QQP3" s="309"/>
      <c r="QQR3" s="309"/>
      <c r="QQT3" s="309"/>
      <c r="QQV3" s="309"/>
      <c r="QQX3" s="309"/>
      <c r="QQZ3" s="309"/>
      <c r="QRB3" s="309"/>
      <c r="QRD3" s="309"/>
      <c r="QRF3" s="309"/>
      <c r="QRH3" s="309"/>
      <c r="QRJ3" s="309"/>
      <c r="QRL3" s="309"/>
      <c r="QRN3" s="309"/>
      <c r="QRP3" s="309"/>
      <c r="QRR3" s="309"/>
      <c r="QRT3" s="309"/>
      <c r="QRV3" s="309"/>
      <c r="QRX3" s="309"/>
      <c r="QRZ3" s="309"/>
      <c r="QSB3" s="309"/>
      <c r="QSD3" s="309"/>
      <c r="QSF3" s="309"/>
      <c r="QSH3" s="309"/>
      <c r="QSJ3" s="309"/>
      <c r="QSL3" s="309"/>
      <c r="QSN3" s="309"/>
      <c r="QSP3" s="309"/>
      <c r="QSR3" s="309"/>
      <c r="QST3" s="309"/>
      <c r="QSV3" s="309"/>
      <c r="QSX3" s="309"/>
      <c r="QSZ3" s="309"/>
      <c r="QTB3" s="309"/>
      <c r="QTD3" s="309"/>
      <c r="QTF3" s="309"/>
      <c r="QTH3" s="309"/>
      <c r="QTJ3" s="309"/>
      <c r="QTL3" s="309"/>
      <c r="QTN3" s="309"/>
      <c r="QTP3" s="309"/>
      <c r="QTR3" s="309"/>
      <c r="QTT3" s="309"/>
      <c r="QTV3" s="309"/>
      <c r="QTX3" s="309"/>
      <c r="QTZ3" s="309"/>
      <c r="QUB3" s="309"/>
      <c r="QUD3" s="309"/>
      <c r="QUF3" s="309"/>
      <c r="QUH3" s="309"/>
      <c r="QUJ3" s="309"/>
      <c r="QUL3" s="309"/>
      <c r="QUN3" s="309"/>
      <c r="QUP3" s="309"/>
      <c r="QUR3" s="309"/>
      <c r="QUT3" s="309"/>
      <c r="QUV3" s="309"/>
      <c r="QUX3" s="309"/>
      <c r="QUZ3" s="309"/>
      <c r="QVB3" s="309"/>
      <c r="QVD3" s="309"/>
      <c r="QVF3" s="309"/>
      <c r="QVH3" s="309"/>
      <c r="QVJ3" s="309"/>
      <c r="QVL3" s="309"/>
      <c r="QVN3" s="309"/>
      <c r="QVP3" s="309"/>
      <c r="QVR3" s="309"/>
      <c r="QVT3" s="309"/>
      <c r="QVV3" s="309"/>
      <c r="QVX3" s="309"/>
      <c r="QVZ3" s="309"/>
      <c r="QWB3" s="309"/>
      <c r="QWD3" s="309"/>
      <c r="QWF3" s="309"/>
      <c r="QWH3" s="309"/>
      <c r="QWJ3" s="309"/>
      <c r="QWL3" s="309"/>
      <c r="QWN3" s="309"/>
      <c r="QWP3" s="309"/>
      <c r="QWR3" s="309"/>
      <c r="QWT3" s="309"/>
      <c r="QWV3" s="309"/>
      <c r="QWX3" s="309"/>
      <c r="QWZ3" s="309"/>
      <c r="QXB3" s="309"/>
      <c r="QXD3" s="309"/>
      <c r="QXF3" s="309"/>
      <c r="QXH3" s="309"/>
      <c r="QXJ3" s="309"/>
      <c r="QXL3" s="309"/>
      <c r="QXN3" s="309"/>
      <c r="QXP3" s="309"/>
      <c r="QXR3" s="309"/>
      <c r="QXT3" s="309"/>
      <c r="QXV3" s="309"/>
      <c r="QXX3" s="309"/>
      <c r="QXZ3" s="309"/>
      <c r="QYB3" s="309"/>
      <c r="QYD3" s="309"/>
      <c r="QYF3" s="309"/>
      <c r="QYH3" s="309"/>
      <c r="QYJ3" s="309"/>
      <c r="QYL3" s="309"/>
      <c r="QYN3" s="309"/>
      <c r="QYP3" s="309"/>
      <c r="QYR3" s="309"/>
      <c r="QYT3" s="309"/>
      <c r="QYV3" s="309"/>
      <c r="QYX3" s="309"/>
      <c r="QYZ3" s="309"/>
      <c r="QZB3" s="309"/>
      <c r="QZD3" s="309"/>
      <c r="QZF3" s="309"/>
      <c r="QZH3" s="309"/>
      <c r="QZJ3" s="309"/>
      <c r="QZL3" s="309"/>
      <c r="QZN3" s="309"/>
      <c r="QZP3" s="309"/>
      <c r="QZR3" s="309"/>
      <c r="QZT3" s="309"/>
      <c r="QZV3" s="309"/>
      <c r="QZX3" s="309"/>
      <c r="QZZ3" s="309"/>
      <c r="RAB3" s="309"/>
      <c r="RAD3" s="309"/>
      <c r="RAF3" s="309"/>
      <c r="RAH3" s="309"/>
      <c r="RAJ3" s="309"/>
      <c r="RAL3" s="309"/>
      <c r="RAN3" s="309"/>
      <c r="RAP3" s="309"/>
      <c r="RAR3" s="309"/>
      <c r="RAT3" s="309"/>
      <c r="RAV3" s="309"/>
      <c r="RAX3" s="309"/>
      <c r="RAZ3" s="309"/>
      <c r="RBB3" s="309"/>
      <c r="RBD3" s="309"/>
      <c r="RBF3" s="309"/>
      <c r="RBH3" s="309"/>
      <c r="RBJ3" s="309"/>
      <c r="RBL3" s="309"/>
      <c r="RBN3" s="309"/>
      <c r="RBP3" s="309"/>
      <c r="RBR3" s="309"/>
      <c r="RBT3" s="309"/>
      <c r="RBV3" s="309"/>
      <c r="RBX3" s="309"/>
      <c r="RBZ3" s="309"/>
      <c r="RCB3" s="309"/>
      <c r="RCD3" s="309"/>
      <c r="RCF3" s="309"/>
      <c r="RCH3" s="309"/>
      <c r="RCJ3" s="309"/>
      <c r="RCL3" s="309"/>
      <c r="RCN3" s="309"/>
      <c r="RCP3" s="309"/>
      <c r="RCR3" s="309"/>
      <c r="RCT3" s="309"/>
      <c r="RCV3" s="309"/>
      <c r="RCX3" s="309"/>
      <c r="RCZ3" s="309"/>
      <c r="RDB3" s="309"/>
      <c r="RDD3" s="309"/>
      <c r="RDF3" s="309"/>
      <c r="RDH3" s="309"/>
      <c r="RDJ3" s="309"/>
      <c r="RDL3" s="309"/>
      <c r="RDN3" s="309"/>
      <c r="RDP3" s="309"/>
      <c r="RDR3" s="309"/>
      <c r="RDT3" s="309"/>
      <c r="RDV3" s="309"/>
      <c r="RDX3" s="309"/>
      <c r="RDZ3" s="309"/>
      <c r="REB3" s="309"/>
      <c r="RED3" s="309"/>
      <c r="REF3" s="309"/>
      <c r="REH3" s="309"/>
      <c r="REJ3" s="309"/>
      <c r="REL3" s="309"/>
      <c r="REN3" s="309"/>
      <c r="REP3" s="309"/>
      <c r="RER3" s="309"/>
      <c r="RET3" s="309"/>
      <c r="REV3" s="309"/>
      <c r="REX3" s="309"/>
      <c r="REZ3" s="309"/>
      <c r="RFB3" s="309"/>
      <c r="RFD3" s="309"/>
      <c r="RFF3" s="309"/>
      <c r="RFH3" s="309"/>
      <c r="RFJ3" s="309"/>
      <c r="RFL3" s="309"/>
      <c r="RFN3" s="309"/>
      <c r="RFP3" s="309"/>
      <c r="RFR3" s="309"/>
      <c r="RFT3" s="309"/>
      <c r="RFV3" s="309"/>
      <c r="RFX3" s="309"/>
      <c r="RFZ3" s="309"/>
      <c r="RGB3" s="309"/>
      <c r="RGD3" s="309"/>
      <c r="RGF3" s="309"/>
      <c r="RGH3" s="309"/>
      <c r="RGJ3" s="309"/>
      <c r="RGL3" s="309"/>
      <c r="RGN3" s="309"/>
      <c r="RGP3" s="309"/>
      <c r="RGR3" s="309"/>
      <c r="RGT3" s="309"/>
      <c r="RGV3" s="309"/>
      <c r="RGX3" s="309"/>
      <c r="RGZ3" s="309"/>
      <c r="RHB3" s="309"/>
      <c r="RHD3" s="309"/>
      <c r="RHF3" s="309"/>
      <c r="RHH3" s="309"/>
      <c r="RHJ3" s="309"/>
      <c r="RHL3" s="309"/>
      <c r="RHN3" s="309"/>
      <c r="RHP3" s="309"/>
      <c r="RHR3" s="309"/>
      <c r="RHT3" s="309"/>
      <c r="RHV3" s="309"/>
      <c r="RHX3" s="309"/>
      <c r="RHZ3" s="309"/>
      <c r="RIB3" s="309"/>
      <c r="RID3" s="309"/>
      <c r="RIF3" s="309"/>
      <c r="RIH3" s="309"/>
      <c r="RIJ3" s="309"/>
      <c r="RIL3" s="309"/>
      <c r="RIN3" s="309"/>
      <c r="RIP3" s="309"/>
      <c r="RIR3" s="309"/>
      <c r="RIT3" s="309"/>
      <c r="RIV3" s="309"/>
      <c r="RIX3" s="309"/>
      <c r="RIZ3" s="309"/>
      <c r="RJB3" s="309"/>
      <c r="RJD3" s="309"/>
      <c r="RJF3" s="309"/>
      <c r="RJH3" s="309"/>
      <c r="RJJ3" s="309"/>
      <c r="RJL3" s="309"/>
      <c r="RJN3" s="309"/>
      <c r="RJP3" s="309"/>
      <c r="RJR3" s="309"/>
      <c r="RJT3" s="309"/>
      <c r="RJV3" s="309"/>
      <c r="RJX3" s="309"/>
      <c r="RJZ3" s="309"/>
      <c r="RKB3" s="309"/>
      <c r="RKD3" s="309"/>
      <c r="RKF3" s="309"/>
      <c r="RKH3" s="309"/>
      <c r="RKJ3" s="309"/>
      <c r="RKL3" s="309"/>
      <c r="RKN3" s="309"/>
      <c r="RKP3" s="309"/>
      <c r="RKR3" s="309"/>
      <c r="RKT3" s="309"/>
      <c r="RKV3" s="309"/>
      <c r="RKX3" s="309"/>
      <c r="RKZ3" s="309"/>
      <c r="RLB3" s="309"/>
      <c r="RLD3" s="309"/>
      <c r="RLF3" s="309"/>
      <c r="RLH3" s="309"/>
      <c r="RLJ3" s="309"/>
      <c r="RLL3" s="309"/>
      <c r="RLN3" s="309"/>
      <c r="RLP3" s="309"/>
      <c r="RLR3" s="309"/>
      <c r="RLT3" s="309"/>
      <c r="RLV3" s="309"/>
      <c r="RLX3" s="309"/>
      <c r="RLZ3" s="309"/>
      <c r="RMB3" s="309"/>
      <c r="RMD3" s="309"/>
      <c r="RMF3" s="309"/>
      <c r="RMH3" s="309"/>
      <c r="RMJ3" s="309"/>
      <c r="RML3" s="309"/>
      <c r="RMN3" s="309"/>
      <c r="RMP3" s="309"/>
      <c r="RMR3" s="309"/>
      <c r="RMT3" s="309"/>
      <c r="RMV3" s="309"/>
      <c r="RMX3" s="309"/>
      <c r="RMZ3" s="309"/>
      <c r="RNB3" s="309"/>
      <c r="RND3" s="309"/>
      <c r="RNF3" s="309"/>
      <c r="RNH3" s="309"/>
      <c r="RNJ3" s="309"/>
      <c r="RNL3" s="309"/>
      <c r="RNN3" s="309"/>
      <c r="RNP3" s="309"/>
      <c r="RNR3" s="309"/>
      <c r="RNT3" s="309"/>
      <c r="RNV3" s="309"/>
      <c r="RNX3" s="309"/>
      <c r="RNZ3" s="309"/>
      <c r="ROB3" s="309"/>
      <c r="ROD3" s="309"/>
      <c r="ROF3" s="309"/>
      <c r="ROH3" s="309"/>
      <c r="ROJ3" s="309"/>
      <c r="ROL3" s="309"/>
      <c r="RON3" s="309"/>
      <c r="ROP3" s="309"/>
      <c r="ROR3" s="309"/>
      <c r="ROT3" s="309"/>
      <c r="ROV3" s="309"/>
      <c r="ROX3" s="309"/>
      <c r="ROZ3" s="309"/>
      <c r="RPB3" s="309"/>
      <c r="RPD3" s="309"/>
      <c r="RPF3" s="309"/>
      <c r="RPH3" s="309"/>
      <c r="RPJ3" s="309"/>
      <c r="RPL3" s="309"/>
      <c r="RPN3" s="309"/>
      <c r="RPP3" s="309"/>
      <c r="RPR3" s="309"/>
      <c r="RPT3" s="309"/>
      <c r="RPV3" s="309"/>
      <c r="RPX3" s="309"/>
      <c r="RPZ3" s="309"/>
      <c r="RQB3" s="309"/>
      <c r="RQD3" s="309"/>
      <c r="RQF3" s="309"/>
      <c r="RQH3" s="309"/>
      <c r="RQJ3" s="309"/>
      <c r="RQL3" s="309"/>
      <c r="RQN3" s="309"/>
      <c r="RQP3" s="309"/>
      <c r="RQR3" s="309"/>
      <c r="RQT3" s="309"/>
      <c r="RQV3" s="309"/>
      <c r="RQX3" s="309"/>
      <c r="RQZ3" s="309"/>
      <c r="RRB3" s="309"/>
      <c r="RRD3" s="309"/>
      <c r="RRF3" s="309"/>
      <c r="RRH3" s="309"/>
      <c r="RRJ3" s="309"/>
      <c r="RRL3" s="309"/>
      <c r="RRN3" s="309"/>
      <c r="RRP3" s="309"/>
      <c r="RRR3" s="309"/>
      <c r="RRT3" s="309"/>
      <c r="RRV3" s="309"/>
      <c r="RRX3" s="309"/>
      <c r="RRZ3" s="309"/>
      <c r="RSB3" s="309"/>
      <c r="RSD3" s="309"/>
      <c r="RSF3" s="309"/>
      <c r="RSH3" s="309"/>
      <c r="RSJ3" s="309"/>
      <c r="RSL3" s="309"/>
      <c r="RSN3" s="309"/>
      <c r="RSP3" s="309"/>
      <c r="RSR3" s="309"/>
      <c r="RST3" s="309"/>
      <c r="RSV3" s="309"/>
      <c r="RSX3" s="309"/>
      <c r="RSZ3" s="309"/>
      <c r="RTB3" s="309"/>
      <c r="RTD3" s="309"/>
      <c r="RTF3" s="309"/>
      <c r="RTH3" s="309"/>
      <c r="RTJ3" s="309"/>
      <c r="RTL3" s="309"/>
      <c r="RTN3" s="309"/>
      <c r="RTP3" s="309"/>
      <c r="RTR3" s="309"/>
      <c r="RTT3" s="309"/>
      <c r="RTV3" s="309"/>
      <c r="RTX3" s="309"/>
      <c r="RTZ3" s="309"/>
      <c r="RUB3" s="309"/>
      <c r="RUD3" s="309"/>
      <c r="RUF3" s="309"/>
      <c r="RUH3" s="309"/>
      <c r="RUJ3" s="309"/>
      <c r="RUL3" s="309"/>
      <c r="RUN3" s="309"/>
      <c r="RUP3" s="309"/>
      <c r="RUR3" s="309"/>
      <c r="RUT3" s="309"/>
      <c r="RUV3" s="309"/>
      <c r="RUX3" s="309"/>
      <c r="RUZ3" s="309"/>
      <c r="RVB3" s="309"/>
      <c r="RVD3" s="309"/>
      <c r="RVF3" s="309"/>
      <c r="RVH3" s="309"/>
      <c r="RVJ3" s="309"/>
      <c r="RVL3" s="309"/>
      <c r="RVN3" s="309"/>
      <c r="RVP3" s="309"/>
      <c r="RVR3" s="309"/>
      <c r="RVT3" s="309"/>
      <c r="RVV3" s="309"/>
      <c r="RVX3" s="309"/>
      <c r="RVZ3" s="309"/>
      <c r="RWB3" s="309"/>
      <c r="RWD3" s="309"/>
      <c r="RWF3" s="309"/>
      <c r="RWH3" s="309"/>
      <c r="RWJ3" s="309"/>
      <c r="RWL3" s="309"/>
      <c r="RWN3" s="309"/>
      <c r="RWP3" s="309"/>
      <c r="RWR3" s="309"/>
      <c r="RWT3" s="309"/>
      <c r="RWV3" s="309"/>
      <c r="RWX3" s="309"/>
      <c r="RWZ3" s="309"/>
      <c r="RXB3" s="309"/>
      <c r="RXD3" s="309"/>
      <c r="RXF3" s="309"/>
      <c r="RXH3" s="309"/>
      <c r="RXJ3" s="309"/>
      <c r="RXL3" s="309"/>
      <c r="RXN3" s="309"/>
      <c r="RXP3" s="309"/>
      <c r="RXR3" s="309"/>
      <c r="RXT3" s="309"/>
      <c r="RXV3" s="309"/>
      <c r="RXX3" s="309"/>
      <c r="RXZ3" s="309"/>
      <c r="RYB3" s="309"/>
      <c r="RYD3" s="309"/>
      <c r="RYF3" s="309"/>
      <c r="RYH3" s="309"/>
      <c r="RYJ3" s="309"/>
      <c r="RYL3" s="309"/>
      <c r="RYN3" s="309"/>
      <c r="RYP3" s="309"/>
      <c r="RYR3" s="309"/>
      <c r="RYT3" s="309"/>
      <c r="RYV3" s="309"/>
      <c r="RYX3" s="309"/>
      <c r="RYZ3" s="309"/>
      <c r="RZB3" s="309"/>
      <c r="RZD3" s="309"/>
      <c r="RZF3" s="309"/>
      <c r="RZH3" s="309"/>
      <c r="RZJ3" s="309"/>
      <c r="RZL3" s="309"/>
      <c r="RZN3" s="309"/>
      <c r="RZP3" s="309"/>
      <c r="RZR3" s="309"/>
      <c r="RZT3" s="309"/>
      <c r="RZV3" s="309"/>
      <c r="RZX3" s="309"/>
      <c r="RZZ3" s="309"/>
      <c r="SAB3" s="309"/>
      <c r="SAD3" s="309"/>
      <c r="SAF3" s="309"/>
      <c r="SAH3" s="309"/>
      <c r="SAJ3" s="309"/>
      <c r="SAL3" s="309"/>
      <c r="SAN3" s="309"/>
      <c r="SAP3" s="309"/>
      <c r="SAR3" s="309"/>
      <c r="SAT3" s="309"/>
      <c r="SAV3" s="309"/>
      <c r="SAX3" s="309"/>
      <c r="SAZ3" s="309"/>
      <c r="SBB3" s="309"/>
      <c r="SBD3" s="309"/>
      <c r="SBF3" s="309"/>
      <c r="SBH3" s="309"/>
      <c r="SBJ3" s="309"/>
      <c r="SBL3" s="309"/>
      <c r="SBN3" s="309"/>
      <c r="SBP3" s="309"/>
      <c r="SBR3" s="309"/>
      <c r="SBT3" s="309"/>
      <c r="SBV3" s="309"/>
      <c r="SBX3" s="309"/>
      <c r="SBZ3" s="309"/>
      <c r="SCB3" s="309"/>
      <c r="SCD3" s="309"/>
      <c r="SCF3" s="309"/>
      <c r="SCH3" s="309"/>
      <c r="SCJ3" s="309"/>
      <c r="SCL3" s="309"/>
      <c r="SCN3" s="309"/>
      <c r="SCP3" s="309"/>
      <c r="SCR3" s="309"/>
      <c r="SCT3" s="309"/>
      <c r="SCV3" s="309"/>
      <c r="SCX3" s="309"/>
      <c r="SCZ3" s="309"/>
      <c r="SDB3" s="309"/>
      <c r="SDD3" s="309"/>
      <c r="SDF3" s="309"/>
      <c r="SDH3" s="309"/>
      <c r="SDJ3" s="309"/>
      <c r="SDL3" s="309"/>
      <c r="SDN3" s="309"/>
      <c r="SDP3" s="309"/>
      <c r="SDR3" s="309"/>
      <c r="SDT3" s="309"/>
      <c r="SDV3" s="309"/>
      <c r="SDX3" s="309"/>
      <c r="SDZ3" s="309"/>
      <c r="SEB3" s="309"/>
      <c r="SED3" s="309"/>
      <c r="SEF3" s="309"/>
      <c r="SEH3" s="309"/>
      <c r="SEJ3" s="309"/>
      <c r="SEL3" s="309"/>
      <c r="SEN3" s="309"/>
      <c r="SEP3" s="309"/>
      <c r="SER3" s="309"/>
      <c r="SET3" s="309"/>
      <c r="SEV3" s="309"/>
      <c r="SEX3" s="309"/>
      <c r="SEZ3" s="309"/>
      <c r="SFB3" s="309"/>
      <c r="SFD3" s="309"/>
      <c r="SFF3" s="309"/>
      <c r="SFH3" s="309"/>
      <c r="SFJ3" s="309"/>
      <c r="SFL3" s="309"/>
      <c r="SFN3" s="309"/>
      <c r="SFP3" s="309"/>
      <c r="SFR3" s="309"/>
      <c r="SFT3" s="309"/>
      <c r="SFV3" s="309"/>
      <c r="SFX3" s="309"/>
      <c r="SFZ3" s="309"/>
      <c r="SGB3" s="309"/>
      <c r="SGD3" s="309"/>
      <c r="SGF3" s="309"/>
      <c r="SGH3" s="309"/>
      <c r="SGJ3" s="309"/>
      <c r="SGL3" s="309"/>
      <c r="SGN3" s="309"/>
      <c r="SGP3" s="309"/>
      <c r="SGR3" s="309"/>
      <c r="SGT3" s="309"/>
      <c r="SGV3" s="309"/>
      <c r="SGX3" s="309"/>
      <c r="SGZ3" s="309"/>
      <c r="SHB3" s="309"/>
      <c r="SHD3" s="309"/>
      <c r="SHF3" s="309"/>
      <c r="SHH3" s="309"/>
      <c r="SHJ3" s="309"/>
      <c r="SHL3" s="309"/>
      <c r="SHN3" s="309"/>
      <c r="SHP3" s="309"/>
      <c r="SHR3" s="309"/>
      <c r="SHT3" s="309"/>
      <c r="SHV3" s="309"/>
      <c r="SHX3" s="309"/>
      <c r="SHZ3" s="309"/>
      <c r="SIB3" s="309"/>
      <c r="SID3" s="309"/>
      <c r="SIF3" s="309"/>
      <c r="SIH3" s="309"/>
      <c r="SIJ3" s="309"/>
      <c r="SIL3" s="309"/>
      <c r="SIN3" s="309"/>
      <c r="SIP3" s="309"/>
      <c r="SIR3" s="309"/>
      <c r="SIT3" s="309"/>
      <c r="SIV3" s="309"/>
      <c r="SIX3" s="309"/>
      <c r="SIZ3" s="309"/>
      <c r="SJB3" s="309"/>
      <c r="SJD3" s="309"/>
      <c r="SJF3" s="309"/>
      <c r="SJH3" s="309"/>
      <c r="SJJ3" s="309"/>
      <c r="SJL3" s="309"/>
      <c r="SJN3" s="309"/>
      <c r="SJP3" s="309"/>
      <c r="SJR3" s="309"/>
      <c r="SJT3" s="309"/>
      <c r="SJV3" s="309"/>
      <c r="SJX3" s="309"/>
      <c r="SJZ3" s="309"/>
      <c r="SKB3" s="309"/>
      <c r="SKD3" s="309"/>
      <c r="SKF3" s="309"/>
      <c r="SKH3" s="309"/>
      <c r="SKJ3" s="309"/>
      <c r="SKL3" s="309"/>
      <c r="SKN3" s="309"/>
      <c r="SKP3" s="309"/>
      <c r="SKR3" s="309"/>
      <c r="SKT3" s="309"/>
      <c r="SKV3" s="309"/>
      <c r="SKX3" s="309"/>
      <c r="SKZ3" s="309"/>
      <c r="SLB3" s="309"/>
      <c r="SLD3" s="309"/>
      <c r="SLF3" s="309"/>
      <c r="SLH3" s="309"/>
      <c r="SLJ3" s="309"/>
      <c r="SLL3" s="309"/>
      <c r="SLN3" s="309"/>
      <c r="SLP3" s="309"/>
      <c r="SLR3" s="309"/>
      <c r="SLT3" s="309"/>
      <c r="SLV3" s="309"/>
      <c r="SLX3" s="309"/>
      <c r="SLZ3" s="309"/>
      <c r="SMB3" s="309"/>
      <c r="SMD3" s="309"/>
      <c r="SMF3" s="309"/>
      <c r="SMH3" s="309"/>
      <c r="SMJ3" s="309"/>
      <c r="SML3" s="309"/>
      <c r="SMN3" s="309"/>
      <c r="SMP3" s="309"/>
      <c r="SMR3" s="309"/>
      <c r="SMT3" s="309"/>
      <c r="SMV3" s="309"/>
      <c r="SMX3" s="309"/>
      <c r="SMZ3" s="309"/>
      <c r="SNB3" s="309"/>
      <c r="SND3" s="309"/>
      <c r="SNF3" s="309"/>
      <c r="SNH3" s="309"/>
      <c r="SNJ3" s="309"/>
      <c r="SNL3" s="309"/>
      <c r="SNN3" s="309"/>
      <c r="SNP3" s="309"/>
      <c r="SNR3" s="309"/>
      <c r="SNT3" s="309"/>
      <c r="SNV3" s="309"/>
      <c r="SNX3" s="309"/>
      <c r="SNZ3" s="309"/>
      <c r="SOB3" s="309"/>
      <c r="SOD3" s="309"/>
      <c r="SOF3" s="309"/>
      <c r="SOH3" s="309"/>
      <c r="SOJ3" s="309"/>
      <c r="SOL3" s="309"/>
      <c r="SON3" s="309"/>
      <c r="SOP3" s="309"/>
      <c r="SOR3" s="309"/>
      <c r="SOT3" s="309"/>
      <c r="SOV3" s="309"/>
      <c r="SOX3" s="309"/>
      <c r="SOZ3" s="309"/>
      <c r="SPB3" s="309"/>
      <c r="SPD3" s="309"/>
      <c r="SPF3" s="309"/>
      <c r="SPH3" s="309"/>
      <c r="SPJ3" s="309"/>
      <c r="SPL3" s="309"/>
      <c r="SPN3" s="309"/>
      <c r="SPP3" s="309"/>
      <c r="SPR3" s="309"/>
      <c r="SPT3" s="309"/>
      <c r="SPV3" s="309"/>
      <c r="SPX3" s="309"/>
      <c r="SPZ3" s="309"/>
      <c r="SQB3" s="309"/>
      <c r="SQD3" s="309"/>
      <c r="SQF3" s="309"/>
      <c r="SQH3" s="309"/>
      <c r="SQJ3" s="309"/>
      <c r="SQL3" s="309"/>
      <c r="SQN3" s="309"/>
      <c r="SQP3" s="309"/>
      <c r="SQR3" s="309"/>
      <c r="SQT3" s="309"/>
      <c r="SQV3" s="309"/>
      <c r="SQX3" s="309"/>
      <c r="SQZ3" s="309"/>
      <c r="SRB3" s="309"/>
      <c r="SRD3" s="309"/>
      <c r="SRF3" s="309"/>
      <c r="SRH3" s="309"/>
      <c r="SRJ3" s="309"/>
      <c r="SRL3" s="309"/>
      <c r="SRN3" s="309"/>
      <c r="SRP3" s="309"/>
      <c r="SRR3" s="309"/>
      <c r="SRT3" s="309"/>
      <c r="SRV3" s="309"/>
      <c r="SRX3" s="309"/>
      <c r="SRZ3" s="309"/>
      <c r="SSB3" s="309"/>
      <c r="SSD3" s="309"/>
      <c r="SSF3" s="309"/>
      <c r="SSH3" s="309"/>
      <c r="SSJ3" s="309"/>
      <c r="SSL3" s="309"/>
      <c r="SSN3" s="309"/>
      <c r="SSP3" s="309"/>
      <c r="SSR3" s="309"/>
      <c r="SST3" s="309"/>
      <c r="SSV3" s="309"/>
      <c r="SSX3" s="309"/>
      <c r="SSZ3" s="309"/>
      <c r="STB3" s="309"/>
      <c r="STD3" s="309"/>
      <c r="STF3" s="309"/>
      <c r="STH3" s="309"/>
      <c r="STJ3" s="309"/>
      <c r="STL3" s="309"/>
      <c r="STN3" s="309"/>
      <c r="STP3" s="309"/>
      <c r="STR3" s="309"/>
      <c r="STT3" s="309"/>
      <c r="STV3" s="309"/>
      <c r="STX3" s="309"/>
      <c r="STZ3" s="309"/>
      <c r="SUB3" s="309"/>
      <c r="SUD3" s="309"/>
      <c r="SUF3" s="309"/>
      <c r="SUH3" s="309"/>
      <c r="SUJ3" s="309"/>
      <c r="SUL3" s="309"/>
      <c r="SUN3" s="309"/>
      <c r="SUP3" s="309"/>
      <c r="SUR3" s="309"/>
      <c r="SUT3" s="309"/>
      <c r="SUV3" s="309"/>
      <c r="SUX3" s="309"/>
      <c r="SUZ3" s="309"/>
      <c r="SVB3" s="309"/>
      <c r="SVD3" s="309"/>
      <c r="SVF3" s="309"/>
      <c r="SVH3" s="309"/>
      <c r="SVJ3" s="309"/>
      <c r="SVL3" s="309"/>
      <c r="SVN3" s="309"/>
      <c r="SVP3" s="309"/>
      <c r="SVR3" s="309"/>
      <c r="SVT3" s="309"/>
      <c r="SVV3" s="309"/>
      <c r="SVX3" s="309"/>
      <c r="SVZ3" s="309"/>
      <c r="SWB3" s="309"/>
      <c r="SWD3" s="309"/>
      <c r="SWF3" s="309"/>
      <c r="SWH3" s="309"/>
      <c r="SWJ3" s="309"/>
      <c r="SWL3" s="309"/>
      <c r="SWN3" s="309"/>
      <c r="SWP3" s="309"/>
      <c r="SWR3" s="309"/>
      <c r="SWT3" s="309"/>
      <c r="SWV3" s="309"/>
      <c r="SWX3" s="309"/>
      <c r="SWZ3" s="309"/>
      <c r="SXB3" s="309"/>
      <c r="SXD3" s="309"/>
      <c r="SXF3" s="309"/>
      <c r="SXH3" s="309"/>
      <c r="SXJ3" s="309"/>
      <c r="SXL3" s="309"/>
      <c r="SXN3" s="309"/>
      <c r="SXP3" s="309"/>
      <c r="SXR3" s="309"/>
      <c r="SXT3" s="309"/>
      <c r="SXV3" s="309"/>
      <c r="SXX3" s="309"/>
      <c r="SXZ3" s="309"/>
      <c r="SYB3" s="309"/>
      <c r="SYD3" s="309"/>
      <c r="SYF3" s="309"/>
      <c r="SYH3" s="309"/>
      <c r="SYJ3" s="309"/>
      <c r="SYL3" s="309"/>
      <c r="SYN3" s="309"/>
      <c r="SYP3" s="309"/>
      <c r="SYR3" s="309"/>
      <c r="SYT3" s="309"/>
      <c r="SYV3" s="309"/>
      <c r="SYX3" s="309"/>
      <c r="SYZ3" s="309"/>
      <c r="SZB3" s="309"/>
      <c r="SZD3" s="309"/>
      <c r="SZF3" s="309"/>
      <c r="SZH3" s="309"/>
      <c r="SZJ3" s="309"/>
      <c r="SZL3" s="309"/>
      <c r="SZN3" s="309"/>
      <c r="SZP3" s="309"/>
      <c r="SZR3" s="309"/>
      <c r="SZT3" s="309"/>
      <c r="SZV3" s="309"/>
      <c r="SZX3" s="309"/>
      <c r="SZZ3" s="309"/>
      <c r="TAB3" s="309"/>
      <c r="TAD3" s="309"/>
      <c r="TAF3" s="309"/>
      <c r="TAH3" s="309"/>
      <c r="TAJ3" s="309"/>
      <c r="TAL3" s="309"/>
      <c r="TAN3" s="309"/>
      <c r="TAP3" s="309"/>
      <c r="TAR3" s="309"/>
      <c r="TAT3" s="309"/>
      <c r="TAV3" s="309"/>
      <c r="TAX3" s="309"/>
      <c r="TAZ3" s="309"/>
      <c r="TBB3" s="309"/>
      <c r="TBD3" s="309"/>
      <c r="TBF3" s="309"/>
      <c r="TBH3" s="309"/>
      <c r="TBJ3" s="309"/>
      <c r="TBL3" s="309"/>
      <c r="TBN3" s="309"/>
      <c r="TBP3" s="309"/>
      <c r="TBR3" s="309"/>
      <c r="TBT3" s="309"/>
      <c r="TBV3" s="309"/>
      <c r="TBX3" s="309"/>
      <c r="TBZ3" s="309"/>
      <c r="TCB3" s="309"/>
      <c r="TCD3" s="309"/>
      <c r="TCF3" s="309"/>
      <c r="TCH3" s="309"/>
      <c r="TCJ3" s="309"/>
      <c r="TCL3" s="309"/>
      <c r="TCN3" s="309"/>
      <c r="TCP3" s="309"/>
      <c r="TCR3" s="309"/>
      <c r="TCT3" s="309"/>
      <c r="TCV3" s="309"/>
      <c r="TCX3" s="309"/>
      <c r="TCZ3" s="309"/>
      <c r="TDB3" s="309"/>
      <c r="TDD3" s="309"/>
      <c r="TDF3" s="309"/>
      <c r="TDH3" s="309"/>
      <c r="TDJ3" s="309"/>
      <c r="TDL3" s="309"/>
      <c r="TDN3" s="309"/>
      <c r="TDP3" s="309"/>
      <c r="TDR3" s="309"/>
      <c r="TDT3" s="309"/>
      <c r="TDV3" s="309"/>
      <c r="TDX3" s="309"/>
      <c r="TDZ3" s="309"/>
      <c r="TEB3" s="309"/>
      <c r="TED3" s="309"/>
      <c r="TEF3" s="309"/>
      <c r="TEH3" s="309"/>
      <c r="TEJ3" s="309"/>
      <c r="TEL3" s="309"/>
      <c r="TEN3" s="309"/>
      <c r="TEP3" s="309"/>
      <c r="TER3" s="309"/>
      <c r="TET3" s="309"/>
      <c r="TEV3" s="309"/>
      <c r="TEX3" s="309"/>
      <c r="TEZ3" s="309"/>
      <c r="TFB3" s="309"/>
      <c r="TFD3" s="309"/>
      <c r="TFF3" s="309"/>
      <c r="TFH3" s="309"/>
      <c r="TFJ3" s="309"/>
      <c r="TFL3" s="309"/>
      <c r="TFN3" s="309"/>
      <c r="TFP3" s="309"/>
      <c r="TFR3" s="309"/>
      <c r="TFT3" s="309"/>
      <c r="TFV3" s="309"/>
      <c r="TFX3" s="309"/>
      <c r="TFZ3" s="309"/>
      <c r="TGB3" s="309"/>
      <c r="TGD3" s="309"/>
      <c r="TGF3" s="309"/>
      <c r="TGH3" s="309"/>
      <c r="TGJ3" s="309"/>
      <c r="TGL3" s="309"/>
      <c r="TGN3" s="309"/>
      <c r="TGP3" s="309"/>
      <c r="TGR3" s="309"/>
      <c r="TGT3" s="309"/>
      <c r="TGV3" s="309"/>
      <c r="TGX3" s="309"/>
      <c r="TGZ3" s="309"/>
      <c r="THB3" s="309"/>
      <c r="THD3" s="309"/>
      <c r="THF3" s="309"/>
      <c r="THH3" s="309"/>
      <c r="THJ3" s="309"/>
      <c r="THL3" s="309"/>
      <c r="THN3" s="309"/>
      <c r="THP3" s="309"/>
      <c r="THR3" s="309"/>
      <c r="THT3" s="309"/>
      <c r="THV3" s="309"/>
      <c r="THX3" s="309"/>
      <c r="THZ3" s="309"/>
      <c r="TIB3" s="309"/>
      <c r="TID3" s="309"/>
      <c r="TIF3" s="309"/>
      <c r="TIH3" s="309"/>
      <c r="TIJ3" s="309"/>
      <c r="TIL3" s="309"/>
      <c r="TIN3" s="309"/>
      <c r="TIP3" s="309"/>
      <c r="TIR3" s="309"/>
      <c r="TIT3" s="309"/>
      <c r="TIV3" s="309"/>
      <c r="TIX3" s="309"/>
      <c r="TIZ3" s="309"/>
      <c r="TJB3" s="309"/>
      <c r="TJD3" s="309"/>
      <c r="TJF3" s="309"/>
      <c r="TJH3" s="309"/>
      <c r="TJJ3" s="309"/>
      <c r="TJL3" s="309"/>
      <c r="TJN3" s="309"/>
      <c r="TJP3" s="309"/>
      <c r="TJR3" s="309"/>
      <c r="TJT3" s="309"/>
      <c r="TJV3" s="309"/>
      <c r="TJX3" s="309"/>
      <c r="TJZ3" s="309"/>
      <c r="TKB3" s="309"/>
      <c r="TKD3" s="309"/>
      <c r="TKF3" s="309"/>
      <c r="TKH3" s="309"/>
      <c r="TKJ3" s="309"/>
      <c r="TKL3" s="309"/>
      <c r="TKN3" s="309"/>
      <c r="TKP3" s="309"/>
      <c r="TKR3" s="309"/>
      <c r="TKT3" s="309"/>
      <c r="TKV3" s="309"/>
      <c r="TKX3" s="309"/>
      <c r="TKZ3" s="309"/>
      <c r="TLB3" s="309"/>
      <c r="TLD3" s="309"/>
      <c r="TLF3" s="309"/>
      <c r="TLH3" s="309"/>
      <c r="TLJ3" s="309"/>
      <c r="TLL3" s="309"/>
      <c r="TLN3" s="309"/>
      <c r="TLP3" s="309"/>
      <c r="TLR3" s="309"/>
      <c r="TLT3" s="309"/>
      <c r="TLV3" s="309"/>
      <c r="TLX3" s="309"/>
      <c r="TLZ3" s="309"/>
      <c r="TMB3" s="309"/>
      <c r="TMD3" s="309"/>
      <c r="TMF3" s="309"/>
      <c r="TMH3" s="309"/>
      <c r="TMJ3" s="309"/>
      <c r="TML3" s="309"/>
      <c r="TMN3" s="309"/>
      <c r="TMP3" s="309"/>
      <c r="TMR3" s="309"/>
      <c r="TMT3" s="309"/>
      <c r="TMV3" s="309"/>
      <c r="TMX3" s="309"/>
      <c r="TMZ3" s="309"/>
      <c r="TNB3" s="309"/>
      <c r="TND3" s="309"/>
      <c r="TNF3" s="309"/>
      <c r="TNH3" s="309"/>
      <c r="TNJ3" s="309"/>
      <c r="TNL3" s="309"/>
      <c r="TNN3" s="309"/>
      <c r="TNP3" s="309"/>
      <c r="TNR3" s="309"/>
      <c r="TNT3" s="309"/>
      <c r="TNV3" s="309"/>
      <c r="TNX3" s="309"/>
      <c r="TNZ3" s="309"/>
      <c r="TOB3" s="309"/>
      <c r="TOD3" s="309"/>
      <c r="TOF3" s="309"/>
      <c r="TOH3" s="309"/>
      <c r="TOJ3" s="309"/>
      <c r="TOL3" s="309"/>
      <c r="TON3" s="309"/>
      <c r="TOP3" s="309"/>
      <c r="TOR3" s="309"/>
      <c r="TOT3" s="309"/>
      <c r="TOV3" s="309"/>
      <c r="TOX3" s="309"/>
      <c r="TOZ3" s="309"/>
      <c r="TPB3" s="309"/>
      <c r="TPD3" s="309"/>
      <c r="TPF3" s="309"/>
      <c r="TPH3" s="309"/>
      <c r="TPJ3" s="309"/>
      <c r="TPL3" s="309"/>
      <c r="TPN3" s="309"/>
      <c r="TPP3" s="309"/>
      <c r="TPR3" s="309"/>
      <c r="TPT3" s="309"/>
      <c r="TPV3" s="309"/>
      <c r="TPX3" s="309"/>
      <c r="TPZ3" s="309"/>
      <c r="TQB3" s="309"/>
      <c r="TQD3" s="309"/>
      <c r="TQF3" s="309"/>
      <c r="TQH3" s="309"/>
      <c r="TQJ3" s="309"/>
      <c r="TQL3" s="309"/>
      <c r="TQN3" s="309"/>
      <c r="TQP3" s="309"/>
      <c r="TQR3" s="309"/>
      <c r="TQT3" s="309"/>
      <c r="TQV3" s="309"/>
      <c r="TQX3" s="309"/>
      <c r="TQZ3" s="309"/>
      <c r="TRB3" s="309"/>
      <c r="TRD3" s="309"/>
      <c r="TRF3" s="309"/>
      <c r="TRH3" s="309"/>
      <c r="TRJ3" s="309"/>
      <c r="TRL3" s="309"/>
      <c r="TRN3" s="309"/>
      <c r="TRP3" s="309"/>
      <c r="TRR3" s="309"/>
      <c r="TRT3" s="309"/>
      <c r="TRV3" s="309"/>
      <c r="TRX3" s="309"/>
      <c r="TRZ3" s="309"/>
      <c r="TSB3" s="309"/>
      <c r="TSD3" s="309"/>
      <c r="TSF3" s="309"/>
      <c r="TSH3" s="309"/>
      <c r="TSJ3" s="309"/>
      <c r="TSL3" s="309"/>
      <c r="TSN3" s="309"/>
      <c r="TSP3" s="309"/>
      <c r="TSR3" s="309"/>
      <c r="TST3" s="309"/>
      <c r="TSV3" s="309"/>
      <c r="TSX3" s="309"/>
      <c r="TSZ3" s="309"/>
      <c r="TTB3" s="309"/>
      <c r="TTD3" s="309"/>
      <c r="TTF3" s="309"/>
      <c r="TTH3" s="309"/>
      <c r="TTJ3" s="309"/>
      <c r="TTL3" s="309"/>
      <c r="TTN3" s="309"/>
      <c r="TTP3" s="309"/>
      <c r="TTR3" s="309"/>
      <c r="TTT3" s="309"/>
      <c r="TTV3" s="309"/>
      <c r="TTX3" s="309"/>
      <c r="TTZ3" s="309"/>
      <c r="TUB3" s="309"/>
      <c r="TUD3" s="309"/>
      <c r="TUF3" s="309"/>
      <c r="TUH3" s="309"/>
      <c r="TUJ3" s="309"/>
      <c r="TUL3" s="309"/>
      <c r="TUN3" s="309"/>
      <c r="TUP3" s="309"/>
      <c r="TUR3" s="309"/>
      <c r="TUT3" s="309"/>
      <c r="TUV3" s="309"/>
      <c r="TUX3" s="309"/>
      <c r="TUZ3" s="309"/>
      <c r="TVB3" s="309"/>
      <c r="TVD3" s="309"/>
      <c r="TVF3" s="309"/>
      <c r="TVH3" s="309"/>
      <c r="TVJ3" s="309"/>
      <c r="TVL3" s="309"/>
      <c r="TVN3" s="309"/>
      <c r="TVP3" s="309"/>
      <c r="TVR3" s="309"/>
      <c r="TVT3" s="309"/>
      <c r="TVV3" s="309"/>
      <c r="TVX3" s="309"/>
      <c r="TVZ3" s="309"/>
      <c r="TWB3" s="309"/>
      <c r="TWD3" s="309"/>
      <c r="TWF3" s="309"/>
      <c r="TWH3" s="309"/>
      <c r="TWJ3" s="309"/>
      <c r="TWL3" s="309"/>
      <c r="TWN3" s="309"/>
      <c r="TWP3" s="309"/>
      <c r="TWR3" s="309"/>
      <c r="TWT3" s="309"/>
      <c r="TWV3" s="309"/>
      <c r="TWX3" s="309"/>
      <c r="TWZ3" s="309"/>
      <c r="TXB3" s="309"/>
      <c r="TXD3" s="309"/>
      <c r="TXF3" s="309"/>
      <c r="TXH3" s="309"/>
      <c r="TXJ3" s="309"/>
      <c r="TXL3" s="309"/>
      <c r="TXN3" s="309"/>
      <c r="TXP3" s="309"/>
      <c r="TXR3" s="309"/>
      <c r="TXT3" s="309"/>
      <c r="TXV3" s="309"/>
      <c r="TXX3" s="309"/>
      <c r="TXZ3" s="309"/>
      <c r="TYB3" s="309"/>
      <c r="TYD3" s="309"/>
      <c r="TYF3" s="309"/>
      <c r="TYH3" s="309"/>
      <c r="TYJ3" s="309"/>
      <c r="TYL3" s="309"/>
      <c r="TYN3" s="309"/>
      <c r="TYP3" s="309"/>
      <c r="TYR3" s="309"/>
      <c r="TYT3" s="309"/>
      <c r="TYV3" s="309"/>
      <c r="TYX3" s="309"/>
      <c r="TYZ3" s="309"/>
      <c r="TZB3" s="309"/>
      <c r="TZD3" s="309"/>
      <c r="TZF3" s="309"/>
      <c r="TZH3" s="309"/>
      <c r="TZJ3" s="309"/>
      <c r="TZL3" s="309"/>
      <c r="TZN3" s="309"/>
      <c r="TZP3" s="309"/>
      <c r="TZR3" s="309"/>
      <c r="TZT3" s="309"/>
      <c r="TZV3" s="309"/>
      <c r="TZX3" s="309"/>
      <c r="TZZ3" s="309"/>
      <c r="UAB3" s="309"/>
      <c r="UAD3" s="309"/>
      <c r="UAF3" s="309"/>
      <c r="UAH3" s="309"/>
      <c r="UAJ3" s="309"/>
      <c r="UAL3" s="309"/>
      <c r="UAN3" s="309"/>
      <c r="UAP3" s="309"/>
      <c r="UAR3" s="309"/>
      <c r="UAT3" s="309"/>
      <c r="UAV3" s="309"/>
      <c r="UAX3" s="309"/>
      <c r="UAZ3" s="309"/>
      <c r="UBB3" s="309"/>
      <c r="UBD3" s="309"/>
      <c r="UBF3" s="309"/>
      <c r="UBH3" s="309"/>
      <c r="UBJ3" s="309"/>
      <c r="UBL3" s="309"/>
      <c r="UBN3" s="309"/>
      <c r="UBP3" s="309"/>
      <c r="UBR3" s="309"/>
      <c r="UBT3" s="309"/>
      <c r="UBV3" s="309"/>
      <c r="UBX3" s="309"/>
      <c r="UBZ3" s="309"/>
      <c r="UCB3" s="309"/>
      <c r="UCD3" s="309"/>
      <c r="UCF3" s="309"/>
      <c r="UCH3" s="309"/>
      <c r="UCJ3" s="309"/>
      <c r="UCL3" s="309"/>
      <c r="UCN3" s="309"/>
      <c r="UCP3" s="309"/>
      <c r="UCR3" s="309"/>
      <c r="UCT3" s="309"/>
      <c r="UCV3" s="309"/>
      <c r="UCX3" s="309"/>
      <c r="UCZ3" s="309"/>
      <c r="UDB3" s="309"/>
      <c r="UDD3" s="309"/>
      <c r="UDF3" s="309"/>
      <c r="UDH3" s="309"/>
      <c r="UDJ3" s="309"/>
      <c r="UDL3" s="309"/>
      <c r="UDN3" s="309"/>
      <c r="UDP3" s="309"/>
      <c r="UDR3" s="309"/>
      <c r="UDT3" s="309"/>
      <c r="UDV3" s="309"/>
      <c r="UDX3" s="309"/>
      <c r="UDZ3" s="309"/>
      <c r="UEB3" s="309"/>
      <c r="UED3" s="309"/>
      <c r="UEF3" s="309"/>
      <c r="UEH3" s="309"/>
      <c r="UEJ3" s="309"/>
      <c r="UEL3" s="309"/>
      <c r="UEN3" s="309"/>
      <c r="UEP3" s="309"/>
      <c r="UER3" s="309"/>
      <c r="UET3" s="309"/>
      <c r="UEV3" s="309"/>
      <c r="UEX3" s="309"/>
      <c r="UEZ3" s="309"/>
      <c r="UFB3" s="309"/>
      <c r="UFD3" s="309"/>
      <c r="UFF3" s="309"/>
      <c r="UFH3" s="309"/>
      <c r="UFJ3" s="309"/>
      <c r="UFL3" s="309"/>
      <c r="UFN3" s="309"/>
      <c r="UFP3" s="309"/>
      <c r="UFR3" s="309"/>
      <c r="UFT3" s="309"/>
      <c r="UFV3" s="309"/>
      <c r="UFX3" s="309"/>
      <c r="UFZ3" s="309"/>
      <c r="UGB3" s="309"/>
      <c r="UGD3" s="309"/>
      <c r="UGF3" s="309"/>
      <c r="UGH3" s="309"/>
      <c r="UGJ3" s="309"/>
      <c r="UGL3" s="309"/>
      <c r="UGN3" s="309"/>
      <c r="UGP3" s="309"/>
      <c r="UGR3" s="309"/>
      <c r="UGT3" s="309"/>
      <c r="UGV3" s="309"/>
      <c r="UGX3" s="309"/>
      <c r="UGZ3" s="309"/>
      <c r="UHB3" s="309"/>
      <c r="UHD3" s="309"/>
      <c r="UHF3" s="309"/>
      <c r="UHH3" s="309"/>
      <c r="UHJ3" s="309"/>
      <c r="UHL3" s="309"/>
      <c r="UHN3" s="309"/>
      <c r="UHP3" s="309"/>
      <c r="UHR3" s="309"/>
      <c r="UHT3" s="309"/>
      <c r="UHV3" s="309"/>
      <c r="UHX3" s="309"/>
      <c r="UHZ3" s="309"/>
      <c r="UIB3" s="309"/>
      <c r="UID3" s="309"/>
      <c r="UIF3" s="309"/>
      <c r="UIH3" s="309"/>
      <c r="UIJ3" s="309"/>
      <c r="UIL3" s="309"/>
      <c r="UIN3" s="309"/>
      <c r="UIP3" s="309"/>
      <c r="UIR3" s="309"/>
      <c r="UIT3" s="309"/>
      <c r="UIV3" s="309"/>
      <c r="UIX3" s="309"/>
      <c r="UIZ3" s="309"/>
      <c r="UJB3" s="309"/>
      <c r="UJD3" s="309"/>
      <c r="UJF3" s="309"/>
      <c r="UJH3" s="309"/>
      <c r="UJJ3" s="309"/>
      <c r="UJL3" s="309"/>
      <c r="UJN3" s="309"/>
      <c r="UJP3" s="309"/>
      <c r="UJR3" s="309"/>
      <c r="UJT3" s="309"/>
      <c r="UJV3" s="309"/>
      <c r="UJX3" s="309"/>
      <c r="UJZ3" s="309"/>
      <c r="UKB3" s="309"/>
      <c r="UKD3" s="309"/>
      <c r="UKF3" s="309"/>
      <c r="UKH3" s="309"/>
      <c r="UKJ3" s="309"/>
      <c r="UKL3" s="309"/>
      <c r="UKN3" s="309"/>
      <c r="UKP3" s="309"/>
      <c r="UKR3" s="309"/>
      <c r="UKT3" s="309"/>
      <c r="UKV3" s="309"/>
      <c r="UKX3" s="309"/>
      <c r="UKZ3" s="309"/>
      <c r="ULB3" s="309"/>
      <c r="ULD3" s="309"/>
      <c r="ULF3" s="309"/>
      <c r="ULH3" s="309"/>
      <c r="ULJ3" s="309"/>
      <c r="ULL3" s="309"/>
      <c r="ULN3" s="309"/>
      <c r="ULP3" s="309"/>
      <c r="ULR3" s="309"/>
      <c r="ULT3" s="309"/>
      <c r="ULV3" s="309"/>
      <c r="ULX3" s="309"/>
      <c r="ULZ3" s="309"/>
      <c r="UMB3" s="309"/>
      <c r="UMD3" s="309"/>
      <c r="UMF3" s="309"/>
      <c r="UMH3" s="309"/>
      <c r="UMJ3" s="309"/>
      <c r="UML3" s="309"/>
      <c r="UMN3" s="309"/>
      <c r="UMP3" s="309"/>
      <c r="UMR3" s="309"/>
      <c r="UMT3" s="309"/>
      <c r="UMV3" s="309"/>
      <c r="UMX3" s="309"/>
      <c r="UMZ3" s="309"/>
      <c r="UNB3" s="309"/>
      <c r="UND3" s="309"/>
      <c r="UNF3" s="309"/>
      <c r="UNH3" s="309"/>
      <c r="UNJ3" s="309"/>
      <c r="UNL3" s="309"/>
      <c r="UNN3" s="309"/>
      <c r="UNP3" s="309"/>
      <c r="UNR3" s="309"/>
      <c r="UNT3" s="309"/>
      <c r="UNV3" s="309"/>
      <c r="UNX3" s="309"/>
      <c r="UNZ3" s="309"/>
      <c r="UOB3" s="309"/>
      <c r="UOD3" s="309"/>
      <c r="UOF3" s="309"/>
      <c r="UOH3" s="309"/>
      <c r="UOJ3" s="309"/>
      <c r="UOL3" s="309"/>
      <c r="UON3" s="309"/>
      <c r="UOP3" s="309"/>
      <c r="UOR3" s="309"/>
      <c r="UOT3" s="309"/>
      <c r="UOV3" s="309"/>
      <c r="UOX3" s="309"/>
      <c r="UOZ3" s="309"/>
      <c r="UPB3" s="309"/>
      <c r="UPD3" s="309"/>
      <c r="UPF3" s="309"/>
      <c r="UPH3" s="309"/>
      <c r="UPJ3" s="309"/>
      <c r="UPL3" s="309"/>
      <c r="UPN3" s="309"/>
      <c r="UPP3" s="309"/>
      <c r="UPR3" s="309"/>
      <c r="UPT3" s="309"/>
      <c r="UPV3" s="309"/>
      <c r="UPX3" s="309"/>
      <c r="UPZ3" s="309"/>
      <c r="UQB3" s="309"/>
      <c r="UQD3" s="309"/>
      <c r="UQF3" s="309"/>
      <c r="UQH3" s="309"/>
      <c r="UQJ3" s="309"/>
      <c r="UQL3" s="309"/>
      <c r="UQN3" s="309"/>
      <c r="UQP3" s="309"/>
      <c r="UQR3" s="309"/>
      <c r="UQT3" s="309"/>
      <c r="UQV3" s="309"/>
      <c r="UQX3" s="309"/>
      <c r="UQZ3" s="309"/>
      <c r="URB3" s="309"/>
      <c r="URD3" s="309"/>
      <c r="URF3" s="309"/>
      <c r="URH3" s="309"/>
      <c r="URJ3" s="309"/>
      <c r="URL3" s="309"/>
      <c r="URN3" s="309"/>
      <c r="URP3" s="309"/>
      <c r="URR3" s="309"/>
      <c r="URT3" s="309"/>
      <c r="URV3" s="309"/>
      <c r="URX3" s="309"/>
      <c r="URZ3" s="309"/>
      <c r="USB3" s="309"/>
      <c r="USD3" s="309"/>
      <c r="USF3" s="309"/>
      <c r="USH3" s="309"/>
      <c r="USJ3" s="309"/>
      <c r="USL3" s="309"/>
      <c r="USN3" s="309"/>
      <c r="USP3" s="309"/>
      <c r="USR3" s="309"/>
      <c r="UST3" s="309"/>
      <c r="USV3" s="309"/>
      <c r="USX3" s="309"/>
      <c r="USZ3" s="309"/>
      <c r="UTB3" s="309"/>
      <c r="UTD3" s="309"/>
      <c r="UTF3" s="309"/>
      <c r="UTH3" s="309"/>
      <c r="UTJ3" s="309"/>
      <c r="UTL3" s="309"/>
      <c r="UTN3" s="309"/>
      <c r="UTP3" s="309"/>
      <c r="UTR3" s="309"/>
      <c r="UTT3" s="309"/>
      <c r="UTV3" s="309"/>
      <c r="UTX3" s="309"/>
      <c r="UTZ3" s="309"/>
      <c r="UUB3" s="309"/>
      <c r="UUD3" s="309"/>
      <c r="UUF3" s="309"/>
      <c r="UUH3" s="309"/>
      <c r="UUJ3" s="309"/>
      <c r="UUL3" s="309"/>
      <c r="UUN3" s="309"/>
      <c r="UUP3" s="309"/>
      <c r="UUR3" s="309"/>
      <c r="UUT3" s="309"/>
      <c r="UUV3" s="309"/>
      <c r="UUX3" s="309"/>
      <c r="UUZ3" s="309"/>
      <c r="UVB3" s="309"/>
      <c r="UVD3" s="309"/>
      <c r="UVF3" s="309"/>
      <c r="UVH3" s="309"/>
      <c r="UVJ3" s="309"/>
      <c r="UVL3" s="309"/>
      <c r="UVN3" s="309"/>
      <c r="UVP3" s="309"/>
      <c r="UVR3" s="309"/>
      <c r="UVT3" s="309"/>
      <c r="UVV3" s="309"/>
      <c r="UVX3" s="309"/>
      <c r="UVZ3" s="309"/>
      <c r="UWB3" s="309"/>
      <c r="UWD3" s="309"/>
      <c r="UWF3" s="309"/>
      <c r="UWH3" s="309"/>
      <c r="UWJ3" s="309"/>
      <c r="UWL3" s="309"/>
      <c r="UWN3" s="309"/>
      <c r="UWP3" s="309"/>
      <c r="UWR3" s="309"/>
      <c r="UWT3" s="309"/>
      <c r="UWV3" s="309"/>
      <c r="UWX3" s="309"/>
      <c r="UWZ3" s="309"/>
      <c r="UXB3" s="309"/>
      <c r="UXD3" s="309"/>
      <c r="UXF3" s="309"/>
      <c r="UXH3" s="309"/>
      <c r="UXJ3" s="309"/>
      <c r="UXL3" s="309"/>
      <c r="UXN3" s="309"/>
      <c r="UXP3" s="309"/>
      <c r="UXR3" s="309"/>
      <c r="UXT3" s="309"/>
      <c r="UXV3" s="309"/>
      <c r="UXX3" s="309"/>
      <c r="UXZ3" s="309"/>
      <c r="UYB3" s="309"/>
      <c r="UYD3" s="309"/>
      <c r="UYF3" s="309"/>
      <c r="UYH3" s="309"/>
      <c r="UYJ3" s="309"/>
      <c r="UYL3" s="309"/>
      <c r="UYN3" s="309"/>
      <c r="UYP3" s="309"/>
      <c r="UYR3" s="309"/>
      <c r="UYT3" s="309"/>
      <c r="UYV3" s="309"/>
      <c r="UYX3" s="309"/>
      <c r="UYZ3" s="309"/>
      <c r="UZB3" s="309"/>
      <c r="UZD3" s="309"/>
      <c r="UZF3" s="309"/>
      <c r="UZH3" s="309"/>
      <c r="UZJ3" s="309"/>
      <c r="UZL3" s="309"/>
      <c r="UZN3" s="309"/>
      <c r="UZP3" s="309"/>
      <c r="UZR3" s="309"/>
      <c r="UZT3" s="309"/>
      <c r="UZV3" s="309"/>
      <c r="UZX3" s="309"/>
      <c r="UZZ3" s="309"/>
      <c r="VAB3" s="309"/>
      <c r="VAD3" s="309"/>
      <c r="VAF3" s="309"/>
      <c r="VAH3" s="309"/>
      <c r="VAJ3" s="309"/>
      <c r="VAL3" s="309"/>
      <c r="VAN3" s="309"/>
      <c r="VAP3" s="309"/>
      <c r="VAR3" s="309"/>
      <c r="VAT3" s="309"/>
      <c r="VAV3" s="309"/>
      <c r="VAX3" s="309"/>
      <c r="VAZ3" s="309"/>
      <c r="VBB3" s="309"/>
      <c r="VBD3" s="309"/>
      <c r="VBF3" s="309"/>
      <c r="VBH3" s="309"/>
      <c r="VBJ3" s="309"/>
      <c r="VBL3" s="309"/>
      <c r="VBN3" s="309"/>
      <c r="VBP3" s="309"/>
      <c r="VBR3" s="309"/>
      <c r="VBT3" s="309"/>
      <c r="VBV3" s="309"/>
      <c r="VBX3" s="309"/>
      <c r="VBZ3" s="309"/>
      <c r="VCB3" s="309"/>
      <c r="VCD3" s="309"/>
      <c r="VCF3" s="309"/>
      <c r="VCH3" s="309"/>
      <c r="VCJ3" s="309"/>
      <c r="VCL3" s="309"/>
      <c r="VCN3" s="309"/>
      <c r="VCP3" s="309"/>
      <c r="VCR3" s="309"/>
      <c r="VCT3" s="309"/>
      <c r="VCV3" s="309"/>
      <c r="VCX3" s="309"/>
      <c r="VCZ3" s="309"/>
      <c r="VDB3" s="309"/>
      <c r="VDD3" s="309"/>
      <c r="VDF3" s="309"/>
      <c r="VDH3" s="309"/>
      <c r="VDJ3" s="309"/>
      <c r="VDL3" s="309"/>
      <c r="VDN3" s="309"/>
      <c r="VDP3" s="309"/>
      <c r="VDR3" s="309"/>
      <c r="VDT3" s="309"/>
      <c r="VDV3" s="309"/>
      <c r="VDX3" s="309"/>
      <c r="VDZ3" s="309"/>
      <c r="VEB3" s="309"/>
      <c r="VED3" s="309"/>
      <c r="VEF3" s="309"/>
      <c r="VEH3" s="309"/>
      <c r="VEJ3" s="309"/>
      <c r="VEL3" s="309"/>
      <c r="VEN3" s="309"/>
      <c r="VEP3" s="309"/>
      <c r="VER3" s="309"/>
      <c r="VET3" s="309"/>
      <c r="VEV3" s="309"/>
      <c r="VEX3" s="309"/>
      <c r="VEZ3" s="309"/>
      <c r="VFB3" s="309"/>
      <c r="VFD3" s="309"/>
      <c r="VFF3" s="309"/>
      <c r="VFH3" s="309"/>
      <c r="VFJ3" s="309"/>
      <c r="VFL3" s="309"/>
      <c r="VFN3" s="309"/>
      <c r="VFP3" s="309"/>
      <c r="VFR3" s="309"/>
      <c r="VFT3" s="309"/>
      <c r="VFV3" s="309"/>
      <c r="VFX3" s="309"/>
      <c r="VFZ3" s="309"/>
      <c r="VGB3" s="309"/>
      <c r="VGD3" s="309"/>
      <c r="VGF3" s="309"/>
      <c r="VGH3" s="309"/>
      <c r="VGJ3" s="309"/>
      <c r="VGL3" s="309"/>
      <c r="VGN3" s="309"/>
      <c r="VGP3" s="309"/>
      <c r="VGR3" s="309"/>
      <c r="VGT3" s="309"/>
      <c r="VGV3" s="309"/>
      <c r="VGX3" s="309"/>
      <c r="VGZ3" s="309"/>
      <c r="VHB3" s="309"/>
      <c r="VHD3" s="309"/>
      <c r="VHF3" s="309"/>
      <c r="VHH3" s="309"/>
      <c r="VHJ3" s="309"/>
      <c r="VHL3" s="309"/>
      <c r="VHN3" s="309"/>
      <c r="VHP3" s="309"/>
      <c r="VHR3" s="309"/>
      <c r="VHT3" s="309"/>
      <c r="VHV3" s="309"/>
      <c r="VHX3" s="309"/>
      <c r="VHZ3" s="309"/>
      <c r="VIB3" s="309"/>
      <c r="VID3" s="309"/>
      <c r="VIF3" s="309"/>
      <c r="VIH3" s="309"/>
      <c r="VIJ3" s="309"/>
      <c r="VIL3" s="309"/>
      <c r="VIN3" s="309"/>
      <c r="VIP3" s="309"/>
      <c r="VIR3" s="309"/>
      <c r="VIT3" s="309"/>
      <c r="VIV3" s="309"/>
      <c r="VIX3" s="309"/>
      <c r="VIZ3" s="309"/>
      <c r="VJB3" s="309"/>
      <c r="VJD3" s="309"/>
      <c r="VJF3" s="309"/>
      <c r="VJH3" s="309"/>
      <c r="VJJ3" s="309"/>
      <c r="VJL3" s="309"/>
      <c r="VJN3" s="309"/>
      <c r="VJP3" s="309"/>
      <c r="VJR3" s="309"/>
      <c r="VJT3" s="309"/>
      <c r="VJV3" s="309"/>
      <c r="VJX3" s="309"/>
      <c r="VJZ3" s="309"/>
      <c r="VKB3" s="309"/>
      <c r="VKD3" s="309"/>
      <c r="VKF3" s="309"/>
      <c r="VKH3" s="309"/>
      <c r="VKJ3" s="309"/>
      <c r="VKL3" s="309"/>
      <c r="VKN3" s="309"/>
      <c r="VKP3" s="309"/>
      <c r="VKR3" s="309"/>
      <c r="VKT3" s="309"/>
      <c r="VKV3" s="309"/>
      <c r="VKX3" s="309"/>
      <c r="VKZ3" s="309"/>
      <c r="VLB3" s="309"/>
      <c r="VLD3" s="309"/>
      <c r="VLF3" s="309"/>
      <c r="VLH3" s="309"/>
      <c r="VLJ3" s="309"/>
      <c r="VLL3" s="309"/>
      <c r="VLN3" s="309"/>
      <c r="VLP3" s="309"/>
      <c r="VLR3" s="309"/>
      <c r="VLT3" s="309"/>
      <c r="VLV3" s="309"/>
      <c r="VLX3" s="309"/>
      <c r="VLZ3" s="309"/>
      <c r="VMB3" s="309"/>
      <c r="VMD3" s="309"/>
      <c r="VMF3" s="309"/>
      <c r="VMH3" s="309"/>
      <c r="VMJ3" s="309"/>
      <c r="VML3" s="309"/>
      <c r="VMN3" s="309"/>
      <c r="VMP3" s="309"/>
      <c r="VMR3" s="309"/>
      <c r="VMT3" s="309"/>
      <c r="VMV3" s="309"/>
      <c r="VMX3" s="309"/>
      <c r="VMZ3" s="309"/>
      <c r="VNB3" s="309"/>
      <c r="VND3" s="309"/>
      <c r="VNF3" s="309"/>
      <c r="VNH3" s="309"/>
      <c r="VNJ3" s="309"/>
      <c r="VNL3" s="309"/>
      <c r="VNN3" s="309"/>
      <c r="VNP3" s="309"/>
      <c r="VNR3" s="309"/>
      <c r="VNT3" s="309"/>
      <c r="VNV3" s="309"/>
      <c r="VNX3" s="309"/>
      <c r="VNZ3" s="309"/>
      <c r="VOB3" s="309"/>
      <c r="VOD3" s="309"/>
      <c r="VOF3" s="309"/>
      <c r="VOH3" s="309"/>
      <c r="VOJ3" s="309"/>
      <c r="VOL3" s="309"/>
      <c r="VON3" s="309"/>
      <c r="VOP3" s="309"/>
      <c r="VOR3" s="309"/>
      <c r="VOT3" s="309"/>
      <c r="VOV3" s="309"/>
      <c r="VOX3" s="309"/>
      <c r="VOZ3" s="309"/>
      <c r="VPB3" s="309"/>
      <c r="VPD3" s="309"/>
      <c r="VPF3" s="309"/>
      <c r="VPH3" s="309"/>
      <c r="VPJ3" s="309"/>
      <c r="VPL3" s="309"/>
      <c r="VPN3" s="309"/>
      <c r="VPP3" s="309"/>
      <c r="VPR3" s="309"/>
      <c r="VPT3" s="309"/>
      <c r="VPV3" s="309"/>
      <c r="VPX3" s="309"/>
      <c r="VPZ3" s="309"/>
      <c r="VQB3" s="309"/>
      <c r="VQD3" s="309"/>
      <c r="VQF3" s="309"/>
      <c r="VQH3" s="309"/>
      <c r="VQJ3" s="309"/>
      <c r="VQL3" s="309"/>
      <c r="VQN3" s="309"/>
      <c r="VQP3" s="309"/>
      <c r="VQR3" s="309"/>
      <c r="VQT3" s="309"/>
      <c r="VQV3" s="309"/>
      <c r="VQX3" s="309"/>
      <c r="VQZ3" s="309"/>
      <c r="VRB3" s="309"/>
      <c r="VRD3" s="309"/>
      <c r="VRF3" s="309"/>
      <c r="VRH3" s="309"/>
      <c r="VRJ3" s="309"/>
      <c r="VRL3" s="309"/>
      <c r="VRN3" s="309"/>
      <c r="VRP3" s="309"/>
      <c r="VRR3" s="309"/>
      <c r="VRT3" s="309"/>
      <c r="VRV3" s="309"/>
      <c r="VRX3" s="309"/>
      <c r="VRZ3" s="309"/>
      <c r="VSB3" s="309"/>
      <c r="VSD3" s="309"/>
      <c r="VSF3" s="309"/>
      <c r="VSH3" s="309"/>
      <c r="VSJ3" s="309"/>
      <c r="VSL3" s="309"/>
      <c r="VSN3" s="309"/>
      <c r="VSP3" s="309"/>
      <c r="VSR3" s="309"/>
      <c r="VST3" s="309"/>
      <c r="VSV3" s="309"/>
      <c r="VSX3" s="309"/>
      <c r="VSZ3" s="309"/>
      <c r="VTB3" s="309"/>
      <c r="VTD3" s="309"/>
      <c r="VTF3" s="309"/>
      <c r="VTH3" s="309"/>
      <c r="VTJ3" s="309"/>
      <c r="VTL3" s="309"/>
      <c r="VTN3" s="309"/>
      <c r="VTP3" s="309"/>
      <c r="VTR3" s="309"/>
      <c r="VTT3" s="309"/>
      <c r="VTV3" s="309"/>
      <c r="VTX3" s="309"/>
      <c r="VTZ3" s="309"/>
      <c r="VUB3" s="309"/>
      <c r="VUD3" s="309"/>
      <c r="VUF3" s="309"/>
      <c r="VUH3" s="309"/>
      <c r="VUJ3" s="309"/>
      <c r="VUL3" s="309"/>
      <c r="VUN3" s="309"/>
      <c r="VUP3" s="309"/>
      <c r="VUR3" s="309"/>
      <c r="VUT3" s="309"/>
      <c r="VUV3" s="309"/>
      <c r="VUX3" s="309"/>
      <c r="VUZ3" s="309"/>
      <c r="VVB3" s="309"/>
      <c r="VVD3" s="309"/>
      <c r="VVF3" s="309"/>
      <c r="VVH3" s="309"/>
      <c r="VVJ3" s="309"/>
      <c r="VVL3" s="309"/>
      <c r="VVN3" s="309"/>
      <c r="VVP3" s="309"/>
      <c r="VVR3" s="309"/>
      <c r="VVT3" s="309"/>
      <c r="VVV3" s="309"/>
      <c r="VVX3" s="309"/>
      <c r="VVZ3" s="309"/>
      <c r="VWB3" s="309"/>
      <c r="VWD3" s="309"/>
      <c r="VWF3" s="309"/>
      <c r="VWH3" s="309"/>
      <c r="VWJ3" s="309"/>
      <c r="VWL3" s="309"/>
      <c r="VWN3" s="309"/>
      <c r="VWP3" s="309"/>
      <c r="VWR3" s="309"/>
      <c r="VWT3" s="309"/>
      <c r="VWV3" s="309"/>
      <c r="VWX3" s="309"/>
      <c r="VWZ3" s="309"/>
      <c r="VXB3" s="309"/>
      <c r="VXD3" s="309"/>
      <c r="VXF3" s="309"/>
      <c r="VXH3" s="309"/>
      <c r="VXJ3" s="309"/>
      <c r="VXL3" s="309"/>
      <c r="VXN3" s="309"/>
      <c r="VXP3" s="309"/>
      <c r="VXR3" s="309"/>
      <c r="VXT3" s="309"/>
      <c r="VXV3" s="309"/>
      <c r="VXX3" s="309"/>
      <c r="VXZ3" s="309"/>
      <c r="VYB3" s="309"/>
      <c r="VYD3" s="309"/>
      <c r="VYF3" s="309"/>
      <c r="VYH3" s="309"/>
      <c r="VYJ3" s="309"/>
      <c r="VYL3" s="309"/>
      <c r="VYN3" s="309"/>
      <c r="VYP3" s="309"/>
      <c r="VYR3" s="309"/>
      <c r="VYT3" s="309"/>
      <c r="VYV3" s="309"/>
      <c r="VYX3" s="309"/>
      <c r="VYZ3" s="309"/>
      <c r="VZB3" s="309"/>
      <c r="VZD3" s="309"/>
      <c r="VZF3" s="309"/>
      <c r="VZH3" s="309"/>
      <c r="VZJ3" s="309"/>
      <c r="VZL3" s="309"/>
      <c r="VZN3" s="309"/>
      <c r="VZP3" s="309"/>
      <c r="VZR3" s="309"/>
      <c r="VZT3" s="309"/>
      <c r="VZV3" s="309"/>
      <c r="VZX3" s="309"/>
      <c r="VZZ3" s="309"/>
      <c r="WAB3" s="309"/>
      <c r="WAD3" s="309"/>
      <c r="WAF3" s="309"/>
      <c r="WAH3" s="309"/>
      <c r="WAJ3" s="309"/>
      <c r="WAL3" s="309"/>
      <c r="WAN3" s="309"/>
      <c r="WAP3" s="309"/>
      <c r="WAR3" s="309"/>
      <c r="WAT3" s="309"/>
      <c r="WAV3" s="309"/>
      <c r="WAX3" s="309"/>
      <c r="WAZ3" s="309"/>
      <c r="WBB3" s="309"/>
      <c r="WBD3" s="309"/>
      <c r="WBF3" s="309"/>
      <c r="WBH3" s="309"/>
      <c r="WBJ3" s="309"/>
      <c r="WBL3" s="309"/>
      <c r="WBN3" s="309"/>
      <c r="WBP3" s="309"/>
      <c r="WBR3" s="309"/>
      <c r="WBT3" s="309"/>
      <c r="WBV3" s="309"/>
      <c r="WBX3" s="309"/>
      <c r="WBZ3" s="309"/>
      <c r="WCB3" s="309"/>
      <c r="WCD3" s="309"/>
      <c r="WCF3" s="309"/>
      <c r="WCH3" s="309"/>
      <c r="WCJ3" s="309"/>
      <c r="WCL3" s="309"/>
      <c r="WCN3" s="309"/>
      <c r="WCP3" s="309"/>
      <c r="WCR3" s="309"/>
      <c r="WCT3" s="309"/>
      <c r="WCV3" s="309"/>
      <c r="WCX3" s="309"/>
      <c r="WCZ3" s="309"/>
      <c r="WDB3" s="309"/>
      <c r="WDD3" s="309"/>
      <c r="WDF3" s="309"/>
      <c r="WDH3" s="309"/>
      <c r="WDJ3" s="309"/>
      <c r="WDL3" s="309"/>
      <c r="WDN3" s="309"/>
      <c r="WDP3" s="309"/>
      <c r="WDR3" s="309"/>
      <c r="WDT3" s="309"/>
      <c r="WDV3" s="309"/>
      <c r="WDX3" s="309"/>
      <c r="WDZ3" s="309"/>
      <c r="WEB3" s="309"/>
      <c r="WED3" s="309"/>
      <c r="WEF3" s="309"/>
      <c r="WEH3" s="309"/>
      <c r="WEJ3" s="309"/>
      <c r="WEL3" s="309"/>
      <c r="WEN3" s="309"/>
      <c r="WEP3" s="309"/>
      <c r="WER3" s="309"/>
      <c r="WET3" s="309"/>
      <c r="WEV3" s="309"/>
      <c r="WEX3" s="309"/>
      <c r="WEZ3" s="309"/>
      <c r="WFB3" s="309"/>
      <c r="WFD3" s="309"/>
      <c r="WFF3" s="309"/>
      <c r="WFH3" s="309"/>
      <c r="WFJ3" s="309"/>
      <c r="WFL3" s="309"/>
      <c r="WFN3" s="309"/>
      <c r="WFP3" s="309"/>
      <c r="WFR3" s="309"/>
      <c r="WFT3" s="309"/>
      <c r="WFV3" s="309"/>
      <c r="WFX3" s="309"/>
      <c r="WFZ3" s="309"/>
      <c r="WGB3" s="309"/>
      <c r="WGD3" s="309"/>
      <c r="WGF3" s="309"/>
      <c r="WGH3" s="309"/>
      <c r="WGJ3" s="309"/>
      <c r="WGL3" s="309"/>
      <c r="WGN3" s="309"/>
      <c r="WGP3" s="309"/>
      <c r="WGR3" s="309"/>
      <c r="WGT3" s="309"/>
      <c r="WGV3" s="309"/>
      <c r="WGX3" s="309"/>
      <c r="WGZ3" s="309"/>
      <c r="WHB3" s="309"/>
      <c r="WHD3" s="309"/>
      <c r="WHF3" s="309"/>
      <c r="WHH3" s="309"/>
      <c r="WHJ3" s="309"/>
      <c r="WHL3" s="309"/>
      <c r="WHN3" s="309"/>
      <c r="WHP3" s="309"/>
      <c r="WHR3" s="309"/>
      <c r="WHT3" s="309"/>
      <c r="WHV3" s="309"/>
      <c r="WHX3" s="309"/>
      <c r="WHZ3" s="309"/>
      <c r="WIB3" s="309"/>
      <c r="WID3" s="309"/>
      <c r="WIF3" s="309"/>
      <c r="WIH3" s="309"/>
      <c r="WIJ3" s="309"/>
      <c r="WIL3" s="309"/>
      <c r="WIN3" s="309"/>
      <c r="WIP3" s="309"/>
      <c r="WIR3" s="309"/>
      <c r="WIT3" s="309"/>
      <c r="WIV3" s="309"/>
      <c r="WIX3" s="309"/>
      <c r="WIZ3" s="309"/>
      <c r="WJB3" s="309"/>
      <c r="WJD3" s="309"/>
      <c r="WJF3" s="309"/>
      <c r="WJH3" s="309"/>
      <c r="WJJ3" s="309"/>
      <c r="WJL3" s="309"/>
      <c r="WJN3" s="309"/>
      <c r="WJP3" s="309"/>
      <c r="WJR3" s="309"/>
      <c r="WJT3" s="309"/>
      <c r="WJV3" s="309"/>
      <c r="WJX3" s="309"/>
      <c r="WJZ3" s="309"/>
      <c r="WKB3" s="309"/>
      <c r="WKD3" s="309"/>
      <c r="WKF3" s="309"/>
      <c r="WKH3" s="309"/>
      <c r="WKJ3" s="309"/>
      <c r="WKL3" s="309"/>
      <c r="WKN3" s="309"/>
      <c r="WKP3" s="309"/>
      <c r="WKR3" s="309"/>
      <c r="WKT3" s="309"/>
      <c r="WKV3" s="309"/>
      <c r="WKX3" s="309"/>
      <c r="WKZ3" s="309"/>
      <c r="WLB3" s="309"/>
      <c r="WLD3" s="309"/>
      <c r="WLF3" s="309"/>
      <c r="WLH3" s="309"/>
      <c r="WLJ3" s="309"/>
      <c r="WLL3" s="309"/>
      <c r="WLN3" s="309"/>
      <c r="WLP3" s="309"/>
      <c r="WLR3" s="309"/>
      <c r="WLT3" s="309"/>
      <c r="WLV3" s="309"/>
      <c r="WLX3" s="309"/>
      <c r="WLZ3" s="309"/>
      <c r="WMB3" s="309"/>
      <c r="WMD3" s="309"/>
      <c r="WMF3" s="309"/>
      <c r="WMH3" s="309"/>
      <c r="WMJ3" s="309"/>
      <c r="WML3" s="309"/>
      <c r="WMN3" s="309"/>
      <c r="WMP3" s="309"/>
      <c r="WMR3" s="309"/>
      <c r="WMT3" s="309"/>
      <c r="WMV3" s="309"/>
      <c r="WMX3" s="309"/>
      <c r="WMZ3" s="309"/>
      <c r="WNB3" s="309"/>
      <c r="WND3" s="309"/>
      <c r="WNF3" s="309"/>
      <c r="WNH3" s="309"/>
      <c r="WNJ3" s="309"/>
      <c r="WNL3" s="309"/>
      <c r="WNN3" s="309"/>
      <c r="WNP3" s="309"/>
      <c r="WNR3" s="309"/>
      <c r="WNT3" s="309"/>
      <c r="WNV3" s="309"/>
      <c r="WNX3" s="309"/>
      <c r="WNZ3" s="309"/>
      <c r="WOB3" s="309"/>
      <c r="WOD3" s="309"/>
      <c r="WOF3" s="309"/>
      <c r="WOH3" s="309"/>
      <c r="WOJ3" s="309"/>
      <c r="WOL3" s="309"/>
      <c r="WON3" s="309"/>
      <c r="WOP3" s="309"/>
      <c r="WOR3" s="309"/>
      <c r="WOT3" s="309"/>
      <c r="WOV3" s="309"/>
      <c r="WOX3" s="309"/>
      <c r="WOZ3" s="309"/>
      <c r="WPB3" s="309"/>
      <c r="WPD3" s="309"/>
      <c r="WPF3" s="309"/>
      <c r="WPH3" s="309"/>
      <c r="WPJ3" s="309"/>
      <c r="WPL3" s="309"/>
      <c r="WPN3" s="309"/>
      <c r="WPP3" s="309"/>
      <c r="WPR3" s="309"/>
      <c r="WPT3" s="309"/>
      <c r="WPV3" s="309"/>
      <c r="WPX3" s="309"/>
      <c r="WPZ3" s="309"/>
      <c r="WQB3" s="309"/>
      <c r="WQD3" s="309"/>
      <c r="WQF3" s="309"/>
      <c r="WQH3" s="309"/>
      <c r="WQJ3" s="309"/>
      <c r="WQL3" s="309"/>
      <c r="WQN3" s="309"/>
      <c r="WQP3" s="309"/>
      <c r="WQR3" s="309"/>
      <c r="WQT3" s="309"/>
      <c r="WQV3" s="309"/>
      <c r="WQX3" s="309"/>
      <c r="WQZ3" s="309"/>
      <c r="WRB3" s="309"/>
      <c r="WRD3" s="309"/>
      <c r="WRF3" s="309"/>
      <c r="WRH3" s="309"/>
      <c r="WRJ3" s="309"/>
      <c r="WRL3" s="309"/>
      <c r="WRN3" s="309"/>
      <c r="WRP3" s="309"/>
      <c r="WRR3" s="309"/>
      <c r="WRT3" s="309"/>
      <c r="WRV3" s="309"/>
      <c r="WRX3" s="309"/>
      <c r="WRZ3" s="309"/>
      <c r="WSB3" s="309"/>
      <c r="WSD3" s="309"/>
      <c r="WSF3" s="309"/>
      <c r="WSH3" s="309"/>
      <c r="WSJ3" s="309"/>
      <c r="WSL3" s="309"/>
      <c r="WSN3" s="309"/>
      <c r="WSP3" s="309"/>
      <c r="WSR3" s="309"/>
      <c r="WST3" s="309"/>
      <c r="WSV3" s="309"/>
      <c r="WSX3" s="309"/>
      <c r="WSZ3" s="309"/>
      <c r="WTB3" s="309"/>
      <c r="WTD3" s="309"/>
      <c r="WTF3" s="309"/>
      <c r="WTH3" s="309"/>
      <c r="WTJ3" s="309"/>
      <c r="WTL3" s="309"/>
      <c r="WTN3" s="309"/>
      <c r="WTP3" s="309"/>
      <c r="WTR3" s="309"/>
      <c r="WTT3" s="309"/>
      <c r="WTV3" s="309"/>
      <c r="WTX3" s="309"/>
      <c r="WTZ3" s="309"/>
      <c r="WUB3" s="309"/>
      <c r="WUD3" s="309"/>
      <c r="WUF3" s="309"/>
      <c r="WUH3" s="309"/>
      <c r="WUJ3" s="309"/>
      <c r="WUL3" s="309"/>
      <c r="WUN3" s="309"/>
      <c r="WUP3" s="309"/>
      <c r="WUR3" s="309"/>
      <c r="WUT3" s="309"/>
      <c r="WUV3" s="309"/>
      <c r="WUX3" s="309"/>
      <c r="WUZ3" s="309"/>
      <c r="WVB3" s="309"/>
      <c r="WVD3" s="309"/>
      <c r="WVF3" s="309"/>
      <c r="WVH3" s="309"/>
      <c r="WVJ3" s="309"/>
      <c r="WVL3" s="309"/>
      <c r="WVN3" s="309"/>
      <c r="WVP3" s="309"/>
      <c r="WVR3" s="309"/>
      <c r="WVT3" s="309"/>
      <c r="WVV3" s="309"/>
      <c r="WVX3" s="309"/>
      <c r="WVZ3" s="309"/>
      <c r="WWB3" s="309"/>
      <c r="WWD3" s="309"/>
      <c r="WWF3" s="309"/>
      <c r="WWH3" s="309"/>
      <c r="WWJ3" s="309"/>
      <c r="WWL3" s="309"/>
      <c r="WWN3" s="309"/>
      <c r="WWP3" s="309"/>
      <c r="WWR3" s="309"/>
      <c r="WWT3" s="309"/>
      <c r="WWV3" s="309"/>
      <c r="WWX3" s="309"/>
      <c r="WWZ3" s="309"/>
      <c r="WXB3" s="309"/>
      <c r="WXD3" s="309"/>
      <c r="WXF3" s="309"/>
      <c r="WXH3" s="309"/>
      <c r="WXJ3" s="309"/>
      <c r="WXL3" s="309"/>
      <c r="WXN3" s="309"/>
      <c r="WXP3" s="309"/>
      <c r="WXR3" s="309"/>
      <c r="WXT3" s="309"/>
      <c r="WXV3" s="309"/>
      <c r="WXX3" s="309"/>
      <c r="WXZ3" s="309"/>
      <c r="WYB3" s="309"/>
      <c r="WYD3" s="309"/>
      <c r="WYF3" s="309"/>
      <c r="WYH3" s="309"/>
      <c r="WYJ3" s="309"/>
      <c r="WYL3" s="309"/>
      <c r="WYN3" s="309"/>
      <c r="WYP3" s="309"/>
      <c r="WYR3" s="309"/>
      <c r="WYT3" s="309"/>
      <c r="WYV3" s="309"/>
      <c r="WYX3" s="309"/>
      <c r="WYZ3" s="309"/>
      <c r="WZB3" s="309"/>
      <c r="WZD3" s="309"/>
      <c r="WZF3" s="309"/>
      <c r="WZH3" s="309"/>
      <c r="WZJ3" s="309"/>
      <c r="WZL3" s="309"/>
      <c r="WZN3" s="309"/>
      <c r="WZP3" s="309"/>
      <c r="WZR3" s="309"/>
      <c r="WZT3" s="309"/>
      <c r="WZV3" s="309"/>
      <c r="WZX3" s="309"/>
      <c r="WZZ3" s="309"/>
      <c r="XAB3" s="309"/>
      <c r="XAD3" s="309"/>
      <c r="XAF3" s="309"/>
      <c r="XAH3" s="309"/>
      <c r="XAJ3" s="309"/>
      <c r="XAL3" s="309"/>
      <c r="XAN3" s="309"/>
      <c r="XAP3" s="309"/>
      <c r="XAR3" s="309"/>
      <c r="XAT3" s="309"/>
      <c r="XAV3" s="309"/>
      <c r="XAX3" s="309"/>
      <c r="XAZ3" s="309"/>
      <c r="XBB3" s="309"/>
      <c r="XBD3" s="309"/>
      <c r="XBF3" s="309"/>
      <c r="XBH3" s="309"/>
      <c r="XBJ3" s="309"/>
      <c r="XBL3" s="309"/>
      <c r="XBN3" s="309"/>
      <c r="XBP3" s="309"/>
      <c r="XBR3" s="309"/>
      <c r="XBT3" s="309"/>
      <c r="XBV3" s="309"/>
      <c r="XBX3" s="309"/>
      <c r="XBZ3" s="309"/>
      <c r="XCB3" s="309"/>
      <c r="XCD3" s="309"/>
      <c r="XCF3" s="309"/>
      <c r="XCH3" s="309"/>
      <c r="XCJ3" s="309"/>
      <c r="XCL3" s="309"/>
      <c r="XCN3" s="309"/>
      <c r="XCP3" s="309"/>
      <c r="XCR3" s="309"/>
      <c r="XCT3" s="309"/>
      <c r="XCV3" s="309"/>
      <c r="XCX3" s="309"/>
      <c r="XCZ3" s="309"/>
      <c r="XDB3" s="309"/>
      <c r="XDD3" s="309"/>
      <c r="XDF3" s="309"/>
      <c r="XDH3" s="309"/>
      <c r="XDJ3" s="309"/>
      <c r="XDL3" s="309"/>
      <c r="XDN3" s="309"/>
      <c r="XDP3" s="309"/>
      <c r="XDR3" s="309"/>
      <c r="XDT3" s="309"/>
      <c r="XDV3" s="309"/>
      <c r="XDX3" s="309"/>
      <c r="XDZ3" s="309"/>
      <c r="XEB3" s="309"/>
      <c r="XED3" s="309"/>
      <c r="XEF3" s="309"/>
      <c r="XEH3" s="309"/>
      <c r="XEJ3" s="309"/>
      <c r="XEL3" s="309"/>
      <c r="XEN3" s="309"/>
      <c r="XEP3" s="309"/>
      <c r="XER3" s="309"/>
      <c r="XET3" s="309"/>
      <c r="XEV3" s="309"/>
      <c r="XEX3" s="309"/>
      <c r="XEZ3" s="309"/>
      <c r="XFB3" s="309"/>
      <c r="XFD3" s="309"/>
    </row>
    <row r="4" spans="1:1024 1026:2048 2050:3072 3074:4096 4098:5120 5122:6144 6146:7168 7170:8192 8194:9216 9218:10240 10242:11264 11266:12288 12290:13312 13314:14336 14338:15360 15362:16384" ht="15.75" thickBot="1" x14ac:dyDescent="0.3">
      <c r="B4" s="310" t="s">
        <v>2397</v>
      </c>
      <c r="C4" s="311"/>
      <c r="D4" s="312">
        <f>SUM(D5:D9)</f>
        <v>9</v>
      </c>
      <c r="E4" s="313">
        <f t="shared" ref="E4:E17" si="0">D4/28</f>
        <v>0.32142857142857145</v>
      </c>
      <c r="F4" s="309"/>
      <c r="H4" s="309"/>
      <c r="J4" s="309"/>
      <c r="L4" s="309"/>
      <c r="N4" s="309"/>
      <c r="P4" s="309"/>
      <c r="R4" s="309"/>
      <c r="T4" s="309"/>
      <c r="V4" s="309"/>
      <c r="X4" s="309"/>
      <c r="Z4" s="309"/>
      <c r="AB4" s="309"/>
      <c r="AD4" s="309"/>
      <c r="AF4" s="309"/>
      <c r="AH4" s="309"/>
      <c r="AJ4" s="309"/>
      <c r="AL4" s="309"/>
      <c r="AN4" s="309"/>
      <c r="AP4" s="309"/>
      <c r="AR4" s="309"/>
      <c r="AT4" s="309"/>
      <c r="AV4" s="309"/>
      <c r="AX4" s="309"/>
      <c r="AZ4" s="309"/>
      <c r="BB4" s="309"/>
      <c r="BD4" s="309"/>
      <c r="BF4" s="309"/>
      <c r="BH4" s="309"/>
      <c r="BJ4" s="309"/>
      <c r="BL4" s="309"/>
      <c r="BN4" s="309"/>
      <c r="BP4" s="309"/>
      <c r="BR4" s="309"/>
      <c r="BT4" s="309"/>
      <c r="BV4" s="309"/>
      <c r="BX4" s="309"/>
      <c r="BZ4" s="309"/>
      <c r="CB4" s="309"/>
      <c r="CD4" s="309"/>
      <c r="CF4" s="309"/>
      <c r="CH4" s="309"/>
      <c r="CJ4" s="309"/>
      <c r="CL4" s="309"/>
      <c r="CN4" s="309"/>
      <c r="CP4" s="309"/>
      <c r="CR4" s="309"/>
      <c r="CT4" s="309"/>
      <c r="CV4" s="309"/>
      <c r="CX4" s="309"/>
      <c r="CZ4" s="309"/>
      <c r="DB4" s="309"/>
      <c r="DD4" s="309"/>
      <c r="DF4" s="309"/>
      <c r="DH4" s="309"/>
      <c r="DJ4" s="309"/>
      <c r="DL4" s="309"/>
      <c r="DN4" s="309"/>
      <c r="DP4" s="309"/>
      <c r="DR4" s="309"/>
      <c r="DT4" s="309"/>
      <c r="DV4" s="309"/>
      <c r="DX4" s="309"/>
      <c r="DZ4" s="309"/>
      <c r="EB4" s="309"/>
      <c r="ED4" s="309"/>
      <c r="EF4" s="309"/>
      <c r="EH4" s="309"/>
      <c r="EJ4" s="309"/>
      <c r="EL4" s="309"/>
      <c r="EN4" s="309"/>
      <c r="EP4" s="309"/>
      <c r="ER4" s="309"/>
      <c r="ET4" s="309"/>
      <c r="EV4" s="309"/>
      <c r="EX4" s="309"/>
      <c r="EZ4" s="309"/>
      <c r="FB4" s="309"/>
      <c r="FD4" s="309"/>
      <c r="FF4" s="309"/>
      <c r="FH4" s="309"/>
      <c r="FJ4" s="309"/>
      <c r="FL4" s="309"/>
      <c r="FN4" s="309"/>
      <c r="FP4" s="309"/>
      <c r="FR4" s="309"/>
      <c r="FT4" s="309"/>
      <c r="FV4" s="309"/>
      <c r="FX4" s="309"/>
      <c r="FZ4" s="309"/>
      <c r="GB4" s="309"/>
      <c r="GD4" s="309"/>
      <c r="GF4" s="309"/>
      <c r="GH4" s="309"/>
      <c r="GJ4" s="309"/>
      <c r="GL4" s="309"/>
      <c r="GN4" s="309"/>
      <c r="GP4" s="309"/>
      <c r="GR4" s="309"/>
      <c r="GT4" s="309"/>
      <c r="GV4" s="309"/>
      <c r="GX4" s="309"/>
      <c r="GZ4" s="309"/>
      <c r="HB4" s="309"/>
      <c r="HD4" s="309"/>
      <c r="HF4" s="309"/>
      <c r="HH4" s="309"/>
      <c r="HJ4" s="309"/>
      <c r="HL4" s="309"/>
      <c r="HN4" s="309"/>
      <c r="HP4" s="309"/>
      <c r="HR4" s="309"/>
      <c r="HT4" s="309"/>
      <c r="HV4" s="309"/>
      <c r="HX4" s="309"/>
      <c r="HZ4" s="309"/>
      <c r="IB4" s="309"/>
      <c r="ID4" s="309"/>
      <c r="IF4" s="309"/>
      <c r="IH4" s="309"/>
      <c r="IJ4" s="309"/>
      <c r="IL4" s="309"/>
      <c r="IN4" s="309"/>
      <c r="IP4" s="309"/>
      <c r="IR4" s="309"/>
      <c r="IT4" s="309"/>
      <c r="IV4" s="309"/>
      <c r="IX4" s="309"/>
      <c r="IZ4" s="309"/>
      <c r="JB4" s="309"/>
      <c r="JD4" s="309"/>
      <c r="JF4" s="309"/>
      <c r="JH4" s="309"/>
      <c r="JJ4" s="309"/>
      <c r="JL4" s="309"/>
      <c r="JN4" s="309"/>
      <c r="JP4" s="309"/>
      <c r="JR4" s="309"/>
      <c r="JT4" s="309"/>
      <c r="JV4" s="309"/>
      <c r="JX4" s="309"/>
      <c r="JZ4" s="309"/>
      <c r="KB4" s="309"/>
      <c r="KD4" s="309"/>
      <c r="KF4" s="309"/>
      <c r="KH4" s="309"/>
      <c r="KJ4" s="309"/>
      <c r="KL4" s="309"/>
      <c r="KN4" s="309"/>
      <c r="KP4" s="309"/>
      <c r="KR4" s="309"/>
      <c r="KT4" s="309"/>
      <c r="KV4" s="309"/>
      <c r="KX4" s="309"/>
      <c r="KZ4" s="309"/>
      <c r="LB4" s="309"/>
      <c r="LD4" s="309"/>
      <c r="LF4" s="309"/>
      <c r="LH4" s="309"/>
      <c r="LJ4" s="309"/>
      <c r="LL4" s="309"/>
      <c r="LN4" s="309"/>
      <c r="LP4" s="309"/>
      <c r="LR4" s="309"/>
      <c r="LT4" s="309"/>
      <c r="LV4" s="309"/>
      <c r="LX4" s="309"/>
      <c r="LZ4" s="309"/>
      <c r="MB4" s="309"/>
      <c r="MD4" s="309"/>
      <c r="MF4" s="309"/>
      <c r="MH4" s="309"/>
      <c r="MJ4" s="309"/>
      <c r="ML4" s="309"/>
      <c r="MN4" s="309"/>
      <c r="MP4" s="309"/>
      <c r="MR4" s="309"/>
      <c r="MT4" s="309"/>
      <c r="MV4" s="309"/>
      <c r="MX4" s="309"/>
      <c r="MZ4" s="309"/>
      <c r="NB4" s="309"/>
      <c r="ND4" s="309"/>
      <c r="NF4" s="309"/>
      <c r="NH4" s="309"/>
      <c r="NJ4" s="309"/>
      <c r="NL4" s="309"/>
      <c r="NN4" s="309"/>
      <c r="NP4" s="309"/>
      <c r="NR4" s="309"/>
      <c r="NT4" s="309"/>
      <c r="NV4" s="309"/>
      <c r="NX4" s="309"/>
      <c r="NZ4" s="309"/>
      <c r="OB4" s="309"/>
      <c r="OD4" s="309"/>
      <c r="OF4" s="309"/>
      <c r="OH4" s="309"/>
      <c r="OJ4" s="309"/>
      <c r="OL4" s="309"/>
      <c r="ON4" s="309"/>
      <c r="OP4" s="309"/>
      <c r="OR4" s="309"/>
      <c r="OT4" s="309"/>
      <c r="OV4" s="309"/>
      <c r="OX4" s="309"/>
      <c r="OZ4" s="309"/>
      <c r="PB4" s="309"/>
      <c r="PD4" s="309"/>
      <c r="PF4" s="309"/>
      <c r="PH4" s="309"/>
      <c r="PJ4" s="309"/>
      <c r="PL4" s="309"/>
      <c r="PN4" s="309"/>
      <c r="PP4" s="309"/>
      <c r="PR4" s="309"/>
      <c r="PT4" s="309"/>
      <c r="PV4" s="309"/>
      <c r="PX4" s="309"/>
      <c r="PZ4" s="309"/>
      <c r="QB4" s="309"/>
      <c r="QD4" s="309"/>
      <c r="QF4" s="309"/>
      <c r="QH4" s="309"/>
      <c r="QJ4" s="309"/>
      <c r="QL4" s="309"/>
      <c r="QN4" s="309"/>
      <c r="QP4" s="309"/>
      <c r="QR4" s="309"/>
      <c r="QT4" s="309"/>
      <c r="QV4" s="309"/>
      <c r="QX4" s="309"/>
      <c r="QZ4" s="309"/>
      <c r="RB4" s="309"/>
      <c r="RD4" s="309"/>
      <c r="RF4" s="309"/>
      <c r="RH4" s="309"/>
      <c r="RJ4" s="309"/>
      <c r="RL4" s="309"/>
      <c r="RN4" s="309"/>
      <c r="RP4" s="309"/>
      <c r="RR4" s="309"/>
      <c r="RT4" s="309"/>
      <c r="RV4" s="309"/>
      <c r="RX4" s="309"/>
      <c r="RZ4" s="309"/>
      <c r="SB4" s="309"/>
      <c r="SD4" s="309"/>
      <c r="SF4" s="309"/>
      <c r="SH4" s="309"/>
      <c r="SJ4" s="309"/>
      <c r="SL4" s="309"/>
      <c r="SN4" s="309"/>
      <c r="SP4" s="309"/>
      <c r="SR4" s="309"/>
      <c r="ST4" s="309"/>
      <c r="SV4" s="309"/>
      <c r="SX4" s="309"/>
      <c r="SZ4" s="309"/>
      <c r="TB4" s="309"/>
      <c r="TD4" s="309"/>
      <c r="TF4" s="309"/>
      <c r="TH4" s="309"/>
      <c r="TJ4" s="309"/>
      <c r="TL4" s="309"/>
      <c r="TN4" s="309"/>
      <c r="TP4" s="309"/>
      <c r="TR4" s="309"/>
      <c r="TT4" s="309"/>
      <c r="TV4" s="309"/>
      <c r="TX4" s="309"/>
      <c r="TZ4" s="309"/>
      <c r="UB4" s="309"/>
      <c r="UD4" s="309"/>
      <c r="UF4" s="309"/>
      <c r="UH4" s="309"/>
      <c r="UJ4" s="309"/>
      <c r="UL4" s="309"/>
      <c r="UN4" s="309"/>
      <c r="UP4" s="309"/>
      <c r="UR4" s="309"/>
      <c r="UT4" s="309"/>
      <c r="UV4" s="309"/>
      <c r="UX4" s="309"/>
      <c r="UZ4" s="309"/>
      <c r="VB4" s="309"/>
      <c r="VD4" s="309"/>
      <c r="VF4" s="309"/>
      <c r="VH4" s="309"/>
      <c r="VJ4" s="309"/>
      <c r="VL4" s="309"/>
      <c r="VN4" s="309"/>
      <c r="VP4" s="309"/>
      <c r="VR4" s="309"/>
      <c r="VT4" s="309"/>
      <c r="VV4" s="309"/>
      <c r="VX4" s="309"/>
      <c r="VZ4" s="309"/>
      <c r="WB4" s="309"/>
      <c r="WD4" s="309"/>
      <c r="WF4" s="309"/>
      <c r="WH4" s="309"/>
      <c r="WJ4" s="309"/>
      <c r="WL4" s="309"/>
      <c r="WN4" s="309"/>
      <c r="WP4" s="309"/>
      <c r="WR4" s="309"/>
      <c r="WT4" s="309"/>
      <c r="WV4" s="309"/>
      <c r="WX4" s="309"/>
      <c r="WZ4" s="309"/>
      <c r="XB4" s="309"/>
      <c r="XD4" s="309"/>
      <c r="XF4" s="309"/>
      <c r="XH4" s="309"/>
      <c r="XJ4" s="309"/>
      <c r="XL4" s="309"/>
      <c r="XN4" s="309"/>
      <c r="XP4" s="309"/>
      <c r="XR4" s="309"/>
      <c r="XT4" s="309"/>
      <c r="XV4" s="309"/>
      <c r="XX4" s="309"/>
      <c r="XZ4" s="309"/>
      <c r="YB4" s="309"/>
      <c r="YD4" s="309"/>
      <c r="YF4" s="309"/>
      <c r="YH4" s="309"/>
      <c r="YJ4" s="309"/>
      <c r="YL4" s="309"/>
      <c r="YN4" s="309"/>
      <c r="YP4" s="309"/>
      <c r="YR4" s="309"/>
      <c r="YT4" s="309"/>
      <c r="YV4" s="309"/>
      <c r="YX4" s="309"/>
      <c r="YZ4" s="309"/>
      <c r="ZB4" s="309"/>
      <c r="ZD4" s="309"/>
      <c r="ZF4" s="309"/>
      <c r="ZH4" s="309"/>
      <c r="ZJ4" s="309"/>
      <c r="ZL4" s="309"/>
      <c r="ZN4" s="309"/>
      <c r="ZP4" s="309"/>
      <c r="ZR4" s="309"/>
      <c r="ZT4" s="309"/>
      <c r="ZV4" s="309"/>
      <c r="ZX4" s="309"/>
      <c r="ZZ4" s="309"/>
      <c r="AAB4" s="309"/>
      <c r="AAD4" s="309"/>
      <c r="AAF4" s="309"/>
      <c r="AAH4" s="309"/>
      <c r="AAJ4" s="309"/>
      <c r="AAL4" s="309"/>
      <c r="AAN4" s="309"/>
      <c r="AAP4" s="309"/>
      <c r="AAR4" s="309"/>
      <c r="AAT4" s="309"/>
      <c r="AAV4" s="309"/>
      <c r="AAX4" s="309"/>
      <c r="AAZ4" s="309"/>
      <c r="ABB4" s="309"/>
      <c r="ABD4" s="309"/>
      <c r="ABF4" s="309"/>
      <c r="ABH4" s="309"/>
      <c r="ABJ4" s="309"/>
      <c r="ABL4" s="309"/>
      <c r="ABN4" s="309"/>
      <c r="ABP4" s="309"/>
      <c r="ABR4" s="309"/>
      <c r="ABT4" s="309"/>
      <c r="ABV4" s="309"/>
      <c r="ABX4" s="309"/>
      <c r="ABZ4" s="309"/>
      <c r="ACB4" s="309"/>
      <c r="ACD4" s="309"/>
      <c r="ACF4" s="309"/>
      <c r="ACH4" s="309"/>
      <c r="ACJ4" s="309"/>
      <c r="ACL4" s="309"/>
      <c r="ACN4" s="309"/>
      <c r="ACP4" s="309"/>
      <c r="ACR4" s="309"/>
      <c r="ACT4" s="309"/>
      <c r="ACV4" s="309"/>
      <c r="ACX4" s="309"/>
      <c r="ACZ4" s="309"/>
      <c r="ADB4" s="309"/>
      <c r="ADD4" s="309"/>
      <c r="ADF4" s="309"/>
      <c r="ADH4" s="309"/>
      <c r="ADJ4" s="309"/>
      <c r="ADL4" s="309"/>
      <c r="ADN4" s="309"/>
      <c r="ADP4" s="309"/>
      <c r="ADR4" s="309"/>
      <c r="ADT4" s="309"/>
      <c r="ADV4" s="309"/>
      <c r="ADX4" s="309"/>
      <c r="ADZ4" s="309"/>
      <c r="AEB4" s="309"/>
      <c r="AED4" s="309"/>
      <c r="AEF4" s="309"/>
      <c r="AEH4" s="309"/>
      <c r="AEJ4" s="309"/>
      <c r="AEL4" s="309"/>
      <c r="AEN4" s="309"/>
      <c r="AEP4" s="309"/>
      <c r="AER4" s="309"/>
      <c r="AET4" s="309"/>
      <c r="AEV4" s="309"/>
      <c r="AEX4" s="309"/>
      <c r="AEZ4" s="309"/>
      <c r="AFB4" s="309"/>
      <c r="AFD4" s="309"/>
      <c r="AFF4" s="309"/>
      <c r="AFH4" s="309"/>
      <c r="AFJ4" s="309"/>
      <c r="AFL4" s="309"/>
      <c r="AFN4" s="309"/>
      <c r="AFP4" s="309"/>
      <c r="AFR4" s="309"/>
      <c r="AFT4" s="309"/>
      <c r="AFV4" s="309"/>
      <c r="AFX4" s="309"/>
      <c r="AFZ4" s="309"/>
      <c r="AGB4" s="309"/>
      <c r="AGD4" s="309"/>
      <c r="AGF4" s="309"/>
      <c r="AGH4" s="309"/>
      <c r="AGJ4" s="309"/>
      <c r="AGL4" s="309"/>
      <c r="AGN4" s="309"/>
      <c r="AGP4" s="309"/>
      <c r="AGR4" s="309"/>
      <c r="AGT4" s="309"/>
      <c r="AGV4" s="309"/>
      <c r="AGX4" s="309"/>
      <c r="AGZ4" s="309"/>
      <c r="AHB4" s="309"/>
      <c r="AHD4" s="309"/>
      <c r="AHF4" s="309"/>
      <c r="AHH4" s="309"/>
      <c r="AHJ4" s="309"/>
      <c r="AHL4" s="309"/>
      <c r="AHN4" s="309"/>
      <c r="AHP4" s="309"/>
      <c r="AHR4" s="309"/>
      <c r="AHT4" s="309"/>
      <c r="AHV4" s="309"/>
      <c r="AHX4" s="309"/>
      <c r="AHZ4" s="309"/>
      <c r="AIB4" s="309"/>
      <c r="AID4" s="309"/>
      <c r="AIF4" s="309"/>
      <c r="AIH4" s="309"/>
      <c r="AIJ4" s="309"/>
      <c r="AIL4" s="309"/>
      <c r="AIN4" s="309"/>
      <c r="AIP4" s="309"/>
      <c r="AIR4" s="309"/>
      <c r="AIT4" s="309"/>
      <c r="AIV4" s="309"/>
      <c r="AIX4" s="309"/>
      <c r="AIZ4" s="309"/>
      <c r="AJB4" s="309"/>
      <c r="AJD4" s="309"/>
      <c r="AJF4" s="309"/>
      <c r="AJH4" s="309"/>
      <c r="AJJ4" s="309"/>
      <c r="AJL4" s="309"/>
      <c r="AJN4" s="309"/>
      <c r="AJP4" s="309"/>
      <c r="AJR4" s="309"/>
      <c r="AJT4" s="309"/>
      <c r="AJV4" s="309"/>
      <c r="AJX4" s="309"/>
      <c r="AJZ4" s="309"/>
      <c r="AKB4" s="309"/>
      <c r="AKD4" s="309"/>
      <c r="AKF4" s="309"/>
      <c r="AKH4" s="309"/>
      <c r="AKJ4" s="309"/>
      <c r="AKL4" s="309"/>
      <c r="AKN4" s="309"/>
      <c r="AKP4" s="309"/>
      <c r="AKR4" s="309"/>
      <c r="AKT4" s="309"/>
      <c r="AKV4" s="309"/>
      <c r="AKX4" s="309"/>
      <c r="AKZ4" s="309"/>
      <c r="ALB4" s="309"/>
      <c r="ALD4" s="309"/>
      <c r="ALF4" s="309"/>
      <c r="ALH4" s="309"/>
      <c r="ALJ4" s="309"/>
      <c r="ALL4" s="309"/>
      <c r="ALN4" s="309"/>
      <c r="ALP4" s="309"/>
      <c r="ALR4" s="309"/>
      <c r="ALT4" s="309"/>
      <c r="ALV4" s="309"/>
      <c r="ALX4" s="309"/>
      <c r="ALZ4" s="309"/>
      <c r="AMB4" s="309"/>
      <c r="AMD4" s="309"/>
      <c r="AMF4" s="309"/>
      <c r="AMH4" s="309"/>
      <c r="AMJ4" s="309"/>
      <c r="AML4" s="309"/>
      <c r="AMN4" s="309"/>
      <c r="AMP4" s="309"/>
      <c r="AMR4" s="309"/>
      <c r="AMT4" s="309"/>
      <c r="AMV4" s="309"/>
      <c r="AMX4" s="309"/>
      <c r="AMZ4" s="309"/>
      <c r="ANB4" s="309"/>
      <c r="AND4" s="309"/>
      <c r="ANF4" s="309"/>
      <c r="ANH4" s="309"/>
      <c r="ANJ4" s="309"/>
      <c r="ANL4" s="309"/>
      <c r="ANN4" s="309"/>
      <c r="ANP4" s="309"/>
      <c r="ANR4" s="309"/>
      <c r="ANT4" s="309"/>
      <c r="ANV4" s="309"/>
      <c r="ANX4" s="309"/>
      <c r="ANZ4" s="309"/>
      <c r="AOB4" s="309"/>
      <c r="AOD4" s="309"/>
      <c r="AOF4" s="309"/>
      <c r="AOH4" s="309"/>
      <c r="AOJ4" s="309"/>
      <c r="AOL4" s="309"/>
      <c r="AON4" s="309"/>
      <c r="AOP4" s="309"/>
      <c r="AOR4" s="309"/>
      <c r="AOT4" s="309"/>
      <c r="AOV4" s="309"/>
      <c r="AOX4" s="309"/>
      <c r="AOZ4" s="309"/>
      <c r="APB4" s="309"/>
      <c r="APD4" s="309"/>
      <c r="APF4" s="309"/>
      <c r="APH4" s="309"/>
      <c r="APJ4" s="309"/>
      <c r="APL4" s="309"/>
      <c r="APN4" s="309"/>
      <c r="APP4" s="309"/>
      <c r="APR4" s="309"/>
      <c r="APT4" s="309"/>
      <c r="APV4" s="309"/>
      <c r="APX4" s="309"/>
      <c r="APZ4" s="309"/>
      <c r="AQB4" s="309"/>
      <c r="AQD4" s="309"/>
      <c r="AQF4" s="309"/>
      <c r="AQH4" s="309"/>
      <c r="AQJ4" s="309"/>
      <c r="AQL4" s="309"/>
      <c r="AQN4" s="309"/>
      <c r="AQP4" s="309"/>
      <c r="AQR4" s="309"/>
      <c r="AQT4" s="309"/>
      <c r="AQV4" s="309"/>
      <c r="AQX4" s="309"/>
      <c r="AQZ4" s="309"/>
      <c r="ARB4" s="309"/>
      <c r="ARD4" s="309"/>
      <c r="ARF4" s="309"/>
      <c r="ARH4" s="309"/>
      <c r="ARJ4" s="309"/>
      <c r="ARL4" s="309"/>
      <c r="ARN4" s="309"/>
      <c r="ARP4" s="309"/>
      <c r="ARR4" s="309"/>
      <c r="ART4" s="309"/>
      <c r="ARV4" s="309"/>
      <c r="ARX4" s="309"/>
      <c r="ARZ4" s="309"/>
      <c r="ASB4" s="309"/>
      <c r="ASD4" s="309"/>
      <c r="ASF4" s="309"/>
      <c r="ASH4" s="309"/>
      <c r="ASJ4" s="309"/>
      <c r="ASL4" s="309"/>
      <c r="ASN4" s="309"/>
      <c r="ASP4" s="309"/>
      <c r="ASR4" s="309"/>
      <c r="AST4" s="309"/>
      <c r="ASV4" s="309"/>
      <c r="ASX4" s="309"/>
      <c r="ASZ4" s="309"/>
      <c r="ATB4" s="309"/>
      <c r="ATD4" s="309"/>
      <c r="ATF4" s="309"/>
      <c r="ATH4" s="309"/>
      <c r="ATJ4" s="309"/>
      <c r="ATL4" s="309"/>
      <c r="ATN4" s="309"/>
      <c r="ATP4" s="309"/>
      <c r="ATR4" s="309"/>
      <c r="ATT4" s="309"/>
      <c r="ATV4" s="309"/>
      <c r="ATX4" s="309"/>
      <c r="ATZ4" s="309"/>
      <c r="AUB4" s="309"/>
      <c r="AUD4" s="309"/>
      <c r="AUF4" s="309"/>
      <c r="AUH4" s="309"/>
      <c r="AUJ4" s="309"/>
      <c r="AUL4" s="309"/>
      <c r="AUN4" s="309"/>
      <c r="AUP4" s="309"/>
      <c r="AUR4" s="309"/>
      <c r="AUT4" s="309"/>
      <c r="AUV4" s="309"/>
      <c r="AUX4" s="309"/>
      <c r="AUZ4" s="309"/>
      <c r="AVB4" s="309"/>
      <c r="AVD4" s="309"/>
      <c r="AVF4" s="309"/>
      <c r="AVH4" s="309"/>
      <c r="AVJ4" s="309"/>
      <c r="AVL4" s="309"/>
      <c r="AVN4" s="309"/>
      <c r="AVP4" s="309"/>
      <c r="AVR4" s="309"/>
      <c r="AVT4" s="309"/>
      <c r="AVV4" s="309"/>
      <c r="AVX4" s="309"/>
      <c r="AVZ4" s="309"/>
      <c r="AWB4" s="309"/>
      <c r="AWD4" s="309"/>
      <c r="AWF4" s="309"/>
      <c r="AWH4" s="309"/>
      <c r="AWJ4" s="309"/>
      <c r="AWL4" s="309"/>
      <c r="AWN4" s="309"/>
      <c r="AWP4" s="309"/>
      <c r="AWR4" s="309"/>
      <c r="AWT4" s="309"/>
      <c r="AWV4" s="309"/>
      <c r="AWX4" s="309"/>
      <c r="AWZ4" s="309"/>
      <c r="AXB4" s="309"/>
      <c r="AXD4" s="309"/>
      <c r="AXF4" s="309"/>
      <c r="AXH4" s="309"/>
      <c r="AXJ4" s="309"/>
      <c r="AXL4" s="309"/>
      <c r="AXN4" s="309"/>
      <c r="AXP4" s="309"/>
      <c r="AXR4" s="309"/>
      <c r="AXT4" s="309"/>
      <c r="AXV4" s="309"/>
      <c r="AXX4" s="309"/>
      <c r="AXZ4" s="309"/>
      <c r="AYB4" s="309"/>
      <c r="AYD4" s="309"/>
      <c r="AYF4" s="309"/>
      <c r="AYH4" s="309"/>
      <c r="AYJ4" s="309"/>
      <c r="AYL4" s="309"/>
      <c r="AYN4" s="309"/>
      <c r="AYP4" s="309"/>
      <c r="AYR4" s="309"/>
      <c r="AYT4" s="309"/>
      <c r="AYV4" s="309"/>
      <c r="AYX4" s="309"/>
      <c r="AYZ4" s="309"/>
      <c r="AZB4" s="309"/>
      <c r="AZD4" s="309"/>
      <c r="AZF4" s="309"/>
      <c r="AZH4" s="309"/>
      <c r="AZJ4" s="309"/>
      <c r="AZL4" s="309"/>
      <c r="AZN4" s="309"/>
      <c r="AZP4" s="309"/>
      <c r="AZR4" s="309"/>
      <c r="AZT4" s="309"/>
      <c r="AZV4" s="309"/>
      <c r="AZX4" s="309"/>
      <c r="AZZ4" s="309"/>
      <c r="BAB4" s="309"/>
      <c r="BAD4" s="309"/>
      <c r="BAF4" s="309"/>
      <c r="BAH4" s="309"/>
      <c r="BAJ4" s="309"/>
      <c r="BAL4" s="309"/>
      <c r="BAN4" s="309"/>
      <c r="BAP4" s="309"/>
      <c r="BAR4" s="309"/>
      <c r="BAT4" s="309"/>
      <c r="BAV4" s="309"/>
      <c r="BAX4" s="309"/>
      <c r="BAZ4" s="309"/>
      <c r="BBB4" s="309"/>
      <c r="BBD4" s="309"/>
      <c r="BBF4" s="309"/>
      <c r="BBH4" s="309"/>
      <c r="BBJ4" s="309"/>
      <c r="BBL4" s="309"/>
      <c r="BBN4" s="309"/>
      <c r="BBP4" s="309"/>
      <c r="BBR4" s="309"/>
      <c r="BBT4" s="309"/>
      <c r="BBV4" s="309"/>
      <c r="BBX4" s="309"/>
      <c r="BBZ4" s="309"/>
      <c r="BCB4" s="309"/>
      <c r="BCD4" s="309"/>
      <c r="BCF4" s="309"/>
      <c r="BCH4" s="309"/>
      <c r="BCJ4" s="309"/>
      <c r="BCL4" s="309"/>
      <c r="BCN4" s="309"/>
      <c r="BCP4" s="309"/>
      <c r="BCR4" s="309"/>
      <c r="BCT4" s="309"/>
      <c r="BCV4" s="309"/>
      <c r="BCX4" s="309"/>
      <c r="BCZ4" s="309"/>
      <c r="BDB4" s="309"/>
      <c r="BDD4" s="309"/>
      <c r="BDF4" s="309"/>
      <c r="BDH4" s="309"/>
      <c r="BDJ4" s="309"/>
      <c r="BDL4" s="309"/>
      <c r="BDN4" s="309"/>
      <c r="BDP4" s="309"/>
      <c r="BDR4" s="309"/>
      <c r="BDT4" s="309"/>
      <c r="BDV4" s="309"/>
      <c r="BDX4" s="309"/>
      <c r="BDZ4" s="309"/>
      <c r="BEB4" s="309"/>
      <c r="BED4" s="309"/>
      <c r="BEF4" s="309"/>
      <c r="BEH4" s="309"/>
      <c r="BEJ4" s="309"/>
      <c r="BEL4" s="309"/>
      <c r="BEN4" s="309"/>
      <c r="BEP4" s="309"/>
      <c r="BER4" s="309"/>
      <c r="BET4" s="309"/>
      <c r="BEV4" s="309"/>
      <c r="BEX4" s="309"/>
      <c r="BEZ4" s="309"/>
      <c r="BFB4" s="309"/>
      <c r="BFD4" s="309"/>
      <c r="BFF4" s="309"/>
      <c r="BFH4" s="309"/>
      <c r="BFJ4" s="309"/>
      <c r="BFL4" s="309"/>
      <c r="BFN4" s="309"/>
      <c r="BFP4" s="309"/>
      <c r="BFR4" s="309"/>
      <c r="BFT4" s="309"/>
      <c r="BFV4" s="309"/>
      <c r="BFX4" s="309"/>
      <c r="BFZ4" s="309"/>
      <c r="BGB4" s="309"/>
      <c r="BGD4" s="309"/>
      <c r="BGF4" s="309"/>
      <c r="BGH4" s="309"/>
      <c r="BGJ4" s="309"/>
      <c r="BGL4" s="309"/>
      <c r="BGN4" s="309"/>
      <c r="BGP4" s="309"/>
      <c r="BGR4" s="309"/>
      <c r="BGT4" s="309"/>
      <c r="BGV4" s="309"/>
      <c r="BGX4" s="309"/>
      <c r="BGZ4" s="309"/>
      <c r="BHB4" s="309"/>
      <c r="BHD4" s="309"/>
      <c r="BHF4" s="309"/>
      <c r="BHH4" s="309"/>
      <c r="BHJ4" s="309"/>
      <c r="BHL4" s="309"/>
      <c r="BHN4" s="309"/>
      <c r="BHP4" s="309"/>
      <c r="BHR4" s="309"/>
      <c r="BHT4" s="309"/>
      <c r="BHV4" s="309"/>
      <c r="BHX4" s="309"/>
      <c r="BHZ4" s="309"/>
      <c r="BIB4" s="309"/>
      <c r="BID4" s="309"/>
      <c r="BIF4" s="309"/>
      <c r="BIH4" s="309"/>
      <c r="BIJ4" s="309"/>
      <c r="BIL4" s="309"/>
      <c r="BIN4" s="309"/>
      <c r="BIP4" s="309"/>
      <c r="BIR4" s="309"/>
      <c r="BIT4" s="309"/>
      <c r="BIV4" s="309"/>
      <c r="BIX4" s="309"/>
      <c r="BIZ4" s="309"/>
      <c r="BJB4" s="309"/>
      <c r="BJD4" s="309"/>
      <c r="BJF4" s="309"/>
      <c r="BJH4" s="309"/>
      <c r="BJJ4" s="309"/>
      <c r="BJL4" s="309"/>
      <c r="BJN4" s="309"/>
      <c r="BJP4" s="309"/>
      <c r="BJR4" s="309"/>
      <c r="BJT4" s="309"/>
      <c r="BJV4" s="309"/>
      <c r="BJX4" s="309"/>
      <c r="BJZ4" s="309"/>
      <c r="BKB4" s="309"/>
      <c r="BKD4" s="309"/>
      <c r="BKF4" s="309"/>
      <c r="BKH4" s="309"/>
      <c r="BKJ4" s="309"/>
      <c r="BKL4" s="309"/>
      <c r="BKN4" s="309"/>
      <c r="BKP4" s="309"/>
      <c r="BKR4" s="309"/>
      <c r="BKT4" s="309"/>
      <c r="BKV4" s="309"/>
      <c r="BKX4" s="309"/>
      <c r="BKZ4" s="309"/>
      <c r="BLB4" s="309"/>
      <c r="BLD4" s="309"/>
      <c r="BLF4" s="309"/>
      <c r="BLH4" s="309"/>
      <c r="BLJ4" s="309"/>
      <c r="BLL4" s="309"/>
      <c r="BLN4" s="309"/>
      <c r="BLP4" s="309"/>
      <c r="BLR4" s="309"/>
      <c r="BLT4" s="309"/>
      <c r="BLV4" s="309"/>
      <c r="BLX4" s="309"/>
      <c r="BLZ4" s="309"/>
      <c r="BMB4" s="309"/>
      <c r="BMD4" s="309"/>
      <c r="BMF4" s="309"/>
      <c r="BMH4" s="309"/>
      <c r="BMJ4" s="309"/>
      <c r="BML4" s="309"/>
      <c r="BMN4" s="309"/>
      <c r="BMP4" s="309"/>
      <c r="BMR4" s="309"/>
      <c r="BMT4" s="309"/>
      <c r="BMV4" s="309"/>
      <c r="BMX4" s="309"/>
      <c r="BMZ4" s="309"/>
      <c r="BNB4" s="309"/>
      <c r="BND4" s="309"/>
      <c r="BNF4" s="309"/>
      <c r="BNH4" s="309"/>
      <c r="BNJ4" s="309"/>
      <c r="BNL4" s="309"/>
      <c r="BNN4" s="309"/>
      <c r="BNP4" s="309"/>
      <c r="BNR4" s="309"/>
      <c r="BNT4" s="309"/>
      <c r="BNV4" s="309"/>
      <c r="BNX4" s="309"/>
      <c r="BNZ4" s="309"/>
      <c r="BOB4" s="309"/>
      <c r="BOD4" s="309"/>
      <c r="BOF4" s="309"/>
      <c r="BOH4" s="309"/>
      <c r="BOJ4" s="309"/>
      <c r="BOL4" s="309"/>
      <c r="BON4" s="309"/>
      <c r="BOP4" s="309"/>
      <c r="BOR4" s="309"/>
      <c r="BOT4" s="309"/>
      <c r="BOV4" s="309"/>
      <c r="BOX4" s="309"/>
      <c r="BOZ4" s="309"/>
      <c r="BPB4" s="309"/>
      <c r="BPD4" s="309"/>
      <c r="BPF4" s="309"/>
      <c r="BPH4" s="309"/>
      <c r="BPJ4" s="309"/>
      <c r="BPL4" s="309"/>
      <c r="BPN4" s="309"/>
      <c r="BPP4" s="309"/>
      <c r="BPR4" s="309"/>
      <c r="BPT4" s="309"/>
      <c r="BPV4" s="309"/>
      <c r="BPX4" s="309"/>
      <c r="BPZ4" s="309"/>
      <c r="BQB4" s="309"/>
      <c r="BQD4" s="309"/>
      <c r="BQF4" s="309"/>
      <c r="BQH4" s="309"/>
      <c r="BQJ4" s="309"/>
      <c r="BQL4" s="309"/>
      <c r="BQN4" s="309"/>
      <c r="BQP4" s="309"/>
      <c r="BQR4" s="309"/>
      <c r="BQT4" s="309"/>
      <c r="BQV4" s="309"/>
      <c r="BQX4" s="309"/>
      <c r="BQZ4" s="309"/>
      <c r="BRB4" s="309"/>
      <c r="BRD4" s="309"/>
      <c r="BRF4" s="309"/>
      <c r="BRH4" s="309"/>
      <c r="BRJ4" s="309"/>
      <c r="BRL4" s="309"/>
      <c r="BRN4" s="309"/>
      <c r="BRP4" s="309"/>
      <c r="BRR4" s="309"/>
      <c r="BRT4" s="309"/>
      <c r="BRV4" s="309"/>
      <c r="BRX4" s="309"/>
      <c r="BRZ4" s="309"/>
      <c r="BSB4" s="309"/>
      <c r="BSD4" s="309"/>
      <c r="BSF4" s="309"/>
      <c r="BSH4" s="309"/>
      <c r="BSJ4" s="309"/>
      <c r="BSL4" s="309"/>
      <c r="BSN4" s="309"/>
      <c r="BSP4" s="309"/>
      <c r="BSR4" s="309"/>
      <c r="BST4" s="309"/>
      <c r="BSV4" s="309"/>
      <c r="BSX4" s="309"/>
      <c r="BSZ4" s="309"/>
      <c r="BTB4" s="309"/>
      <c r="BTD4" s="309"/>
      <c r="BTF4" s="309"/>
      <c r="BTH4" s="309"/>
      <c r="BTJ4" s="309"/>
      <c r="BTL4" s="309"/>
      <c r="BTN4" s="309"/>
      <c r="BTP4" s="309"/>
      <c r="BTR4" s="309"/>
      <c r="BTT4" s="309"/>
      <c r="BTV4" s="309"/>
      <c r="BTX4" s="309"/>
      <c r="BTZ4" s="309"/>
      <c r="BUB4" s="309"/>
      <c r="BUD4" s="309"/>
      <c r="BUF4" s="309"/>
      <c r="BUH4" s="309"/>
      <c r="BUJ4" s="309"/>
      <c r="BUL4" s="309"/>
      <c r="BUN4" s="309"/>
      <c r="BUP4" s="309"/>
      <c r="BUR4" s="309"/>
      <c r="BUT4" s="309"/>
      <c r="BUV4" s="309"/>
      <c r="BUX4" s="309"/>
      <c r="BUZ4" s="309"/>
      <c r="BVB4" s="309"/>
      <c r="BVD4" s="309"/>
      <c r="BVF4" s="309"/>
      <c r="BVH4" s="309"/>
      <c r="BVJ4" s="309"/>
      <c r="BVL4" s="309"/>
      <c r="BVN4" s="309"/>
      <c r="BVP4" s="309"/>
      <c r="BVR4" s="309"/>
      <c r="BVT4" s="309"/>
      <c r="BVV4" s="309"/>
      <c r="BVX4" s="309"/>
      <c r="BVZ4" s="309"/>
      <c r="BWB4" s="309"/>
      <c r="BWD4" s="309"/>
      <c r="BWF4" s="309"/>
      <c r="BWH4" s="309"/>
      <c r="BWJ4" s="309"/>
      <c r="BWL4" s="309"/>
      <c r="BWN4" s="309"/>
      <c r="BWP4" s="309"/>
      <c r="BWR4" s="309"/>
      <c r="BWT4" s="309"/>
      <c r="BWV4" s="309"/>
      <c r="BWX4" s="309"/>
      <c r="BWZ4" s="309"/>
      <c r="BXB4" s="309"/>
      <c r="BXD4" s="309"/>
      <c r="BXF4" s="309"/>
      <c r="BXH4" s="309"/>
      <c r="BXJ4" s="309"/>
      <c r="BXL4" s="309"/>
      <c r="BXN4" s="309"/>
      <c r="BXP4" s="309"/>
      <c r="BXR4" s="309"/>
      <c r="BXT4" s="309"/>
      <c r="BXV4" s="309"/>
      <c r="BXX4" s="309"/>
      <c r="BXZ4" s="309"/>
      <c r="BYB4" s="309"/>
      <c r="BYD4" s="309"/>
      <c r="BYF4" s="309"/>
      <c r="BYH4" s="309"/>
      <c r="BYJ4" s="309"/>
      <c r="BYL4" s="309"/>
      <c r="BYN4" s="309"/>
      <c r="BYP4" s="309"/>
      <c r="BYR4" s="309"/>
      <c r="BYT4" s="309"/>
      <c r="BYV4" s="309"/>
      <c r="BYX4" s="309"/>
      <c r="BYZ4" s="309"/>
      <c r="BZB4" s="309"/>
      <c r="BZD4" s="309"/>
      <c r="BZF4" s="309"/>
      <c r="BZH4" s="309"/>
      <c r="BZJ4" s="309"/>
      <c r="BZL4" s="309"/>
      <c r="BZN4" s="309"/>
      <c r="BZP4" s="309"/>
      <c r="BZR4" s="309"/>
      <c r="BZT4" s="309"/>
      <c r="BZV4" s="309"/>
      <c r="BZX4" s="309"/>
      <c r="BZZ4" s="309"/>
      <c r="CAB4" s="309"/>
      <c r="CAD4" s="309"/>
      <c r="CAF4" s="309"/>
      <c r="CAH4" s="309"/>
      <c r="CAJ4" s="309"/>
      <c r="CAL4" s="309"/>
      <c r="CAN4" s="309"/>
      <c r="CAP4" s="309"/>
      <c r="CAR4" s="309"/>
      <c r="CAT4" s="309"/>
      <c r="CAV4" s="309"/>
      <c r="CAX4" s="309"/>
      <c r="CAZ4" s="309"/>
      <c r="CBB4" s="309"/>
      <c r="CBD4" s="309"/>
      <c r="CBF4" s="309"/>
      <c r="CBH4" s="309"/>
      <c r="CBJ4" s="309"/>
      <c r="CBL4" s="309"/>
      <c r="CBN4" s="309"/>
      <c r="CBP4" s="309"/>
      <c r="CBR4" s="309"/>
      <c r="CBT4" s="309"/>
      <c r="CBV4" s="309"/>
      <c r="CBX4" s="309"/>
      <c r="CBZ4" s="309"/>
      <c r="CCB4" s="309"/>
      <c r="CCD4" s="309"/>
      <c r="CCF4" s="309"/>
      <c r="CCH4" s="309"/>
      <c r="CCJ4" s="309"/>
      <c r="CCL4" s="309"/>
      <c r="CCN4" s="309"/>
      <c r="CCP4" s="309"/>
      <c r="CCR4" s="309"/>
      <c r="CCT4" s="309"/>
      <c r="CCV4" s="309"/>
      <c r="CCX4" s="309"/>
      <c r="CCZ4" s="309"/>
      <c r="CDB4" s="309"/>
      <c r="CDD4" s="309"/>
      <c r="CDF4" s="309"/>
      <c r="CDH4" s="309"/>
      <c r="CDJ4" s="309"/>
      <c r="CDL4" s="309"/>
      <c r="CDN4" s="309"/>
      <c r="CDP4" s="309"/>
      <c r="CDR4" s="309"/>
      <c r="CDT4" s="309"/>
      <c r="CDV4" s="309"/>
      <c r="CDX4" s="309"/>
      <c r="CDZ4" s="309"/>
      <c r="CEB4" s="309"/>
      <c r="CED4" s="309"/>
      <c r="CEF4" s="309"/>
      <c r="CEH4" s="309"/>
      <c r="CEJ4" s="309"/>
      <c r="CEL4" s="309"/>
      <c r="CEN4" s="309"/>
      <c r="CEP4" s="309"/>
      <c r="CER4" s="309"/>
      <c r="CET4" s="309"/>
      <c r="CEV4" s="309"/>
      <c r="CEX4" s="309"/>
      <c r="CEZ4" s="309"/>
      <c r="CFB4" s="309"/>
      <c r="CFD4" s="309"/>
      <c r="CFF4" s="309"/>
      <c r="CFH4" s="309"/>
      <c r="CFJ4" s="309"/>
      <c r="CFL4" s="309"/>
      <c r="CFN4" s="309"/>
      <c r="CFP4" s="309"/>
      <c r="CFR4" s="309"/>
      <c r="CFT4" s="309"/>
      <c r="CFV4" s="309"/>
      <c r="CFX4" s="309"/>
      <c r="CFZ4" s="309"/>
      <c r="CGB4" s="309"/>
      <c r="CGD4" s="309"/>
      <c r="CGF4" s="309"/>
      <c r="CGH4" s="309"/>
      <c r="CGJ4" s="309"/>
      <c r="CGL4" s="309"/>
      <c r="CGN4" s="309"/>
      <c r="CGP4" s="309"/>
      <c r="CGR4" s="309"/>
      <c r="CGT4" s="309"/>
      <c r="CGV4" s="309"/>
      <c r="CGX4" s="309"/>
      <c r="CGZ4" s="309"/>
      <c r="CHB4" s="309"/>
      <c r="CHD4" s="309"/>
      <c r="CHF4" s="309"/>
      <c r="CHH4" s="309"/>
      <c r="CHJ4" s="309"/>
      <c r="CHL4" s="309"/>
      <c r="CHN4" s="309"/>
      <c r="CHP4" s="309"/>
      <c r="CHR4" s="309"/>
      <c r="CHT4" s="309"/>
      <c r="CHV4" s="309"/>
      <c r="CHX4" s="309"/>
      <c r="CHZ4" s="309"/>
      <c r="CIB4" s="309"/>
      <c r="CID4" s="309"/>
      <c r="CIF4" s="309"/>
      <c r="CIH4" s="309"/>
      <c r="CIJ4" s="309"/>
      <c r="CIL4" s="309"/>
      <c r="CIN4" s="309"/>
      <c r="CIP4" s="309"/>
      <c r="CIR4" s="309"/>
      <c r="CIT4" s="309"/>
      <c r="CIV4" s="309"/>
      <c r="CIX4" s="309"/>
      <c r="CIZ4" s="309"/>
      <c r="CJB4" s="309"/>
      <c r="CJD4" s="309"/>
      <c r="CJF4" s="309"/>
      <c r="CJH4" s="309"/>
      <c r="CJJ4" s="309"/>
      <c r="CJL4" s="309"/>
      <c r="CJN4" s="309"/>
      <c r="CJP4" s="309"/>
      <c r="CJR4" s="309"/>
      <c r="CJT4" s="309"/>
      <c r="CJV4" s="309"/>
      <c r="CJX4" s="309"/>
      <c r="CJZ4" s="309"/>
      <c r="CKB4" s="309"/>
      <c r="CKD4" s="309"/>
      <c r="CKF4" s="309"/>
      <c r="CKH4" s="309"/>
      <c r="CKJ4" s="309"/>
      <c r="CKL4" s="309"/>
      <c r="CKN4" s="309"/>
      <c r="CKP4" s="309"/>
      <c r="CKR4" s="309"/>
      <c r="CKT4" s="309"/>
      <c r="CKV4" s="309"/>
      <c r="CKX4" s="309"/>
      <c r="CKZ4" s="309"/>
      <c r="CLB4" s="309"/>
      <c r="CLD4" s="309"/>
      <c r="CLF4" s="309"/>
      <c r="CLH4" s="309"/>
      <c r="CLJ4" s="309"/>
      <c r="CLL4" s="309"/>
      <c r="CLN4" s="309"/>
      <c r="CLP4" s="309"/>
      <c r="CLR4" s="309"/>
      <c r="CLT4" s="309"/>
      <c r="CLV4" s="309"/>
      <c r="CLX4" s="309"/>
      <c r="CLZ4" s="309"/>
      <c r="CMB4" s="309"/>
      <c r="CMD4" s="309"/>
      <c r="CMF4" s="309"/>
      <c r="CMH4" s="309"/>
      <c r="CMJ4" s="309"/>
      <c r="CML4" s="309"/>
      <c r="CMN4" s="309"/>
      <c r="CMP4" s="309"/>
      <c r="CMR4" s="309"/>
      <c r="CMT4" s="309"/>
      <c r="CMV4" s="309"/>
      <c r="CMX4" s="309"/>
      <c r="CMZ4" s="309"/>
      <c r="CNB4" s="309"/>
      <c r="CND4" s="309"/>
      <c r="CNF4" s="309"/>
      <c r="CNH4" s="309"/>
      <c r="CNJ4" s="309"/>
      <c r="CNL4" s="309"/>
      <c r="CNN4" s="309"/>
      <c r="CNP4" s="309"/>
      <c r="CNR4" s="309"/>
      <c r="CNT4" s="309"/>
      <c r="CNV4" s="309"/>
      <c r="CNX4" s="309"/>
      <c r="CNZ4" s="309"/>
      <c r="COB4" s="309"/>
      <c r="COD4" s="309"/>
      <c r="COF4" s="309"/>
      <c r="COH4" s="309"/>
      <c r="COJ4" s="309"/>
      <c r="COL4" s="309"/>
      <c r="CON4" s="309"/>
      <c r="COP4" s="309"/>
      <c r="COR4" s="309"/>
      <c r="COT4" s="309"/>
      <c r="COV4" s="309"/>
      <c r="COX4" s="309"/>
      <c r="COZ4" s="309"/>
      <c r="CPB4" s="309"/>
      <c r="CPD4" s="309"/>
      <c r="CPF4" s="309"/>
      <c r="CPH4" s="309"/>
      <c r="CPJ4" s="309"/>
      <c r="CPL4" s="309"/>
      <c r="CPN4" s="309"/>
      <c r="CPP4" s="309"/>
      <c r="CPR4" s="309"/>
      <c r="CPT4" s="309"/>
      <c r="CPV4" s="309"/>
      <c r="CPX4" s="309"/>
      <c r="CPZ4" s="309"/>
      <c r="CQB4" s="309"/>
      <c r="CQD4" s="309"/>
      <c r="CQF4" s="309"/>
      <c r="CQH4" s="309"/>
      <c r="CQJ4" s="309"/>
      <c r="CQL4" s="309"/>
      <c r="CQN4" s="309"/>
      <c r="CQP4" s="309"/>
      <c r="CQR4" s="309"/>
      <c r="CQT4" s="309"/>
      <c r="CQV4" s="309"/>
      <c r="CQX4" s="309"/>
      <c r="CQZ4" s="309"/>
      <c r="CRB4" s="309"/>
      <c r="CRD4" s="309"/>
      <c r="CRF4" s="309"/>
      <c r="CRH4" s="309"/>
      <c r="CRJ4" s="309"/>
      <c r="CRL4" s="309"/>
      <c r="CRN4" s="309"/>
      <c r="CRP4" s="309"/>
      <c r="CRR4" s="309"/>
      <c r="CRT4" s="309"/>
      <c r="CRV4" s="309"/>
      <c r="CRX4" s="309"/>
      <c r="CRZ4" s="309"/>
      <c r="CSB4" s="309"/>
      <c r="CSD4" s="309"/>
      <c r="CSF4" s="309"/>
      <c r="CSH4" s="309"/>
      <c r="CSJ4" s="309"/>
      <c r="CSL4" s="309"/>
      <c r="CSN4" s="309"/>
      <c r="CSP4" s="309"/>
      <c r="CSR4" s="309"/>
      <c r="CST4" s="309"/>
      <c r="CSV4" s="309"/>
      <c r="CSX4" s="309"/>
      <c r="CSZ4" s="309"/>
      <c r="CTB4" s="309"/>
      <c r="CTD4" s="309"/>
      <c r="CTF4" s="309"/>
      <c r="CTH4" s="309"/>
      <c r="CTJ4" s="309"/>
      <c r="CTL4" s="309"/>
      <c r="CTN4" s="309"/>
      <c r="CTP4" s="309"/>
      <c r="CTR4" s="309"/>
      <c r="CTT4" s="309"/>
      <c r="CTV4" s="309"/>
      <c r="CTX4" s="309"/>
      <c r="CTZ4" s="309"/>
      <c r="CUB4" s="309"/>
      <c r="CUD4" s="309"/>
      <c r="CUF4" s="309"/>
      <c r="CUH4" s="309"/>
      <c r="CUJ4" s="309"/>
      <c r="CUL4" s="309"/>
      <c r="CUN4" s="309"/>
      <c r="CUP4" s="309"/>
      <c r="CUR4" s="309"/>
      <c r="CUT4" s="309"/>
      <c r="CUV4" s="309"/>
      <c r="CUX4" s="309"/>
      <c r="CUZ4" s="309"/>
      <c r="CVB4" s="309"/>
      <c r="CVD4" s="309"/>
      <c r="CVF4" s="309"/>
      <c r="CVH4" s="309"/>
      <c r="CVJ4" s="309"/>
      <c r="CVL4" s="309"/>
      <c r="CVN4" s="309"/>
      <c r="CVP4" s="309"/>
      <c r="CVR4" s="309"/>
      <c r="CVT4" s="309"/>
      <c r="CVV4" s="309"/>
      <c r="CVX4" s="309"/>
      <c r="CVZ4" s="309"/>
      <c r="CWB4" s="309"/>
      <c r="CWD4" s="309"/>
      <c r="CWF4" s="309"/>
      <c r="CWH4" s="309"/>
      <c r="CWJ4" s="309"/>
      <c r="CWL4" s="309"/>
      <c r="CWN4" s="309"/>
      <c r="CWP4" s="309"/>
      <c r="CWR4" s="309"/>
      <c r="CWT4" s="309"/>
      <c r="CWV4" s="309"/>
      <c r="CWX4" s="309"/>
      <c r="CWZ4" s="309"/>
      <c r="CXB4" s="309"/>
      <c r="CXD4" s="309"/>
      <c r="CXF4" s="309"/>
      <c r="CXH4" s="309"/>
      <c r="CXJ4" s="309"/>
      <c r="CXL4" s="309"/>
      <c r="CXN4" s="309"/>
      <c r="CXP4" s="309"/>
      <c r="CXR4" s="309"/>
      <c r="CXT4" s="309"/>
      <c r="CXV4" s="309"/>
      <c r="CXX4" s="309"/>
      <c r="CXZ4" s="309"/>
      <c r="CYB4" s="309"/>
      <c r="CYD4" s="309"/>
      <c r="CYF4" s="309"/>
      <c r="CYH4" s="309"/>
      <c r="CYJ4" s="309"/>
      <c r="CYL4" s="309"/>
      <c r="CYN4" s="309"/>
      <c r="CYP4" s="309"/>
      <c r="CYR4" s="309"/>
      <c r="CYT4" s="309"/>
      <c r="CYV4" s="309"/>
      <c r="CYX4" s="309"/>
      <c r="CYZ4" s="309"/>
      <c r="CZB4" s="309"/>
      <c r="CZD4" s="309"/>
      <c r="CZF4" s="309"/>
      <c r="CZH4" s="309"/>
      <c r="CZJ4" s="309"/>
      <c r="CZL4" s="309"/>
      <c r="CZN4" s="309"/>
      <c r="CZP4" s="309"/>
      <c r="CZR4" s="309"/>
      <c r="CZT4" s="309"/>
      <c r="CZV4" s="309"/>
      <c r="CZX4" s="309"/>
      <c r="CZZ4" s="309"/>
      <c r="DAB4" s="309"/>
      <c r="DAD4" s="309"/>
      <c r="DAF4" s="309"/>
      <c r="DAH4" s="309"/>
      <c r="DAJ4" s="309"/>
      <c r="DAL4" s="309"/>
      <c r="DAN4" s="309"/>
      <c r="DAP4" s="309"/>
      <c r="DAR4" s="309"/>
      <c r="DAT4" s="309"/>
      <c r="DAV4" s="309"/>
      <c r="DAX4" s="309"/>
      <c r="DAZ4" s="309"/>
      <c r="DBB4" s="309"/>
      <c r="DBD4" s="309"/>
      <c r="DBF4" s="309"/>
      <c r="DBH4" s="309"/>
      <c r="DBJ4" s="309"/>
      <c r="DBL4" s="309"/>
      <c r="DBN4" s="309"/>
      <c r="DBP4" s="309"/>
      <c r="DBR4" s="309"/>
      <c r="DBT4" s="309"/>
      <c r="DBV4" s="309"/>
      <c r="DBX4" s="309"/>
      <c r="DBZ4" s="309"/>
      <c r="DCB4" s="309"/>
      <c r="DCD4" s="309"/>
      <c r="DCF4" s="309"/>
      <c r="DCH4" s="309"/>
      <c r="DCJ4" s="309"/>
      <c r="DCL4" s="309"/>
      <c r="DCN4" s="309"/>
      <c r="DCP4" s="309"/>
      <c r="DCR4" s="309"/>
      <c r="DCT4" s="309"/>
      <c r="DCV4" s="309"/>
      <c r="DCX4" s="309"/>
      <c r="DCZ4" s="309"/>
      <c r="DDB4" s="309"/>
      <c r="DDD4" s="309"/>
      <c r="DDF4" s="309"/>
      <c r="DDH4" s="309"/>
      <c r="DDJ4" s="309"/>
      <c r="DDL4" s="309"/>
      <c r="DDN4" s="309"/>
      <c r="DDP4" s="309"/>
      <c r="DDR4" s="309"/>
      <c r="DDT4" s="309"/>
      <c r="DDV4" s="309"/>
      <c r="DDX4" s="309"/>
      <c r="DDZ4" s="309"/>
      <c r="DEB4" s="309"/>
      <c r="DED4" s="309"/>
      <c r="DEF4" s="309"/>
      <c r="DEH4" s="309"/>
      <c r="DEJ4" s="309"/>
      <c r="DEL4" s="309"/>
      <c r="DEN4" s="309"/>
      <c r="DEP4" s="309"/>
      <c r="DER4" s="309"/>
      <c r="DET4" s="309"/>
      <c r="DEV4" s="309"/>
      <c r="DEX4" s="309"/>
      <c r="DEZ4" s="309"/>
      <c r="DFB4" s="309"/>
      <c r="DFD4" s="309"/>
      <c r="DFF4" s="309"/>
      <c r="DFH4" s="309"/>
      <c r="DFJ4" s="309"/>
      <c r="DFL4" s="309"/>
      <c r="DFN4" s="309"/>
      <c r="DFP4" s="309"/>
      <c r="DFR4" s="309"/>
      <c r="DFT4" s="309"/>
      <c r="DFV4" s="309"/>
      <c r="DFX4" s="309"/>
      <c r="DFZ4" s="309"/>
      <c r="DGB4" s="309"/>
      <c r="DGD4" s="309"/>
      <c r="DGF4" s="309"/>
      <c r="DGH4" s="309"/>
      <c r="DGJ4" s="309"/>
      <c r="DGL4" s="309"/>
      <c r="DGN4" s="309"/>
      <c r="DGP4" s="309"/>
      <c r="DGR4" s="309"/>
      <c r="DGT4" s="309"/>
      <c r="DGV4" s="309"/>
      <c r="DGX4" s="309"/>
      <c r="DGZ4" s="309"/>
      <c r="DHB4" s="309"/>
      <c r="DHD4" s="309"/>
      <c r="DHF4" s="309"/>
      <c r="DHH4" s="309"/>
      <c r="DHJ4" s="309"/>
      <c r="DHL4" s="309"/>
      <c r="DHN4" s="309"/>
      <c r="DHP4" s="309"/>
      <c r="DHR4" s="309"/>
      <c r="DHT4" s="309"/>
      <c r="DHV4" s="309"/>
      <c r="DHX4" s="309"/>
      <c r="DHZ4" s="309"/>
      <c r="DIB4" s="309"/>
      <c r="DID4" s="309"/>
      <c r="DIF4" s="309"/>
      <c r="DIH4" s="309"/>
      <c r="DIJ4" s="309"/>
      <c r="DIL4" s="309"/>
      <c r="DIN4" s="309"/>
      <c r="DIP4" s="309"/>
      <c r="DIR4" s="309"/>
      <c r="DIT4" s="309"/>
      <c r="DIV4" s="309"/>
      <c r="DIX4" s="309"/>
      <c r="DIZ4" s="309"/>
      <c r="DJB4" s="309"/>
      <c r="DJD4" s="309"/>
      <c r="DJF4" s="309"/>
      <c r="DJH4" s="309"/>
      <c r="DJJ4" s="309"/>
      <c r="DJL4" s="309"/>
      <c r="DJN4" s="309"/>
      <c r="DJP4" s="309"/>
      <c r="DJR4" s="309"/>
      <c r="DJT4" s="309"/>
      <c r="DJV4" s="309"/>
      <c r="DJX4" s="309"/>
      <c r="DJZ4" s="309"/>
      <c r="DKB4" s="309"/>
      <c r="DKD4" s="309"/>
      <c r="DKF4" s="309"/>
      <c r="DKH4" s="309"/>
      <c r="DKJ4" s="309"/>
      <c r="DKL4" s="309"/>
      <c r="DKN4" s="309"/>
      <c r="DKP4" s="309"/>
      <c r="DKR4" s="309"/>
      <c r="DKT4" s="309"/>
      <c r="DKV4" s="309"/>
      <c r="DKX4" s="309"/>
      <c r="DKZ4" s="309"/>
      <c r="DLB4" s="309"/>
      <c r="DLD4" s="309"/>
      <c r="DLF4" s="309"/>
      <c r="DLH4" s="309"/>
      <c r="DLJ4" s="309"/>
      <c r="DLL4" s="309"/>
      <c r="DLN4" s="309"/>
      <c r="DLP4" s="309"/>
      <c r="DLR4" s="309"/>
      <c r="DLT4" s="309"/>
      <c r="DLV4" s="309"/>
      <c r="DLX4" s="309"/>
      <c r="DLZ4" s="309"/>
      <c r="DMB4" s="309"/>
      <c r="DMD4" s="309"/>
      <c r="DMF4" s="309"/>
      <c r="DMH4" s="309"/>
      <c r="DMJ4" s="309"/>
      <c r="DML4" s="309"/>
      <c r="DMN4" s="309"/>
      <c r="DMP4" s="309"/>
      <c r="DMR4" s="309"/>
      <c r="DMT4" s="309"/>
      <c r="DMV4" s="309"/>
      <c r="DMX4" s="309"/>
      <c r="DMZ4" s="309"/>
      <c r="DNB4" s="309"/>
      <c r="DND4" s="309"/>
      <c r="DNF4" s="309"/>
      <c r="DNH4" s="309"/>
      <c r="DNJ4" s="309"/>
      <c r="DNL4" s="309"/>
      <c r="DNN4" s="309"/>
      <c r="DNP4" s="309"/>
      <c r="DNR4" s="309"/>
      <c r="DNT4" s="309"/>
      <c r="DNV4" s="309"/>
      <c r="DNX4" s="309"/>
      <c r="DNZ4" s="309"/>
      <c r="DOB4" s="309"/>
      <c r="DOD4" s="309"/>
      <c r="DOF4" s="309"/>
      <c r="DOH4" s="309"/>
      <c r="DOJ4" s="309"/>
      <c r="DOL4" s="309"/>
      <c r="DON4" s="309"/>
      <c r="DOP4" s="309"/>
      <c r="DOR4" s="309"/>
      <c r="DOT4" s="309"/>
      <c r="DOV4" s="309"/>
      <c r="DOX4" s="309"/>
      <c r="DOZ4" s="309"/>
      <c r="DPB4" s="309"/>
      <c r="DPD4" s="309"/>
      <c r="DPF4" s="309"/>
      <c r="DPH4" s="309"/>
      <c r="DPJ4" s="309"/>
      <c r="DPL4" s="309"/>
      <c r="DPN4" s="309"/>
      <c r="DPP4" s="309"/>
      <c r="DPR4" s="309"/>
      <c r="DPT4" s="309"/>
      <c r="DPV4" s="309"/>
      <c r="DPX4" s="309"/>
      <c r="DPZ4" s="309"/>
      <c r="DQB4" s="309"/>
      <c r="DQD4" s="309"/>
      <c r="DQF4" s="309"/>
      <c r="DQH4" s="309"/>
      <c r="DQJ4" s="309"/>
      <c r="DQL4" s="309"/>
      <c r="DQN4" s="309"/>
      <c r="DQP4" s="309"/>
      <c r="DQR4" s="309"/>
      <c r="DQT4" s="309"/>
      <c r="DQV4" s="309"/>
      <c r="DQX4" s="309"/>
      <c r="DQZ4" s="309"/>
      <c r="DRB4" s="309"/>
      <c r="DRD4" s="309"/>
      <c r="DRF4" s="309"/>
      <c r="DRH4" s="309"/>
      <c r="DRJ4" s="309"/>
      <c r="DRL4" s="309"/>
      <c r="DRN4" s="309"/>
      <c r="DRP4" s="309"/>
      <c r="DRR4" s="309"/>
      <c r="DRT4" s="309"/>
      <c r="DRV4" s="309"/>
      <c r="DRX4" s="309"/>
      <c r="DRZ4" s="309"/>
      <c r="DSB4" s="309"/>
      <c r="DSD4" s="309"/>
      <c r="DSF4" s="309"/>
      <c r="DSH4" s="309"/>
      <c r="DSJ4" s="309"/>
      <c r="DSL4" s="309"/>
      <c r="DSN4" s="309"/>
      <c r="DSP4" s="309"/>
      <c r="DSR4" s="309"/>
      <c r="DST4" s="309"/>
      <c r="DSV4" s="309"/>
      <c r="DSX4" s="309"/>
      <c r="DSZ4" s="309"/>
      <c r="DTB4" s="309"/>
      <c r="DTD4" s="309"/>
      <c r="DTF4" s="309"/>
      <c r="DTH4" s="309"/>
      <c r="DTJ4" s="309"/>
      <c r="DTL4" s="309"/>
      <c r="DTN4" s="309"/>
      <c r="DTP4" s="309"/>
      <c r="DTR4" s="309"/>
      <c r="DTT4" s="309"/>
      <c r="DTV4" s="309"/>
      <c r="DTX4" s="309"/>
      <c r="DTZ4" s="309"/>
      <c r="DUB4" s="309"/>
      <c r="DUD4" s="309"/>
      <c r="DUF4" s="309"/>
      <c r="DUH4" s="309"/>
      <c r="DUJ4" s="309"/>
      <c r="DUL4" s="309"/>
      <c r="DUN4" s="309"/>
      <c r="DUP4" s="309"/>
      <c r="DUR4" s="309"/>
      <c r="DUT4" s="309"/>
      <c r="DUV4" s="309"/>
      <c r="DUX4" s="309"/>
      <c r="DUZ4" s="309"/>
      <c r="DVB4" s="309"/>
      <c r="DVD4" s="309"/>
      <c r="DVF4" s="309"/>
      <c r="DVH4" s="309"/>
      <c r="DVJ4" s="309"/>
      <c r="DVL4" s="309"/>
      <c r="DVN4" s="309"/>
      <c r="DVP4" s="309"/>
      <c r="DVR4" s="309"/>
      <c r="DVT4" s="309"/>
      <c r="DVV4" s="309"/>
      <c r="DVX4" s="309"/>
      <c r="DVZ4" s="309"/>
      <c r="DWB4" s="309"/>
      <c r="DWD4" s="309"/>
      <c r="DWF4" s="309"/>
      <c r="DWH4" s="309"/>
      <c r="DWJ4" s="309"/>
      <c r="DWL4" s="309"/>
      <c r="DWN4" s="309"/>
      <c r="DWP4" s="309"/>
      <c r="DWR4" s="309"/>
      <c r="DWT4" s="309"/>
      <c r="DWV4" s="309"/>
      <c r="DWX4" s="309"/>
      <c r="DWZ4" s="309"/>
      <c r="DXB4" s="309"/>
      <c r="DXD4" s="309"/>
      <c r="DXF4" s="309"/>
      <c r="DXH4" s="309"/>
      <c r="DXJ4" s="309"/>
      <c r="DXL4" s="309"/>
      <c r="DXN4" s="309"/>
      <c r="DXP4" s="309"/>
      <c r="DXR4" s="309"/>
      <c r="DXT4" s="309"/>
      <c r="DXV4" s="309"/>
      <c r="DXX4" s="309"/>
      <c r="DXZ4" s="309"/>
      <c r="DYB4" s="309"/>
      <c r="DYD4" s="309"/>
      <c r="DYF4" s="309"/>
      <c r="DYH4" s="309"/>
      <c r="DYJ4" s="309"/>
      <c r="DYL4" s="309"/>
      <c r="DYN4" s="309"/>
      <c r="DYP4" s="309"/>
      <c r="DYR4" s="309"/>
      <c r="DYT4" s="309"/>
      <c r="DYV4" s="309"/>
      <c r="DYX4" s="309"/>
      <c r="DYZ4" s="309"/>
      <c r="DZB4" s="309"/>
      <c r="DZD4" s="309"/>
      <c r="DZF4" s="309"/>
      <c r="DZH4" s="309"/>
      <c r="DZJ4" s="309"/>
      <c r="DZL4" s="309"/>
      <c r="DZN4" s="309"/>
      <c r="DZP4" s="309"/>
      <c r="DZR4" s="309"/>
      <c r="DZT4" s="309"/>
      <c r="DZV4" s="309"/>
      <c r="DZX4" s="309"/>
      <c r="DZZ4" s="309"/>
      <c r="EAB4" s="309"/>
      <c r="EAD4" s="309"/>
      <c r="EAF4" s="309"/>
      <c r="EAH4" s="309"/>
      <c r="EAJ4" s="309"/>
      <c r="EAL4" s="309"/>
      <c r="EAN4" s="309"/>
      <c r="EAP4" s="309"/>
      <c r="EAR4" s="309"/>
      <c r="EAT4" s="309"/>
      <c r="EAV4" s="309"/>
      <c r="EAX4" s="309"/>
      <c r="EAZ4" s="309"/>
      <c r="EBB4" s="309"/>
      <c r="EBD4" s="309"/>
      <c r="EBF4" s="309"/>
      <c r="EBH4" s="309"/>
      <c r="EBJ4" s="309"/>
      <c r="EBL4" s="309"/>
      <c r="EBN4" s="309"/>
      <c r="EBP4" s="309"/>
      <c r="EBR4" s="309"/>
      <c r="EBT4" s="309"/>
      <c r="EBV4" s="309"/>
      <c r="EBX4" s="309"/>
      <c r="EBZ4" s="309"/>
      <c r="ECB4" s="309"/>
      <c r="ECD4" s="309"/>
      <c r="ECF4" s="309"/>
      <c r="ECH4" s="309"/>
      <c r="ECJ4" s="309"/>
      <c r="ECL4" s="309"/>
      <c r="ECN4" s="309"/>
      <c r="ECP4" s="309"/>
      <c r="ECR4" s="309"/>
      <c r="ECT4" s="309"/>
      <c r="ECV4" s="309"/>
      <c r="ECX4" s="309"/>
      <c r="ECZ4" s="309"/>
      <c r="EDB4" s="309"/>
      <c r="EDD4" s="309"/>
      <c r="EDF4" s="309"/>
      <c r="EDH4" s="309"/>
      <c r="EDJ4" s="309"/>
      <c r="EDL4" s="309"/>
      <c r="EDN4" s="309"/>
      <c r="EDP4" s="309"/>
      <c r="EDR4" s="309"/>
      <c r="EDT4" s="309"/>
      <c r="EDV4" s="309"/>
      <c r="EDX4" s="309"/>
      <c r="EDZ4" s="309"/>
      <c r="EEB4" s="309"/>
      <c r="EED4" s="309"/>
      <c r="EEF4" s="309"/>
      <c r="EEH4" s="309"/>
      <c r="EEJ4" s="309"/>
      <c r="EEL4" s="309"/>
      <c r="EEN4" s="309"/>
      <c r="EEP4" s="309"/>
      <c r="EER4" s="309"/>
      <c r="EET4" s="309"/>
      <c r="EEV4" s="309"/>
      <c r="EEX4" s="309"/>
      <c r="EEZ4" s="309"/>
      <c r="EFB4" s="309"/>
      <c r="EFD4" s="309"/>
      <c r="EFF4" s="309"/>
      <c r="EFH4" s="309"/>
      <c r="EFJ4" s="309"/>
      <c r="EFL4" s="309"/>
      <c r="EFN4" s="309"/>
      <c r="EFP4" s="309"/>
      <c r="EFR4" s="309"/>
      <c r="EFT4" s="309"/>
      <c r="EFV4" s="309"/>
      <c r="EFX4" s="309"/>
      <c r="EFZ4" s="309"/>
      <c r="EGB4" s="309"/>
      <c r="EGD4" s="309"/>
      <c r="EGF4" s="309"/>
      <c r="EGH4" s="309"/>
      <c r="EGJ4" s="309"/>
      <c r="EGL4" s="309"/>
      <c r="EGN4" s="309"/>
      <c r="EGP4" s="309"/>
      <c r="EGR4" s="309"/>
      <c r="EGT4" s="309"/>
      <c r="EGV4" s="309"/>
      <c r="EGX4" s="309"/>
      <c r="EGZ4" s="309"/>
      <c r="EHB4" s="309"/>
      <c r="EHD4" s="309"/>
      <c r="EHF4" s="309"/>
      <c r="EHH4" s="309"/>
      <c r="EHJ4" s="309"/>
      <c r="EHL4" s="309"/>
      <c r="EHN4" s="309"/>
      <c r="EHP4" s="309"/>
      <c r="EHR4" s="309"/>
      <c r="EHT4" s="309"/>
      <c r="EHV4" s="309"/>
      <c r="EHX4" s="309"/>
      <c r="EHZ4" s="309"/>
      <c r="EIB4" s="309"/>
      <c r="EID4" s="309"/>
      <c r="EIF4" s="309"/>
      <c r="EIH4" s="309"/>
      <c r="EIJ4" s="309"/>
      <c r="EIL4" s="309"/>
      <c r="EIN4" s="309"/>
      <c r="EIP4" s="309"/>
      <c r="EIR4" s="309"/>
      <c r="EIT4" s="309"/>
      <c r="EIV4" s="309"/>
      <c r="EIX4" s="309"/>
      <c r="EIZ4" s="309"/>
      <c r="EJB4" s="309"/>
      <c r="EJD4" s="309"/>
      <c r="EJF4" s="309"/>
      <c r="EJH4" s="309"/>
      <c r="EJJ4" s="309"/>
      <c r="EJL4" s="309"/>
      <c r="EJN4" s="309"/>
      <c r="EJP4" s="309"/>
      <c r="EJR4" s="309"/>
      <c r="EJT4" s="309"/>
      <c r="EJV4" s="309"/>
      <c r="EJX4" s="309"/>
      <c r="EJZ4" s="309"/>
      <c r="EKB4" s="309"/>
      <c r="EKD4" s="309"/>
      <c r="EKF4" s="309"/>
      <c r="EKH4" s="309"/>
      <c r="EKJ4" s="309"/>
      <c r="EKL4" s="309"/>
      <c r="EKN4" s="309"/>
      <c r="EKP4" s="309"/>
      <c r="EKR4" s="309"/>
      <c r="EKT4" s="309"/>
      <c r="EKV4" s="309"/>
      <c r="EKX4" s="309"/>
      <c r="EKZ4" s="309"/>
      <c r="ELB4" s="309"/>
      <c r="ELD4" s="309"/>
      <c r="ELF4" s="309"/>
      <c r="ELH4" s="309"/>
      <c r="ELJ4" s="309"/>
      <c r="ELL4" s="309"/>
      <c r="ELN4" s="309"/>
      <c r="ELP4" s="309"/>
      <c r="ELR4" s="309"/>
      <c r="ELT4" s="309"/>
      <c r="ELV4" s="309"/>
      <c r="ELX4" s="309"/>
      <c r="ELZ4" s="309"/>
      <c r="EMB4" s="309"/>
      <c r="EMD4" s="309"/>
      <c r="EMF4" s="309"/>
      <c r="EMH4" s="309"/>
      <c r="EMJ4" s="309"/>
      <c r="EML4" s="309"/>
      <c r="EMN4" s="309"/>
      <c r="EMP4" s="309"/>
      <c r="EMR4" s="309"/>
      <c r="EMT4" s="309"/>
      <c r="EMV4" s="309"/>
      <c r="EMX4" s="309"/>
      <c r="EMZ4" s="309"/>
      <c r="ENB4" s="309"/>
      <c r="END4" s="309"/>
      <c r="ENF4" s="309"/>
      <c r="ENH4" s="309"/>
      <c r="ENJ4" s="309"/>
      <c r="ENL4" s="309"/>
      <c r="ENN4" s="309"/>
      <c r="ENP4" s="309"/>
      <c r="ENR4" s="309"/>
      <c r="ENT4" s="309"/>
      <c r="ENV4" s="309"/>
      <c r="ENX4" s="309"/>
      <c r="ENZ4" s="309"/>
      <c r="EOB4" s="309"/>
      <c r="EOD4" s="309"/>
      <c r="EOF4" s="309"/>
      <c r="EOH4" s="309"/>
      <c r="EOJ4" s="309"/>
      <c r="EOL4" s="309"/>
      <c r="EON4" s="309"/>
      <c r="EOP4" s="309"/>
      <c r="EOR4" s="309"/>
      <c r="EOT4" s="309"/>
      <c r="EOV4" s="309"/>
      <c r="EOX4" s="309"/>
      <c r="EOZ4" s="309"/>
      <c r="EPB4" s="309"/>
      <c r="EPD4" s="309"/>
      <c r="EPF4" s="309"/>
      <c r="EPH4" s="309"/>
      <c r="EPJ4" s="309"/>
      <c r="EPL4" s="309"/>
      <c r="EPN4" s="309"/>
      <c r="EPP4" s="309"/>
      <c r="EPR4" s="309"/>
      <c r="EPT4" s="309"/>
      <c r="EPV4" s="309"/>
      <c r="EPX4" s="309"/>
      <c r="EPZ4" s="309"/>
      <c r="EQB4" s="309"/>
      <c r="EQD4" s="309"/>
      <c r="EQF4" s="309"/>
      <c r="EQH4" s="309"/>
      <c r="EQJ4" s="309"/>
      <c r="EQL4" s="309"/>
      <c r="EQN4" s="309"/>
      <c r="EQP4" s="309"/>
      <c r="EQR4" s="309"/>
      <c r="EQT4" s="309"/>
      <c r="EQV4" s="309"/>
      <c r="EQX4" s="309"/>
      <c r="EQZ4" s="309"/>
      <c r="ERB4" s="309"/>
      <c r="ERD4" s="309"/>
      <c r="ERF4" s="309"/>
      <c r="ERH4" s="309"/>
      <c r="ERJ4" s="309"/>
      <c r="ERL4" s="309"/>
      <c r="ERN4" s="309"/>
      <c r="ERP4" s="309"/>
      <c r="ERR4" s="309"/>
      <c r="ERT4" s="309"/>
      <c r="ERV4" s="309"/>
      <c r="ERX4" s="309"/>
      <c r="ERZ4" s="309"/>
      <c r="ESB4" s="309"/>
      <c r="ESD4" s="309"/>
      <c r="ESF4" s="309"/>
      <c r="ESH4" s="309"/>
      <c r="ESJ4" s="309"/>
      <c r="ESL4" s="309"/>
      <c r="ESN4" s="309"/>
      <c r="ESP4" s="309"/>
      <c r="ESR4" s="309"/>
      <c r="EST4" s="309"/>
      <c r="ESV4" s="309"/>
      <c r="ESX4" s="309"/>
      <c r="ESZ4" s="309"/>
      <c r="ETB4" s="309"/>
      <c r="ETD4" s="309"/>
      <c r="ETF4" s="309"/>
      <c r="ETH4" s="309"/>
      <c r="ETJ4" s="309"/>
      <c r="ETL4" s="309"/>
      <c r="ETN4" s="309"/>
      <c r="ETP4" s="309"/>
      <c r="ETR4" s="309"/>
      <c r="ETT4" s="309"/>
      <c r="ETV4" s="309"/>
      <c r="ETX4" s="309"/>
      <c r="ETZ4" s="309"/>
      <c r="EUB4" s="309"/>
      <c r="EUD4" s="309"/>
      <c r="EUF4" s="309"/>
      <c r="EUH4" s="309"/>
      <c r="EUJ4" s="309"/>
      <c r="EUL4" s="309"/>
      <c r="EUN4" s="309"/>
      <c r="EUP4" s="309"/>
      <c r="EUR4" s="309"/>
      <c r="EUT4" s="309"/>
      <c r="EUV4" s="309"/>
      <c r="EUX4" s="309"/>
      <c r="EUZ4" s="309"/>
      <c r="EVB4" s="309"/>
      <c r="EVD4" s="309"/>
      <c r="EVF4" s="309"/>
      <c r="EVH4" s="309"/>
      <c r="EVJ4" s="309"/>
      <c r="EVL4" s="309"/>
      <c r="EVN4" s="309"/>
      <c r="EVP4" s="309"/>
      <c r="EVR4" s="309"/>
      <c r="EVT4" s="309"/>
      <c r="EVV4" s="309"/>
      <c r="EVX4" s="309"/>
      <c r="EVZ4" s="309"/>
      <c r="EWB4" s="309"/>
      <c r="EWD4" s="309"/>
      <c r="EWF4" s="309"/>
      <c r="EWH4" s="309"/>
      <c r="EWJ4" s="309"/>
      <c r="EWL4" s="309"/>
      <c r="EWN4" s="309"/>
      <c r="EWP4" s="309"/>
      <c r="EWR4" s="309"/>
      <c r="EWT4" s="309"/>
      <c r="EWV4" s="309"/>
      <c r="EWX4" s="309"/>
      <c r="EWZ4" s="309"/>
      <c r="EXB4" s="309"/>
      <c r="EXD4" s="309"/>
      <c r="EXF4" s="309"/>
      <c r="EXH4" s="309"/>
      <c r="EXJ4" s="309"/>
      <c r="EXL4" s="309"/>
      <c r="EXN4" s="309"/>
      <c r="EXP4" s="309"/>
      <c r="EXR4" s="309"/>
      <c r="EXT4" s="309"/>
      <c r="EXV4" s="309"/>
      <c r="EXX4" s="309"/>
      <c r="EXZ4" s="309"/>
      <c r="EYB4" s="309"/>
      <c r="EYD4" s="309"/>
      <c r="EYF4" s="309"/>
      <c r="EYH4" s="309"/>
      <c r="EYJ4" s="309"/>
      <c r="EYL4" s="309"/>
      <c r="EYN4" s="309"/>
      <c r="EYP4" s="309"/>
      <c r="EYR4" s="309"/>
      <c r="EYT4" s="309"/>
      <c r="EYV4" s="309"/>
      <c r="EYX4" s="309"/>
      <c r="EYZ4" s="309"/>
      <c r="EZB4" s="309"/>
      <c r="EZD4" s="309"/>
      <c r="EZF4" s="309"/>
      <c r="EZH4" s="309"/>
      <c r="EZJ4" s="309"/>
      <c r="EZL4" s="309"/>
      <c r="EZN4" s="309"/>
      <c r="EZP4" s="309"/>
      <c r="EZR4" s="309"/>
      <c r="EZT4" s="309"/>
      <c r="EZV4" s="309"/>
      <c r="EZX4" s="309"/>
      <c r="EZZ4" s="309"/>
      <c r="FAB4" s="309"/>
      <c r="FAD4" s="309"/>
      <c r="FAF4" s="309"/>
      <c r="FAH4" s="309"/>
      <c r="FAJ4" s="309"/>
      <c r="FAL4" s="309"/>
      <c r="FAN4" s="309"/>
      <c r="FAP4" s="309"/>
      <c r="FAR4" s="309"/>
      <c r="FAT4" s="309"/>
      <c r="FAV4" s="309"/>
      <c r="FAX4" s="309"/>
      <c r="FAZ4" s="309"/>
      <c r="FBB4" s="309"/>
      <c r="FBD4" s="309"/>
      <c r="FBF4" s="309"/>
      <c r="FBH4" s="309"/>
      <c r="FBJ4" s="309"/>
      <c r="FBL4" s="309"/>
      <c r="FBN4" s="309"/>
      <c r="FBP4" s="309"/>
      <c r="FBR4" s="309"/>
      <c r="FBT4" s="309"/>
      <c r="FBV4" s="309"/>
      <c r="FBX4" s="309"/>
      <c r="FBZ4" s="309"/>
      <c r="FCB4" s="309"/>
      <c r="FCD4" s="309"/>
      <c r="FCF4" s="309"/>
      <c r="FCH4" s="309"/>
      <c r="FCJ4" s="309"/>
      <c r="FCL4" s="309"/>
      <c r="FCN4" s="309"/>
      <c r="FCP4" s="309"/>
      <c r="FCR4" s="309"/>
      <c r="FCT4" s="309"/>
      <c r="FCV4" s="309"/>
      <c r="FCX4" s="309"/>
      <c r="FCZ4" s="309"/>
      <c r="FDB4" s="309"/>
      <c r="FDD4" s="309"/>
      <c r="FDF4" s="309"/>
      <c r="FDH4" s="309"/>
      <c r="FDJ4" s="309"/>
      <c r="FDL4" s="309"/>
      <c r="FDN4" s="309"/>
      <c r="FDP4" s="309"/>
      <c r="FDR4" s="309"/>
      <c r="FDT4" s="309"/>
      <c r="FDV4" s="309"/>
      <c r="FDX4" s="309"/>
      <c r="FDZ4" s="309"/>
      <c r="FEB4" s="309"/>
      <c r="FED4" s="309"/>
      <c r="FEF4" s="309"/>
      <c r="FEH4" s="309"/>
      <c r="FEJ4" s="309"/>
      <c r="FEL4" s="309"/>
      <c r="FEN4" s="309"/>
      <c r="FEP4" s="309"/>
      <c r="FER4" s="309"/>
      <c r="FET4" s="309"/>
      <c r="FEV4" s="309"/>
      <c r="FEX4" s="309"/>
      <c r="FEZ4" s="309"/>
      <c r="FFB4" s="309"/>
      <c r="FFD4" s="309"/>
      <c r="FFF4" s="309"/>
      <c r="FFH4" s="309"/>
      <c r="FFJ4" s="309"/>
      <c r="FFL4" s="309"/>
      <c r="FFN4" s="309"/>
      <c r="FFP4" s="309"/>
      <c r="FFR4" s="309"/>
      <c r="FFT4" s="309"/>
      <c r="FFV4" s="309"/>
      <c r="FFX4" s="309"/>
      <c r="FFZ4" s="309"/>
      <c r="FGB4" s="309"/>
      <c r="FGD4" s="309"/>
      <c r="FGF4" s="309"/>
      <c r="FGH4" s="309"/>
      <c r="FGJ4" s="309"/>
      <c r="FGL4" s="309"/>
      <c r="FGN4" s="309"/>
      <c r="FGP4" s="309"/>
      <c r="FGR4" s="309"/>
      <c r="FGT4" s="309"/>
      <c r="FGV4" s="309"/>
      <c r="FGX4" s="309"/>
      <c r="FGZ4" s="309"/>
      <c r="FHB4" s="309"/>
      <c r="FHD4" s="309"/>
      <c r="FHF4" s="309"/>
      <c r="FHH4" s="309"/>
      <c r="FHJ4" s="309"/>
      <c r="FHL4" s="309"/>
      <c r="FHN4" s="309"/>
      <c r="FHP4" s="309"/>
      <c r="FHR4" s="309"/>
      <c r="FHT4" s="309"/>
      <c r="FHV4" s="309"/>
      <c r="FHX4" s="309"/>
      <c r="FHZ4" s="309"/>
      <c r="FIB4" s="309"/>
      <c r="FID4" s="309"/>
      <c r="FIF4" s="309"/>
      <c r="FIH4" s="309"/>
      <c r="FIJ4" s="309"/>
      <c r="FIL4" s="309"/>
      <c r="FIN4" s="309"/>
      <c r="FIP4" s="309"/>
      <c r="FIR4" s="309"/>
      <c r="FIT4" s="309"/>
      <c r="FIV4" s="309"/>
      <c r="FIX4" s="309"/>
      <c r="FIZ4" s="309"/>
      <c r="FJB4" s="309"/>
      <c r="FJD4" s="309"/>
      <c r="FJF4" s="309"/>
      <c r="FJH4" s="309"/>
      <c r="FJJ4" s="309"/>
      <c r="FJL4" s="309"/>
      <c r="FJN4" s="309"/>
      <c r="FJP4" s="309"/>
      <c r="FJR4" s="309"/>
      <c r="FJT4" s="309"/>
      <c r="FJV4" s="309"/>
      <c r="FJX4" s="309"/>
      <c r="FJZ4" s="309"/>
      <c r="FKB4" s="309"/>
      <c r="FKD4" s="309"/>
      <c r="FKF4" s="309"/>
      <c r="FKH4" s="309"/>
      <c r="FKJ4" s="309"/>
      <c r="FKL4" s="309"/>
      <c r="FKN4" s="309"/>
      <c r="FKP4" s="309"/>
      <c r="FKR4" s="309"/>
      <c r="FKT4" s="309"/>
      <c r="FKV4" s="309"/>
      <c r="FKX4" s="309"/>
      <c r="FKZ4" s="309"/>
      <c r="FLB4" s="309"/>
      <c r="FLD4" s="309"/>
      <c r="FLF4" s="309"/>
      <c r="FLH4" s="309"/>
      <c r="FLJ4" s="309"/>
      <c r="FLL4" s="309"/>
      <c r="FLN4" s="309"/>
      <c r="FLP4" s="309"/>
      <c r="FLR4" s="309"/>
      <c r="FLT4" s="309"/>
      <c r="FLV4" s="309"/>
      <c r="FLX4" s="309"/>
      <c r="FLZ4" s="309"/>
      <c r="FMB4" s="309"/>
      <c r="FMD4" s="309"/>
      <c r="FMF4" s="309"/>
      <c r="FMH4" s="309"/>
      <c r="FMJ4" s="309"/>
      <c r="FML4" s="309"/>
      <c r="FMN4" s="309"/>
      <c r="FMP4" s="309"/>
      <c r="FMR4" s="309"/>
      <c r="FMT4" s="309"/>
      <c r="FMV4" s="309"/>
      <c r="FMX4" s="309"/>
      <c r="FMZ4" s="309"/>
      <c r="FNB4" s="309"/>
      <c r="FND4" s="309"/>
      <c r="FNF4" s="309"/>
      <c r="FNH4" s="309"/>
      <c r="FNJ4" s="309"/>
      <c r="FNL4" s="309"/>
      <c r="FNN4" s="309"/>
      <c r="FNP4" s="309"/>
      <c r="FNR4" s="309"/>
      <c r="FNT4" s="309"/>
      <c r="FNV4" s="309"/>
      <c r="FNX4" s="309"/>
      <c r="FNZ4" s="309"/>
      <c r="FOB4" s="309"/>
      <c r="FOD4" s="309"/>
      <c r="FOF4" s="309"/>
      <c r="FOH4" s="309"/>
      <c r="FOJ4" s="309"/>
      <c r="FOL4" s="309"/>
      <c r="FON4" s="309"/>
      <c r="FOP4" s="309"/>
      <c r="FOR4" s="309"/>
      <c r="FOT4" s="309"/>
      <c r="FOV4" s="309"/>
      <c r="FOX4" s="309"/>
      <c r="FOZ4" s="309"/>
      <c r="FPB4" s="309"/>
      <c r="FPD4" s="309"/>
      <c r="FPF4" s="309"/>
      <c r="FPH4" s="309"/>
      <c r="FPJ4" s="309"/>
      <c r="FPL4" s="309"/>
      <c r="FPN4" s="309"/>
      <c r="FPP4" s="309"/>
      <c r="FPR4" s="309"/>
      <c r="FPT4" s="309"/>
      <c r="FPV4" s="309"/>
      <c r="FPX4" s="309"/>
      <c r="FPZ4" s="309"/>
      <c r="FQB4" s="309"/>
      <c r="FQD4" s="309"/>
      <c r="FQF4" s="309"/>
      <c r="FQH4" s="309"/>
      <c r="FQJ4" s="309"/>
      <c r="FQL4" s="309"/>
      <c r="FQN4" s="309"/>
      <c r="FQP4" s="309"/>
      <c r="FQR4" s="309"/>
      <c r="FQT4" s="309"/>
      <c r="FQV4" s="309"/>
      <c r="FQX4" s="309"/>
      <c r="FQZ4" s="309"/>
      <c r="FRB4" s="309"/>
      <c r="FRD4" s="309"/>
      <c r="FRF4" s="309"/>
      <c r="FRH4" s="309"/>
      <c r="FRJ4" s="309"/>
      <c r="FRL4" s="309"/>
      <c r="FRN4" s="309"/>
      <c r="FRP4" s="309"/>
      <c r="FRR4" s="309"/>
      <c r="FRT4" s="309"/>
      <c r="FRV4" s="309"/>
      <c r="FRX4" s="309"/>
      <c r="FRZ4" s="309"/>
      <c r="FSB4" s="309"/>
      <c r="FSD4" s="309"/>
      <c r="FSF4" s="309"/>
      <c r="FSH4" s="309"/>
      <c r="FSJ4" s="309"/>
      <c r="FSL4" s="309"/>
      <c r="FSN4" s="309"/>
      <c r="FSP4" s="309"/>
      <c r="FSR4" s="309"/>
      <c r="FST4" s="309"/>
      <c r="FSV4" s="309"/>
      <c r="FSX4" s="309"/>
      <c r="FSZ4" s="309"/>
      <c r="FTB4" s="309"/>
      <c r="FTD4" s="309"/>
      <c r="FTF4" s="309"/>
      <c r="FTH4" s="309"/>
      <c r="FTJ4" s="309"/>
      <c r="FTL4" s="309"/>
      <c r="FTN4" s="309"/>
      <c r="FTP4" s="309"/>
      <c r="FTR4" s="309"/>
      <c r="FTT4" s="309"/>
      <c r="FTV4" s="309"/>
      <c r="FTX4" s="309"/>
      <c r="FTZ4" s="309"/>
      <c r="FUB4" s="309"/>
      <c r="FUD4" s="309"/>
      <c r="FUF4" s="309"/>
      <c r="FUH4" s="309"/>
      <c r="FUJ4" s="309"/>
      <c r="FUL4" s="309"/>
      <c r="FUN4" s="309"/>
      <c r="FUP4" s="309"/>
      <c r="FUR4" s="309"/>
      <c r="FUT4" s="309"/>
      <c r="FUV4" s="309"/>
      <c r="FUX4" s="309"/>
      <c r="FUZ4" s="309"/>
      <c r="FVB4" s="309"/>
      <c r="FVD4" s="309"/>
      <c r="FVF4" s="309"/>
      <c r="FVH4" s="309"/>
      <c r="FVJ4" s="309"/>
      <c r="FVL4" s="309"/>
      <c r="FVN4" s="309"/>
      <c r="FVP4" s="309"/>
      <c r="FVR4" s="309"/>
      <c r="FVT4" s="309"/>
      <c r="FVV4" s="309"/>
      <c r="FVX4" s="309"/>
      <c r="FVZ4" s="309"/>
      <c r="FWB4" s="309"/>
      <c r="FWD4" s="309"/>
      <c r="FWF4" s="309"/>
      <c r="FWH4" s="309"/>
      <c r="FWJ4" s="309"/>
      <c r="FWL4" s="309"/>
      <c r="FWN4" s="309"/>
      <c r="FWP4" s="309"/>
      <c r="FWR4" s="309"/>
      <c r="FWT4" s="309"/>
      <c r="FWV4" s="309"/>
      <c r="FWX4" s="309"/>
      <c r="FWZ4" s="309"/>
      <c r="FXB4" s="309"/>
      <c r="FXD4" s="309"/>
      <c r="FXF4" s="309"/>
      <c r="FXH4" s="309"/>
      <c r="FXJ4" s="309"/>
      <c r="FXL4" s="309"/>
      <c r="FXN4" s="309"/>
      <c r="FXP4" s="309"/>
      <c r="FXR4" s="309"/>
      <c r="FXT4" s="309"/>
      <c r="FXV4" s="309"/>
      <c r="FXX4" s="309"/>
      <c r="FXZ4" s="309"/>
      <c r="FYB4" s="309"/>
      <c r="FYD4" s="309"/>
      <c r="FYF4" s="309"/>
      <c r="FYH4" s="309"/>
      <c r="FYJ4" s="309"/>
      <c r="FYL4" s="309"/>
      <c r="FYN4" s="309"/>
      <c r="FYP4" s="309"/>
      <c r="FYR4" s="309"/>
      <c r="FYT4" s="309"/>
      <c r="FYV4" s="309"/>
      <c r="FYX4" s="309"/>
      <c r="FYZ4" s="309"/>
      <c r="FZB4" s="309"/>
      <c r="FZD4" s="309"/>
      <c r="FZF4" s="309"/>
      <c r="FZH4" s="309"/>
      <c r="FZJ4" s="309"/>
      <c r="FZL4" s="309"/>
      <c r="FZN4" s="309"/>
      <c r="FZP4" s="309"/>
      <c r="FZR4" s="309"/>
      <c r="FZT4" s="309"/>
      <c r="FZV4" s="309"/>
      <c r="FZX4" s="309"/>
      <c r="FZZ4" s="309"/>
      <c r="GAB4" s="309"/>
      <c r="GAD4" s="309"/>
      <c r="GAF4" s="309"/>
      <c r="GAH4" s="309"/>
      <c r="GAJ4" s="309"/>
      <c r="GAL4" s="309"/>
      <c r="GAN4" s="309"/>
      <c r="GAP4" s="309"/>
      <c r="GAR4" s="309"/>
      <c r="GAT4" s="309"/>
      <c r="GAV4" s="309"/>
      <c r="GAX4" s="309"/>
      <c r="GAZ4" s="309"/>
      <c r="GBB4" s="309"/>
      <c r="GBD4" s="309"/>
      <c r="GBF4" s="309"/>
      <c r="GBH4" s="309"/>
      <c r="GBJ4" s="309"/>
      <c r="GBL4" s="309"/>
      <c r="GBN4" s="309"/>
      <c r="GBP4" s="309"/>
      <c r="GBR4" s="309"/>
      <c r="GBT4" s="309"/>
      <c r="GBV4" s="309"/>
      <c r="GBX4" s="309"/>
      <c r="GBZ4" s="309"/>
      <c r="GCB4" s="309"/>
      <c r="GCD4" s="309"/>
      <c r="GCF4" s="309"/>
      <c r="GCH4" s="309"/>
      <c r="GCJ4" s="309"/>
      <c r="GCL4" s="309"/>
      <c r="GCN4" s="309"/>
      <c r="GCP4" s="309"/>
      <c r="GCR4" s="309"/>
      <c r="GCT4" s="309"/>
      <c r="GCV4" s="309"/>
      <c r="GCX4" s="309"/>
      <c r="GCZ4" s="309"/>
      <c r="GDB4" s="309"/>
      <c r="GDD4" s="309"/>
      <c r="GDF4" s="309"/>
      <c r="GDH4" s="309"/>
      <c r="GDJ4" s="309"/>
      <c r="GDL4" s="309"/>
      <c r="GDN4" s="309"/>
      <c r="GDP4" s="309"/>
      <c r="GDR4" s="309"/>
      <c r="GDT4" s="309"/>
      <c r="GDV4" s="309"/>
      <c r="GDX4" s="309"/>
      <c r="GDZ4" s="309"/>
      <c r="GEB4" s="309"/>
      <c r="GED4" s="309"/>
      <c r="GEF4" s="309"/>
      <c r="GEH4" s="309"/>
      <c r="GEJ4" s="309"/>
      <c r="GEL4" s="309"/>
      <c r="GEN4" s="309"/>
      <c r="GEP4" s="309"/>
      <c r="GER4" s="309"/>
      <c r="GET4" s="309"/>
      <c r="GEV4" s="309"/>
      <c r="GEX4" s="309"/>
      <c r="GEZ4" s="309"/>
      <c r="GFB4" s="309"/>
      <c r="GFD4" s="309"/>
      <c r="GFF4" s="309"/>
      <c r="GFH4" s="309"/>
      <c r="GFJ4" s="309"/>
      <c r="GFL4" s="309"/>
      <c r="GFN4" s="309"/>
      <c r="GFP4" s="309"/>
      <c r="GFR4" s="309"/>
      <c r="GFT4" s="309"/>
      <c r="GFV4" s="309"/>
      <c r="GFX4" s="309"/>
      <c r="GFZ4" s="309"/>
      <c r="GGB4" s="309"/>
      <c r="GGD4" s="309"/>
      <c r="GGF4" s="309"/>
      <c r="GGH4" s="309"/>
      <c r="GGJ4" s="309"/>
      <c r="GGL4" s="309"/>
      <c r="GGN4" s="309"/>
      <c r="GGP4" s="309"/>
      <c r="GGR4" s="309"/>
      <c r="GGT4" s="309"/>
      <c r="GGV4" s="309"/>
      <c r="GGX4" s="309"/>
      <c r="GGZ4" s="309"/>
      <c r="GHB4" s="309"/>
      <c r="GHD4" s="309"/>
      <c r="GHF4" s="309"/>
      <c r="GHH4" s="309"/>
      <c r="GHJ4" s="309"/>
      <c r="GHL4" s="309"/>
      <c r="GHN4" s="309"/>
      <c r="GHP4" s="309"/>
      <c r="GHR4" s="309"/>
      <c r="GHT4" s="309"/>
      <c r="GHV4" s="309"/>
      <c r="GHX4" s="309"/>
      <c r="GHZ4" s="309"/>
      <c r="GIB4" s="309"/>
      <c r="GID4" s="309"/>
      <c r="GIF4" s="309"/>
      <c r="GIH4" s="309"/>
      <c r="GIJ4" s="309"/>
      <c r="GIL4" s="309"/>
      <c r="GIN4" s="309"/>
      <c r="GIP4" s="309"/>
      <c r="GIR4" s="309"/>
      <c r="GIT4" s="309"/>
      <c r="GIV4" s="309"/>
      <c r="GIX4" s="309"/>
      <c r="GIZ4" s="309"/>
      <c r="GJB4" s="309"/>
      <c r="GJD4" s="309"/>
      <c r="GJF4" s="309"/>
      <c r="GJH4" s="309"/>
      <c r="GJJ4" s="309"/>
      <c r="GJL4" s="309"/>
      <c r="GJN4" s="309"/>
      <c r="GJP4" s="309"/>
      <c r="GJR4" s="309"/>
      <c r="GJT4" s="309"/>
      <c r="GJV4" s="309"/>
      <c r="GJX4" s="309"/>
      <c r="GJZ4" s="309"/>
      <c r="GKB4" s="309"/>
      <c r="GKD4" s="309"/>
      <c r="GKF4" s="309"/>
      <c r="GKH4" s="309"/>
      <c r="GKJ4" s="309"/>
      <c r="GKL4" s="309"/>
      <c r="GKN4" s="309"/>
      <c r="GKP4" s="309"/>
      <c r="GKR4" s="309"/>
      <c r="GKT4" s="309"/>
      <c r="GKV4" s="309"/>
      <c r="GKX4" s="309"/>
      <c r="GKZ4" s="309"/>
      <c r="GLB4" s="309"/>
      <c r="GLD4" s="309"/>
      <c r="GLF4" s="309"/>
      <c r="GLH4" s="309"/>
      <c r="GLJ4" s="309"/>
      <c r="GLL4" s="309"/>
      <c r="GLN4" s="309"/>
      <c r="GLP4" s="309"/>
      <c r="GLR4" s="309"/>
      <c r="GLT4" s="309"/>
      <c r="GLV4" s="309"/>
      <c r="GLX4" s="309"/>
      <c r="GLZ4" s="309"/>
      <c r="GMB4" s="309"/>
      <c r="GMD4" s="309"/>
      <c r="GMF4" s="309"/>
      <c r="GMH4" s="309"/>
      <c r="GMJ4" s="309"/>
      <c r="GML4" s="309"/>
      <c r="GMN4" s="309"/>
      <c r="GMP4" s="309"/>
      <c r="GMR4" s="309"/>
      <c r="GMT4" s="309"/>
      <c r="GMV4" s="309"/>
      <c r="GMX4" s="309"/>
      <c r="GMZ4" s="309"/>
      <c r="GNB4" s="309"/>
      <c r="GND4" s="309"/>
      <c r="GNF4" s="309"/>
      <c r="GNH4" s="309"/>
      <c r="GNJ4" s="309"/>
      <c r="GNL4" s="309"/>
      <c r="GNN4" s="309"/>
      <c r="GNP4" s="309"/>
      <c r="GNR4" s="309"/>
      <c r="GNT4" s="309"/>
      <c r="GNV4" s="309"/>
      <c r="GNX4" s="309"/>
      <c r="GNZ4" s="309"/>
      <c r="GOB4" s="309"/>
      <c r="GOD4" s="309"/>
      <c r="GOF4" s="309"/>
      <c r="GOH4" s="309"/>
      <c r="GOJ4" s="309"/>
      <c r="GOL4" s="309"/>
      <c r="GON4" s="309"/>
      <c r="GOP4" s="309"/>
      <c r="GOR4" s="309"/>
      <c r="GOT4" s="309"/>
      <c r="GOV4" s="309"/>
      <c r="GOX4" s="309"/>
      <c r="GOZ4" s="309"/>
      <c r="GPB4" s="309"/>
      <c r="GPD4" s="309"/>
      <c r="GPF4" s="309"/>
      <c r="GPH4" s="309"/>
      <c r="GPJ4" s="309"/>
      <c r="GPL4" s="309"/>
      <c r="GPN4" s="309"/>
      <c r="GPP4" s="309"/>
      <c r="GPR4" s="309"/>
      <c r="GPT4" s="309"/>
      <c r="GPV4" s="309"/>
      <c r="GPX4" s="309"/>
      <c r="GPZ4" s="309"/>
      <c r="GQB4" s="309"/>
      <c r="GQD4" s="309"/>
      <c r="GQF4" s="309"/>
      <c r="GQH4" s="309"/>
      <c r="GQJ4" s="309"/>
      <c r="GQL4" s="309"/>
      <c r="GQN4" s="309"/>
      <c r="GQP4" s="309"/>
      <c r="GQR4" s="309"/>
      <c r="GQT4" s="309"/>
      <c r="GQV4" s="309"/>
      <c r="GQX4" s="309"/>
      <c r="GQZ4" s="309"/>
      <c r="GRB4" s="309"/>
      <c r="GRD4" s="309"/>
      <c r="GRF4" s="309"/>
      <c r="GRH4" s="309"/>
      <c r="GRJ4" s="309"/>
      <c r="GRL4" s="309"/>
      <c r="GRN4" s="309"/>
      <c r="GRP4" s="309"/>
      <c r="GRR4" s="309"/>
      <c r="GRT4" s="309"/>
      <c r="GRV4" s="309"/>
      <c r="GRX4" s="309"/>
      <c r="GRZ4" s="309"/>
      <c r="GSB4" s="309"/>
      <c r="GSD4" s="309"/>
      <c r="GSF4" s="309"/>
      <c r="GSH4" s="309"/>
      <c r="GSJ4" s="309"/>
      <c r="GSL4" s="309"/>
      <c r="GSN4" s="309"/>
      <c r="GSP4" s="309"/>
      <c r="GSR4" s="309"/>
      <c r="GST4" s="309"/>
      <c r="GSV4" s="309"/>
      <c r="GSX4" s="309"/>
      <c r="GSZ4" s="309"/>
      <c r="GTB4" s="309"/>
      <c r="GTD4" s="309"/>
      <c r="GTF4" s="309"/>
      <c r="GTH4" s="309"/>
      <c r="GTJ4" s="309"/>
      <c r="GTL4" s="309"/>
      <c r="GTN4" s="309"/>
      <c r="GTP4" s="309"/>
      <c r="GTR4" s="309"/>
      <c r="GTT4" s="309"/>
      <c r="GTV4" s="309"/>
      <c r="GTX4" s="309"/>
      <c r="GTZ4" s="309"/>
      <c r="GUB4" s="309"/>
      <c r="GUD4" s="309"/>
      <c r="GUF4" s="309"/>
      <c r="GUH4" s="309"/>
      <c r="GUJ4" s="309"/>
      <c r="GUL4" s="309"/>
      <c r="GUN4" s="309"/>
      <c r="GUP4" s="309"/>
      <c r="GUR4" s="309"/>
      <c r="GUT4" s="309"/>
      <c r="GUV4" s="309"/>
      <c r="GUX4" s="309"/>
      <c r="GUZ4" s="309"/>
      <c r="GVB4" s="309"/>
      <c r="GVD4" s="309"/>
      <c r="GVF4" s="309"/>
      <c r="GVH4" s="309"/>
      <c r="GVJ4" s="309"/>
      <c r="GVL4" s="309"/>
      <c r="GVN4" s="309"/>
      <c r="GVP4" s="309"/>
      <c r="GVR4" s="309"/>
      <c r="GVT4" s="309"/>
      <c r="GVV4" s="309"/>
      <c r="GVX4" s="309"/>
      <c r="GVZ4" s="309"/>
      <c r="GWB4" s="309"/>
      <c r="GWD4" s="309"/>
      <c r="GWF4" s="309"/>
      <c r="GWH4" s="309"/>
      <c r="GWJ4" s="309"/>
      <c r="GWL4" s="309"/>
      <c r="GWN4" s="309"/>
      <c r="GWP4" s="309"/>
      <c r="GWR4" s="309"/>
      <c r="GWT4" s="309"/>
      <c r="GWV4" s="309"/>
      <c r="GWX4" s="309"/>
      <c r="GWZ4" s="309"/>
      <c r="GXB4" s="309"/>
      <c r="GXD4" s="309"/>
      <c r="GXF4" s="309"/>
      <c r="GXH4" s="309"/>
      <c r="GXJ4" s="309"/>
      <c r="GXL4" s="309"/>
      <c r="GXN4" s="309"/>
      <c r="GXP4" s="309"/>
      <c r="GXR4" s="309"/>
      <c r="GXT4" s="309"/>
      <c r="GXV4" s="309"/>
      <c r="GXX4" s="309"/>
      <c r="GXZ4" s="309"/>
      <c r="GYB4" s="309"/>
      <c r="GYD4" s="309"/>
      <c r="GYF4" s="309"/>
      <c r="GYH4" s="309"/>
      <c r="GYJ4" s="309"/>
      <c r="GYL4" s="309"/>
      <c r="GYN4" s="309"/>
      <c r="GYP4" s="309"/>
      <c r="GYR4" s="309"/>
      <c r="GYT4" s="309"/>
      <c r="GYV4" s="309"/>
      <c r="GYX4" s="309"/>
      <c r="GYZ4" s="309"/>
      <c r="GZB4" s="309"/>
      <c r="GZD4" s="309"/>
      <c r="GZF4" s="309"/>
      <c r="GZH4" s="309"/>
      <c r="GZJ4" s="309"/>
      <c r="GZL4" s="309"/>
      <c r="GZN4" s="309"/>
      <c r="GZP4" s="309"/>
      <c r="GZR4" s="309"/>
      <c r="GZT4" s="309"/>
      <c r="GZV4" s="309"/>
      <c r="GZX4" s="309"/>
      <c r="GZZ4" s="309"/>
      <c r="HAB4" s="309"/>
      <c r="HAD4" s="309"/>
      <c r="HAF4" s="309"/>
      <c r="HAH4" s="309"/>
      <c r="HAJ4" s="309"/>
      <c r="HAL4" s="309"/>
      <c r="HAN4" s="309"/>
      <c r="HAP4" s="309"/>
      <c r="HAR4" s="309"/>
      <c r="HAT4" s="309"/>
      <c r="HAV4" s="309"/>
      <c r="HAX4" s="309"/>
      <c r="HAZ4" s="309"/>
      <c r="HBB4" s="309"/>
      <c r="HBD4" s="309"/>
      <c r="HBF4" s="309"/>
      <c r="HBH4" s="309"/>
      <c r="HBJ4" s="309"/>
      <c r="HBL4" s="309"/>
      <c r="HBN4" s="309"/>
      <c r="HBP4" s="309"/>
      <c r="HBR4" s="309"/>
      <c r="HBT4" s="309"/>
      <c r="HBV4" s="309"/>
      <c r="HBX4" s="309"/>
      <c r="HBZ4" s="309"/>
      <c r="HCB4" s="309"/>
      <c r="HCD4" s="309"/>
      <c r="HCF4" s="309"/>
      <c r="HCH4" s="309"/>
      <c r="HCJ4" s="309"/>
      <c r="HCL4" s="309"/>
      <c r="HCN4" s="309"/>
      <c r="HCP4" s="309"/>
      <c r="HCR4" s="309"/>
      <c r="HCT4" s="309"/>
      <c r="HCV4" s="309"/>
      <c r="HCX4" s="309"/>
      <c r="HCZ4" s="309"/>
      <c r="HDB4" s="309"/>
      <c r="HDD4" s="309"/>
      <c r="HDF4" s="309"/>
      <c r="HDH4" s="309"/>
      <c r="HDJ4" s="309"/>
      <c r="HDL4" s="309"/>
      <c r="HDN4" s="309"/>
      <c r="HDP4" s="309"/>
      <c r="HDR4" s="309"/>
      <c r="HDT4" s="309"/>
      <c r="HDV4" s="309"/>
      <c r="HDX4" s="309"/>
      <c r="HDZ4" s="309"/>
      <c r="HEB4" s="309"/>
      <c r="HED4" s="309"/>
      <c r="HEF4" s="309"/>
      <c r="HEH4" s="309"/>
      <c r="HEJ4" s="309"/>
      <c r="HEL4" s="309"/>
      <c r="HEN4" s="309"/>
      <c r="HEP4" s="309"/>
      <c r="HER4" s="309"/>
      <c r="HET4" s="309"/>
      <c r="HEV4" s="309"/>
      <c r="HEX4" s="309"/>
      <c r="HEZ4" s="309"/>
      <c r="HFB4" s="309"/>
      <c r="HFD4" s="309"/>
      <c r="HFF4" s="309"/>
      <c r="HFH4" s="309"/>
      <c r="HFJ4" s="309"/>
      <c r="HFL4" s="309"/>
      <c r="HFN4" s="309"/>
      <c r="HFP4" s="309"/>
      <c r="HFR4" s="309"/>
      <c r="HFT4" s="309"/>
      <c r="HFV4" s="309"/>
      <c r="HFX4" s="309"/>
      <c r="HFZ4" s="309"/>
      <c r="HGB4" s="309"/>
      <c r="HGD4" s="309"/>
      <c r="HGF4" s="309"/>
      <c r="HGH4" s="309"/>
      <c r="HGJ4" s="309"/>
      <c r="HGL4" s="309"/>
      <c r="HGN4" s="309"/>
      <c r="HGP4" s="309"/>
      <c r="HGR4" s="309"/>
      <c r="HGT4" s="309"/>
      <c r="HGV4" s="309"/>
      <c r="HGX4" s="309"/>
      <c r="HGZ4" s="309"/>
      <c r="HHB4" s="309"/>
      <c r="HHD4" s="309"/>
      <c r="HHF4" s="309"/>
      <c r="HHH4" s="309"/>
      <c r="HHJ4" s="309"/>
      <c r="HHL4" s="309"/>
      <c r="HHN4" s="309"/>
      <c r="HHP4" s="309"/>
      <c r="HHR4" s="309"/>
      <c r="HHT4" s="309"/>
      <c r="HHV4" s="309"/>
      <c r="HHX4" s="309"/>
      <c r="HHZ4" s="309"/>
      <c r="HIB4" s="309"/>
      <c r="HID4" s="309"/>
      <c r="HIF4" s="309"/>
      <c r="HIH4" s="309"/>
      <c r="HIJ4" s="309"/>
      <c r="HIL4" s="309"/>
      <c r="HIN4" s="309"/>
      <c r="HIP4" s="309"/>
      <c r="HIR4" s="309"/>
      <c r="HIT4" s="309"/>
      <c r="HIV4" s="309"/>
      <c r="HIX4" s="309"/>
      <c r="HIZ4" s="309"/>
      <c r="HJB4" s="309"/>
      <c r="HJD4" s="309"/>
      <c r="HJF4" s="309"/>
      <c r="HJH4" s="309"/>
      <c r="HJJ4" s="309"/>
      <c r="HJL4" s="309"/>
      <c r="HJN4" s="309"/>
      <c r="HJP4" s="309"/>
      <c r="HJR4" s="309"/>
      <c r="HJT4" s="309"/>
      <c r="HJV4" s="309"/>
      <c r="HJX4" s="309"/>
      <c r="HJZ4" s="309"/>
      <c r="HKB4" s="309"/>
      <c r="HKD4" s="309"/>
      <c r="HKF4" s="309"/>
      <c r="HKH4" s="309"/>
      <c r="HKJ4" s="309"/>
      <c r="HKL4" s="309"/>
      <c r="HKN4" s="309"/>
      <c r="HKP4" s="309"/>
      <c r="HKR4" s="309"/>
      <c r="HKT4" s="309"/>
      <c r="HKV4" s="309"/>
      <c r="HKX4" s="309"/>
      <c r="HKZ4" s="309"/>
      <c r="HLB4" s="309"/>
      <c r="HLD4" s="309"/>
      <c r="HLF4" s="309"/>
      <c r="HLH4" s="309"/>
      <c r="HLJ4" s="309"/>
      <c r="HLL4" s="309"/>
      <c r="HLN4" s="309"/>
      <c r="HLP4" s="309"/>
      <c r="HLR4" s="309"/>
      <c r="HLT4" s="309"/>
      <c r="HLV4" s="309"/>
      <c r="HLX4" s="309"/>
      <c r="HLZ4" s="309"/>
      <c r="HMB4" s="309"/>
      <c r="HMD4" s="309"/>
      <c r="HMF4" s="309"/>
      <c r="HMH4" s="309"/>
      <c r="HMJ4" s="309"/>
      <c r="HML4" s="309"/>
      <c r="HMN4" s="309"/>
      <c r="HMP4" s="309"/>
      <c r="HMR4" s="309"/>
      <c r="HMT4" s="309"/>
      <c r="HMV4" s="309"/>
      <c r="HMX4" s="309"/>
      <c r="HMZ4" s="309"/>
      <c r="HNB4" s="309"/>
      <c r="HND4" s="309"/>
      <c r="HNF4" s="309"/>
      <c r="HNH4" s="309"/>
      <c r="HNJ4" s="309"/>
      <c r="HNL4" s="309"/>
      <c r="HNN4" s="309"/>
      <c r="HNP4" s="309"/>
      <c r="HNR4" s="309"/>
      <c r="HNT4" s="309"/>
      <c r="HNV4" s="309"/>
      <c r="HNX4" s="309"/>
      <c r="HNZ4" s="309"/>
      <c r="HOB4" s="309"/>
      <c r="HOD4" s="309"/>
      <c r="HOF4" s="309"/>
      <c r="HOH4" s="309"/>
      <c r="HOJ4" s="309"/>
      <c r="HOL4" s="309"/>
      <c r="HON4" s="309"/>
      <c r="HOP4" s="309"/>
      <c r="HOR4" s="309"/>
      <c r="HOT4" s="309"/>
      <c r="HOV4" s="309"/>
      <c r="HOX4" s="309"/>
      <c r="HOZ4" s="309"/>
      <c r="HPB4" s="309"/>
      <c r="HPD4" s="309"/>
      <c r="HPF4" s="309"/>
      <c r="HPH4" s="309"/>
      <c r="HPJ4" s="309"/>
      <c r="HPL4" s="309"/>
      <c r="HPN4" s="309"/>
      <c r="HPP4" s="309"/>
      <c r="HPR4" s="309"/>
      <c r="HPT4" s="309"/>
      <c r="HPV4" s="309"/>
      <c r="HPX4" s="309"/>
      <c r="HPZ4" s="309"/>
      <c r="HQB4" s="309"/>
      <c r="HQD4" s="309"/>
      <c r="HQF4" s="309"/>
      <c r="HQH4" s="309"/>
      <c r="HQJ4" s="309"/>
      <c r="HQL4" s="309"/>
      <c r="HQN4" s="309"/>
      <c r="HQP4" s="309"/>
      <c r="HQR4" s="309"/>
      <c r="HQT4" s="309"/>
      <c r="HQV4" s="309"/>
      <c r="HQX4" s="309"/>
      <c r="HQZ4" s="309"/>
      <c r="HRB4" s="309"/>
      <c r="HRD4" s="309"/>
      <c r="HRF4" s="309"/>
      <c r="HRH4" s="309"/>
      <c r="HRJ4" s="309"/>
      <c r="HRL4" s="309"/>
      <c r="HRN4" s="309"/>
      <c r="HRP4" s="309"/>
      <c r="HRR4" s="309"/>
      <c r="HRT4" s="309"/>
      <c r="HRV4" s="309"/>
      <c r="HRX4" s="309"/>
      <c r="HRZ4" s="309"/>
      <c r="HSB4" s="309"/>
      <c r="HSD4" s="309"/>
      <c r="HSF4" s="309"/>
      <c r="HSH4" s="309"/>
      <c r="HSJ4" s="309"/>
      <c r="HSL4" s="309"/>
      <c r="HSN4" s="309"/>
      <c r="HSP4" s="309"/>
      <c r="HSR4" s="309"/>
      <c r="HST4" s="309"/>
      <c r="HSV4" s="309"/>
      <c r="HSX4" s="309"/>
      <c r="HSZ4" s="309"/>
      <c r="HTB4" s="309"/>
      <c r="HTD4" s="309"/>
      <c r="HTF4" s="309"/>
      <c r="HTH4" s="309"/>
      <c r="HTJ4" s="309"/>
      <c r="HTL4" s="309"/>
      <c r="HTN4" s="309"/>
      <c r="HTP4" s="309"/>
      <c r="HTR4" s="309"/>
      <c r="HTT4" s="309"/>
      <c r="HTV4" s="309"/>
      <c r="HTX4" s="309"/>
      <c r="HTZ4" s="309"/>
      <c r="HUB4" s="309"/>
      <c r="HUD4" s="309"/>
      <c r="HUF4" s="309"/>
      <c r="HUH4" s="309"/>
      <c r="HUJ4" s="309"/>
      <c r="HUL4" s="309"/>
      <c r="HUN4" s="309"/>
      <c r="HUP4" s="309"/>
      <c r="HUR4" s="309"/>
      <c r="HUT4" s="309"/>
      <c r="HUV4" s="309"/>
      <c r="HUX4" s="309"/>
      <c r="HUZ4" s="309"/>
      <c r="HVB4" s="309"/>
      <c r="HVD4" s="309"/>
      <c r="HVF4" s="309"/>
      <c r="HVH4" s="309"/>
      <c r="HVJ4" s="309"/>
      <c r="HVL4" s="309"/>
      <c r="HVN4" s="309"/>
      <c r="HVP4" s="309"/>
      <c r="HVR4" s="309"/>
      <c r="HVT4" s="309"/>
      <c r="HVV4" s="309"/>
      <c r="HVX4" s="309"/>
      <c r="HVZ4" s="309"/>
      <c r="HWB4" s="309"/>
      <c r="HWD4" s="309"/>
      <c r="HWF4" s="309"/>
      <c r="HWH4" s="309"/>
      <c r="HWJ4" s="309"/>
      <c r="HWL4" s="309"/>
      <c r="HWN4" s="309"/>
      <c r="HWP4" s="309"/>
      <c r="HWR4" s="309"/>
      <c r="HWT4" s="309"/>
      <c r="HWV4" s="309"/>
      <c r="HWX4" s="309"/>
      <c r="HWZ4" s="309"/>
      <c r="HXB4" s="309"/>
      <c r="HXD4" s="309"/>
      <c r="HXF4" s="309"/>
      <c r="HXH4" s="309"/>
      <c r="HXJ4" s="309"/>
      <c r="HXL4" s="309"/>
      <c r="HXN4" s="309"/>
      <c r="HXP4" s="309"/>
      <c r="HXR4" s="309"/>
      <c r="HXT4" s="309"/>
      <c r="HXV4" s="309"/>
      <c r="HXX4" s="309"/>
      <c r="HXZ4" s="309"/>
      <c r="HYB4" s="309"/>
      <c r="HYD4" s="309"/>
      <c r="HYF4" s="309"/>
      <c r="HYH4" s="309"/>
      <c r="HYJ4" s="309"/>
      <c r="HYL4" s="309"/>
      <c r="HYN4" s="309"/>
      <c r="HYP4" s="309"/>
      <c r="HYR4" s="309"/>
      <c r="HYT4" s="309"/>
      <c r="HYV4" s="309"/>
      <c r="HYX4" s="309"/>
      <c r="HYZ4" s="309"/>
      <c r="HZB4" s="309"/>
      <c r="HZD4" s="309"/>
      <c r="HZF4" s="309"/>
      <c r="HZH4" s="309"/>
      <c r="HZJ4" s="309"/>
      <c r="HZL4" s="309"/>
      <c r="HZN4" s="309"/>
      <c r="HZP4" s="309"/>
      <c r="HZR4" s="309"/>
      <c r="HZT4" s="309"/>
      <c r="HZV4" s="309"/>
      <c r="HZX4" s="309"/>
      <c r="HZZ4" s="309"/>
      <c r="IAB4" s="309"/>
      <c r="IAD4" s="309"/>
      <c r="IAF4" s="309"/>
      <c r="IAH4" s="309"/>
      <c r="IAJ4" s="309"/>
      <c r="IAL4" s="309"/>
      <c r="IAN4" s="309"/>
      <c r="IAP4" s="309"/>
      <c r="IAR4" s="309"/>
      <c r="IAT4" s="309"/>
      <c r="IAV4" s="309"/>
      <c r="IAX4" s="309"/>
      <c r="IAZ4" s="309"/>
      <c r="IBB4" s="309"/>
      <c r="IBD4" s="309"/>
      <c r="IBF4" s="309"/>
      <c r="IBH4" s="309"/>
      <c r="IBJ4" s="309"/>
      <c r="IBL4" s="309"/>
      <c r="IBN4" s="309"/>
      <c r="IBP4" s="309"/>
      <c r="IBR4" s="309"/>
      <c r="IBT4" s="309"/>
      <c r="IBV4" s="309"/>
      <c r="IBX4" s="309"/>
      <c r="IBZ4" s="309"/>
      <c r="ICB4" s="309"/>
      <c r="ICD4" s="309"/>
      <c r="ICF4" s="309"/>
      <c r="ICH4" s="309"/>
      <c r="ICJ4" s="309"/>
      <c r="ICL4" s="309"/>
      <c r="ICN4" s="309"/>
      <c r="ICP4" s="309"/>
      <c r="ICR4" s="309"/>
      <c r="ICT4" s="309"/>
      <c r="ICV4" s="309"/>
      <c r="ICX4" s="309"/>
      <c r="ICZ4" s="309"/>
      <c r="IDB4" s="309"/>
      <c r="IDD4" s="309"/>
      <c r="IDF4" s="309"/>
      <c r="IDH4" s="309"/>
      <c r="IDJ4" s="309"/>
      <c r="IDL4" s="309"/>
      <c r="IDN4" s="309"/>
      <c r="IDP4" s="309"/>
      <c r="IDR4" s="309"/>
      <c r="IDT4" s="309"/>
      <c r="IDV4" s="309"/>
      <c r="IDX4" s="309"/>
      <c r="IDZ4" s="309"/>
      <c r="IEB4" s="309"/>
      <c r="IED4" s="309"/>
      <c r="IEF4" s="309"/>
      <c r="IEH4" s="309"/>
      <c r="IEJ4" s="309"/>
      <c r="IEL4" s="309"/>
      <c r="IEN4" s="309"/>
      <c r="IEP4" s="309"/>
      <c r="IER4" s="309"/>
      <c r="IET4" s="309"/>
      <c r="IEV4" s="309"/>
      <c r="IEX4" s="309"/>
      <c r="IEZ4" s="309"/>
      <c r="IFB4" s="309"/>
      <c r="IFD4" s="309"/>
      <c r="IFF4" s="309"/>
      <c r="IFH4" s="309"/>
      <c r="IFJ4" s="309"/>
      <c r="IFL4" s="309"/>
      <c r="IFN4" s="309"/>
      <c r="IFP4" s="309"/>
      <c r="IFR4" s="309"/>
      <c r="IFT4" s="309"/>
      <c r="IFV4" s="309"/>
      <c r="IFX4" s="309"/>
      <c r="IFZ4" s="309"/>
      <c r="IGB4" s="309"/>
      <c r="IGD4" s="309"/>
      <c r="IGF4" s="309"/>
      <c r="IGH4" s="309"/>
      <c r="IGJ4" s="309"/>
      <c r="IGL4" s="309"/>
      <c r="IGN4" s="309"/>
      <c r="IGP4" s="309"/>
      <c r="IGR4" s="309"/>
      <c r="IGT4" s="309"/>
      <c r="IGV4" s="309"/>
      <c r="IGX4" s="309"/>
      <c r="IGZ4" s="309"/>
      <c r="IHB4" s="309"/>
      <c r="IHD4" s="309"/>
      <c r="IHF4" s="309"/>
      <c r="IHH4" s="309"/>
      <c r="IHJ4" s="309"/>
      <c r="IHL4" s="309"/>
      <c r="IHN4" s="309"/>
      <c r="IHP4" s="309"/>
      <c r="IHR4" s="309"/>
      <c r="IHT4" s="309"/>
      <c r="IHV4" s="309"/>
      <c r="IHX4" s="309"/>
      <c r="IHZ4" s="309"/>
      <c r="IIB4" s="309"/>
      <c r="IID4" s="309"/>
      <c r="IIF4" s="309"/>
      <c r="IIH4" s="309"/>
      <c r="IIJ4" s="309"/>
      <c r="IIL4" s="309"/>
      <c r="IIN4" s="309"/>
      <c r="IIP4" s="309"/>
      <c r="IIR4" s="309"/>
      <c r="IIT4" s="309"/>
      <c r="IIV4" s="309"/>
      <c r="IIX4" s="309"/>
      <c r="IIZ4" s="309"/>
      <c r="IJB4" s="309"/>
      <c r="IJD4" s="309"/>
      <c r="IJF4" s="309"/>
      <c r="IJH4" s="309"/>
      <c r="IJJ4" s="309"/>
      <c r="IJL4" s="309"/>
      <c r="IJN4" s="309"/>
      <c r="IJP4" s="309"/>
      <c r="IJR4" s="309"/>
      <c r="IJT4" s="309"/>
      <c r="IJV4" s="309"/>
      <c r="IJX4" s="309"/>
      <c r="IJZ4" s="309"/>
      <c r="IKB4" s="309"/>
      <c r="IKD4" s="309"/>
      <c r="IKF4" s="309"/>
      <c r="IKH4" s="309"/>
      <c r="IKJ4" s="309"/>
      <c r="IKL4" s="309"/>
      <c r="IKN4" s="309"/>
      <c r="IKP4" s="309"/>
      <c r="IKR4" s="309"/>
      <c r="IKT4" s="309"/>
      <c r="IKV4" s="309"/>
      <c r="IKX4" s="309"/>
      <c r="IKZ4" s="309"/>
      <c r="ILB4" s="309"/>
      <c r="ILD4" s="309"/>
      <c r="ILF4" s="309"/>
      <c r="ILH4" s="309"/>
      <c r="ILJ4" s="309"/>
      <c r="ILL4" s="309"/>
      <c r="ILN4" s="309"/>
      <c r="ILP4" s="309"/>
      <c r="ILR4" s="309"/>
      <c r="ILT4" s="309"/>
      <c r="ILV4" s="309"/>
      <c r="ILX4" s="309"/>
      <c r="ILZ4" s="309"/>
      <c r="IMB4" s="309"/>
      <c r="IMD4" s="309"/>
      <c r="IMF4" s="309"/>
      <c r="IMH4" s="309"/>
      <c r="IMJ4" s="309"/>
      <c r="IML4" s="309"/>
      <c r="IMN4" s="309"/>
      <c r="IMP4" s="309"/>
      <c r="IMR4" s="309"/>
      <c r="IMT4" s="309"/>
      <c r="IMV4" s="309"/>
      <c r="IMX4" s="309"/>
      <c r="IMZ4" s="309"/>
      <c r="INB4" s="309"/>
      <c r="IND4" s="309"/>
      <c r="INF4" s="309"/>
      <c r="INH4" s="309"/>
      <c r="INJ4" s="309"/>
      <c r="INL4" s="309"/>
      <c r="INN4" s="309"/>
      <c r="INP4" s="309"/>
      <c r="INR4" s="309"/>
      <c r="INT4" s="309"/>
      <c r="INV4" s="309"/>
      <c r="INX4" s="309"/>
      <c r="INZ4" s="309"/>
      <c r="IOB4" s="309"/>
      <c r="IOD4" s="309"/>
      <c r="IOF4" s="309"/>
      <c r="IOH4" s="309"/>
      <c r="IOJ4" s="309"/>
      <c r="IOL4" s="309"/>
      <c r="ION4" s="309"/>
      <c r="IOP4" s="309"/>
      <c r="IOR4" s="309"/>
      <c r="IOT4" s="309"/>
      <c r="IOV4" s="309"/>
      <c r="IOX4" s="309"/>
      <c r="IOZ4" s="309"/>
      <c r="IPB4" s="309"/>
      <c r="IPD4" s="309"/>
      <c r="IPF4" s="309"/>
      <c r="IPH4" s="309"/>
      <c r="IPJ4" s="309"/>
      <c r="IPL4" s="309"/>
      <c r="IPN4" s="309"/>
      <c r="IPP4" s="309"/>
      <c r="IPR4" s="309"/>
      <c r="IPT4" s="309"/>
      <c r="IPV4" s="309"/>
      <c r="IPX4" s="309"/>
      <c r="IPZ4" s="309"/>
      <c r="IQB4" s="309"/>
      <c r="IQD4" s="309"/>
      <c r="IQF4" s="309"/>
      <c r="IQH4" s="309"/>
      <c r="IQJ4" s="309"/>
      <c r="IQL4" s="309"/>
      <c r="IQN4" s="309"/>
      <c r="IQP4" s="309"/>
      <c r="IQR4" s="309"/>
      <c r="IQT4" s="309"/>
      <c r="IQV4" s="309"/>
      <c r="IQX4" s="309"/>
      <c r="IQZ4" s="309"/>
      <c r="IRB4" s="309"/>
      <c r="IRD4" s="309"/>
      <c r="IRF4" s="309"/>
      <c r="IRH4" s="309"/>
      <c r="IRJ4" s="309"/>
      <c r="IRL4" s="309"/>
      <c r="IRN4" s="309"/>
      <c r="IRP4" s="309"/>
      <c r="IRR4" s="309"/>
      <c r="IRT4" s="309"/>
      <c r="IRV4" s="309"/>
      <c r="IRX4" s="309"/>
      <c r="IRZ4" s="309"/>
      <c r="ISB4" s="309"/>
      <c r="ISD4" s="309"/>
      <c r="ISF4" s="309"/>
      <c r="ISH4" s="309"/>
      <c r="ISJ4" s="309"/>
      <c r="ISL4" s="309"/>
      <c r="ISN4" s="309"/>
      <c r="ISP4" s="309"/>
      <c r="ISR4" s="309"/>
      <c r="IST4" s="309"/>
      <c r="ISV4" s="309"/>
      <c r="ISX4" s="309"/>
      <c r="ISZ4" s="309"/>
      <c r="ITB4" s="309"/>
      <c r="ITD4" s="309"/>
      <c r="ITF4" s="309"/>
      <c r="ITH4" s="309"/>
      <c r="ITJ4" s="309"/>
      <c r="ITL4" s="309"/>
      <c r="ITN4" s="309"/>
      <c r="ITP4" s="309"/>
      <c r="ITR4" s="309"/>
      <c r="ITT4" s="309"/>
      <c r="ITV4" s="309"/>
      <c r="ITX4" s="309"/>
      <c r="ITZ4" s="309"/>
      <c r="IUB4" s="309"/>
      <c r="IUD4" s="309"/>
      <c r="IUF4" s="309"/>
      <c r="IUH4" s="309"/>
      <c r="IUJ4" s="309"/>
      <c r="IUL4" s="309"/>
      <c r="IUN4" s="309"/>
      <c r="IUP4" s="309"/>
      <c r="IUR4" s="309"/>
      <c r="IUT4" s="309"/>
      <c r="IUV4" s="309"/>
      <c r="IUX4" s="309"/>
      <c r="IUZ4" s="309"/>
      <c r="IVB4" s="309"/>
      <c r="IVD4" s="309"/>
      <c r="IVF4" s="309"/>
      <c r="IVH4" s="309"/>
      <c r="IVJ4" s="309"/>
      <c r="IVL4" s="309"/>
      <c r="IVN4" s="309"/>
      <c r="IVP4" s="309"/>
      <c r="IVR4" s="309"/>
      <c r="IVT4" s="309"/>
      <c r="IVV4" s="309"/>
      <c r="IVX4" s="309"/>
      <c r="IVZ4" s="309"/>
      <c r="IWB4" s="309"/>
      <c r="IWD4" s="309"/>
      <c r="IWF4" s="309"/>
      <c r="IWH4" s="309"/>
      <c r="IWJ4" s="309"/>
      <c r="IWL4" s="309"/>
      <c r="IWN4" s="309"/>
      <c r="IWP4" s="309"/>
      <c r="IWR4" s="309"/>
      <c r="IWT4" s="309"/>
      <c r="IWV4" s="309"/>
      <c r="IWX4" s="309"/>
      <c r="IWZ4" s="309"/>
      <c r="IXB4" s="309"/>
      <c r="IXD4" s="309"/>
      <c r="IXF4" s="309"/>
      <c r="IXH4" s="309"/>
      <c r="IXJ4" s="309"/>
      <c r="IXL4" s="309"/>
      <c r="IXN4" s="309"/>
      <c r="IXP4" s="309"/>
      <c r="IXR4" s="309"/>
      <c r="IXT4" s="309"/>
      <c r="IXV4" s="309"/>
      <c r="IXX4" s="309"/>
      <c r="IXZ4" s="309"/>
      <c r="IYB4" s="309"/>
      <c r="IYD4" s="309"/>
      <c r="IYF4" s="309"/>
      <c r="IYH4" s="309"/>
      <c r="IYJ4" s="309"/>
      <c r="IYL4" s="309"/>
      <c r="IYN4" s="309"/>
      <c r="IYP4" s="309"/>
      <c r="IYR4" s="309"/>
      <c r="IYT4" s="309"/>
      <c r="IYV4" s="309"/>
      <c r="IYX4" s="309"/>
      <c r="IYZ4" s="309"/>
      <c r="IZB4" s="309"/>
      <c r="IZD4" s="309"/>
      <c r="IZF4" s="309"/>
      <c r="IZH4" s="309"/>
      <c r="IZJ4" s="309"/>
      <c r="IZL4" s="309"/>
      <c r="IZN4" s="309"/>
      <c r="IZP4" s="309"/>
      <c r="IZR4" s="309"/>
      <c r="IZT4" s="309"/>
      <c r="IZV4" s="309"/>
      <c r="IZX4" s="309"/>
      <c r="IZZ4" s="309"/>
      <c r="JAB4" s="309"/>
      <c r="JAD4" s="309"/>
      <c r="JAF4" s="309"/>
      <c r="JAH4" s="309"/>
      <c r="JAJ4" s="309"/>
      <c r="JAL4" s="309"/>
      <c r="JAN4" s="309"/>
      <c r="JAP4" s="309"/>
      <c r="JAR4" s="309"/>
      <c r="JAT4" s="309"/>
      <c r="JAV4" s="309"/>
      <c r="JAX4" s="309"/>
      <c r="JAZ4" s="309"/>
      <c r="JBB4" s="309"/>
      <c r="JBD4" s="309"/>
      <c r="JBF4" s="309"/>
      <c r="JBH4" s="309"/>
      <c r="JBJ4" s="309"/>
      <c r="JBL4" s="309"/>
      <c r="JBN4" s="309"/>
      <c r="JBP4" s="309"/>
      <c r="JBR4" s="309"/>
      <c r="JBT4" s="309"/>
      <c r="JBV4" s="309"/>
      <c r="JBX4" s="309"/>
      <c r="JBZ4" s="309"/>
      <c r="JCB4" s="309"/>
      <c r="JCD4" s="309"/>
      <c r="JCF4" s="309"/>
      <c r="JCH4" s="309"/>
      <c r="JCJ4" s="309"/>
      <c r="JCL4" s="309"/>
      <c r="JCN4" s="309"/>
      <c r="JCP4" s="309"/>
      <c r="JCR4" s="309"/>
      <c r="JCT4" s="309"/>
      <c r="JCV4" s="309"/>
      <c r="JCX4" s="309"/>
      <c r="JCZ4" s="309"/>
      <c r="JDB4" s="309"/>
      <c r="JDD4" s="309"/>
      <c r="JDF4" s="309"/>
      <c r="JDH4" s="309"/>
      <c r="JDJ4" s="309"/>
      <c r="JDL4" s="309"/>
      <c r="JDN4" s="309"/>
      <c r="JDP4" s="309"/>
      <c r="JDR4" s="309"/>
      <c r="JDT4" s="309"/>
      <c r="JDV4" s="309"/>
      <c r="JDX4" s="309"/>
      <c r="JDZ4" s="309"/>
      <c r="JEB4" s="309"/>
      <c r="JED4" s="309"/>
      <c r="JEF4" s="309"/>
      <c r="JEH4" s="309"/>
      <c r="JEJ4" s="309"/>
      <c r="JEL4" s="309"/>
      <c r="JEN4" s="309"/>
      <c r="JEP4" s="309"/>
      <c r="JER4" s="309"/>
      <c r="JET4" s="309"/>
      <c r="JEV4" s="309"/>
      <c r="JEX4" s="309"/>
      <c r="JEZ4" s="309"/>
      <c r="JFB4" s="309"/>
      <c r="JFD4" s="309"/>
      <c r="JFF4" s="309"/>
      <c r="JFH4" s="309"/>
      <c r="JFJ4" s="309"/>
      <c r="JFL4" s="309"/>
      <c r="JFN4" s="309"/>
      <c r="JFP4" s="309"/>
      <c r="JFR4" s="309"/>
      <c r="JFT4" s="309"/>
      <c r="JFV4" s="309"/>
      <c r="JFX4" s="309"/>
      <c r="JFZ4" s="309"/>
      <c r="JGB4" s="309"/>
      <c r="JGD4" s="309"/>
      <c r="JGF4" s="309"/>
      <c r="JGH4" s="309"/>
      <c r="JGJ4" s="309"/>
      <c r="JGL4" s="309"/>
      <c r="JGN4" s="309"/>
      <c r="JGP4" s="309"/>
      <c r="JGR4" s="309"/>
      <c r="JGT4" s="309"/>
      <c r="JGV4" s="309"/>
      <c r="JGX4" s="309"/>
      <c r="JGZ4" s="309"/>
      <c r="JHB4" s="309"/>
      <c r="JHD4" s="309"/>
      <c r="JHF4" s="309"/>
      <c r="JHH4" s="309"/>
      <c r="JHJ4" s="309"/>
      <c r="JHL4" s="309"/>
      <c r="JHN4" s="309"/>
      <c r="JHP4" s="309"/>
      <c r="JHR4" s="309"/>
      <c r="JHT4" s="309"/>
      <c r="JHV4" s="309"/>
      <c r="JHX4" s="309"/>
      <c r="JHZ4" s="309"/>
      <c r="JIB4" s="309"/>
      <c r="JID4" s="309"/>
      <c r="JIF4" s="309"/>
      <c r="JIH4" s="309"/>
      <c r="JIJ4" s="309"/>
      <c r="JIL4" s="309"/>
      <c r="JIN4" s="309"/>
      <c r="JIP4" s="309"/>
      <c r="JIR4" s="309"/>
      <c r="JIT4" s="309"/>
      <c r="JIV4" s="309"/>
      <c r="JIX4" s="309"/>
      <c r="JIZ4" s="309"/>
      <c r="JJB4" s="309"/>
      <c r="JJD4" s="309"/>
      <c r="JJF4" s="309"/>
      <c r="JJH4" s="309"/>
      <c r="JJJ4" s="309"/>
      <c r="JJL4" s="309"/>
      <c r="JJN4" s="309"/>
      <c r="JJP4" s="309"/>
      <c r="JJR4" s="309"/>
      <c r="JJT4" s="309"/>
      <c r="JJV4" s="309"/>
      <c r="JJX4" s="309"/>
      <c r="JJZ4" s="309"/>
      <c r="JKB4" s="309"/>
      <c r="JKD4" s="309"/>
      <c r="JKF4" s="309"/>
      <c r="JKH4" s="309"/>
      <c r="JKJ4" s="309"/>
      <c r="JKL4" s="309"/>
      <c r="JKN4" s="309"/>
      <c r="JKP4" s="309"/>
      <c r="JKR4" s="309"/>
      <c r="JKT4" s="309"/>
      <c r="JKV4" s="309"/>
      <c r="JKX4" s="309"/>
      <c r="JKZ4" s="309"/>
      <c r="JLB4" s="309"/>
      <c r="JLD4" s="309"/>
      <c r="JLF4" s="309"/>
      <c r="JLH4" s="309"/>
      <c r="JLJ4" s="309"/>
      <c r="JLL4" s="309"/>
      <c r="JLN4" s="309"/>
      <c r="JLP4" s="309"/>
      <c r="JLR4" s="309"/>
      <c r="JLT4" s="309"/>
      <c r="JLV4" s="309"/>
      <c r="JLX4" s="309"/>
      <c r="JLZ4" s="309"/>
      <c r="JMB4" s="309"/>
      <c r="JMD4" s="309"/>
      <c r="JMF4" s="309"/>
      <c r="JMH4" s="309"/>
      <c r="JMJ4" s="309"/>
      <c r="JML4" s="309"/>
      <c r="JMN4" s="309"/>
      <c r="JMP4" s="309"/>
      <c r="JMR4" s="309"/>
      <c r="JMT4" s="309"/>
      <c r="JMV4" s="309"/>
      <c r="JMX4" s="309"/>
      <c r="JMZ4" s="309"/>
      <c r="JNB4" s="309"/>
      <c r="JND4" s="309"/>
      <c r="JNF4" s="309"/>
      <c r="JNH4" s="309"/>
      <c r="JNJ4" s="309"/>
      <c r="JNL4" s="309"/>
      <c r="JNN4" s="309"/>
      <c r="JNP4" s="309"/>
      <c r="JNR4" s="309"/>
      <c r="JNT4" s="309"/>
      <c r="JNV4" s="309"/>
      <c r="JNX4" s="309"/>
      <c r="JNZ4" s="309"/>
      <c r="JOB4" s="309"/>
      <c r="JOD4" s="309"/>
      <c r="JOF4" s="309"/>
      <c r="JOH4" s="309"/>
      <c r="JOJ4" s="309"/>
      <c r="JOL4" s="309"/>
      <c r="JON4" s="309"/>
      <c r="JOP4" s="309"/>
      <c r="JOR4" s="309"/>
      <c r="JOT4" s="309"/>
      <c r="JOV4" s="309"/>
      <c r="JOX4" s="309"/>
      <c r="JOZ4" s="309"/>
      <c r="JPB4" s="309"/>
      <c r="JPD4" s="309"/>
      <c r="JPF4" s="309"/>
      <c r="JPH4" s="309"/>
      <c r="JPJ4" s="309"/>
      <c r="JPL4" s="309"/>
      <c r="JPN4" s="309"/>
      <c r="JPP4" s="309"/>
      <c r="JPR4" s="309"/>
      <c r="JPT4" s="309"/>
      <c r="JPV4" s="309"/>
      <c r="JPX4" s="309"/>
      <c r="JPZ4" s="309"/>
      <c r="JQB4" s="309"/>
      <c r="JQD4" s="309"/>
      <c r="JQF4" s="309"/>
      <c r="JQH4" s="309"/>
      <c r="JQJ4" s="309"/>
      <c r="JQL4" s="309"/>
      <c r="JQN4" s="309"/>
      <c r="JQP4" s="309"/>
      <c r="JQR4" s="309"/>
      <c r="JQT4" s="309"/>
      <c r="JQV4" s="309"/>
      <c r="JQX4" s="309"/>
      <c r="JQZ4" s="309"/>
      <c r="JRB4" s="309"/>
      <c r="JRD4" s="309"/>
      <c r="JRF4" s="309"/>
      <c r="JRH4" s="309"/>
      <c r="JRJ4" s="309"/>
      <c r="JRL4" s="309"/>
      <c r="JRN4" s="309"/>
      <c r="JRP4" s="309"/>
      <c r="JRR4" s="309"/>
      <c r="JRT4" s="309"/>
      <c r="JRV4" s="309"/>
      <c r="JRX4" s="309"/>
      <c r="JRZ4" s="309"/>
      <c r="JSB4" s="309"/>
      <c r="JSD4" s="309"/>
      <c r="JSF4" s="309"/>
      <c r="JSH4" s="309"/>
      <c r="JSJ4" s="309"/>
      <c r="JSL4" s="309"/>
      <c r="JSN4" s="309"/>
      <c r="JSP4" s="309"/>
      <c r="JSR4" s="309"/>
      <c r="JST4" s="309"/>
      <c r="JSV4" s="309"/>
      <c r="JSX4" s="309"/>
      <c r="JSZ4" s="309"/>
      <c r="JTB4" s="309"/>
      <c r="JTD4" s="309"/>
      <c r="JTF4" s="309"/>
      <c r="JTH4" s="309"/>
      <c r="JTJ4" s="309"/>
      <c r="JTL4" s="309"/>
      <c r="JTN4" s="309"/>
      <c r="JTP4" s="309"/>
      <c r="JTR4" s="309"/>
      <c r="JTT4" s="309"/>
      <c r="JTV4" s="309"/>
      <c r="JTX4" s="309"/>
      <c r="JTZ4" s="309"/>
      <c r="JUB4" s="309"/>
      <c r="JUD4" s="309"/>
      <c r="JUF4" s="309"/>
      <c r="JUH4" s="309"/>
      <c r="JUJ4" s="309"/>
      <c r="JUL4" s="309"/>
      <c r="JUN4" s="309"/>
      <c r="JUP4" s="309"/>
      <c r="JUR4" s="309"/>
      <c r="JUT4" s="309"/>
      <c r="JUV4" s="309"/>
      <c r="JUX4" s="309"/>
      <c r="JUZ4" s="309"/>
      <c r="JVB4" s="309"/>
      <c r="JVD4" s="309"/>
      <c r="JVF4" s="309"/>
      <c r="JVH4" s="309"/>
      <c r="JVJ4" s="309"/>
      <c r="JVL4" s="309"/>
      <c r="JVN4" s="309"/>
      <c r="JVP4" s="309"/>
      <c r="JVR4" s="309"/>
      <c r="JVT4" s="309"/>
      <c r="JVV4" s="309"/>
      <c r="JVX4" s="309"/>
      <c r="JVZ4" s="309"/>
      <c r="JWB4" s="309"/>
      <c r="JWD4" s="309"/>
      <c r="JWF4" s="309"/>
      <c r="JWH4" s="309"/>
      <c r="JWJ4" s="309"/>
      <c r="JWL4" s="309"/>
      <c r="JWN4" s="309"/>
      <c r="JWP4" s="309"/>
      <c r="JWR4" s="309"/>
      <c r="JWT4" s="309"/>
      <c r="JWV4" s="309"/>
      <c r="JWX4" s="309"/>
      <c r="JWZ4" s="309"/>
      <c r="JXB4" s="309"/>
      <c r="JXD4" s="309"/>
      <c r="JXF4" s="309"/>
      <c r="JXH4" s="309"/>
      <c r="JXJ4" s="309"/>
      <c r="JXL4" s="309"/>
      <c r="JXN4" s="309"/>
      <c r="JXP4" s="309"/>
      <c r="JXR4" s="309"/>
      <c r="JXT4" s="309"/>
      <c r="JXV4" s="309"/>
      <c r="JXX4" s="309"/>
      <c r="JXZ4" s="309"/>
      <c r="JYB4" s="309"/>
      <c r="JYD4" s="309"/>
      <c r="JYF4" s="309"/>
      <c r="JYH4" s="309"/>
      <c r="JYJ4" s="309"/>
      <c r="JYL4" s="309"/>
      <c r="JYN4" s="309"/>
      <c r="JYP4" s="309"/>
      <c r="JYR4" s="309"/>
      <c r="JYT4" s="309"/>
      <c r="JYV4" s="309"/>
      <c r="JYX4" s="309"/>
      <c r="JYZ4" s="309"/>
      <c r="JZB4" s="309"/>
      <c r="JZD4" s="309"/>
      <c r="JZF4" s="309"/>
      <c r="JZH4" s="309"/>
      <c r="JZJ4" s="309"/>
      <c r="JZL4" s="309"/>
      <c r="JZN4" s="309"/>
      <c r="JZP4" s="309"/>
      <c r="JZR4" s="309"/>
      <c r="JZT4" s="309"/>
      <c r="JZV4" s="309"/>
      <c r="JZX4" s="309"/>
      <c r="JZZ4" s="309"/>
      <c r="KAB4" s="309"/>
      <c r="KAD4" s="309"/>
      <c r="KAF4" s="309"/>
      <c r="KAH4" s="309"/>
      <c r="KAJ4" s="309"/>
      <c r="KAL4" s="309"/>
      <c r="KAN4" s="309"/>
      <c r="KAP4" s="309"/>
      <c r="KAR4" s="309"/>
      <c r="KAT4" s="309"/>
      <c r="KAV4" s="309"/>
      <c r="KAX4" s="309"/>
      <c r="KAZ4" s="309"/>
      <c r="KBB4" s="309"/>
      <c r="KBD4" s="309"/>
      <c r="KBF4" s="309"/>
      <c r="KBH4" s="309"/>
      <c r="KBJ4" s="309"/>
      <c r="KBL4" s="309"/>
      <c r="KBN4" s="309"/>
      <c r="KBP4" s="309"/>
      <c r="KBR4" s="309"/>
      <c r="KBT4" s="309"/>
      <c r="KBV4" s="309"/>
      <c r="KBX4" s="309"/>
      <c r="KBZ4" s="309"/>
      <c r="KCB4" s="309"/>
      <c r="KCD4" s="309"/>
      <c r="KCF4" s="309"/>
      <c r="KCH4" s="309"/>
      <c r="KCJ4" s="309"/>
      <c r="KCL4" s="309"/>
      <c r="KCN4" s="309"/>
      <c r="KCP4" s="309"/>
      <c r="KCR4" s="309"/>
      <c r="KCT4" s="309"/>
      <c r="KCV4" s="309"/>
      <c r="KCX4" s="309"/>
      <c r="KCZ4" s="309"/>
      <c r="KDB4" s="309"/>
      <c r="KDD4" s="309"/>
      <c r="KDF4" s="309"/>
      <c r="KDH4" s="309"/>
      <c r="KDJ4" s="309"/>
      <c r="KDL4" s="309"/>
      <c r="KDN4" s="309"/>
      <c r="KDP4" s="309"/>
      <c r="KDR4" s="309"/>
      <c r="KDT4" s="309"/>
      <c r="KDV4" s="309"/>
      <c r="KDX4" s="309"/>
      <c r="KDZ4" s="309"/>
      <c r="KEB4" s="309"/>
      <c r="KED4" s="309"/>
      <c r="KEF4" s="309"/>
      <c r="KEH4" s="309"/>
      <c r="KEJ4" s="309"/>
      <c r="KEL4" s="309"/>
      <c r="KEN4" s="309"/>
      <c r="KEP4" s="309"/>
      <c r="KER4" s="309"/>
      <c r="KET4" s="309"/>
      <c r="KEV4" s="309"/>
      <c r="KEX4" s="309"/>
      <c r="KEZ4" s="309"/>
      <c r="KFB4" s="309"/>
      <c r="KFD4" s="309"/>
      <c r="KFF4" s="309"/>
      <c r="KFH4" s="309"/>
      <c r="KFJ4" s="309"/>
      <c r="KFL4" s="309"/>
      <c r="KFN4" s="309"/>
      <c r="KFP4" s="309"/>
      <c r="KFR4" s="309"/>
      <c r="KFT4" s="309"/>
      <c r="KFV4" s="309"/>
      <c r="KFX4" s="309"/>
      <c r="KFZ4" s="309"/>
      <c r="KGB4" s="309"/>
      <c r="KGD4" s="309"/>
      <c r="KGF4" s="309"/>
      <c r="KGH4" s="309"/>
      <c r="KGJ4" s="309"/>
      <c r="KGL4" s="309"/>
      <c r="KGN4" s="309"/>
      <c r="KGP4" s="309"/>
      <c r="KGR4" s="309"/>
      <c r="KGT4" s="309"/>
      <c r="KGV4" s="309"/>
      <c r="KGX4" s="309"/>
      <c r="KGZ4" s="309"/>
      <c r="KHB4" s="309"/>
      <c r="KHD4" s="309"/>
      <c r="KHF4" s="309"/>
      <c r="KHH4" s="309"/>
      <c r="KHJ4" s="309"/>
      <c r="KHL4" s="309"/>
      <c r="KHN4" s="309"/>
      <c r="KHP4" s="309"/>
      <c r="KHR4" s="309"/>
      <c r="KHT4" s="309"/>
      <c r="KHV4" s="309"/>
      <c r="KHX4" s="309"/>
      <c r="KHZ4" s="309"/>
      <c r="KIB4" s="309"/>
      <c r="KID4" s="309"/>
      <c r="KIF4" s="309"/>
      <c r="KIH4" s="309"/>
      <c r="KIJ4" s="309"/>
      <c r="KIL4" s="309"/>
      <c r="KIN4" s="309"/>
      <c r="KIP4" s="309"/>
      <c r="KIR4" s="309"/>
      <c r="KIT4" s="309"/>
      <c r="KIV4" s="309"/>
      <c r="KIX4" s="309"/>
      <c r="KIZ4" s="309"/>
      <c r="KJB4" s="309"/>
      <c r="KJD4" s="309"/>
      <c r="KJF4" s="309"/>
      <c r="KJH4" s="309"/>
      <c r="KJJ4" s="309"/>
      <c r="KJL4" s="309"/>
      <c r="KJN4" s="309"/>
      <c r="KJP4" s="309"/>
      <c r="KJR4" s="309"/>
      <c r="KJT4" s="309"/>
      <c r="KJV4" s="309"/>
      <c r="KJX4" s="309"/>
      <c r="KJZ4" s="309"/>
      <c r="KKB4" s="309"/>
      <c r="KKD4" s="309"/>
      <c r="KKF4" s="309"/>
      <c r="KKH4" s="309"/>
      <c r="KKJ4" s="309"/>
      <c r="KKL4" s="309"/>
      <c r="KKN4" s="309"/>
      <c r="KKP4" s="309"/>
      <c r="KKR4" s="309"/>
      <c r="KKT4" s="309"/>
      <c r="KKV4" s="309"/>
      <c r="KKX4" s="309"/>
      <c r="KKZ4" s="309"/>
      <c r="KLB4" s="309"/>
      <c r="KLD4" s="309"/>
      <c r="KLF4" s="309"/>
      <c r="KLH4" s="309"/>
      <c r="KLJ4" s="309"/>
      <c r="KLL4" s="309"/>
      <c r="KLN4" s="309"/>
      <c r="KLP4" s="309"/>
      <c r="KLR4" s="309"/>
      <c r="KLT4" s="309"/>
      <c r="KLV4" s="309"/>
      <c r="KLX4" s="309"/>
      <c r="KLZ4" s="309"/>
      <c r="KMB4" s="309"/>
      <c r="KMD4" s="309"/>
      <c r="KMF4" s="309"/>
      <c r="KMH4" s="309"/>
      <c r="KMJ4" s="309"/>
      <c r="KML4" s="309"/>
      <c r="KMN4" s="309"/>
      <c r="KMP4" s="309"/>
      <c r="KMR4" s="309"/>
      <c r="KMT4" s="309"/>
      <c r="KMV4" s="309"/>
      <c r="KMX4" s="309"/>
      <c r="KMZ4" s="309"/>
      <c r="KNB4" s="309"/>
      <c r="KND4" s="309"/>
      <c r="KNF4" s="309"/>
      <c r="KNH4" s="309"/>
      <c r="KNJ4" s="309"/>
      <c r="KNL4" s="309"/>
      <c r="KNN4" s="309"/>
      <c r="KNP4" s="309"/>
      <c r="KNR4" s="309"/>
      <c r="KNT4" s="309"/>
      <c r="KNV4" s="309"/>
      <c r="KNX4" s="309"/>
      <c r="KNZ4" s="309"/>
      <c r="KOB4" s="309"/>
      <c r="KOD4" s="309"/>
      <c r="KOF4" s="309"/>
      <c r="KOH4" s="309"/>
      <c r="KOJ4" s="309"/>
      <c r="KOL4" s="309"/>
      <c r="KON4" s="309"/>
      <c r="KOP4" s="309"/>
      <c r="KOR4" s="309"/>
      <c r="KOT4" s="309"/>
      <c r="KOV4" s="309"/>
      <c r="KOX4" s="309"/>
      <c r="KOZ4" s="309"/>
      <c r="KPB4" s="309"/>
      <c r="KPD4" s="309"/>
      <c r="KPF4" s="309"/>
      <c r="KPH4" s="309"/>
      <c r="KPJ4" s="309"/>
      <c r="KPL4" s="309"/>
      <c r="KPN4" s="309"/>
      <c r="KPP4" s="309"/>
      <c r="KPR4" s="309"/>
      <c r="KPT4" s="309"/>
      <c r="KPV4" s="309"/>
      <c r="KPX4" s="309"/>
      <c r="KPZ4" s="309"/>
      <c r="KQB4" s="309"/>
      <c r="KQD4" s="309"/>
      <c r="KQF4" s="309"/>
      <c r="KQH4" s="309"/>
      <c r="KQJ4" s="309"/>
      <c r="KQL4" s="309"/>
      <c r="KQN4" s="309"/>
      <c r="KQP4" s="309"/>
      <c r="KQR4" s="309"/>
      <c r="KQT4" s="309"/>
      <c r="KQV4" s="309"/>
      <c r="KQX4" s="309"/>
      <c r="KQZ4" s="309"/>
      <c r="KRB4" s="309"/>
      <c r="KRD4" s="309"/>
      <c r="KRF4" s="309"/>
      <c r="KRH4" s="309"/>
      <c r="KRJ4" s="309"/>
      <c r="KRL4" s="309"/>
      <c r="KRN4" s="309"/>
      <c r="KRP4" s="309"/>
      <c r="KRR4" s="309"/>
      <c r="KRT4" s="309"/>
      <c r="KRV4" s="309"/>
      <c r="KRX4" s="309"/>
      <c r="KRZ4" s="309"/>
      <c r="KSB4" s="309"/>
      <c r="KSD4" s="309"/>
      <c r="KSF4" s="309"/>
      <c r="KSH4" s="309"/>
      <c r="KSJ4" s="309"/>
      <c r="KSL4" s="309"/>
      <c r="KSN4" s="309"/>
      <c r="KSP4" s="309"/>
      <c r="KSR4" s="309"/>
      <c r="KST4" s="309"/>
      <c r="KSV4" s="309"/>
      <c r="KSX4" s="309"/>
      <c r="KSZ4" s="309"/>
      <c r="KTB4" s="309"/>
      <c r="KTD4" s="309"/>
      <c r="KTF4" s="309"/>
      <c r="KTH4" s="309"/>
      <c r="KTJ4" s="309"/>
      <c r="KTL4" s="309"/>
      <c r="KTN4" s="309"/>
      <c r="KTP4" s="309"/>
      <c r="KTR4" s="309"/>
      <c r="KTT4" s="309"/>
      <c r="KTV4" s="309"/>
      <c r="KTX4" s="309"/>
      <c r="KTZ4" s="309"/>
      <c r="KUB4" s="309"/>
      <c r="KUD4" s="309"/>
      <c r="KUF4" s="309"/>
      <c r="KUH4" s="309"/>
      <c r="KUJ4" s="309"/>
      <c r="KUL4" s="309"/>
      <c r="KUN4" s="309"/>
      <c r="KUP4" s="309"/>
      <c r="KUR4" s="309"/>
      <c r="KUT4" s="309"/>
      <c r="KUV4" s="309"/>
      <c r="KUX4" s="309"/>
      <c r="KUZ4" s="309"/>
      <c r="KVB4" s="309"/>
      <c r="KVD4" s="309"/>
      <c r="KVF4" s="309"/>
      <c r="KVH4" s="309"/>
      <c r="KVJ4" s="309"/>
      <c r="KVL4" s="309"/>
      <c r="KVN4" s="309"/>
      <c r="KVP4" s="309"/>
      <c r="KVR4" s="309"/>
      <c r="KVT4" s="309"/>
      <c r="KVV4" s="309"/>
      <c r="KVX4" s="309"/>
      <c r="KVZ4" s="309"/>
      <c r="KWB4" s="309"/>
      <c r="KWD4" s="309"/>
      <c r="KWF4" s="309"/>
      <c r="KWH4" s="309"/>
      <c r="KWJ4" s="309"/>
      <c r="KWL4" s="309"/>
      <c r="KWN4" s="309"/>
      <c r="KWP4" s="309"/>
      <c r="KWR4" s="309"/>
      <c r="KWT4" s="309"/>
      <c r="KWV4" s="309"/>
      <c r="KWX4" s="309"/>
      <c r="KWZ4" s="309"/>
      <c r="KXB4" s="309"/>
      <c r="KXD4" s="309"/>
      <c r="KXF4" s="309"/>
      <c r="KXH4" s="309"/>
      <c r="KXJ4" s="309"/>
      <c r="KXL4" s="309"/>
      <c r="KXN4" s="309"/>
      <c r="KXP4" s="309"/>
      <c r="KXR4" s="309"/>
      <c r="KXT4" s="309"/>
      <c r="KXV4" s="309"/>
      <c r="KXX4" s="309"/>
      <c r="KXZ4" s="309"/>
      <c r="KYB4" s="309"/>
      <c r="KYD4" s="309"/>
      <c r="KYF4" s="309"/>
      <c r="KYH4" s="309"/>
      <c r="KYJ4" s="309"/>
      <c r="KYL4" s="309"/>
      <c r="KYN4" s="309"/>
      <c r="KYP4" s="309"/>
      <c r="KYR4" s="309"/>
      <c r="KYT4" s="309"/>
      <c r="KYV4" s="309"/>
      <c r="KYX4" s="309"/>
      <c r="KYZ4" s="309"/>
      <c r="KZB4" s="309"/>
      <c r="KZD4" s="309"/>
      <c r="KZF4" s="309"/>
      <c r="KZH4" s="309"/>
      <c r="KZJ4" s="309"/>
      <c r="KZL4" s="309"/>
      <c r="KZN4" s="309"/>
      <c r="KZP4" s="309"/>
      <c r="KZR4" s="309"/>
      <c r="KZT4" s="309"/>
      <c r="KZV4" s="309"/>
      <c r="KZX4" s="309"/>
      <c r="KZZ4" s="309"/>
      <c r="LAB4" s="309"/>
      <c r="LAD4" s="309"/>
      <c r="LAF4" s="309"/>
      <c r="LAH4" s="309"/>
      <c r="LAJ4" s="309"/>
      <c r="LAL4" s="309"/>
      <c r="LAN4" s="309"/>
      <c r="LAP4" s="309"/>
      <c r="LAR4" s="309"/>
      <c r="LAT4" s="309"/>
      <c r="LAV4" s="309"/>
      <c r="LAX4" s="309"/>
      <c r="LAZ4" s="309"/>
      <c r="LBB4" s="309"/>
      <c r="LBD4" s="309"/>
      <c r="LBF4" s="309"/>
      <c r="LBH4" s="309"/>
      <c r="LBJ4" s="309"/>
      <c r="LBL4" s="309"/>
      <c r="LBN4" s="309"/>
      <c r="LBP4" s="309"/>
      <c r="LBR4" s="309"/>
      <c r="LBT4" s="309"/>
      <c r="LBV4" s="309"/>
      <c r="LBX4" s="309"/>
      <c r="LBZ4" s="309"/>
      <c r="LCB4" s="309"/>
      <c r="LCD4" s="309"/>
      <c r="LCF4" s="309"/>
      <c r="LCH4" s="309"/>
      <c r="LCJ4" s="309"/>
      <c r="LCL4" s="309"/>
      <c r="LCN4" s="309"/>
      <c r="LCP4" s="309"/>
      <c r="LCR4" s="309"/>
      <c r="LCT4" s="309"/>
      <c r="LCV4" s="309"/>
      <c r="LCX4" s="309"/>
      <c r="LCZ4" s="309"/>
      <c r="LDB4" s="309"/>
      <c r="LDD4" s="309"/>
      <c r="LDF4" s="309"/>
      <c r="LDH4" s="309"/>
      <c r="LDJ4" s="309"/>
      <c r="LDL4" s="309"/>
      <c r="LDN4" s="309"/>
      <c r="LDP4" s="309"/>
      <c r="LDR4" s="309"/>
      <c r="LDT4" s="309"/>
      <c r="LDV4" s="309"/>
      <c r="LDX4" s="309"/>
      <c r="LDZ4" s="309"/>
      <c r="LEB4" s="309"/>
      <c r="LED4" s="309"/>
      <c r="LEF4" s="309"/>
      <c r="LEH4" s="309"/>
      <c r="LEJ4" s="309"/>
      <c r="LEL4" s="309"/>
      <c r="LEN4" s="309"/>
      <c r="LEP4" s="309"/>
      <c r="LER4" s="309"/>
      <c r="LET4" s="309"/>
      <c r="LEV4" s="309"/>
      <c r="LEX4" s="309"/>
      <c r="LEZ4" s="309"/>
      <c r="LFB4" s="309"/>
      <c r="LFD4" s="309"/>
      <c r="LFF4" s="309"/>
      <c r="LFH4" s="309"/>
      <c r="LFJ4" s="309"/>
      <c r="LFL4" s="309"/>
      <c r="LFN4" s="309"/>
      <c r="LFP4" s="309"/>
      <c r="LFR4" s="309"/>
      <c r="LFT4" s="309"/>
      <c r="LFV4" s="309"/>
      <c r="LFX4" s="309"/>
      <c r="LFZ4" s="309"/>
      <c r="LGB4" s="309"/>
      <c r="LGD4" s="309"/>
      <c r="LGF4" s="309"/>
      <c r="LGH4" s="309"/>
      <c r="LGJ4" s="309"/>
      <c r="LGL4" s="309"/>
      <c r="LGN4" s="309"/>
      <c r="LGP4" s="309"/>
      <c r="LGR4" s="309"/>
      <c r="LGT4" s="309"/>
      <c r="LGV4" s="309"/>
      <c r="LGX4" s="309"/>
      <c r="LGZ4" s="309"/>
      <c r="LHB4" s="309"/>
      <c r="LHD4" s="309"/>
      <c r="LHF4" s="309"/>
      <c r="LHH4" s="309"/>
      <c r="LHJ4" s="309"/>
      <c r="LHL4" s="309"/>
      <c r="LHN4" s="309"/>
      <c r="LHP4" s="309"/>
      <c r="LHR4" s="309"/>
      <c r="LHT4" s="309"/>
      <c r="LHV4" s="309"/>
      <c r="LHX4" s="309"/>
      <c r="LHZ4" s="309"/>
      <c r="LIB4" s="309"/>
      <c r="LID4" s="309"/>
      <c r="LIF4" s="309"/>
      <c r="LIH4" s="309"/>
      <c r="LIJ4" s="309"/>
      <c r="LIL4" s="309"/>
      <c r="LIN4" s="309"/>
      <c r="LIP4" s="309"/>
      <c r="LIR4" s="309"/>
      <c r="LIT4" s="309"/>
      <c r="LIV4" s="309"/>
      <c r="LIX4" s="309"/>
      <c r="LIZ4" s="309"/>
      <c r="LJB4" s="309"/>
      <c r="LJD4" s="309"/>
      <c r="LJF4" s="309"/>
      <c r="LJH4" s="309"/>
      <c r="LJJ4" s="309"/>
      <c r="LJL4" s="309"/>
      <c r="LJN4" s="309"/>
      <c r="LJP4" s="309"/>
      <c r="LJR4" s="309"/>
      <c r="LJT4" s="309"/>
      <c r="LJV4" s="309"/>
      <c r="LJX4" s="309"/>
      <c r="LJZ4" s="309"/>
      <c r="LKB4" s="309"/>
      <c r="LKD4" s="309"/>
      <c r="LKF4" s="309"/>
      <c r="LKH4" s="309"/>
      <c r="LKJ4" s="309"/>
      <c r="LKL4" s="309"/>
      <c r="LKN4" s="309"/>
      <c r="LKP4" s="309"/>
      <c r="LKR4" s="309"/>
      <c r="LKT4" s="309"/>
      <c r="LKV4" s="309"/>
      <c r="LKX4" s="309"/>
      <c r="LKZ4" s="309"/>
      <c r="LLB4" s="309"/>
      <c r="LLD4" s="309"/>
      <c r="LLF4" s="309"/>
      <c r="LLH4" s="309"/>
      <c r="LLJ4" s="309"/>
      <c r="LLL4" s="309"/>
      <c r="LLN4" s="309"/>
      <c r="LLP4" s="309"/>
      <c r="LLR4" s="309"/>
      <c r="LLT4" s="309"/>
      <c r="LLV4" s="309"/>
      <c r="LLX4" s="309"/>
      <c r="LLZ4" s="309"/>
      <c r="LMB4" s="309"/>
      <c r="LMD4" s="309"/>
      <c r="LMF4" s="309"/>
      <c r="LMH4" s="309"/>
      <c r="LMJ4" s="309"/>
      <c r="LML4" s="309"/>
      <c r="LMN4" s="309"/>
      <c r="LMP4" s="309"/>
      <c r="LMR4" s="309"/>
      <c r="LMT4" s="309"/>
      <c r="LMV4" s="309"/>
      <c r="LMX4" s="309"/>
      <c r="LMZ4" s="309"/>
      <c r="LNB4" s="309"/>
      <c r="LND4" s="309"/>
      <c r="LNF4" s="309"/>
      <c r="LNH4" s="309"/>
      <c r="LNJ4" s="309"/>
      <c r="LNL4" s="309"/>
      <c r="LNN4" s="309"/>
      <c r="LNP4" s="309"/>
      <c r="LNR4" s="309"/>
      <c r="LNT4" s="309"/>
      <c r="LNV4" s="309"/>
      <c r="LNX4" s="309"/>
      <c r="LNZ4" s="309"/>
      <c r="LOB4" s="309"/>
      <c r="LOD4" s="309"/>
      <c r="LOF4" s="309"/>
      <c r="LOH4" s="309"/>
      <c r="LOJ4" s="309"/>
      <c r="LOL4" s="309"/>
      <c r="LON4" s="309"/>
      <c r="LOP4" s="309"/>
      <c r="LOR4" s="309"/>
      <c r="LOT4" s="309"/>
      <c r="LOV4" s="309"/>
      <c r="LOX4" s="309"/>
      <c r="LOZ4" s="309"/>
      <c r="LPB4" s="309"/>
      <c r="LPD4" s="309"/>
      <c r="LPF4" s="309"/>
      <c r="LPH4" s="309"/>
      <c r="LPJ4" s="309"/>
      <c r="LPL4" s="309"/>
      <c r="LPN4" s="309"/>
      <c r="LPP4" s="309"/>
      <c r="LPR4" s="309"/>
      <c r="LPT4" s="309"/>
      <c r="LPV4" s="309"/>
      <c r="LPX4" s="309"/>
      <c r="LPZ4" s="309"/>
      <c r="LQB4" s="309"/>
      <c r="LQD4" s="309"/>
      <c r="LQF4" s="309"/>
      <c r="LQH4" s="309"/>
      <c r="LQJ4" s="309"/>
      <c r="LQL4" s="309"/>
      <c r="LQN4" s="309"/>
      <c r="LQP4" s="309"/>
      <c r="LQR4" s="309"/>
      <c r="LQT4" s="309"/>
      <c r="LQV4" s="309"/>
      <c r="LQX4" s="309"/>
      <c r="LQZ4" s="309"/>
      <c r="LRB4" s="309"/>
      <c r="LRD4" s="309"/>
      <c r="LRF4" s="309"/>
      <c r="LRH4" s="309"/>
      <c r="LRJ4" s="309"/>
      <c r="LRL4" s="309"/>
      <c r="LRN4" s="309"/>
      <c r="LRP4" s="309"/>
      <c r="LRR4" s="309"/>
      <c r="LRT4" s="309"/>
      <c r="LRV4" s="309"/>
      <c r="LRX4" s="309"/>
      <c r="LRZ4" s="309"/>
      <c r="LSB4" s="309"/>
      <c r="LSD4" s="309"/>
      <c r="LSF4" s="309"/>
      <c r="LSH4" s="309"/>
      <c r="LSJ4" s="309"/>
      <c r="LSL4" s="309"/>
      <c r="LSN4" s="309"/>
      <c r="LSP4" s="309"/>
      <c r="LSR4" s="309"/>
      <c r="LST4" s="309"/>
      <c r="LSV4" s="309"/>
      <c r="LSX4" s="309"/>
      <c r="LSZ4" s="309"/>
      <c r="LTB4" s="309"/>
      <c r="LTD4" s="309"/>
      <c r="LTF4" s="309"/>
      <c r="LTH4" s="309"/>
      <c r="LTJ4" s="309"/>
      <c r="LTL4" s="309"/>
      <c r="LTN4" s="309"/>
      <c r="LTP4" s="309"/>
      <c r="LTR4" s="309"/>
      <c r="LTT4" s="309"/>
      <c r="LTV4" s="309"/>
      <c r="LTX4" s="309"/>
      <c r="LTZ4" s="309"/>
      <c r="LUB4" s="309"/>
      <c r="LUD4" s="309"/>
      <c r="LUF4" s="309"/>
      <c r="LUH4" s="309"/>
      <c r="LUJ4" s="309"/>
      <c r="LUL4" s="309"/>
      <c r="LUN4" s="309"/>
      <c r="LUP4" s="309"/>
      <c r="LUR4" s="309"/>
      <c r="LUT4" s="309"/>
      <c r="LUV4" s="309"/>
      <c r="LUX4" s="309"/>
      <c r="LUZ4" s="309"/>
      <c r="LVB4" s="309"/>
      <c r="LVD4" s="309"/>
      <c r="LVF4" s="309"/>
      <c r="LVH4" s="309"/>
      <c r="LVJ4" s="309"/>
      <c r="LVL4" s="309"/>
      <c r="LVN4" s="309"/>
      <c r="LVP4" s="309"/>
      <c r="LVR4" s="309"/>
      <c r="LVT4" s="309"/>
      <c r="LVV4" s="309"/>
      <c r="LVX4" s="309"/>
      <c r="LVZ4" s="309"/>
      <c r="LWB4" s="309"/>
      <c r="LWD4" s="309"/>
      <c r="LWF4" s="309"/>
      <c r="LWH4" s="309"/>
      <c r="LWJ4" s="309"/>
      <c r="LWL4" s="309"/>
      <c r="LWN4" s="309"/>
      <c r="LWP4" s="309"/>
      <c r="LWR4" s="309"/>
      <c r="LWT4" s="309"/>
      <c r="LWV4" s="309"/>
      <c r="LWX4" s="309"/>
      <c r="LWZ4" s="309"/>
      <c r="LXB4" s="309"/>
      <c r="LXD4" s="309"/>
      <c r="LXF4" s="309"/>
      <c r="LXH4" s="309"/>
      <c r="LXJ4" s="309"/>
      <c r="LXL4" s="309"/>
      <c r="LXN4" s="309"/>
      <c r="LXP4" s="309"/>
      <c r="LXR4" s="309"/>
      <c r="LXT4" s="309"/>
      <c r="LXV4" s="309"/>
      <c r="LXX4" s="309"/>
      <c r="LXZ4" s="309"/>
      <c r="LYB4" s="309"/>
      <c r="LYD4" s="309"/>
      <c r="LYF4" s="309"/>
      <c r="LYH4" s="309"/>
      <c r="LYJ4" s="309"/>
      <c r="LYL4" s="309"/>
      <c r="LYN4" s="309"/>
      <c r="LYP4" s="309"/>
      <c r="LYR4" s="309"/>
      <c r="LYT4" s="309"/>
      <c r="LYV4" s="309"/>
      <c r="LYX4" s="309"/>
      <c r="LYZ4" s="309"/>
      <c r="LZB4" s="309"/>
      <c r="LZD4" s="309"/>
      <c r="LZF4" s="309"/>
      <c r="LZH4" s="309"/>
      <c r="LZJ4" s="309"/>
      <c r="LZL4" s="309"/>
      <c r="LZN4" s="309"/>
      <c r="LZP4" s="309"/>
      <c r="LZR4" s="309"/>
      <c r="LZT4" s="309"/>
      <c r="LZV4" s="309"/>
      <c r="LZX4" s="309"/>
      <c r="LZZ4" s="309"/>
      <c r="MAB4" s="309"/>
      <c r="MAD4" s="309"/>
      <c r="MAF4" s="309"/>
      <c r="MAH4" s="309"/>
      <c r="MAJ4" s="309"/>
      <c r="MAL4" s="309"/>
      <c r="MAN4" s="309"/>
      <c r="MAP4" s="309"/>
      <c r="MAR4" s="309"/>
      <c r="MAT4" s="309"/>
      <c r="MAV4" s="309"/>
      <c r="MAX4" s="309"/>
      <c r="MAZ4" s="309"/>
      <c r="MBB4" s="309"/>
      <c r="MBD4" s="309"/>
      <c r="MBF4" s="309"/>
      <c r="MBH4" s="309"/>
      <c r="MBJ4" s="309"/>
      <c r="MBL4" s="309"/>
      <c r="MBN4" s="309"/>
      <c r="MBP4" s="309"/>
      <c r="MBR4" s="309"/>
      <c r="MBT4" s="309"/>
      <c r="MBV4" s="309"/>
      <c r="MBX4" s="309"/>
      <c r="MBZ4" s="309"/>
      <c r="MCB4" s="309"/>
      <c r="MCD4" s="309"/>
      <c r="MCF4" s="309"/>
      <c r="MCH4" s="309"/>
      <c r="MCJ4" s="309"/>
      <c r="MCL4" s="309"/>
      <c r="MCN4" s="309"/>
      <c r="MCP4" s="309"/>
      <c r="MCR4" s="309"/>
      <c r="MCT4" s="309"/>
      <c r="MCV4" s="309"/>
      <c r="MCX4" s="309"/>
      <c r="MCZ4" s="309"/>
      <c r="MDB4" s="309"/>
      <c r="MDD4" s="309"/>
      <c r="MDF4" s="309"/>
      <c r="MDH4" s="309"/>
      <c r="MDJ4" s="309"/>
      <c r="MDL4" s="309"/>
      <c r="MDN4" s="309"/>
      <c r="MDP4" s="309"/>
      <c r="MDR4" s="309"/>
      <c r="MDT4" s="309"/>
      <c r="MDV4" s="309"/>
      <c r="MDX4" s="309"/>
      <c r="MDZ4" s="309"/>
      <c r="MEB4" s="309"/>
      <c r="MED4" s="309"/>
      <c r="MEF4" s="309"/>
      <c r="MEH4" s="309"/>
      <c r="MEJ4" s="309"/>
      <c r="MEL4" s="309"/>
      <c r="MEN4" s="309"/>
      <c r="MEP4" s="309"/>
      <c r="MER4" s="309"/>
      <c r="MET4" s="309"/>
      <c r="MEV4" s="309"/>
      <c r="MEX4" s="309"/>
      <c r="MEZ4" s="309"/>
      <c r="MFB4" s="309"/>
      <c r="MFD4" s="309"/>
      <c r="MFF4" s="309"/>
      <c r="MFH4" s="309"/>
      <c r="MFJ4" s="309"/>
      <c r="MFL4" s="309"/>
      <c r="MFN4" s="309"/>
      <c r="MFP4" s="309"/>
      <c r="MFR4" s="309"/>
      <c r="MFT4" s="309"/>
      <c r="MFV4" s="309"/>
      <c r="MFX4" s="309"/>
      <c r="MFZ4" s="309"/>
      <c r="MGB4" s="309"/>
      <c r="MGD4" s="309"/>
      <c r="MGF4" s="309"/>
      <c r="MGH4" s="309"/>
      <c r="MGJ4" s="309"/>
      <c r="MGL4" s="309"/>
      <c r="MGN4" s="309"/>
      <c r="MGP4" s="309"/>
      <c r="MGR4" s="309"/>
      <c r="MGT4" s="309"/>
      <c r="MGV4" s="309"/>
      <c r="MGX4" s="309"/>
      <c r="MGZ4" s="309"/>
      <c r="MHB4" s="309"/>
      <c r="MHD4" s="309"/>
      <c r="MHF4" s="309"/>
      <c r="MHH4" s="309"/>
      <c r="MHJ4" s="309"/>
      <c r="MHL4" s="309"/>
      <c r="MHN4" s="309"/>
      <c r="MHP4" s="309"/>
      <c r="MHR4" s="309"/>
      <c r="MHT4" s="309"/>
      <c r="MHV4" s="309"/>
      <c r="MHX4" s="309"/>
      <c r="MHZ4" s="309"/>
      <c r="MIB4" s="309"/>
      <c r="MID4" s="309"/>
      <c r="MIF4" s="309"/>
      <c r="MIH4" s="309"/>
      <c r="MIJ4" s="309"/>
      <c r="MIL4" s="309"/>
      <c r="MIN4" s="309"/>
      <c r="MIP4" s="309"/>
      <c r="MIR4" s="309"/>
      <c r="MIT4" s="309"/>
      <c r="MIV4" s="309"/>
      <c r="MIX4" s="309"/>
      <c r="MIZ4" s="309"/>
      <c r="MJB4" s="309"/>
      <c r="MJD4" s="309"/>
      <c r="MJF4" s="309"/>
      <c r="MJH4" s="309"/>
      <c r="MJJ4" s="309"/>
      <c r="MJL4" s="309"/>
      <c r="MJN4" s="309"/>
      <c r="MJP4" s="309"/>
      <c r="MJR4" s="309"/>
      <c r="MJT4" s="309"/>
      <c r="MJV4" s="309"/>
      <c r="MJX4" s="309"/>
      <c r="MJZ4" s="309"/>
      <c r="MKB4" s="309"/>
      <c r="MKD4" s="309"/>
      <c r="MKF4" s="309"/>
      <c r="MKH4" s="309"/>
      <c r="MKJ4" s="309"/>
      <c r="MKL4" s="309"/>
      <c r="MKN4" s="309"/>
      <c r="MKP4" s="309"/>
      <c r="MKR4" s="309"/>
      <c r="MKT4" s="309"/>
      <c r="MKV4" s="309"/>
      <c r="MKX4" s="309"/>
      <c r="MKZ4" s="309"/>
      <c r="MLB4" s="309"/>
      <c r="MLD4" s="309"/>
      <c r="MLF4" s="309"/>
      <c r="MLH4" s="309"/>
      <c r="MLJ4" s="309"/>
      <c r="MLL4" s="309"/>
      <c r="MLN4" s="309"/>
      <c r="MLP4" s="309"/>
      <c r="MLR4" s="309"/>
      <c r="MLT4" s="309"/>
      <c r="MLV4" s="309"/>
      <c r="MLX4" s="309"/>
      <c r="MLZ4" s="309"/>
      <c r="MMB4" s="309"/>
      <c r="MMD4" s="309"/>
      <c r="MMF4" s="309"/>
      <c r="MMH4" s="309"/>
      <c r="MMJ4" s="309"/>
      <c r="MML4" s="309"/>
      <c r="MMN4" s="309"/>
      <c r="MMP4" s="309"/>
      <c r="MMR4" s="309"/>
      <c r="MMT4" s="309"/>
      <c r="MMV4" s="309"/>
      <c r="MMX4" s="309"/>
      <c r="MMZ4" s="309"/>
      <c r="MNB4" s="309"/>
      <c r="MND4" s="309"/>
      <c r="MNF4" s="309"/>
      <c r="MNH4" s="309"/>
      <c r="MNJ4" s="309"/>
      <c r="MNL4" s="309"/>
      <c r="MNN4" s="309"/>
      <c r="MNP4" s="309"/>
      <c r="MNR4" s="309"/>
      <c r="MNT4" s="309"/>
      <c r="MNV4" s="309"/>
      <c r="MNX4" s="309"/>
      <c r="MNZ4" s="309"/>
      <c r="MOB4" s="309"/>
      <c r="MOD4" s="309"/>
      <c r="MOF4" s="309"/>
      <c r="MOH4" s="309"/>
      <c r="MOJ4" s="309"/>
      <c r="MOL4" s="309"/>
      <c r="MON4" s="309"/>
      <c r="MOP4" s="309"/>
      <c r="MOR4" s="309"/>
      <c r="MOT4" s="309"/>
      <c r="MOV4" s="309"/>
      <c r="MOX4" s="309"/>
      <c r="MOZ4" s="309"/>
      <c r="MPB4" s="309"/>
      <c r="MPD4" s="309"/>
      <c r="MPF4" s="309"/>
      <c r="MPH4" s="309"/>
      <c r="MPJ4" s="309"/>
      <c r="MPL4" s="309"/>
      <c r="MPN4" s="309"/>
      <c r="MPP4" s="309"/>
      <c r="MPR4" s="309"/>
      <c r="MPT4" s="309"/>
      <c r="MPV4" s="309"/>
      <c r="MPX4" s="309"/>
      <c r="MPZ4" s="309"/>
      <c r="MQB4" s="309"/>
      <c r="MQD4" s="309"/>
      <c r="MQF4" s="309"/>
      <c r="MQH4" s="309"/>
      <c r="MQJ4" s="309"/>
      <c r="MQL4" s="309"/>
      <c r="MQN4" s="309"/>
      <c r="MQP4" s="309"/>
      <c r="MQR4" s="309"/>
      <c r="MQT4" s="309"/>
      <c r="MQV4" s="309"/>
      <c r="MQX4" s="309"/>
      <c r="MQZ4" s="309"/>
      <c r="MRB4" s="309"/>
      <c r="MRD4" s="309"/>
      <c r="MRF4" s="309"/>
      <c r="MRH4" s="309"/>
      <c r="MRJ4" s="309"/>
      <c r="MRL4" s="309"/>
      <c r="MRN4" s="309"/>
      <c r="MRP4" s="309"/>
      <c r="MRR4" s="309"/>
      <c r="MRT4" s="309"/>
      <c r="MRV4" s="309"/>
      <c r="MRX4" s="309"/>
      <c r="MRZ4" s="309"/>
      <c r="MSB4" s="309"/>
      <c r="MSD4" s="309"/>
      <c r="MSF4" s="309"/>
      <c r="MSH4" s="309"/>
      <c r="MSJ4" s="309"/>
      <c r="MSL4" s="309"/>
      <c r="MSN4" s="309"/>
      <c r="MSP4" s="309"/>
      <c r="MSR4" s="309"/>
      <c r="MST4" s="309"/>
      <c r="MSV4" s="309"/>
      <c r="MSX4" s="309"/>
      <c r="MSZ4" s="309"/>
      <c r="MTB4" s="309"/>
      <c r="MTD4" s="309"/>
      <c r="MTF4" s="309"/>
      <c r="MTH4" s="309"/>
      <c r="MTJ4" s="309"/>
      <c r="MTL4" s="309"/>
      <c r="MTN4" s="309"/>
      <c r="MTP4" s="309"/>
      <c r="MTR4" s="309"/>
      <c r="MTT4" s="309"/>
      <c r="MTV4" s="309"/>
      <c r="MTX4" s="309"/>
      <c r="MTZ4" s="309"/>
      <c r="MUB4" s="309"/>
      <c r="MUD4" s="309"/>
      <c r="MUF4" s="309"/>
      <c r="MUH4" s="309"/>
      <c r="MUJ4" s="309"/>
      <c r="MUL4" s="309"/>
      <c r="MUN4" s="309"/>
      <c r="MUP4" s="309"/>
      <c r="MUR4" s="309"/>
      <c r="MUT4" s="309"/>
      <c r="MUV4" s="309"/>
      <c r="MUX4" s="309"/>
      <c r="MUZ4" s="309"/>
      <c r="MVB4" s="309"/>
      <c r="MVD4" s="309"/>
      <c r="MVF4" s="309"/>
      <c r="MVH4" s="309"/>
      <c r="MVJ4" s="309"/>
      <c r="MVL4" s="309"/>
      <c r="MVN4" s="309"/>
      <c r="MVP4" s="309"/>
      <c r="MVR4" s="309"/>
      <c r="MVT4" s="309"/>
      <c r="MVV4" s="309"/>
      <c r="MVX4" s="309"/>
      <c r="MVZ4" s="309"/>
      <c r="MWB4" s="309"/>
      <c r="MWD4" s="309"/>
      <c r="MWF4" s="309"/>
      <c r="MWH4" s="309"/>
      <c r="MWJ4" s="309"/>
      <c r="MWL4" s="309"/>
      <c r="MWN4" s="309"/>
      <c r="MWP4" s="309"/>
      <c r="MWR4" s="309"/>
      <c r="MWT4" s="309"/>
      <c r="MWV4" s="309"/>
      <c r="MWX4" s="309"/>
      <c r="MWZ4" s="309"/>
      <c r="MXB4" s="309"/>
      <c r="MXD4" s="309"/>
      <c r="MXF4" s="309"/>
      <c r="MXH4" s="309"/>
      <c r="MXJ4" s="309"/>
      <c r="MXL4" s="309"/>
      <c r="MXN4" s="309"/>
      <c r="MXP4" s="309"/>
      <c r="MXR4" s="309"/>
      <c r="MXT4" s="309"/>
      <c r="MXV4" s="309"/>
      <c r="MXX4" s="309"/>
      <c r="MXZ4" s="309"/>
      <c r="MYB4" s="309"/>
      <c r="MYD4" s="309"/>
      <c r="MYF4" s="309"/>
      <c r="MYH4" s="309"/>
      <c r="MYJ4" s="309"/>
      <c r="MYL4" s="309"/>
      <c r="MYN4" s="309"/>
      <c r="MYP4" s="309"/>
      <c r="MYR4" s="309"/>
      <c r="MYT4" s="309"/>
      <c r="MYV4" s="309"/>
      <c r="MYX4" s="309"/>
      <c r="MYZ4" s="309"/>
      <c r="MZB4" s="309"/>
      <c r="MZD4" s="309"/>
      <c r="MZF4" s="309"/>
      <c r="MZH4" s="309"/>
      <c r="MZJ4" s="309"/>
      <c r="MZL4" s="309"/>
      <c r="MZN4" s="309"/>
      <c r="MZP4" s="309"/>
      <c r="MZR4" s="309"/>
      <c r="MZT4" s="309"/>
      <c r="MZV4" s="309"/>
      <c r="MZX4" s="309"/>
      <c r="MZZ4" s="309"/>
      <c r="NAB4" s="309"/>
      <c r="NAD4" s="309"/>
      <c r="NAF4" s="309"/>
      <c r="NAH4" s="309"/>
      <c r="NAJ4" s="309"/>
      <c r="NAL4" s="309"/>
      <c r="NAN4" s="309"/>
      <c r="NAP4" s="309"/>
      <c r="NAR4" s="309"/>
      <c r="NAT4" s="309"/>
      <c r="NAV4" s="309"/>
      <c r="NAX4" s="309"/>
      <c r="NAZ4" s="309"/>
      <c r="NBB4" s="309"/>
      <c r="NBD4" s="309"/>
      <c r="NBF4" s="309"/>
      <c r="NBH4" s="309"/>
      <c r="NBJ4" s="309"/>
      <c r="NBL4" s="309"/>
      <c r="NBN4" s="309"/>
      <c r="NBP4" s="309"/>
      <c r="NBR4" s="309"/>
      <c r="NBT4" s="309"/>
      <c r="NBV4" s="309"/>
      <c r="NBX4" s="309"/>
      <c r="NBZ4" s="309"/>
      <c r="NCB4" s="309"/>
      <c r="NCD4" s="309"/>
      <c r="NCF4" s="309"/>
      <c r="NCH4" s="309"/>
      <c r="NCJ4" s="309"/>
      <c r="NCL4" s="309"/>
      <c r="NCN4" s="309"/>
      <c r="NCP4" s="309"/>
      <c r="NCR4" s="309"/>
      <c r="NCT4" s="309"/>
      <c r="NCV4" s="309"/>
      <c r="NCX4" s="309"/>
      <c r="NCZ4" s="309"/>
      <c r="NDB4" s="309"/>
      <c r="NDD4" s="309"/>
      <c r="NDF4" s="309"/>
      <c r="NDH4" s="309"/>
      <c r="NDJ4" s="309"/>
      <c r="NDL4" s="309"/>
      <c r="NDN4" s="309"/>
      <c r="NDP4" s="309"/>
      <c r="NDR4" s="309"/>
      <c r="NDT4" s="309"/>
      <c r="NDV4" s="309"/>
      <c r="NDX4" s="309"/>
      <c r="NDZ4" s="309"/>
      <c r="NEB4" s="309"/>
      <c r="NED4" s="309"/>
      <c r="NEF4" s="309"/>
      <c r="NEH4" s="309"/>
      <c r="NEJ4" s="309"/>
      <c r="NEL4" s="309"/>
      <c r="NEN4" s="309"/>
      <c r="NEP4" s="309"/>
      <c r="NER4" s="309"/>
      <c r="NET4" s="309"/>
      <c r="NEV4" s="309"/>
      <c r="NEX4" s="309"/>
      <c r="NEZ4" s="309"/>
      <c r="NFB4" s="309"/>
      <c r="NFD4" s="309"/>
      <c r="NFF4" s="309"/>
      <c r="NFH4" s="309"/>
      <c r="NFJ4" s="309"/>
      <c r="NFL4" s="309"/>
      <c r="NFN4" s="309"/>
      <c r="NFP4" s="309"/>
      <c r="NFR4" s="309"/>
      <c r="NFT4" s="309"/>
      <c r="NFV4" s="309"/>
      <c r="NFX4" s="309"/>
      <c r="NFZ4" s="309"/>
      <c r="NGB4" s="309"/>
      <c r="NGD4" s="309"/>
      <c r="NGF4" s="309"/>
      <c r="NGH4" s="309"/>
      <c r="NGJ4" s="309"/>
      <c r="NGL4" s="309"/>
      <c r="NGN4" s="309"/>
      <c r="NGP4" s="309"/>
      <c r="NGR4" s="309"/>
      <c r="NGT4" s="309"/>
      <c r="NGV4" s="309"/>
      <c r="NGX4" s="309"/>
      <c r="NGZ4" s="309"/>
      <c r="NHB4" s="309"/>
      <c r="NHD4" s="309"/>
      <c r="NHF4" s="309"/>
      <c r="NHH4" s="309"/>
      <c r="NHJ4" s="309"/>
      <c r="NHL4" s="309"/>
      <c r="NHN4" s="309"/>
      <c r="NHP4" s="309"/>
      <c r="NHR4" s="309"/>
      <c r="NHT4" s="309"/>
      <c r="NHV4" s="309"/>
      <c r="NHX4" s="309"/>
      <c r="NHZ4" s="309"/>
      <c r="NIB4" s="309"/>
      <c r="NID4" s="309"/>
      <c r="NIF4" s="309"/>
      <c r="NIH4" s="309"/>
      <c r="NIJ4" s="309"/>
      <c r="NIL4" s="309"/>
      <c r="NIN4" s="309"/>
      <c r="NIP4" s="309"/>
      <c r="NIR4" s="309"/>
      <c r="NIT4" s="309"/>
      <c r="NIV4" s="309"/>
      <c r="NIX4" s="309"/>
      <c r="NIZ4" s="309"/>
      <c r="NJB4" s="309"/>
      <c r="NJD4" s="309"/>
      <c r="NJF4" s="309"/>
      <c r="NJH4" s="309"/>
      <c r="NJJ4" s="309"/>
      <c r="NJL4" s="309"/>
      <c r="NJN4" s="309"/>
      <c r="NJP4" s="309"/>
      <c r="NJR4" s="309"/>
      <c r="NJT4" s="309"/>
      <c r="NJV4" s="309"/>
      <c r="NJX4" s="309"/>
      <c r="NJZ4" s="309"/>
      <c r="NKB4" s="309"/>
      <c r="NKD4" s="309"/>
      <c r="NKF4" s="309"/>
      <c r="NKH4" s="309"/>
      <c r="NKJ4" s="309"/>
      <c r="NKL4" s="309"/>
      <c r="NKN4" s="309"/>
      <c r="NKP4" s="309"/>
      <c r="NKR4" s="309"/>
      <c r="NKT4" s="309"/>
      <c r="NKV4" s="309"/>
      <c r="NKX4" s="309"/>
      <c r="NKZ4" s="309"/>
      <c r="NLB4" s="309"/>
      <c r="NLD4" s="309"/>
      <c r="NLF4" s="309"/>
      <c r="NLH4" s="309"/>
      <c r="NLJ4" s="309"/>
      <c r="NLL4" s="309"/>
      <c r="NLN4" s="309"/>
      <c r="NLP4" s="309"/>
      <c r="NLR4" s="309"/>
      <c r="NLT4" s="309"/>
      <c r="NLV4" s="309"/>
      <c r="NLX4" s="309"/>
      <c r="NLZ4" s="309"/>
      <c r="NMB4" s="309"/>
      <c r="NMD4" s="309"/>
      <c r="NMF4" s="309"/>
      <c r="NMH4" s="309"/>
      <c r="NMJ4" s="309"/>
      <c r="NML4" s="309"/>
      <c r="NMN4" s="309"/>
      <c r="NMP4" s="309"/>
      <c r="NMR4" s="309"/>
      <c r="NMT4" s="309"/>
      <c r="NMV4" s="309"/>
      <c r="NMX4" s="309"/>
      <c r="NMZ4" s="309"/>
      <c r="NNB4" s="309"/>
      <c r="NND4" s="309"/>
      <c r="NNF4" s="309"/>
      <c r="NNH4" s="309"/>
      <c r="NNJ4" s="309"/>
      <c r="NNL4" s="309"/>
      <c r="NNN4" s="309"/>
      <c r="NNP4" s="309"/>
      <c r="NNR4" s="309"/>
      <c r="NNT4" s="309"/>
      <c r="NNV4" s="309"/>
      <c r="NNX4" s="309"/>
      <c r="NNZ4" s="309"/>
      <c r="NOB4" s="309"/>
      <c r="NOD4" s="309"/>
      <c r="NOF4" s="309"/>
      <c r="NOH4" s="309"/>
      <c r="NOJ4" s="309"/>
      <c r="NOL4" s="309"/>
      <c r="NON4" s="309"/>
      <c r="NOP4" s="309"/>
      <c r="NOR4" s="309"/>
      <c r="NOT4" s="309"/>
      <c r="NOV4" s="309"/>
      <c r="NOX4" s="309"/>
      <c r="NOZ4" s="309"/>
      <c r="NPB4" s="309"/>
      <c r="NPD4" s="309"/>
      <c r="NPF4" s="309"/>
      <c r="NPH4" s="309"/>
      <c r="NPJ4" s="309"/>
      <c r="NPL4" s="309"/>
      <c r="NPN4" s="309"/>
      <c r="NPP4" s="309"/>
      <c r="NPR4" s="309"/>
      <c r="NPT4" s="309"/>
      <c r="NPV4" s="309"/>
      <c r="NPX4" s="309"/>
      <c r="NPZ4" s="309"/>
      <c r="NQB4" s="309"/>
      <c r="NQD4" s="309"/>
      <c r="NQF4" s="309"/>
      <c r="NQH4" s="309"/>
      <c r="NQJ4" s="309"/>
      <c r="NQL4" s="309"/>
      <c r="NQN4" s="309"/>
      <c r="NQP4" s="309"/>
      <c r="NQR4" s="309"/>
      <c r="NQT4" s="309"/>
      <c r="NQV4" s="309"/>
      <c r="NQX4" s="309"/>
      <c r="NQZ4" s="309"/>
      <c r="NRB4" s="309"/>
      <c r="NRD4" s="309"/>
      <c r="NRF4" s="309"/>
      <c r="NRH4" s="309"/>
      <c r="NRJ4" s="309"/>
      <c r="NRL4" s="309"/>
      <c r="NRN4" s="309"/>
      <c r="NRP4" s="309"/>
      <c r="NRR4" s="309"/>
      <c r="NRT4" s="309"/>
      <c r="NRV4" s="309"/>
      <c r="NRX4" s="309"/>
      <c r="NRZ4" s="309"/>
      <c r="NSB4" s="309"/>
      <c r="NSD4" s="309"/>
      <c r="NSF4" s="309"/>
      <c r="NSH4" s="309"/>
      <c r="NSJ4" s="309"/>
      <c r="NSL4" s="309"/>
      <c r="NSN4" s="309"/>
      <c r="NSP4" s="309"/>
      <c r="NSR4" s="309"/>
      <c r="NST4" s="309"/>
      <c r="NSV4" s="309"/>
      <c r="NSX4" s="309"/>
      <c r="NSZ4" s="309"/>
      <c r="NTB4" s="309"/>
      <c r="NTD4" s="309"/>
      <c r="NTF4" s="309"/>
      <c r="NTH4" s="309"/>
      <c r="NTJ4" s="309"/>
      <c r="NTL4" s="309"/>
      <c r="NTN4" s="309"/>
      <c r="NTP4" s="309"/>
      <c r="NTR4" s="309"/>
      <c r="NTT4" s="309"/>
      <c r="NTV4" s="309"/>
      <c r="NTX4" s="309"/>
      <c r="NTZ4" s="309"/>
      <c r="NUB4" s="309"/>
      <c r="NUD4" s="309"/>
      <c r="NUF4" s="309"/>
      <c r="NUH4" s="309"/>
      <c r="NUJ4" s="309"/>
      <c r="NUL4" s="309"/>
      <c r="NUN4" s="309"/>
      <c r="NUP4" s="309"/>
      <c r="NUR4" s="309"/>
      <c r="NUT4" s="309"/>
      <c r="NUV4" s="309"/>
      <c r="NUX4" s="309"/>
      <c r="NUZ4" s="309"/>
      <c r="NVB4" s="309"/>
      <c r="NVD4" s="309"/>
      <c r="NVF4" s="309"/>
      <c r="NVH4" s="309"/>
      <c r="NVJ4" s="309"/>
      <c r="NVL4" s="309"/>
      <c r="NVN4" s="309"/>
      <c r="NVP4" s="309"/>
      <c r="NVR4" s="309"/>
      <c r="NVT4" s="309"/>
      <c r="NVV4" s="309"/>
      <c r="NVX4" s="309"/>
      <c r="NVZ4" s="309"/>
      <c r="NWB4" s="309"/>
      <c r="NWD4" s="309"/>
      <c r="NWF4" s="309"/>
      <c r="NWH4" s="309"/>
      <c r="NWJ4" s="309"/>
      <c r="NWL4" s="309"/>
      <c r="NWN4" s="309"/>
      <c r="NWP4" s="309"/>
      <c r="NWR4" s="309"/>
      <c r="NWT4" s="309"/>
      <c r="NWV4" s="309"/>
      <c r="NWX4" s="309"/>
      <c r="NWZ4" s="309"/>
      <c r="NXB4" s="309"/>
      <c r="NXD4" s="309"/>
      <c r="NXF4" s="309"/>
      <c r="NXH4" s="309"/>
      <c r="NXJ4" s="309"/>
      <c r="NXL4" s="309"/>
      <c r="NXN4" s="309"/>
      <c r="NXP4" s="309"/>
      <c r="NXR4" s="309"/>
      <c r="NXT4" s="309"/>
      <c r="NXV4" s="309"/>
      <c r="NXX4" s="309"/>
      <c r="NXZ4" s="309"/>
      <c r="NYB4" s="309"/>
      <c r="NYD4" s="309"/>
      <c r="NYF4" s="309"/>
      <c r="NYH4" s="309"/>
      <c r="NYJ4" s="309"/>
      <c r="NYL4" s="309"/>
      <c r="NYN4" s="309"/>
      <c r="NYP4" s="309"/>
      <c r="NYR4" s="309"/>
      <c r="NYT4" s="309"/>
      <c r="NYV4" s="309"/>
      <c r="NYX4" s="309"/>
      <c r="NYZ4" s="309"/>
      <c r="NZB4" s="309"/>
      <c r="NZD4" s="309"/>
      <c r="NZF4" s="309"/>
      <c r="NZH4" s="309"/>
      <c r="NZJ4" s="309"/>
      <c r="NZL4" s="309"/>
      <c r="NZN4" s="309"/>
      <c r="NZP4" s="309"/>
      <c r="NZR4" s="309"/>
      <c r="NZT4" s="309"/>
      <c r="NZV4" s="309"/>
      <c r="NZX4" s="309"/>
      <c r="NZZ4" s="309"/>
      <c r="OAB4" s="309"/>
      <c r="OAD4" s="309"/>
      <c r="OAF4" s="309"/>
      <c r="OAH4" s="309"/>
      <c r="OAJ4" s="309"/>
      <c r="OAL4" s="309"/>
      <c r="OAN4" s="309"/>
      <c r="OAP4" s="309"/>
      <c r="OAR4" s="309"/>
      <c r="OAT4" s="309"/>
      <c r="OAV4" s="309"/>
      <c r="OAX4" s="309"/>
      <c r="OAZ4" s="309"/>
      <c r="OBB4" s="309"/>
      <c r="OBD4" s="309"/>
      <c r="OBF4" s="309"/>
      <c r="OBH4" s="309"/>
      <c r="OBJ4" s="309"/>
      <c r="OBL4" s="309"/>
      <c r="OBN4" s="309"/>
      <c r="OBP4" s="309"/>
      <c r="OBR4" s="309"/>
      <c r="OBT4" s="309"/>
      <c r="OBV4" s="309"/>
      <c r="OBX4" s="309"/>
      <c r="OBZ4" s="309"/>
      <c r="OCB4" s="309"/>
      <c r="OCD4" s="309"/>
      <c r="OCF4" s="309"/>
      <c r="OCH4" s="309"/>
      <c r="OCJ4" s="309"/>
      <c r="OCL4" s="309"/>
      <c r="OCN4" s="309"/>
      <c r="OCP4" s="309"/>
      <c r="OCR4" s="309"/>
      <c r="OCT4" s="309"/>
      <c r="OCV4" s="309"/>
      <c r="OCX4" s="309"/>
      <c r="OCZ4" s="309"/>
      <c r="ODB4" s="309"/>
      <c r="ODD4" s="309"/>
      <c r="ODF4" s="309"/>
      <c r="ODH4" s="309"/>
      <c r="ODJ4" s="309"/>
      <c r="ODL4" s="309"/>
      <c r="ODN4" s="309"/>
      <c r="ODP4" s="309"/>
      <c r="ODR4" s="309"/>
      <c r="ODT4" s="309"/>
      <c r="ODV4" s="309"/>
      <c r="ODX4" s="309"/>
      <c r="ODZ4" s="309"/>
      <c r="OEB4" s="309"/>
      <c r="OED4" s="309"/>
      <c r="OEF4" s="309"/>
      <c r="OEH4" s="309"/>
      <c r="OEJ4" s="309"/>
      <c r="OEL4" s="309"/>
      <c r="OEN4" s="309"/>
      <c r="OEP4" s="309"/>
      <c r="OER4" s="309"/>
      <c r="OET4" s="309"/>
      <c r="OEV4" s="309"/>
      <c r="OEX4" s="309"/>
      <c r="OEZ4" s="309"/>
      <c r="OFB4" s="309"/>
      <c r="OFD4" s="309"/>
      <c r="OFF4" s="309"/>
      <c r="OFH4" s="309"/>
      <c r="OFJ4" s="309"/>
      <c r="OFL4" s="309"/>
      <c r="OFN4" s="309"/>
      <c r="OFP4" s="309"/>
      <c r="OFR4" s="309"/>
      <c r="OFT4" s="309"/>
      <c r="OFV4" s="309"/>
      <c r="OFX4" s="309"/>
      <c r="OFZ4" s="309"/>
      <c r="OGB4" s="309"/>
      <c r="OGD4" s="309"/>
      <c r="OGF4" s="309"/>
      <c r="OGH4" s="309"/>
      <c r="OGJ4" s="309"/>
      <c r="OGL4" s="309"/>
      <c r="OGN4" s="309"/>
      <c r="OGP4" s="309"/>
      <c r="OGR4" s="309"/>
      <c r="OGT4" s="309"/>
      <c r="OGV4" s="309"/>
      <c r="OGX4" s="309"/>
      <c r="OGZ4" s="309"/>
      <c r="OHB4" s="309"/>
      <c r="OHD4" s="309"/>
      <c r="OHF4" s="309"/>
      <c r="OHH4" s="309"/>
      <c r="OHJ4" s="309"/>
      <c r="OHL4" s="309"/>
      <c r="OHN4" s="309"/>
      <c r="OHP4" s="309"/>
      <c r="OHR4" s="309"/>
      <c r="OHT4" s="309"/>
      <c r="OHV4" s="309"/>
      <c r="OHX4" s="309"/>
      <c r="OHZ4" s="309"/>
      <c r="OIB4" s="309"/>
      <c r="OID4" s="309"/>
      <c r="OIF4" s="309"/>
      <c r="OIH4" s="309"/>
      <c r="OIJ4" s="309"/>
      <c r="OIL4" s="309"/>
      <c r="OIN4" s="309"/>
      <c r="OIP4" s="309"/>
      <c r="OIR4" s="309"/>
      <c r="OIT4" s="309"/>
      <c r="OIV4" s="309"/>
      <c r="OIX4" s="309"/>
      <c r="OIZ4" s="309"/>
      <c r="OJB4" s="309"/>
      <c r="OJD4" s="309"/>
      <c r="OJF4" s="309"/>
      <c r="OJH4" s="309"/>
      <c r="OJJ4" s="309"/>
      <c r="OJL4" s="309"/>
      <c r="OJN4" s="309"/>
      <c r="OJP4" s="309"/>
      <c r="OJR4" s="309"/>
      <c r="OJT4" s="309"/>
      <c r="OJV4" s="309"/>
      <c r="OJX4" s="309"/>
      <c r="OJZ4" s="309"/>
      <c r="OKB4" s="309"/>
      <c r="OKD4" s="309"/>
      <c r="OKF4" s="309"/>
      <c r="OKH4" s="309"/>
      <c r="OKJ4" s="309"/>
      <c r="OKL4" s="309"/>
      <c r="OKN4" s="309"/>
      <c r="OKP4" s="309"/>
      <c r="OKR4" s="309"/>
      <c r="OKT4" s="309"/>
      <c r="OKV4" s="309"/>
      <c r="OKX4" s="309"/>
      <c r="OKZ4" s="309"/>
      <c r="OLB4" s="309"/>
      <c r="OLD4" s="309"/>
      <c r="OLF4" s="309"/>
      <c r="OLH4" s="309"/>
      <c r="OLJ4" s="309"/>
      <c r="OLL4" s="309"/>
      <c r="OLN4" s="309"/>
      <c r="OLP4" s="309"/>
      <c r="OLR4" s="309"/>
      <c r="OLT4" s="309"/>
      <c r="OLV4" s="309"/>
      <c r="OLX4" s="309"/>
      <c r="OLZ4" s="309"/>
      <c r="OMB4" s="309"/>
      <c r="OMD4" s="309"/>
      <c r="OMF4" s="309"/>
      <c r="OMH4" s="309"/>
      <c r="OMJ4" s="309"/>
      <c r="OML4" s="309"/>
      <c r="OMN4" s="309"/>
      <c r="OMP4" s="309"/>
      <c r="OMR4" s="309"/>
      <c r="OMT4" s="309"/>
      <c r="OMV4" s="309"/>
      <c r="OMX4" s="309"/>
      <c r="OMZ4" s="309"/>
      <c r="ONB4" s="309"/>
      <c r="OND4" s="309"/>
      <c r="ONF4" s="309"/>
      <c r="ONH4" s="309"/>
      <c r="ONJ4" s="309"/>
      <c r="ONL4" s="309"/>
      <c r="ONN4" s="309"/>
      <c r="ONP4" s="309"/>
      <c r="ONR4" s="309"/>
      <c r="ONT4" s="309"/>
      <c r="ONV4" s="309"/>
      <c r="ONX4" s="309"/>
      <c r="ONZ4" s="309"/>
      <c r="OOB4" s="309"/>
      <c r="OOD4" s="309"/>
      <c r="OOF4" s="309"/>
      <c r="OOH4" s="309"/>
      <c r="OOJ4" s="309"/>
      <c r="OOL4" s="309"/>
      <c r="OON4" s="309"/>
      <c r="OOP4" s="309"/>
      <c r="OOR4" s="309"/>
      <c r="OOT4" s="309"/>
      <c r="OOV4" s="309"/>
      <c r="OOX4" s="309"/>
      <c r="OOZ4" s="309"/>
      <c r="OPB4" s="309"/>
      <c r="OPD4" s="309"/>
      <c r="OPF4" s="309"/>
      <c r="OPH4" s="309"/>
      <c r="OPJ4" s="309"/>
      <c r="OPL4" s="309"/>
      <c r="OPN4" s="309"/>
      <c r="OPP4" s="309"/>
      <c r="OPR4" s="309"/>
      <c r="OPT4" s="309"/>
      <c r="OPV4" s="309"/>
      <c r="OPX4" s="309"/>
      <c r="OPZ4" s="309"/>
      <c r="OQB4" s="309"/>
      <c r="OQD4" s="309"/>
      <c r="OQF4" s="309"/>
      <c r="OQH4" s="309"/>
      <c r="OQJ4" s="309"/>
      <c r="OQL4" s="309"/>
      <c r="OQN4" s="309"/>
      <c r="OQP4" s="309"/>
      <c r="OQR4" s="309"/>
      <c r="OQT4" s="309"/>
      <c r="OQV4" s="309"/>
      <c r="OQX4" s="309"/>
      <c r="OQZ4" s="309"/>
      <c r="ORB4" s="309"/>
      <c r="ORD4" s="309"/>
      <c r="ORF4" s="309"/>
      <c r="ORH4" s="309"/>
      <c r="ORJ4" s="309"/>
      <c r="ORL4" s="309"/>
      <c r="ORN4" s="309"/>
      <c r="ORP4" s="309"/>
      <c r="ORR4" s="309"/>
      <c r="ORT4" s="309"/>
      <c r="ORV4" s="309"/>
      <c r="ORX4" s="309"/>
      <c r="ORZ4" s="309"/>
      <c r="OSB4" s="309"/>
      <c r="OSD4" s="309"/>
      <c r="OSF4" s="309"/>
      <c r="OSH4" s="309"/>
      <c r="OSJ4" s="309"/>
      <c r="OSL4" s="309"/>
      <c r="OSN4" s="309"/>
      <c r="OSP4" s="309"/>
      <c r="OSR4" s="309"/>
      <c r="OST4" s="309"/>
      <c r="OSV4" s="309"/>
      <c r="OSX4" s="309"/>
      <c r="OSZ4" s="309"/>
      <c r="OTB4" s="309"/>
      <c r="OTD4" s="309"/>
      <c r="OTF4" s="309"/>
      <c r="OTH4" s="309"/>
      <c r="OTJ4" s="309"/>
      <c r="OTL4" s="309"/>
      <c r="OTN4" s="309"/>
      <c r="OTP4" s="309"/>
      <c r="OTR4" s="309"/>
      <c r="OTT4" s="309"/>
      <c r="OTV4" s="309"/>
      <c r="OTX4" s="309"/>
      <c r="OTZ4" s="309"/>
      <c r="OUB4" s="309"/>
      <c r="OUD4" s="309"/>
      <c r="OUF4" s="309"/>
      <c r="OUH4" s="309"/>
      <c r="OUJ4" s="309"/>
      <c r="OUL4" s="309"/>
      <c r="OUN4" s="309"/>
      <c r="OUP4" s="309"/>
      <c r="OUR4" s="309"/>
      <c r="OUT4" s="309"/>
      <c r="OUV4" s="309"/>
      <c r="OUX4" s="309"/>
      <c r="OUZ4" s="309"/>
      <c r="OVB4" s="309"/>
      <c r="OVD4" s="309"/>
      <c r="OVF4" s="309"/>
      <c r="OVH4" s="309"/>
      <c r="OVJ4" s="309"/>
      <c r="OVL4" s="309"/>
      <c r="OVN4" s="309"/>
      <c r="OVP4" s="309"/>
      <c r="OVR4" s="309"/>
      <c r="OVT4" s="309"/>
      <c r="OVV4" s="309"/>
      <c r="OVX4" s="309"/>
      <c r="OVZ4" s="309"/>
      <c r="OWB4" s="309"/>
      <c r="OWD4" s="309"/>
      <c r="OWF4" s="309"/>
      <c r="OWH4" s="309"/>
      <c r="OWJ4" s="309"/>
      <c r="OWL4" s="309"/>
      <c r="OWN4" s="309"/>
      <c r="OWP4" s="309"/>
      <c r="OWR4" s="309"/>
      <c r="OWT4" s="309"/>
      <c r="OWV4" s="309"/>
      <c r="OWX4" s="309"/>
      <c r="OWZ4" s="309"/>
      <c r="OXB4" s="309"/>
      <c r="OXD4" s="309"/>
      <c r="OXF4" s="309"/>
      <c r="OXH4" s="309"/>
      <c r="OXJ4" s="309"/>
      <c r="OXL4" s="309"/>
      <c r="OXN4" s="309"/>
      <c r="OXP4" s="309"/>
      <c r="OXR4" s="309"/>
      <c r="OXT4" s="309"/>
      <c r="OXV4" s="309"/>
      <c r="OXX4" s="309"/>
      <c r="OXZ4" s="309"/>
      <c r="OYB4" s="309"/>
      <c r="OYD4" s="309"/>
      <c r="OYF4" s="309"/>
      <c r="OYH4" s="309"/>
      <c r="OYJ4" s="309"/>
      <c r="OYL4" s="309"/>
      <c r="OYN4" s="309"/>
      <c r="OYP4" s="309"/>
      <c r="OYR4" s="309"/>
      <c r="OYT4" s="309"/>
      <c r="OYV4" s="309"/>
      <c r="OYX4" s="309"/>
      <c r="OYZ4" s="309"/>
      <c r="OZB4" s="309"/>
      <c r="OZD4" s="309"/>
      <c r="OZF4" s="309"/>
      <c r="OZH4" s="309"/>
      <c r="OZJ4" s="309"/>
      <c r="OZL4" s="309"/>
      <c r="OZN4" s="309"/>
      <c r="OZP4" s="309"/>
      <c r="OZR4" s="309"/>
      <c r="OZT4" s="309"/>
      <c r="OZV4" s="309"/>
      <c r="OZX4" s="309"/>
      <c r="OZZ4" s="309"/>
      <c r="PAB4" s="309"/>
      <c r="PAD4" s="309"/>
      <c r="PAF4" s="309"/>
      <c r="PAH4" s="309"/>
      <c r="PAJ4" s="309"/>
      <c r="PAL4" s="309"/>
      <c r="PAN4" s="309"/>
      <c r="PAP4" s="309"/>
      <c r="PAR4" s="309"/>
      <c r="PAT4" s="309"/>
      <c r="PAV4" s="309"/>
      <c r="PAX4" s="309"/>
      <c r="PAZ4" s="309"/>
      <c r="PBB4" s="309"/>
      <c r="PBD4" s="309"/>
      <c r="PBF4" s="309"/>
      <c r="PBH4" s="309"/>
      <c r="PBJ4" s="309"/>
      <c r="PBL4" s="309"/>
      <c r="PBN4" s="309"/>
      <c r="PBP4" s="309"/>
      <c r="PBR4" s="309"/>
      <c r="PBT4" s="309"/>
      <c r="PBV4" s="309"/>
      <c r="PBX4" s="309"/>
      <c r="PBZ4" s="309"/>
      <c r="PCB4" s="309"/>
      <c r="PCD4" s="309"/>
      <c r="PCF4" s="309"/>
      <c r="PCH4" s="309"/>
      <c r="PCJ4" s="309"/>
      <c r="PCL4" s="309"/>
      <c r="PCN4" s="309"/>
      <c r="PCP4" s="309"/>
      <c r="PCR4" s="309"/>
      <c r="PCT4" s="309"/>
      <c r="PCV4" s="309"/>
      <c r="PCX4" s="309"/>
      <c r="PCZ4" s="309"/>
      <c r="PDB4" s="309"/>
      <c r="PDD4" s="309"/>
      <c r="PDF4" s="309"/>
      <c r="PDH4" s="309"/>
      <c r="PDJ4" s="309"/>
      <c r="PDL4" s="309"/>
      <c r="PDN4" s="309"/>
      <c r="PDP4" s="309"/>
      <c r="PDR4" s="309"/>
      <c r="PDT4" s="309"/>
      <c r="PDV4" s="309"/>
      <c r="PDX4" s="309"/>
      <c r="PDZ4" s="309"/>
      <c r="PEB4" s="309"/>
      <c r="PED4" s="309"/>
      <c r="PEF4" s="309"/>
      <c r="PEH4" s="309"/>
      <c r="PEJ4" s="309"/>
      <c r="PEL4" s="309"/>
      <c r="PEN4" s="309"/>
      <c r="PEP4" s="309"/>
      <c r="PER4" s="309"/>
      <c r="PET4" s="309"/>
      <c r="PEV4" s="309"/>
      <c r="PEX4" s="309"/>
      <c r="PEZ4" s="309"/>
      <c r="PFB4" s="309"/>
      <c r="PFD4" s="309"/>
      <c r="PFF4" s="309"/>
      <c r="PFH4" s="309"/>
      <c r="PFJ4" s="309"/>
      <c r="PFL4" s="309"/>
      <c r="PFN4" s="309"/>
      <c r="PFP4" s="309"/>
      <c r="PFR4" s="309"/>
      <c r="PFT4" s="309"/>
      <c r="PFV4" s="309"/>
      <c r="PFX4" s="309"/>
      <c r="PFZ4" s="309"/>
      <c r="PGB4" s="309"/>
      <c r="PGD4" s="309"/>
      <c r="PGF4" s="309"/>
      <c r="PGH4" s="309"/>
      <c r="PGJ4" s="309"/>
      <c r="PGL4" s="309"/>
      <c r="PGN4" s="309"/>
      <c r="PGP4" s="309"/>
      <c r="PGR4" s="309"/>
      <c r="PGT4" s="309"/>
      <c r="PGV4" s="309"/>
      <c r="PGX4" s="309"/>
      <c r="PGZ4" s="309"/>
      <c r="PHB4" s="309"/>
      <c r="PHD4" s="309"/>
      <c r="PHF4" s="309"/>
      <c r="PHH4" s="309"/>
      <c r="PHJ4" s="309"/>
      <c r="PHL4" s="309"/>
      <c r="PHN4" s="309"/>
      <c r="PHP4" s="309"/>
      <c r="PHR4" s="309"/>
      <c r="PHT4" s="309"/>
      <c r="PHV4" s="309"/>
      <c r="PHX4" s="309"/>
      <c r="PHZ4" s="309"/>
      <c r="PIB4" s="309"/>
      <c r="PID4" s="309"/>
      <c r="PIF4" s="309"/>
      <c r="PIH4" s="309"/>
      <c r="PIJ4" s="309"/>
      <c r="PIL4" s="309"/>
      <c r="PIN4" s="309"/>
      <c r="PIP4" s="309"/>
      <c r="PIR4" s="309"/>
      <c r="PIT4" s="309"/>
      <c r="PIV4" s="309"/>
      <c r="PIX4" s="309"/>
      <c r="PIZ4" s="309"/>
      <c r="PJB4" s="309"/>
      <c r="PJD4" s="309"/>
      <c r="PJF4" s="309"/>
      <c r="PJH4" s="309"/>
      <c r="PJJ4" s="309"/>
      <c r="PJL4" s="309"/>
      <c r="PJN4" s="309"/>
      <c r="PJP4" s="309"/>
      <c r="PJR4" s="309"/>
      <c r="PJT4" s="309"/>
      <c r="PJV4" s="309"/>
      <c r="PJX4" s="309"/>
      <c r="PJZ4" s="309"/>
      <c r="PKB4" s="309"/>
      <c r="PKD4" s="309"/>
      <c r="PKF4" s="309"/>
      <c r="PKH4" s="309"/>
      <c r="PKJ4" s="309"/>
      <c r="PKL4" s="309"/>
      <c r="PKN4" s="309"/>
      <c r="PKP4" s="309"/>
      <c r="PKR4" s="309"/>
      <c r="PKT4" s="309"/>
      <c r="PKV4" s="309"/>
      <c r="PKX4" s="309"/>
      <c r="PKZ4" s="309"/>
      <c r="PLB4" s="309"/>
      <c r="PLD4" s="309"/>
      <c r="PLF4" s="309"/>
      <c r="PLH4" s="309"/>
      <c r="PLJ4" s="309"/>
      <c r="PLL4" s="309"/>
      <c r="PLN4" s="309"/>
      <c r="PLP4" s="309"/>
      <c r="PLR4" s="309"/>
      <c r="PLT4" s="309"/>
      <c r="PLV4" s="309"/>
      <c r="PLX4" s="309"/>
      <c r="PLZ4" s="309"/>
      <c r="PMB4" s="309"/>
      <c r="PMD4" s="309"/>
      <c r="PMF4" s="309"/>
      <c r="PMH4" s="309"/>
      <c r="PMJ4" s="309"/>
      <c r="PML4" s="309"/>
      <c r="PMN4" s="309"/>
      <c r="PMP4" s="309"/>
      <c r="PMR4" s="309"/>
      <c r="PMT4" s="309"/>
      <c r="PMV4" s="309"/>
      <c r="PMX4" s="309"/>
      <c r="PMZ4" s="309"/>
      <c r="PNB4" s="309"/>
      <c r="PND4" s="309"/>
      <c r="PNF4" s="309"/>
      <c r="PNH4" s="309"/>
      <c r="PNJ4" s="309"/>
      <c r="PNL4" s="309"/>
      <c r="PNN4" s="309"/>
      <c r="PNP4" s="309"/>
      <c r="PNR4" s="309"/>
      <c r="PNT4" s="309"/>
      <c r="PNV4" s="309"/>
      <c r="PNX4" s="309"/>
      <c r="PNZ4" s="309"/>
      <c r="POB4" s="309"/>
      <c r="POD4" s="309"/>
      <c r="POF4" s="309"/>
      <c r="POH4" s="309"/>
      <c r="POJ4" s="309"/>
      <c r="POL4" s="309"/>
      <c r="PON4" s="309"/>
      <c r="POP4" s="309"/>
      <c r="POR4" s="309"/>
      <c r="POT4" s="309"/>
      <c r="POV4" s="309"/>
      <c r="POX4" s="309"/>
      <c r="POZ4" s="309"/>
      <c r="PPB4" s="309"/>
      <c r="PPD4" s="309"/>
      <c r="PPF4" s="309"/>
      <c r="PPH4" s="309"/>
      <c r="PPJ4" s="309"/>
      <c r="PPL4" s="309"/>
      <c r="PPN4" s="309"/>
      <c r="PPP4" s="309"/>
      <c r="PPR4" s="309"/>
      <c r="PPT4" s="309"/>
      <c r="PPV4" s="309"/>
      <c r="PPX4" s="309"/>
      <c r="PPZ4" s="309"/>
      <c r="PQB4" s="309"/>
      <c r="PQD4" s="309"/>
      <c r="PQF4" s="309"/>
      <c r="PQH4" s="309"/>
      <c r="PQJ4" s="309"/>
      <c r="PQL4" s="309"/>
      <c r="PQN4" s="309"/>
      <c r="PQP4" s="309"/>
      <c r="PQR4" s="309"/>
      <c r="PQT4" s="309"/>
      <c r="PQV4" s="309"/>
      <c r="PQX4" s="309"/>
      <c r="PQZ4" s="309"/>
      <c r="PRB4" s="309"/>
      <c r="PRD4" s="309"/>
      <c r="PRF4" s="309"/>
      <c r="PRH4" s="309"/>
      <c r="PRJ4" s="309"/>
      <c r="PRL4" s="309"/>
      <c r="PRN4" s="309"/>
      <c r="PRP4" s="309"/>
      <c r="PRR4" s="309"/>
      <c r="PRT4" s="309"/>
      <c r="PRV4" s="309"/>
      <c r="PRX4" s="309"/>
      <c r="PRZ4" s="309"/>
      <c r="PSB4" s="309"/>
      <c r="PSD4" s="309"/>
      <c r="PSF4" s="309"/>
      <c r="PSH4" s="309"/>
      <c r="PSJ4" s="309"/>
      <c r="PSL4" s="309"/>
      <c r="PSN4" s="309"/>
      <c r="PSP4" s="309"/>
      <c r="PSR4" s="309"/>
      <c r="PST4" s="309"/>
      <c r="PSV4" s="309"/>
      <c r="PSX4" s="309"/>
      <c r="PSZ4" s="309"/>
      <c r="PTB4" s="309"/>
      <c r="PTD4" s="309"/>
      <c r="PTF4" s="309"/>
      <c r="PTH4" s="309"/>
      <c r="PTJ4" s="309"/>
      <c r="PTL4" s="309"/>
      <c r="PTN4" s="309"/>
      <c r="PTP4" s="309"/>
      <c r="PTR4" s="309"/>
      <c r="PTT4" s="309"/>
      <c r="PTV4" s="309"/>
      <c r="PTX4" s="309"/>
      <c r="PTZ4" s="309"/>
      <c r="PUB4" s="309"/>
      <c r="PUD4" s="309"/>
      <c r="PUF4" s="309"/>
      <c r="PUH4" s="309"/>
      <c r="PUJ4" s="309"/>
      <c r="PUL4" s="309"/>
      <c r="PUN4" s="309"/>
      <c r="PUP4" s="309"/>
      <c r="PUR4" s="309"/>
      <c r="PUT4" s="309"/>
      <c r="PUV4" s="309"/>
      <c r="PUX4" s="309"/>
      <c r="PUZ4" s="309"/>
      <c r="PVB4" s="309"/>
      <c r="PVD4" s="309"/>
      <c r="PVF4" s="309"/>
      <c r="PVH4" s="309"/>
      <c r="PVJ4" s="309"/>
      <c r="PVL4" s="309"/>
      <c r="PVN4" s="309"/>
      <c r="PVP4" s="309"/>
      <c r="PVR4" s="309"/>
      <c r="PVT4" s="309"/>
      <c r="PVV4" s="309"/>
      <c r="PVX4" s="309"/>
      <c r="PVZ4" s="309"/>
      <c r="PWB4" s="309"/>
      <c r="PWD4" s="309"/>
      <c r="PWF4" s="309"/>
      <c r="PWH4" s="309"/>
      <c r="PWJ4" s="309"/>
      <c r="PWL4" s="309"/>
      <c r="PWN4" s="309"/>
      <c r="PWP4" s="309"/>
      <c r="PWR4" s="309"/>
      <c r="PWT4" s="309"/>
      <c r="PWV4" s="309"/>
      <c r="PWX4" s="309"/>
      <c r="PWZ4" s="309"/>
      <c r="PXB4" s="309"/>
      <c r="PXD4" s="309"/>
      <c r="PXF4" s="309"/>
      <c r="PXH4" s="309"/>
      <c r="PXJ4" s="309"/>
      <c r="PXL4" s="309"/>
      <c r="PXN4" s="309"/>
      <c r="PXP4" s="309"/>
      <c r="PXR4" s="309"/>
      <c r="PXT4" s="309"/>
      <c r="PXV4" s="309"/>
      <c r="PXX4" s="309"/>
      <c r="PXZ4" s="309"/>
      <c r="PYB4" s="309"/>
      <c r="PYD4" s="309"/>
      <c r="PYF4" s="309"/>
      <c r="PYH4" s="309"/>
      <c r="PYJ4" s="309"/>
      <c r="PYL4" s="309"/>
      <c r="PYN4" s="309"/>
      <c r="PYP4" s="309"/>
      <c r="PYR4" s="309"/>
      <c r="PYT4" s="309"/>
      <c r="PYV4" s="309"/>
      <c r="PYX4" s="309"/>
      <c r="PYZ4" s="309"/>
      <c r="PZB4" s="309"/>
      <c r="PZD4" s="309"/>
      <c r="PZF4" s="309"/>
      <c r="PZH4" s="309"/>
      <c r="PZJ4" s="309"/>
      <c r="PZL4" s="309"/>
      <c r="PZN4" s="309"/>
      <c r="PZP4" s="309"/>
      <c r="PZR4" s="309"/>
      <c r="PZT4" s="309"/>
      <c r="PZV4" s="309"/>
      <c r="PZX4" s="309"/>
      <c r="PZZ4" s="309"/>
      <c r="QAB4" s="309"/>
      <c r="QAD4" s="309"/>
      <c r="QAF4" s="309"/>
      <c r="QAH4" s="309"/>
      <c r="QAJ4" s="309"/>
      <c r="QAL4" s="309"/>
      <c r="QAN4" s="309"/>
      <c r="QAP4" s="309"/>
      <c r="QAR4" s="309"/>
      <c r="QAT4" s="309"/>
      <c r="QAV4" s="309"/>
      <c r="QAX4" s="309"/>
      <c r="QAZ4" s="309"/>
      <c r="QBB4" s="309"/>
      <c r="QBD4" s="309"/>
      <c r="QBF4" s="309"/>
      <c r="QBH4" s="309"/>
      <c r="QBJ4" s="309"/>
      <c r="QBL4" s="309"/>
      <c r="QBN4" s="309"/>
      <c r="QBP4" s="309"/>
      <c r="QBR4" s="309"/>
      <c r="QBT4" s="309"/>
      <c r="QBV4" s="309"/>
      <c r="QBX4" s="309"/>
      <c r="QBZ4" s="309"/>
      <c r="QCB4" s="309"/>
      <c r="QCD4" s="309"/>
      <c r="QCF4" s="309"/>
      <c r="QCH4" s="309"/>
      <c r="QCJ4" s="309"/>
      <c r="QCL4" s="309"/>
      <c r="QCN4" s="309"/>
      <c r="QCP4" s="309"/>
      <c r="QCR4" s="309"/>
      <c r="QCT4" s="309"/>
      <c r="QCV4" s="309"/>
      <c r="QCX4" s="309"/>
      <c r="QCZ4" s="309"/>
      <c r="QDB4" s="309"/>
      <c r="QDD4" s="309"/>
      <c r="QDF4" s="309"/>
      <c r="QDH4" s="309"/>
      <c r="QDJ4" s="309"/>
      <c r="QDL4" s="309"/>
      <c r="QDN4" s="309"/>
      <c r="QDP4" s="309"/>
      <c r="QDR4" s="309"/>
      <c r="QDT4" s="309"/>
      <c r="QDV4" s="309"/>
      <c r="QDX4" s="309"/>
      <c r="QDZ4" s="309"/>
      <c r="QEB4" s="309"/>
      <c r="QED4" s="309"/>
      <c r="QEF4" s="309"/>
      <c r="QEH4" s="309"/>
      <c r="QEJ4" s="309"/>
      <c r="QEL4" s="309"/>
      <c r="QEN4" s="309"/>
      <c r="QEP4" s="309"/>
      <c r="QER4" s="309"/>
      <c r="QET4" s="309"/>
      <c r="QEV4" s="309"/>
      <c r="QEX4" s="309"/>
      <c r="QEZ4" s="309"/>
      <c r="QFB4" s="309"/>
      <c r="QFD4" s="309"/>
      <c r="QFF4" s="309"/>
      <c r="QFH4" s="309"/>
      <c r="QFJ4" s="309"/>
      <c r="QFL4" s="309"/>
      <c r="QFN4" s="309"/>
      <c r="QFP4" s="309"/>
      <c r="QFR4" s="309"/>
      <c r="QFT4" s="309"/>
      <c r="QFV4" s="309"/>
      <c r="QFX4" s="309"/>
      <c r="QFZ4" s="309"/>
      <c r="QGB4" s="309"/>
      <c r="QGD4" s="309"/>
      <c r="QGF4" s="309"/>
      <c r="QGH4" s="309"/>
      <c r="QGJ4" s="309"/>
      <c r="QGL4" s="309"/>
      <c r="QGN4" s="309"/>
      <c r="QGP4" s="309"/>
      <c r="QGR4" s="309"/>
      <c r="QGT4" s="309"/>
      <c r="QGV4" s="309"/>
      <c r="QGX4" s="309"/>
      <c r="QGZ4" s="309"/>
      <c r="QHB4" s="309"/>
      <c r="QHD4" s="309"/>
      <c r="QHF4" s="309"/>
      <c r="QHH4" s="309"/>
      <c r="QHJ4" s="309"/>
      <c r="QHL4" s="309"/>
      <c r="QHN4" s="309"/>
      <c r="QHP4" s="309"/>
      <c r="QHR4" s="309"/>
      <c r="QHT4" s="309"/>
      <c r="QHV4" s="309"/>
      <c r="QHX4" s="309"/>
      <c r="QHZ4" s="309"/>
      <c r="QIB4" s="309"/>
      <c r="QID4" s="309"/>
      <c r="QIF4" s="309"/>
      <c r="QIH4" s="309"/>
      <c r="QIJ4" s="309"/>
      <c r="QIL4" s="309"/>
      <c r="QIN4" s="309"/>
      <c r="QIP4" s="309"/>
      <c r="QIR4" s="309"/>
      <c r="QIT4" s="309"/>
      <c r="QIV4" s="309"/>
      <c r="QIX4" s="309"/>
      <c r="QIZ4" s="309"/>
      <c r="QJB4" s="309"/>
      <c r="QJD4" s="309"/>
      <c r="QJF4" s="309"/>
      <c r="QJH4" s="309"/>
      <c r="QJJ4" s="309"/>
      <c r="QJL4" s="309"/>
      <c r="QJN4" s="309"/>
      <c r="QJP4" s="309"/>
      <c r="QJR4" s="309"/>
      <c r="QJT4" s="309"/>
      <c r="QJV4" s="309"/>
      <c r="QJX4" s="309"/>
      <c r="QJZ4" s="309"/>
      <c r="QKB4" s="309"/>
      <c r="QKD4" s="309"/>
      <c r="QKF4" s="309"/>
      <c r="QKH4" s="309"/>
      <c r="QKJ4" s="309"/>
      <c r="QKL4" s="309"/>
      <c r="QKN4" s="309"/>
      <c r="QKP4" s="309"/>
      <c r="QKR4" s="309"/>
      <c r="QKT4" s="309"/>
      <c r="QKV4" s="309"/>
      <c r="QKX4" s="309"/>
      <c r="QKZ4" s="309"/>
      <c r="QLB4" s="309"/>
      <c r="QLD4" s="309"/>
      <c r="QLF4" s="309"/>
      <c r="QLH4" s="309"/>
      <c r="QLJ4" s="309"/>
      <c r="QLL4" s="309"/>
      <c r="QLN4" s="309"/>
      <c r="QLP4" s="309"/>
      <c r="QLR4" s="309"/>
      <c r="QLT4" s="309"/>
      <c r="QLV4" s="309"/>
      <c r="QLX4" s="309"/>
      <c r="QLZ4" s="309"/>
      <c r="QMB4" s="309"/>
      <c r="QMD4" s="309"/>
      <c r="QMF4" s="309"/>
      <c r="QMH4" s="309"/>
      <c r="QMJ4" s="309"/>
      <c r="QML4" s="309"/>
      <c r="QMN4" s="309"/>
      <c r="QMP4" s="309"/>
      <c r="QMR4" s="309"/>
      <c r="QMT4" s="309"/>
      <c r="QMV4" s="309"/>
      <c r="QMX4" s="309"/>
      <c r="QMZ4" s="309"/>
      <c r="QNB4" s="309"/>
      <c r="QND4" s="309"/>
      <c r="QNF4" s="309"/>
      <c r="QNH4" s="309"/>
      <c r="QNJ4" s="309"/>
      <c r="QNL4" s="309"/>
      <c r="QNN4" s="309"/>
      <c r="QNP4" s="309"/>
      <c r="QNR4" s="309"/>
      <c r="QNT4" s="309"/>
      <c r="QNV4" s="309"/>
      <c r="QNX4" s="309"/>
      <c r="QNZ4" s="309"/>
      <c r="QOB4" s="309"/>
      <c r="QOD4" s="309"/>
      <c r="QOF4" s="309"/>
      <c r="QOH4" s="309"/>
      <c r="QOJ4" s="309"/>
      <c r="QOL4" s="309"/>
      <c r="QON4" s="309"/>
      <c r="QOP4" s="309"/>
      <c r="QOR4" s="309"/>
      <c r="QOT4" s="309"/>
      <c r="QOV4" s="309"/>
      <c r="QOX4" s="309"/>
      <c r="QOZ4" s="309"/>
      <c r="QPB4" s="309"/>
      <c r="QPD4" s="309"/>
      <c r="QPF4" s="309"/>
      <c r="QPH4" s="309"/>
      <c r="QPJ4" s="309"/>
      <c r="QPL4" s="309"/>
      <c r="QPN4" s="309"/>
      <c r="QPP4" s="309"/>
      <c r="QPR4" s="309"/>
      <c r="QPT4" s="309"/>
      <c r="QPV4" s="309"/>
      <c r="QPX4" s="309"/>
      <c r="QPZ4" s="309"/>
      <c r="QQB4" s="309"/>
      <c r="QQD4" s="309"/>
      <c r="QQF4" s="309"/>
      <c r="QQH4" s="309"/>
      <c r="QQJ4" s="309"/>
      <c r="QQL4" s="309"/>
      <c r="QQN4" s="309"/>
      <c r="QQP4" s="309"/>
      <c r="QQR4" s="309"/>
      <c r="QQT4" s="309"/>
      <c r="QQV4" s="309"/>
      <c r="QQX4" s="309"/>
      <c r="QQZ4" s="309"/>
      <c r="QRB4" s="309"/>
      <c r="QRD4" s="309"/>
      <c r="QRF4" s="309"/>
      <c r="QRH4" s="309"/>
      <c r="QRJ4" s="309"/>
      <c r="QRL4" s="309"/>
      <c r="QRN4" s="309"/>
      <c r="QRP4" s="309"/>
      <c r="QRR4" s="309"/>
      <c r="QRT4" s="309"/>
      <c r="QRV4" s="309"/>
      <c r="QRX4" s="309"/>
      <c r="QRZ4" s="309"/>
      <c r="QSB4" s="309"/>
      <c r="QSD4" s="309"/>
      <c r="QSF4" s="309"/>
      <c r="QSH4" s="309"/>
      <c r="QSJ4" s="309"/>
      <c r="QSL4" s="309"/>
      <c r="QSN4" s="309"/>
      <c r="QSP4" s="309"/>
      <c r="QSR4" s="309"/>
      <c r="QST4" s="309"/>
      <c r="QSV4" s="309"/>
      <c r="QSX4" s="309"/>
      <c r="QSZ4" s="309"/>
      <c r="QTB4" s="309"/>
      <c r="QTD4" s="309"/>
      <c r="QTF4" s="309"/>
      <c r="QTH4" s="309"/>
      <c r="QTJ4" s="309"/>
      <c r="QTL4" s="309"/>
      <c r="QTN4" s="309"/>
      <c r="QTP4" s="309"/>
      <c r="QTR4" s="309"/>
      <c r="QTT4" s="309"/>
      <c r="QTV4" s="309"/>
      <c r="QTX4" s="309"/>
      <c r="QTZ4" s="309"/>
      <c r="QUB4" s="309"/>
      <c r="QUD4" s="309"/>
      <c r="QUF4" s="309"/>
      <c r="QUH4" s="309"/>
      <c r="QUJ4" s="309"/>
      <c r="QUL4" s="309"/>
      <c r="QUN4" s="309"/>
      <c r="QUP4" s="309"/>
      <c r="QUR4" s="309"/>
      <c r="QUT4" s="309"/>
      <c r="QUV4" s="309"/>
      <c r="QUX4" s="309"/>
      <c r="QUZ4" s="309"/>
      <c r="QVB4" s="309"/>
      <c r="QVD4" s="309"/>
      <c r="QVF4" s="309"/>
      <c r="QVH4" s="309"/>
      <c r="QVJ4" s="309"/>
      <c r="QVL4" s="309"/>
      <c r="QVN4" s="309"/>
      <c r="QVP4" s="309"/>
      <c r="QVR4" s="309"/>
      <c r="QVT4" s="309"/>
      <c r="QVV4" s="309"/>
      <c r="QVX4" s="309"/>
      <c r="QVZ4" s="309"/>
      <c r="QWB4" s="309"/>
      <c r="QWD4" s="309"/>
      <c r="QWF4" s="309"/>
      <c r="QWH4" s="309"/>
      <c r="QWJ4" s="309"/>
      <c r="QWL4" s="309"/>
      <c r="QWN4" s="309"/>
      <c r="QWP4" s="309"/>
      <c r="QWR4" s="309"/>
      <c r="QWT4" s="309"/>
      <c r="QWV4" s="309"/>
      <c r="QWX4" s="309"/>
      <c r="QWZ4" s="309"/>
      <c r="QXB4" s="309"/>
      <c r="QXD4" s="309"/>
      <c r="QXF4" s="309"/>
      <c r="QXH4" s="309"/>
      <c r="QXJ4" s="309"/>
      <c r="QXL4" s="309"/>
      <c r="QXN4" s="309"/>
      <c r="QXP4" s="309"/>
      <c r="QXR4" s="309"/>
      <c r="QXT4" s="309"/>
      <c r="QXV4" s="309"/>
      <c r="QXX4" s="309"/>
      <c r="QXZ4" s="309"/>
      <c r="QYB4" s="309"/>
      <c r="QYD4" s="309"/>
      <c r="QYF4" s="309"/>
      <c r="QYH4" s="309"/>
      <c r="QYJ4" s="309"/>
      <c r="QYL4" s="309"/>
      <c r="QYN4" s="309"/>
      <c r="QYP4" s="309"/>
      <c r="QYR4" s="309"/>
      <c r="QYT4" s="309"/>
      <c r="QYV4" s="309"/>
      <c r="QYX4" s="309"/>
      <c r="QYZ4" s="309"/>
      <c r="QZB4" s="309"/>
      <c r="QZD4" s="309"/>
      <c r="QZF4" s="309"/>
      <c r="QZH4" s="309"/>
      <c r="QZJ4" s="309"/>
      <c r="QZL4" s="309"/>
      <c r="QZN4" s="309"/>
      <c r="QZP4" s="309"/>
      <c r="QZR4" s="309"/>
      <c r="QZT4" s="309"/>
      <c r="QZV4" s="309"/>
      <c r="QZX4" s="309"/>
      <c r="QZZ4" s="309"/>
      <c r="RAB4" s="309"/>
      <c r="RAD4" s="309"/>
      <c r="RAF4" s="309"/>
      <c r="RAH4" s="309"/>
      <c r="RAJ4" s="309"/>
      <c r="RAL4" s="309"/>
      <c r="RAN4" s="309"/>
      <c r="RAP4" s="309"/>
      <c r="RAR4" s="309"/>
      <c r="RAT4" s="309"/>
      <c r="RAV4" s="309"/>
      <c r="RAX4" s="309"/>
      <c r="RAZ4" s="309"/>
      <c r="RBB4" s="309"/>
      <c r="RBD4" s="309"/>
      <c r="RBF4" s="309"/>
      <c r="RBH4" s="309"/>
      <c r="RBJ4" s="309"/>
      <c r="RBL4" s="309"/>
      <c r="RBN4" s="309"/>
      <c r="RBP4" s="309"/>
      <c r="RBR4" s="309"/>
      <c r="RBT4" s="309"/>
      <c r="RBV4" s="309"/>
      <c r="RBX4" s="309"/>
      <c r="RBZ4" s="309"/>
      <c r="RCB4" s="309"/>
      <c r="RCD4" s="309"/>
      <c r="RCF4" s="309"/>
      <c r="RCH4" s="309"/>
      <c r="RCJ4" s="309"/>
      <c r="RCL4" s="309"/>
      <c r="RCN4" s="309"/>
      <c r="RCP4" s="309"/>
      <c r="RCR4" s="309"/>
      <c r="RCT4" s="309"/>
      <c r="RCV4" s="309"/>
      <c r="RCX4" s="309"/>
      <c r="RCZ4" s="309"/>
      <c r="RDB4" s="309"/>
      <c r="RDD4" s="309"/>
      <c r="RDF4" s="309"/>
      <c r="RDH4" s="309"/>
      <c r="RDJ4" s="309"/>
      <c r="RDL4" s="309"/>
      <c r="RDN4" s="309"/>
      <c r="RDP4" s="309"/>
      <c r="RDR4" s="309"/>
      <c r="RDT4" s="309"/>
      <c r="RDV4" s="309"/>
      <c r="RDX4" s="309"/>
      <c r="RDZ4" s="309"/>
      <c r="REB4" s="309"/>
      <c r="RED4" s="309"/>
      <c r="REF4" s="309"/>
      <c r="REH4" s="309"/>
      <c r="REJ4" s="309"/>
      <c r="REL4" s="309"/>
      <c r="REN4" s="309"/>
      <c r="REP4" s="309"/>
      <c r="RER4" s="309"/>
      <c r="RET4" s="309"/>
      <c r="REV4" s="309"/>
      <c r="REX4" s="309"/>
      <c r="REZ4" s="309"/>
      <c r="RFB4" s="309"/>
      <c r="RFD4" s="309"/>
      <c r="RFF4" s="309"/>
      <c r="RFH4" s="309"/>
      <c r="RFJ4" s="309"/>
      <c r="RFL4" s="309"/>
      <c r="RFN4" s="309"/>
      <c r="RFP4" s="309"/>
      <c r="RFR4" s="309"/>
      <c r="RFT4" s="309"/>
      <c r="RFV4" s="309"/>
      <c r="RFX4" s="309"/>
      <c r="RFZ4" s="309"/>
      <c r="RGB4" s="309"/>
      <c r="RGD4" s="309"/>
      <c r="RGF4" s="309"/>
      <c r="RGH4" s="309"/>
      <c r="RGJ4" s="309"/>
      <c r="RGL4" s="309"/>
      <c r="RGN4" s="309"/>
      <c r="RGP4" s="309"/>
      <c r="RGR4" s="309"/>
      <c r="RGT4" s="309"/>
      <c r="RGV4" s="309"/>
      <c r="RGX4" s="309"/>
      <c r="RGZ4" s="309"/>
      <c r="RHB4" s="309"/>
      <c r="RHD4" s="309"/>
      <c r="RHF4" s="309"/>
      <c r="RHH4" s="309"/>
      <c r="RHJ4" s="309"/>
      <c r="RHL4" s="309"/>
      <c r="RHN4" s="309"/>
      <c r="RHP4" s="309"/>
      <c r="RHR4" s="309"/>
      <c r="RHT4" s="309"/>
      <c r="RHV4" s="309"/>
      <c r="RHX4" s="309"/>
      <c r="RHZ4" s="309"/>
      <c r="RIB4" s="309"/>
      <c r="RID4" s="309"/>
      <c r="RIF4" s="309"/>
      <c r="RIH4" s="309"/>
      <c r="RIJ4" s="309"/>
      <c r="RIL4" s="309"/>
      <c r="RIN4" s="309"/>
      <c r="RIP4" s="309"/>
      <c r="RIR4" s="309"/>
      <c r="RIT4" s="309"/>
      <c r="RIV4" s="309"/>
      <c r="RIX4" s="309"/>
      <c r="RIZ4" s="309"/>
      <c r="RJB4" s="309"/>
      <c r="RJD4" s="309"/>
      <c r="RJF4" s="309"/>
      <c r="RJH4" s="309"/>
      <c r="RJJ4" s="309"/>
      <c r="RJL4" s="309"/>
      <c r="RJN4" s="309"/>
      <c r="RJP4" s="309"/>
      <c r="RJR4" s="309"/>
      <c r="RJT4" s="309"/>
      <c r="RJV4" s="309"/>
      <c r="RJX4" s="309"/>
      <c r="RJZ4" s="309"/>
      <c r="RKB4" s="309"/>
      <c r="RKD4" s="309"/>
      <c r="RKF4" s="309"/>
      <c r="RKH4" s="309"/>
      <c r="RKJ4" s="309"/>
      <c r="RKL4" s="309"/>
      <c r="RKN4" s="309"/>
      <c r="RKP4" s="309"/>
      <c r="RKR4" s="309"/>
      <c r="RKT4" s="309"/>
      <c r="RKV4" s="309"/>
      <c r="RKX4" s="309"/>
      <c r="RKZ4" s="309"/>
      <c r="RLB4" s="309"/>
      <c r="RLD4" s="309"/>
      <c r="RLF4" s="309"/>
      <c r="RLH4" s="309"/>
      <c r="RLJ4" s="309"/>
      <c r="RLL4" s="309"/>
      <c r="RLN4" s="309"/>
      <c r="RLP4" s="309"/>
      <c r="RLR4" s="309"/>
      <c r="RLT4" s="309"/>
      <c r="RLV4" s="309"/>
      <c r="RLX4" s="309"/>
      <c r="RLZ4" s="309"/>
      <c r="RMB4" s="309"/>
      <c r="RMD4" s="309"/>
      <c r="RMF4" s="309"/>
      <c r="RMH4" s="309"/>
      <c r="RMJ4" s="309"/>
      <c r="RML4" s="309"/>
      <c r="RMN4" s="309"/>
      <c r="RMP4" s="309"/>
      <c r="RMR4" s="309"/>
      <c r="RMT4" s="309"/>
      <c r="RMV4" s="309"/>
      <c r="RMX4" s="309"/>
      <c r="RMZ4" s="309"/>
      <c r="RNB4" s="309"/>
      <c r="RND4" s="309"/>
      <c r="RNF4" s="309"/>
      <c r="RNH4" s="309"/>
      <c r="RNJ4" s="309"/>
      <c r="RNL4" s="309"/>
      <c r="RNN4" s="309"/>
      <c r="RNP4" s="309"/>
      <c r="RNR4" s="309"/>
      <c r="RNT4" s="309"/>
      <c r="RNV4" s="309"/>
      <c r="RNX4" s="309"/>
      <c r="RNZ4" s="309"/>
      <c r="ROB4" s="309"/>
      <c r="ROD4" s="309"/>
      <c r="ROF4" s="309"/>
      <c r="ROH4" s="309"/>
      <c r="ROJ4" s="309"/>
      <c r="ROL4" s="309"/>
      <c r="RON4" s="309"/>
      <c r="ROP4" s="309"/>
      <c r="ROR4" s="309"/>
      <c r="ROT4" s="309"/>
      <c r="ROV4" s="309"/>
      <c r="ROX4" s="309"/>
      <c r="ROZ4" s="309"/>
      <c r="RPB4" s="309"/>
      <c r="RPD4" s="309"/>
      <c r="RPF4" s="309"/>
      <c r="RPH4" s="309"/>
      <c r="RPJ4" s="309"/>
      <c r="RPL4" s="309"/>
      <c r="RPN4" s="309"/>
      <c r="RPP4" s="309"/>
      <c r="RPR4" s="309"/>
      <c r="RPT4" s="309"/>
      <c r="RPV4" s="309"/>
      <c r="RPX4" s="309"/>
      <c r="RPZ4" s="309"/>
      <c r="RQB4" s="309"/>
      <c r="RQD4" s="309"/>
      <c r="RQF4" s="309"/>
      <c r="RQH4" s="309"/>
      <c r="RQJ4" s="309"/>
      <c r="RQL4" s="309"/>
      <c r="RQN4" s="309"/>
      <c r="RQP4" s="309"/>
      <c r="RQR4" s="309"/>
      <c r="RQT4" s="309"/>
      <c r="RQV4" s="309"/>
      <c r="RQX4" s="309"/>
      <c r="RQZ4" s="309"/>
      <c r="RRB4" s="309"/>
      <c r="RRD4" s="309"/>
      <c r="RRF4" s="309"/>
      <c r="RRH4" s="309"/>
      <c r="RRJ4" s="309"/>
      <c r="RRL4" s="309"/>
      <c r="RRN4" s="309"/>
      <c r="RRP4" s="309"/>
      <c r="RRR4" s="309"/>
      <c r="RRT4" s="309"/>
      <c r="RRV4" s="309"/>
      <c r="RRX4" s="309"/>
      <c r="RRZ4" s="309"/>
      <c r="RSB4" s="309"/>
      <c r="RSD4" s="309"/>
      <c r="RSF4" s="309"/>
      <c r="RSH4" s="309"/>
      <c r="RSJ4" s="309"/>
      <c r="RSL4" s="309"/>
      <c r="RSN4" s="309"/>
      <c r="RSP4" s="309"/>
      <c r="RSR4" s="309"/>
      <c r="RST4" s="309"/>
      <c r="RSV4" s="309"/>
      <c r="RSX4" s="309"/>
      <c r="RSZ4" s="309"/>
      <c r="RTB4" s="309"/>
      <c r="RTD4" s="309"/>
      <c r="RTF4" s="309"/>
      <c r="RTH4" s="309"/>
      <c r="RTJ4" s="309"/>
      <c r="RTL4" s="309"/>
      <c r="RTN4" s="309"/>
      <c r="RTP4" s="309"/>
      <c r="RTR4" s="309"/>
      <c r="RTT4" s="309"/>
      <c r="RTV4" s="309"/>
      <c r="RTX4" s="309"/>
      <c r="RTZ4" s="309"/>
      <c r="RUB4" s="309"/>
      <c r="RUD4" s="309"/>
      <c r="RUF4" s="309"/>
      <c r="RUH4" s="309"/>
      <c r="RUJ4" s="309"/>
      <c r="RUL4" s="309"/>
      <c r="RUN4" s="309"/>
      <c r="RUP4" s="309"/>
      <c r="RUR4" s="309"/>
      <c r="RUT4" s="309"/>
      <c r="RUV4" s="309"/>
      <c r="RUX4" s="309"/>
      <c r="RUZ4" s="309"/>
      <c r="RVB4" s="309"/>
      <c r="RVD4" s="309"/>
      <c r="RVF4" s="309"/>
      <c r="RVH4" s="309"/>
      <c r="RVJ4" s="309"/>
      <c r="RVL4" s="309"/>
      <c r="RVN4" s="309"/>
      <c r="RVP4" s="309"/>
      <c r="RVR4" s="309"/>
      <c r="RVT4" s="309"/>
      <c r="RVV4" s="309"/>
      <c r="RVX4" s="309"/>
      <c r="RVZ4" s="309"/>
      <c r="RWB4" s="309"/>
      <c r="RWD4" s="309"/>
      <c r="RWF4" s="309"/>
      <c r="RWH4" s="309"/>
      <c r="RWJ4" s="309"/>
      <c r="RWL4" s="309"/>
      <c r="RWN4" s="309"/>
      <c r="RWP4" s="309"/>
      <c r="RWR4" s="309"/>
      <c r="RWT4" s="309"/>
      <c r="RWV4" s="309"/>
      <c r="RWX4" s="309"/>
      <c r="RWZ4" s="309"/>
      <c r="RXB4" s="309"/>
      <c r="RXD4" s="309"/>
      <c r="RXF4" s="309"/>
      <c r="RXH4" s="309"/>
      <c r="RXJ4" s="309"/>
      <c r="RXL4" s="309"/>
      <c r="RXN4" s="309"/>
      <c r="RXP4" s="309"/>
      <c r="RXR4" s="309"/>
      <c r="RXT4" s="309"/>
      <c r="RXV4" s="309"/>
      <c r="RXX4" s="309"/>
      <c r="RXZ4" s="309"/>
      <c r="RYB4" s="309"/>
      <c r="RYD4" s="309"/>
      <c r="RYF4" s="309"/>
      <c r="RYH4" s="309"/>
      <c r="RYJ4" s="309"/>
      <c r="RYL4" s="309"/>
      <c r="RYN4" s="309"/>
      <c r="RYP4" s="309"/>
      <c r="RYR4" s="309"/>
      <c r="RYT4" s="309"/>
      <c r="RYV4" s="309"/>
      <c r="RYX4" s="309"/>
      <c r="RYZ4" s="309"/>
      <c r="RZB4" s="309"/>
      <c r="RZD4" s="309"/>
      <c r="RZF4" s="309"/>
      <c r="RZH4" s="309"/>
      <c r="RZJ4" s="309"/>
      <c r="RZL4" s="309"/>
      <c r="RZN4" s="309"/>
      <c r="RZP4" s="309"/>
      <c r="RZR4" s="309"/>
      <c r="RZT4" s="309"/>
      <c r="RZV4" s="309"/>
      <c r="RZX4" s="309"/>
      <c r="RZZ4" s="309"/>
      <c r="SAB4" s="309"/>
      <c r="SAD4" s="309"/>
      <c r="SAF4" s="309"/>
      <c r="SAH4" s="309"/>
      <c r="SAJ4" s="309"/>
      <c r="SAL4" s="309"/>
      <c r="SAN4" s="309"/>
      <c r="SAP4" s="309"/>
      <c r="SAR4" s="309"/>
      <c r="SAT4" s="309"/>
      <c r="SAV4" s="309"/>
      <c r="SAX4" s="309"/>
      <c r="SAZ4" s="309"/>
      <c r="SBB4" s="309"/>
      <c r="SBD4" s="309"/>
      <c r="SBF4" s="309"/>
      <c r="SBH4" s="309"/>
      <c r="SBJ4" s="309"/>
      <c r="SBL4" s="309"/>
      <c r="SBN4" s="309"/>
      <c r="SBP4" s="309"/>
      <c r="SBR4" s="309"/>
      <c r="SBT4" s="309"/>
      <c r="SBV4" s="309"/>
      <c r="SBX4" s="309"/>
      <c r="SBZ4" s="309"/>
      <c r="SCB4" s="309"/>
      <c r="SCD4" s="309"/>
      <c r="SCF4" s="309"/>
      <c r="SCH4" s="309"/>
      <c r="SCJ4" s="309"/>
      <c r="SCL4" s="309"/>
      <c r="SCN4" s="309"/>
      <c r="SCP4" s="309"/>
      <c r="SCR4" s="309"/>
      <c r="SCT4" s="309"/>
      <c r="SCV4" s="309"/>
      <c r="SCX4" s="309"/>
      <c r="SCZ4" s="309"/>
      <c r="SDB4" s="309"/>
      <c r="SDD4" s="309"/>
      <c r="SDF4" s="309"/>
      <c r="SDH4" s="309"/>
      <c r="SDJ4" s="309"/>
      <c r="SDL4" s="309"/>
      <c r="SDN4" s="309"/>
      <c r="SDP4" s="309"/>
      <c r="SDR4" s="309"/>
      <c r="SDT4" s="309"/>
      <c r="SDV4" s="309"/>
      <c r="SDX4" s="309"/>
      <c r="SDZ4" s="309"/>
      <c r="SEB4" s="309"/>
      <c r="SED4" s="309"/>
      <c r="SEF4" s="309"/>
      <c r="SEH4" s="309"/>
      <c r="SEJ4" s="309"/>
      <c r="SEL4" s="309"/>
      <c r="SEN4" s="309"/>
      <c r="SEP4" s="309"/>
      <c r="SER4" s="309"/>
      <c r="SET4" s="309"/>
      <c r="SEV4" s="309"/>
      <c r="SEX4" s="309"/>
      <c r="SEZ4" s="309"/>
      <c r="SFB4" s="309"/>
      <c r="SFD4" s="309"/>
      <c r="SFF4" s="309"/>
      <c r="SFH4" s="309"/>
      <c r="SFJ4" s="309"/>
      <c r="SFL4" s="309"/>
      <c r="SFN4" s="309"/>
      <c r="SFP4" s="309"/>
      <c r="SFR4" s="309"/>
      <c r="SFT4" s="309"/>
      <c r="SFV4" s="309"/>
      <c r="SFX4" s="309"/>
      <c r="SFZ4" s="309"/>
      <c r="SGB4" s="309"/>
      <c r="SGD4" s="309"/>
      <c r="SGF4" s="309"/>
      <c r="SGH4" s="309"/>
      <c r="SGJ4" s="309"/>
      <c r="SGL4" s="309"/>
      <c r="SGN4" s="309"/>
      <c r="SGP4" s="309"/>
      <c r="SGR4" s="309"/>
      <c r="SGT4" s="309"/>
      <c r="SGV4" s="309"/>
      <c r="SGX4" s="309"/>
      <c r="SGZ4" s="309"/>
      <c r="SHB4" s="309"/>
      <c r="SHD4" s="309"/>
      <c r="SHF4" s="309"/>
      <c r="SHH4" s="309"/>
      <c r="SHJ4" s="309"/>
      <c r="SHL4" s="309"/>
      <c r="SHN4" s="309"/>
      <c r="SHP4" s="309"/>
      <c r="SHR4" s="309"/>
      <c r="SHT4" s="309"/>
      <c r="SHV4" s="309"/>
      <c r="SHX4" s="309"/>
      <c r="SHZ4" s="309"/>
      <c r="SIB4" s="309"/>
      <c r="SID4" s="309"/>
      <c r="SIF4" s="309"/>
      <c r="SIH4" s="309"/>
      <c r="SIJ4" s="309"/>
      <c r="SIL4" s="309"/>
      <c r="SIN4" s="309"/>
      <c r="SIP4" s="309"/>
      <c r="SIR4" s="309"/>
      <c r="SIT4" s="309"/>
      <c r="SIV4" s="309"/>
      <c r="SIX4" s="309"/>
      <c r="SIZ4" s="309"/>
      <c r="SJB4" s="309"/>
      <c r="SJD4" s="309"/>
      <c r="SJF4" s="309"/>
      <c r="SJH4" s="309"/>
      <c r="SJJ4" s="309"/>
      <c r="SJL4" s="309"/>
      <c r="SJN4" s="309"/>
      <c r="SJP4" s="309"/>
      <c r="SJR4" s="309"/>
      <c r="SJT4" s="309"/>
      <c r="SJV4" s="309"/>
      <c r="SJX4" s="309"/>
      <c r="SJZ4" s="309"/>
      <c r="SKB4" s="309"/>
      <c r="SKD4" s="309"/>
      <c r="SKF4" s="309"/>
      <c r="SKH4" s="309"/>
      <c r="SKJ4" s="309"/>
      <c r="SKL4" s="309"/>
      <c r="SKN4" s="309"/>
      <c r="SKP4" s="309"/>
      <c r="SKR4" s="309"/>
      <c r="SKT4" s="309"/>
      <c r="SKV4" s="309"/>
      <c r="SKX4" s="309"/>
      <c r="SKZ4" s="309"/>
      <c r="SLB4" s="309"/>
      <c r="SLD4" s="309"/>
      <c r="SLF4" s="309"/>
      <c r="SLH4" s="309"/>
      <c r="SLJ4" s="309"/>
      <c r="SLL4" s="309"/>
      <c r="SLN4" s="309"/>
      <c r="SLP4" s="309"/>
      <c r="SLR4" s="309"/>
      <c r="SLT4" s="309"/>
      <c r="SLV4" s="309"/>
      <c r="SLX4" s="309"/>
      <c r="SLZ4" s="309"/>
      <c r="SMB4" s="309"/>
      <c r="SMD4" s="309"/>
      <c r="SMF4" s="309"/>
      <c r="SMH4" s="309"/>
      <c r="SMJ4" s="309"/>
      <c r="SML4" s="309"/>
      <c r="SMN4" s="309"/>
      <c r="SMP4" s="309"/>
      <c r="SMR4" s="309"/>
      <c r="SMT4" s="309"/>
      <c r="SMV4" s="309"/>
      <c r="SMX4" s="309"/>
      <c r="SMZ4" s="309"/>
      <c r="SNB4" s="309"/>
      <c r="SND4" s="309"/>
      <c r="SNF4" s="309"/>
      <c r="SNH4" s="309"/>
      <c r="SNJ4" s="309"/>
      <c r="SNL4" s="309"/>
      <c r="SNN4" s="309"/>
      <c r="SNP4" s="309"/>
      <c r="SNR4" s="309"/>
      <c r="SNT4" s="309"/>
      <c r="SNV4" s="309"/>
      <c r="SNX4" s="309"/>
      <c r="SNZ4" s="309"/>
      <c r="SOB4" s="309"/>
      <c r="SOD4" s="309"/>
      <c r="SOF4" s="309"/>
      <c r="SOH4" s="309"/>
      <c r="SOJ4" s="309"/>
      <c r="SOL4" s="309"/>
      <c r="SON4" s="309"/>
      <c r="SOP4" s="309"/>
      <c r="SOR4" s="309"/>
      <c r="SOT4" s="309"/>
      <c r="SOV4" s="309"/>
      <c r="SOX4" s="309"/>
      <c r="SOZ4" s="309"/>
      <c r="SPB4" s="309"/>
      <c r="SPD4" s="309"/>
      <c r="SPF4" s="309"/>
      <c r="SPH4" s="309"/>
      <c r="SPJ4" s="309"/>
      <c r="SPL4" s="309"/>
      <c r="SPN4" s="309"/>
      <c r="SPP4" s="309"/>
      <c r="SPR4" s="309"/>
      <c r="SPT4" s="309"/>
      <c r="SPV4" s="309"/>
      <c r="SPX4" s="309"/>
      <c r="SPZ4" s="309"/>
      <c r="SQB4" s="309"/>
      <c r="SQD4" s="309"/>
      <c r="SQF4" s="309"/>
      <c r="SQH4" s="309"/>
      <c r="SQJ4" s="309"/>
      <c r="SQL4" s="309"/>
      <c r="SQN4" s="309"/>
      <c r="SQP4" s="309"/>
      <c r="SQR4" s="309"/>
      <c r="SQT4" s="309"/>
      <c r="SQV4" s="309"/>
      <c r="SQX4" s="309"/>
      <c r="SQZ4" s="309"/>
      <c r="SRB4" s="309"/>
      <c r="SRD4" s="309"/>
      <c r="SRF4" s="309"/>
      <c r="SRH4" s="309"/>
      <c r="SRJ4" s="309"/>
      <c r="SRL4" s="309"/>
      <c r="SRN4" s="309"/>
      <c r="SRP4" s="309"/>
      <c r="SRR4" s="309"/>
      <c r="SRT4" s="309"/>
      <c r="SRV4" s="309"/>
      <c r="SRX4" s="309"/>
      <c r="SRZ4" s="309"/>
      <c r="SSB4" s="309"/>
      <c r="SSD4" s="309"/>
      <c r="SSF4" s="309"/>
      <c r="SSH4" s="309"/>
      <c r="SSJ4" s="309"/>
      <c r="SSL4" s="309"/>
      <c r="SSN4" s="309"/>
      <c r="SSP4" s="309"/>
      <c r="SSR4" s="309"/>
      <c r="SST4" s="309"/>
      <c r="SSV4" s="309"/>
      <c r="SSX4" s="309"/>
      <c r="SSZ4" s="309"/>
      <c r="STB4" s="309"/>
      <c r="STD4" s="309"/>
      <c r="STF4" s="309"/>
      <c r="STH4" s="309"/>
      <c r="STJ4" s="309"/>
      <c r="STL4" s="309"/>
      <c r="STN4" s="309"/>
      <c r="STP4" s="309"/>
      <c r="STR4" s="309"/>
      <c r="STT4" s="309"/>
      <c r="STV4" s="309"/>
      <c r="STX4" s="309"/>
      <c r="STZ4" s="309"/>
      <c r="SUB4" s="309"/>
      <c r="SUD4" s="309"/>
      <c r="SUF4" s="309"/>
      <c r="SUH4" s="309"/>
      <c r="SUJ4" s="309"/>
      <c r="SUL4" s="309"/>
      <c r="SUN4" s="309"/>
      <c r="SUP4" s="309"/>
      <c r="SUR4" s="309"/>
      <c r="SUT4" s="309"/>
      <c r="SUV4" s="309"/>
      <c r="SUX4" s="309"/>
      <c r="SUZ4" s="309"/>
      <c r="SVB4" s="309"/>
      <c r="SVD4" s="309"/>
      <c r="SVF4" s="309"/>
      <c r="SVH4" s="309"/>
      <c r="SVJ4" s="309"/>
      <c r="SVL4" s="309"/>
      <c r="SVN4" s="309"/>
      <c r="SVP4" s="309"/>
      <c r="SVR4" s="309"/>
      <c r="SVT4" s="309"/>
      <c r="SVV4" s="309"/>
      <c r="SVX4" s="309"/>
      <c r="SVZ4" s="309"/>
      <c r="SWB4" s="309"/>
      <c r="SWD4" s="309"/>
      <c r="SWF4" s="309"/>
      <c r="SWH4" s="309"/>
      <c r="SWJ4" s="309"/>
      <c r="SWL4" s="309"/>
      <c r="SWN4" s="309"/>
      <c r="SWP4" s="309"/>
      <c r="SWR4" s="309"/>
      <c r="SWT4" s="309"/>
      <c r="SWV4" s="309"/>
      <c r="SWX4" s="309"/>
      <c r="SWZ4" s="309"/>
      <c r="SXB4" s="309"/>
      <c r="SXD4" s="309"/>
      <c r="SXF4" s="309"/>
      <c r="SXH4" s="309"/>
      <c r="SXJ4" s="309"/>
      <c r="SXL4" s="309"/>
      <c r="SXN4" s="309"/>
      <c r="SXP4" s="309"/>
      <c r="SXR4" s="309"/>
      <c r="SXT4" s="309"/>
      <c r="SXV4" s="309"/>
      <c r="SXX4" s="309"/>
      <c r="SXZ4" s="309"/>
      <c r="SYB4" s="309"/>
      <c r="SYD4" s="309"/>
      <c r="SYF4" s="309"/>
      <c r="SYH4" s="309"/>
      <c r="SYJ4" s="309"/>
      <c r="SYL4" s="309"/>
      <c r="SYN4" s="309"/>
      <c r="SYP4" s="309"/>
      <c r="SYR4" s="309"/>
      <c r="SYT4" s="309"/>
      <c r="SYV4" s="309"/>
      <c r="SYX4" s="309"/>
      <c r="SYZ4" s="309"/>
      <c r="SZB4" s="309"/>
      <c r="SZD4" s="309"/>
      <c r="SZF4" s="309"/>
      <c r="SZH4" s="309"/>
      <c r="SZJ4" s="309"/>
      <c r="SZL4" s="309"/>
      <c r="SZN4" s="309"/>
      <c r="SZP4" s="309"/>
      <c r="SZR4" s="309"/>
      <c r="SZT4" s="309"/>
      <c r="SZV4" s="309"/>
      <c r="SZX4" s="309"/>
      <c r="SZZ4" s="309"/>
      <c r="TAB4" s="309"/>
      <c r="TAD4" s="309"/>
      <c r="TAF4" s="309"/>
      <c r="TAH4" s="309"/>
      <c r="TAJ4" s="309"/>
      <c r="TAL4" s="309"/>
      <c r="TAN4" s="309"/>
      <c r="TAP4" s="309"/>
      <c r="TAR4" s="309"/>
      <c r="TAT4" s="309"/>
      <c r="TAV4" s="309"/>
      <c r="TAX4" s="309"/>
      <c r="TAZ4" s="309"/>
      <c r="TBB4" s="309"/>
      <c r="TBD4" s="309"/>
      <c r="TBF4" s="309"/>
      <c r="TBH4" s="309"/>
      <c r="TBJ4" s="309"/>
      <c r="TBL4" s="309"/>
      <c r="TBN4" s="309"/>
      <c r="TBP4" s="309"/>
      <c r="TBR4" s="309"/>
      <c r="TBT4" s="309"/>
      <c r="TBV4" s="309"/>
      <c r="TBX4" s="309"/>
      <c r="TBZ4" s="309"/>
      <c r="TCB4" s="309"/>
      <c r="TCD4" s="309"/>
      <c r="TCF4" s="309"/>
      <c r="TCH4" s="309"/>
      <c r="TCJ4" s="309"/>
      <c r="TCL4" s="309"/>
      <c r="TCN4" s="309"/>
      <c r="TCP4" s="309"/>
      <c r="TCR4" s="309"/>
      <c r="TCT4" s="309"/>
      <c r="TCV4" s="309"/>
      <c r="TCX4" s="309"/>
      <c r="TCZ4" s="309"/>
      <c r="TDB4" s="309"/>
      <c r="TDD4" s="309"/>
      <c r="TDF4" s="309"/>
      <c r="TDH4" s="309"/>
      <c r="TDJ4" s="309"/>
      <c r="TDL4" s="309"/>
      <c r="TDN4" s="309"/>
      <c r="TDP4" s="309"/>
      <c r="TDR4" s="309"/>
      <c r="TDT4" s="309"/>
      <c r="TDV4" s="309"/>
      <c r="TDX4" s="309"/>
      <c r="TDZ4" s="309"/>
      <c r="TEB4" s="309"/>
      <c r="TED4" s="309"/>
      <c r="TEF4" s="309"/>
      <c r="TEH4" s="309"/>
      <c r="TEJ4" s="309"/>
      <c r="TEL4" s="309"/>
      <c r="TEN4" s="309"/>
      <c r="TEP4" s="309"/>
      <c r="TER4" s="309"/>
      <c r="TET4" s="309"/>
      <c r="TEV4" s="309"/>
      <c r="TEX4" s="309"/>
      <c r="TEZ4" s="309"/>
      <c r="TFB4" s="309"/>
      <c r="TFD4" s="309"/>
      <c r="TFF4" s="309"/>
      <c r="TFH4" s="309"/>
      <c r="TFJ4" s="309"/>
      <c r="TFL4" s="309"/>
      <c r="TFN4" s="309"/>
      <c r="TFP4" s="309"/>
      <c r="TFR4" s="309"/>
      <c r="TFT4" s="309"/>
      <c r="TFV4" s="309"/>
      <c r="TFX4" s="309"/>
      <c r="TFZ4" s="309"/>
      <c r="TGB4" s="309"/>
      <c r="TGD4" s="309"/>
      <c r="TGF4" s="309"/>
      <c r="TGH4" s="309"/>
      <c r="TGJ4" s="309"/>
      <c r="TGL4" s="309"/>
      <c r="TGN4" s="309"/>
      <c r="TGP4" s="309"/>
      <c r="TGR4" s="309"/>
      <c r="TGT4" s="309"/>
      <c r="TGV4" s="309"/>
      <c r="TGX4" s="309"/>
      <c r="TGZ4" s="309"/>
      <c r="THB4" s="309"/>
      <c r="THD4" s="309"/>
      <c r="THF4" s="309"/>
      <c r="THH4" s="309"/>
      <c r="THJ4" s="309"/>
      <c r="THL4" s="309"/>
      <c r="THN4" s="309"/>
      <c r="THP4" s="309"/>
      <c r="THR4" s="309"/>
      <c r="THT4" s="309"/>
      <c r="THV4" s="309"/>
      <c r="THX4" s="309"/>
      <c r="THZ4" s="309"/>
      <c r="TIB4" s="309"/>
      <c r="TID4" s="309"/>
      <c r="TIF4" s="309"/>
      <c r="TIH4" s="309"/>
      <c r="TIJ4" s="309"/>
      <c r="TIL4" s="309"/>
      <c r="TIN4" s="309"/>
      <c r="TIP4" s="309"/>
      <c r="TIR4" s="309"/>
      <c r="TIT4" s="309"/>
      <c r="TIV4" s="309"/>
      <c r="TIX4" s="309"/>
      <c r="TIZ4" s="309"/>
      <c r="TJB4" s="309"/>
      <c r="TJD4" s="309"/>
      <c r="TJF4" s="309"/>
      <c r="TJH4" s="309"/>
      <c r="TJJ4" s="309"/>
      <c r="TJL4" s="309"/>
      <c r="TJN4" s="309"/>
      <c r="TJP4" s="309"/>
      <c r="TJR4" s="309"/>
      <c r="TJT4" s="309"/>
      <c r="TJV4" s="309"/>
      <c r="TJX4" s="309"/>
      <c r="TJZ4" s="309"/>
      <c r="TKB4" s="309"/>
      <c r="TKD4" s="309"/>
      <c r="TKF4" s="309"/>
      <c r="TKH4" s="309"/>
      <c r="TKJ4" s="309"/>
      <c r="TKL4" s="309"/>
      <c r="TKN4" s="309"/>
      <c r="TKP4" s="309"/>
      <c r="TKR4" s="309"/>
      <c r="TKT4" s="309"/>
      <c r="TKV4" s="309"/>
      <c r="TKX4" s="309"/>
      <c r="TKZ4" s="309"/>
      <c r="TLB4" s="309"/>
      <c r="TLD4" s="309"/>
      <c r="TLF4" s="309"/>
      <c r="TLH4" s="309"/>
      <c r="TLJ4" s="309"/>
      <c r="TLL4" s="309"/>
      <c r="TLN4" s="309"/>
      <c r="TLP4" s="309"/>
      <c r="TLR4" s="309"/>
      <c r="TLT4" s="309"/>
      <c r="TLV4" s="309"/>
      <c r="TLX4" s="309"/>
      <c r="TLZ4" s="309"/>
      <c r="TMB4" s="309"/>
      <c r="TMD4" s="309"/>
      <c r="TMF4" s="309"/>
      <c r="TMH4" s="309"/>
      <c r="TMJ4" s="309"/>
      <c r="TML4" s="309"/>
      <c r="TMN4" s="309"/>
      <c r="TMP4" s="309"/>
      <c r="TMR4" s="309"/>
      <c r="TMT4" s="309"/>
      <c r="TMV4" s="309"/>
      <c r="TMX4" s="309"/>
      <c r="TMZ4" s="309"/>
      <c r="TNB4" s="309"/>
      <c r="TND4" s="309"/>
      <c r="TNF4" s="309"/>
      <c r="TNH4" s="309"/>
      <c r="TNJ4" s="309"/>
      <c r="TNL4" s="309"/>
      <c r="TNN4" s="309"/>
      <c r="TNP4" s="309"/>
      <c r="TNR4" s="309"/>
      <c r="TNT4" s="309"/>
      <c r="TNV4" s="309"/>
      <c r="TNX4" s="309"/>
      <c r="TNZ4" s="309"/>
      <c r="TOB4" s="309"/>
      <c r="TOD4" s="309"/>
      <c r="TOF4" s="309"/>
      <c r="TOH4" s="309"/>
      <c r="TOJ4" s="309"/>
      <c r="TOL4" s="309"/>
      <c r="TON4" s="309"/>
      <c r="TOP4" s="309"/>
      <c r="TOR4" s="309"/>
      <c r="TOT4" s="309"/>
      <c r="TOV4" s="309"/>
      <c r="TOX4" s="309"/>
      <c r="TOZ4" s="309"/>
      <c r="TPB4" s="309"/>
      <c r="TPD4" s="309"/>
      <c r="TPF4" s="309"/>
      <c r="TPH4" s="309"/>
      <c r="TPJ4" s="309"/>
      <c r="TPL4" s="309"/>
      <c r="TPN4" s="309"/>
      <c r="TPP4" s="309"/>
      <c r="TPR4" s="309"/>
      <c r="TPT4" s="309"/>
      <c r="TPV4" s="309"/>
      <c r="TPX4" s="309"/>
      <c r="TPZ4" s="309"/>
      <c r="TQB4" s="309"/>
      <c r="TQD4" s="309"/>
      <c r="TQF4" s="309"/>
      <c r="TQH4" s="309"/>
      <c r="TQJ4" s="309"/>
      <c r="TQL4" s="309"/>
      <c r="TQN4" s="309"/>
      <c r="TQP4" s="309"/>
      <c r="TQR4" s="309"/>
      <c r="TQT4" s="309"/>
      <c r="TQV4" s="309"/>
      <c r="TQX4" s="309"/>
      <c r="TQZ4" s="309"/>
      <c r="TRB4" s="309"/>
      <c r="TRD4" s="309"/>
      <c r="TRF4" s="309"/>
      <c r="TRH4" s="309"/>
      <c r="TRJ4" s="309"/>
      <c r="TRL4" s="309"/>
      <c r="TRN4" s="309"/>
      <c r="TRP4" s="309"/>
      <c r="TRR4" s="309"/>
      <c r="TRT4" s="309"/>
      <c r="TRV4" s="309"/>
      <c r="TRX4" s="309"/>
      <c r="TRZ4" s="309"/>
      <c r="TSB4" s="309"/>
      <c r="TSD4" s="309"/>
      <c r="TSF4" s="309"/>
      <c r="TSH4" s="309"/>
      <c r="TSJ4" s="309"/>
      <c r="TSL4" s="309"/>
      <c r="TSN4" s="309"/>
      <c r="TSP4" s="309"/>
      <c r="TSR4" s="309"/>
      <c r="TST4" s="309"/>
      <c r="TSV4" s="309"/>
      <c r="TSX4" s="309"/>
      <c r="TSZ4" s="309"/>
      <c r="TTB4" s="309"/>
      <c r="TTD4" s="309"/>
      <c r="TTF4" s="309"/>
      <c r="TTH4" s="309"/>
      <c r="TTJ4" s="309"/>
      <c r="TTL4" s="309"/>
      <c r="TTN4" s="309"/>
      <c r="TTP4" s="309"/>
      <c r="TTR4" s="309"/>
      <c r="TTT4" s="309"/>
      <c r="TTV4" s="309"/>
      <c r="TTX4" s="309"/>
      <c r="TTZ4" s="309"/>
      <c r="TUB4" s="309"/>
      <c r="TUD4" s="309"/>
      <c r="TUF4" s="309"/>
      <c r="TUH4" s="309"/>
      <c r="TUJ4" s="309"/>
      <c r="TUL4" s="309"/>
      <c r="TUN4" s="309"/>
      <c r="TUP4" s="309"/>
      <c r="TUR4" s="309"/>
      <c r="TUT4" s="309"/>
      <c r="TUV4" s="309"/>
      <c r="TUX4" s="309"/>
      <c r="TUZ4" s="309"/>
      <c r="TVB4" s="309"/>
      <c r="TVD4" s="309"/>
      <c r="TVF4" s="309"/>
      <c r="TVH4" s="309"/>
      <c r="TVJ4" s="309"/>
      <c r="TVL4" s="309"/>
      <c r="TVN4" s="309"/>
      <c r="TVP4" s="309"/>
      <c r="TVR4" s="309"/>
      <c r="TVT4" s="309"/>
      <c r="TVV4" s="309"/>
      <c r="TVX4" s="309"/>
      <c r="TVZ4" s="309"/>
      <c r="TWB4" s="309"/>
      <c r="TWD4" s="309"/>
      <c r="TWF4" s="309"/>
      <c r="TWH4" s="309"/>
      <c r="TWJ4" s="309"/>
      <c r="TWL4" s="309"/>
      <c r="TWN4" s="309"/>
      <c r="TWP4" s="309"/>
      <c r="TWR4" s="309"/>
      <c r="TWT4" s="309"/>
      <c r="TWV4" s="309"/>
      <c r="TWX4" s="309"/>
      <c r="TWZ4" s="309"/>
      <c r="TXB4" s="309"/>
      <c r="TXD4" s="309"/>
      <c r="TXF4" s="309"/>
      <c r="TXH4" s="309"/>
      <c r="TXJ4" s="309"/>
      <c r="TXL4" s="309"/>
      <c r="TXN4" s="309"/>
      <c r="TXP4" s="309"/>
      <c r="TXR4" s="309"/>
      <c r="TXT4" s="309"/>
      <c r="TXV4" s="309"/>
      <c r="TXX4" s="309"/>
      <c r="TXZ4" s="309"/>
      <c r="TYB4" s="309"/>
      <c r="TYD4" s="309"/>
      <c r="TYF4" s="309"/>
      <c r="TYH4" s="309"/>
      <c r="TYJ4" s="309"/>
      <c r="TYL4" s="309"/>
      <c r="TYN4" s="309"/>
      <c r="TYP4" s="309"/>
      <c r="TYR4" s="309"/>
      <c r="TYT4" s="309"/>
      <c r="TYV4" s="309"/>
      <c r="TYX4" s="309"/>
      <c r="TYZ4" s="309"/>
      <c r="TZB4" s="309"/>
      <c r="TZD4" s="309"/>
      <c r="TZF4" s="309"/>
      <c r="TZH4" s="309"/>
      <c r="TZJ4" s="309"/>
      <c r="TZL4" s="309"/>
      <c r="TZN4" s="309"/>
      <c r="TZP4" s="309"/>
      <c r="TZR4" s="309"/>
      <c r="TZT4" s="309"/>
      <c r="TZV4" s="309"/>
      <c r="TZX4" s="309"/>
      <c r="TZZ4" s="309"/>
      <c r="UAB4" s="309"/>
      <c r="UAD4" s="309"/>
      <c r="UAF4" s="309"/>
      <c r="UAH4" s="309"/>
      <c r="UAJ4" s="309"/>
      <c r="UAL4" s="309"/>
      <c r="UAN4" s="309"/>
      <c r="UAP4" s="309"/>
      <c r="UAR4" s="309"/>
      <c r="UAT4" s="309"/>
      <c r="UAV4" s="309"/>
      <c r="UAX4" s="309"/>
      <c r="UAZ4" s="309"/>
      <c r="UBB4" s="309"/>
      <c r="UBD4" s="309"/>
      <c r="UBF4" s="309"/>
      <c r="UBH4" s="309"/>
      <c r="UBJ4" s="309"/>
      <c r="UBL4" s="309"/>
      <c r="UBN4" s="309"/>
      <c r="UBP4" s="309"/>
      <c r="UBR4" s="309"/>
      <c r="UBT4" s="309"/>
      <c r="UBV4" s="309"/>
      <c r="UBX4" s="309"/>
      <c r="UBZ4" s="309"/>
      <c r="UCB4" s="309"/>
      <c r="UCD4" s="309"/>
      <c r="UCF4" s="309"/>
      <c r="UCH4" s="309"/>
      <c r="UCJ4" s="309"/>
      <c r="UCL4" s="309"/>
      <c r="UCN4" s="309"/>
      <c r="UCP4" s="309"/>
      <c r="UCR4" s="309"/>
      <c r="UCT4" s="309"/>
      <c r="UCV4" s="309"/>
      <c r="UCX4" s="309"/>
      <c r="UCZ4" s="309"/>
      <c r="UDB4" s="309"/>
      <c r="UDD4" s="309"/>
      <c r="UDF4" s="309"/>
      <c r="UDH4" s="309"/>
      <c r="UDJ4" s="309"/>
      <c r="UDL4" s="309"/>
      <c r="UDN4" s="309"/>
      <c r="UDP4" s="309"/>
      <c r="UDR4" s="309"/>
      <c r="UDT4" s="309"/>
      <c r="UDV4" s="309"/>
      <c r="UDX4" s="309"/>
      <c r="UDZ4" s="309"/>
      <c r="UEB4" s="309"/>
      <c r="UED4" s="309"/>
      <c r="UEF4" s="309"/>
      <c r="UEH4" s="309"/>
      <c r="UEJ4" s="309"/>
      <c r="UEL4" s="309"/>
      <c r="UEN4" s="309"/>
      <c r="UEP4" s="309"/>
      <c r="UER4" s="309"/>
      <c r="UET4" s="309"/>
      <c r="UEV4" s="309"/>
      <c r="UEX4" s="309"/>
      <c r="UEZ4" s="309"/>
      <c r="UFB4" s="309"/>
      <c r="UFD4" s="309"/>
      <c r="UFF4" s="309"/>
      <c r="UFH4" s="309"/>
      <c r="UFJ4" s="309"/>
      <c r="UFL4" s="309"/>
      <c r="UFN4" s="309"/>
      <c r="UFP4" s="309"/>
      <c r="UFR4" s="309"/>
      <c r="UFT4" s="309"/>
      <c r="UFV4" s="309"/>
      <c r="UFX4" s="309"/>
      <c r="UFZ4" s="309"/>
      <c r="UGB4" s="309"/>
      <c r="UGD4" s="309"/>
      <c r="UGF4" s="309"/>
      <c r="UGH4" s="309"/>
      <c r="UGJ4" s="309"/>
      <c r="UGL4" s="309"/>
      <c r="UGN4" s="309"/>
      <c r="UGP4" s="309"/>
      <c r="UGR4" s="309"/>
      <c r="UGT4" s="309"/>
      <c r="UGV4" s="309"/>
      <c r="UGX4" s="309"/>
      <c r="UGZ4" s="309"/>
      <c r="UHB4" s="309"/>
      <c r="UHD4" s="309"/>
      <c r="UHF4" s="309"/>
      <c r="UHH4" s="309"/>
      <c r="UHJ4" s="309"/>
      <c r="UHL4" s="309"/>
      <c r="UHN4" s="309"/>
      <c r="UHP4" s="309"/>
      <c r="UHR4" s="309"/>
      <c r="UHT4" s="309"/>
      <c r="UHV4" s="309"/>
      <c r="UHX4" s="309"/>
      <c r="UHZ4" s="309"/>
      <c r="UIB4" s="309"/>
      <c r="UID4" s="309"/>
      <c r="UIF4" s="309"/>
      <c r="UIH4" s="309"/>
      <c r="UIJ4" s="309"/>
      <c r="UIL4" s="309"/>
      <c r="UIN4" s="309"/>
      <c r="UIP4" s="309"/>
      <c r="UIR4" s="309"/>
      <c r="UIT4" s="309"/>
      <c r="UIV4" s="309"/>
      <c r="UIX4" s="309"/>
      <c r="UIZ4" s="309"/>
      <c r="UJB4" s="309"/>
      <c r="UJD4" s="309"/>
      <c r="UJF4" s="309"/>
      <c r="UJH4" s="309"/>
      <c r="UJJ4" s="309"/>
      <c r="UJL4" s="309"/>
      <c r="UJN4" s="309"/>
      <c r="UJP4" s="309"/>
      <c r="UJR4" s="309"/>
      <c r="UJT4" s="309"/>
      <c r="UJV4" s="309"/>
      <c r="UJX4" s="309"/>
      <c r="UJZ4" s="309"/>
      <c r="UKB4" s="309"/>
      <c r="UKD4" s="309"/>
      <c r="UKF4" s="309"/>
      <c r="UKH4" s="309"/>
      <c r="UKJ4" s="309"/>
      <c r="UKL4" s="309"/>
      <c r="UKN4" s="309"/>
      <c r="UKP4" s="309"/>
      <c r="UKR4" s="309"/>
      <c r="UKT4" s="309"/>
      <c r="UKV4" s="309"/>
      <c r="UKX4" s="309"/>
      <c r="UKZ4" s="309"/>
      <c r="ULB4" s="309"/>
      <c r="ULD4" s="309"/>
      <c r="ULF4" s="309"/>
      <c r="ULH4" s="309"/>
      <c r="ULJ4" s="309"/>
      <c r="ULL4" s="309"/>
      <c r="ULN4" s="309"/>
      <c r="ULP4" s="309"/>
      <c r="ULR4" s="309"/>
      <c r="ULT4" s="309"/>
      <c r="ULV4" s="309"/>
      <c r="ULX4" s="309"/>
      <c r="ULZ4" s="309"/>
      <c r="UMB4" s="309"/>
      <c r="UMD4" s="309"/>
      <c r="UMF4" s="309"/>
      <c r="UMH4" s="309"/>
      <c r="UMJ4" s="309"/>
      <c r="UML4" s="309"/>
      <c r="UMN4" s="309"/>
      <c r="UMP4" s="309"/>
      <c r="UMR4" s="309"/>
      <c r="UMT4" s="309"/>
      <c r="UMV4" s="309"/>
      <c r="UMX4" s="309"/>
      <c r="UMZ4" s="309"/>
      <c r="UNB4" s="309"/>
      <c r="UND4" s="309"/>
      <c r="UNF4" s="309"/>
      <c r="UNH4" s="309"/>
      <c r="UNJ4" s="309"/>
      <c r="UNL4" s="309"/>
      <c r="UNN4" s="309"/>
      <c r="UNP4" s="309"/>
      <c r="UNR4" s="309"/>
      <c r="UNT4" s="309"/>
      <c r="UNV4" s="309"/>
      <c r="UNX4" s="309"/>
      <c r="UNZ4" s="309"/>
      <c r="UOB4" s="309"/>
      <c r="UOD4" s="309"/>
      <c r="UOF4" s="309"/>
      <c r="UOH4" s="309"/>
      <c r="UOJ4" s="309"/>
      <c r="UOL4" s="309"/>
      <c r="UON4" s="309"/>
      <c r="UOP4" s="309"/>
      <c r="UOR4" s="309"/>
      <c r="UOT4" s="309"/>
      <c r="UOV4" s="309"/>
      <c r="UOX4" s="309"/>
      <c r="UOZ4" s="309"/>
      <c r="UPB4" s="309"/>
      <c r="UPD4" s="309"/>
      <c r="UPF4" s="309"/>
      <c r="UPH4" s="309"/>
      <c r="UPJ4" s="309"/>
      <c r="UPL4" s="309"/>
      <c r="UPN4" s="309"/>
      <c r="UPP4" s="309"/>
      <c r="UPR4" s="309"/>
      <c r="UPT4" s="309"/>
      <c r="UPV4" s="309"/>
      <c r="UPX4" s="309"/>
      <c r="UPZ4" s="309"/>
      <c r="UQB4" s="309"/>
      <c r="UQD4" s="309"/>
      <c r="UQF4" s="309"/>
      <c r="UQH4" s="309"/>
      <c r="UQJ4" s="309"/>
      <c r="UQL4" s="309"/>
      <c r="UQN4" s="309"/>
      <c r="UQP4" s="309"/>
      <c r="UQR4" s="309"/>
      <c r="UQT4" s="309"/>
      <c r="UQV4" s="309"/>
      <c r="UQX4" s="309"/>
      <c r="UQZ4" s="309"/>
      <c r="URB4" s="309"/>
      <c r="URD4" s="309"/>
      <c r="URF4" s="309"/>
      <c r="URH4" s="309"/>
      <c r="URJ4" s="309"/>
      <c r="URL4" s="309"/>
      <c r="URN4" s="309"/>
      <c r="URP4" s="309"/>
      <c r="URR4" s="309"/>
      <c r="URT4" s="309"/>
      <c r="URV4" s="309"/>
      <c r="URX4" s="309"/>
      <c r="URZ4" s="309"/>
      <c r="USB4" s="309"/>
      <c r="USD4" s="309"/>
      <c r="USF4" s="309"/>
      <c r="USH4" s="309"/>
      <c r="USJ4" s="309"/>
      <c r="USL4" s="309"/>
      <c r="USN4" s="309"/>
      <c r="USP4" s="309"/>
      <c r="USR4" s="309"/>
      <c r="UST4" s="309"/>
      <c r="USV4" s="309"/>
      <c r="USX4" s="309"/>
      <c r="USZ4" s="309"/>
      <c r="UTB4" s="309"/>
      <c r="UTD4" s="309"/>
      <c r="UTF4" s="309"/>
      <c r="UTH4" s="309"/>
      <c r="UTJ4" s="309"/>
      <c r="UTL4" s="309"/>
      <c r="UTN4" s="309"/>
      <c r="UTP4" s="309"/>
      <c r="UTR4" s="309"/>
      <c r="UTT4" s="309"/>
      <c r="UTV4" s="309"/>
      <c r="UTX4" s="309"/>
      <c r="UTZ4" s="309"/>
      <c r="UUB4" s="309"/>
      <c r="UUD4" s="309"/>
      <c r="UUF4" s="309"/>
      <c r="UUH4" s="309"/>
      <c r="UUJ4" s="309"/>
      <c r="UUL4" s="309"/>
      <c r="UUN4" s="309"/>
      <c r="UUP4" s="309"/>
      <c r="UUR4" s="309"/>
      <c r="UUT4" s="309"/>
      <c r="UUV4" s="309"/>
      <c r="UUX4" s="309"/>
      <c r="UUZ4" s="309"/>
      <c r="UVB4" s="309"/>
      <c r="UVD4" s="309"/>
      <c r="UVF4" s="309"/>
      <c r="UVH4" s="309"/>
      <c r="UVJ4" s="309"/>
      <c r="UVL4" s="309"/>
      <c r="UVN4" s="309"/>
      <c r="UVP4" s="309"/>
      <c r="UVR4" s="309"/>
      <c r="UVT4" s="309"/>
      <c r="UVV4" s="309"/>
      <c r="UVX4" s="309"/>
      <c r="UVZ4" s="309"/>
      <c r="UWB4" s="309"/>
      <c r="UWD4" s="309"/>
      <c r="UWF4" s="309"/>
      <c r="UWH4" s="309"/>
      <c r="UWJ4" s="309"/>
      <c r="UWL4" s="309"/>
      <c r="UWN4" s="309"/>
      <c r="UWP4" s="309"/>
      <c r="UWR4" s="309"/>
      <c r="UWT4" s="309"/>
      <c r="UWV4" s="309"/>
      <c r="UWX4" s="309"/>
      <c r="UWZ4" s="309"/>
      <c r="UXB4" s="309"/>
      <c r="UXD4" s="309"/>
      <c r="UXF4" s="309"/>
      <c r="UXH4" s="309"/>
      <c r="UXJ4" s="309"/>
      <c r="UXL4" s="309"/>
      <c r="UXN4" s="309"/>
      <c r="UXP4" s="309"/>
      <c r="UXR4" s="309"/>
      <c r="UXT4" s="309"/>
      <c r="UXV4" s="309"/>
      <c r="UXX4" s="309"/>
      <c r="UXZ4" s="309"/>
      <c r="UYB4" s="309"/>
      <c r="UYD4" s="309"/>
      <c r="UYF4" s="309"/>
      <c r="UYH4" s="309"/>
      <c r="UYJ4" s="309"/>
      <c r="UYL4" s="309"/>
      <c r="UYN4" s="309"/>
      <c r="UYP4" s="309"/>
      <c r="UYR4" s="309"/>
      <c r="UYT4" s="309"/>
      <c r="UYV4" s="309"/>
      <c r="UYX4" s="309"/>
      <c r="UYZ4" s="309"/>
      <c r="UZB4" s="309"/>
      <c r="UZD4" s="309"/>
      <c r="UZF4" s="309"/>
      <c r="UZH4" s="309"/>
      <c r="UZJ4" s="309"/>
      <c r="UZL4" s="309"/>
      <c r="UZN4" s="309"/>
      <c r="UZP4" s="309"/>
      <c r="UZR4" s="309"/>
      <c r="UZT4" s="309"/>
      <c r="UZV4" s="309"/>
      <c r="UZX4" s="309"/>
      <c r="UZZ4" s="309"/>
      <c r="VAB4" s="309"/>
      <c r="VAD4" s="309"/>
      <c r="VAF4" s="309"/>
      <c r="VAH4" s="309"/>
      <c r="VAJ4" s="309"/>
      <c r="VAL4" s="309"/>
      <c r="VAN4" s="309"/>
      <c r="VAP4" s="309"/>
      <c r="VAR4" s="309"/>
      <c r="VAT4" s="309"/>
      <c r="VAV4" s="309"/>
      <c r="VAX4" s="309"/>
      <c r="VAZ4" s="309"/>
      <c r="VBB4" s="309"/>
      <c r="VBD4" s="309"/>
      <c r="VBF4" s="309"/>
      <c r="VBH4" s="309"/>
      <c r="VBJ4" s="309"/>
      <c r="VBL4" s="309"/>
      <c r="VBN4" s="309"/>
      <c r="VBP4" s="309"/>
      <c r="VBR4" s="309"/>
      <c r="VBT4" s="309"/>
      <c r="VBV4" s="309"/>
      <c r="VBX4" s="309"/>
      <c r="VBZ4" s="309"/>
      <c r="VCB4" s="309"/>
      <c r="VCD4" s="309"/>
      <c r="VCF4" s="309"/>
      <c r="VCH4" s="309"/>
      <c r="VCJ4" s="309"/>
      <c r="VCL4" s="309"/>
      <c r="VCN4" s="309"/>
      <c r="VCP4" s="309"/>
      <c r="VCR4" s="309"/>
      <c r="VCT4" s="309"/>
      <c r="VCV4" s="309"/>
      <c r="VCX4" s="309"/>
      <c r="VCZ4" s="309"/>
      <c r="VDB4" s="309"/>
      <c r="VDD4" s="309"/>
      <c r="VDF4" s="309"/>
      <c r="VDH4" s="309"/>
      <c r="VDJ4" s="309"/>
      <c r="VDL4" s="309"/>
      <c r="VDN4" s="309"/>
      <c r="VDP4" s="309"/>
      <c r="VDR4" s="309"/>
      <c r="VDT4" s="309"/>
      <c r="VDV4" s="309"/>
      <c r="VDX4" s="309"/>
      <c r="VDZ4" s="309"/>
      <c r="VEB4" s="309"/>
      <c r="VED4" s="309"/>
      <c r="VEF4" s="309"/>
      <c r="VEH4" s="309"/>
      <c r="VEJ4" s="309"/>
      <c r="VEL4" s="309"/>
      <c r="VEN4" s="309"/>
      <c r="VEP4" s="309"/>
      <c r="VER4" s="309"/>
      <c r="VET4" s="309"/>
      <c r="VEV4" s="309"/>
      <c r="VEX4" s="309"/>
      <c r="VEZ4" s="309"/>
      <c r="VFB4" s="309"/>
      <c r="VFD4" s="309"/>
      <c r="VFF4" s="309"/>
      <c r="VFH4" s="309"/>
      <c r="VFJ4" s="309"/>
      <c r="VFL4" s="309"/>
      <c r="VFN4" s="309"/>
      <c r="VFP4" s="309"/>
      <c r="VFR4" s="309"/>
      <c r="VFT4" s="309"/>
      <c r="VFV4" s="309"/>
      <c r="VFX4" s="309"/>
      <c r="VFZ4" s="309"/>
      <c r="VGB4" s="309"/>
      <c r="VGD4" s="309"/>
      <c r="VGF4" s="309"/>
      <c r="VGH4" s="309"/>
      <c r="VGJ4" s="309"/>
      <c r="VGL4" s="309"/>
      <c r="VGN4" s="309"/>
      <c r="VGP4" s="309"/>
      <c r="VGR4" s="309"/>
      <c r="VGT4" s="309"/>
      <c r="VGV4" s="309"/>
      <c r="VGX4" s="309"/>
      <c r="VGZ4" s="309"/>
      <c r="VHB4" s="309"/>
      <c r="VHD4" s="309"/>
      <c r="VHF4" s="309"/>
      <c r="VHH4" s="309"/>
      <c r="VHJ4" s="309"/>
      <c r="VHL4" s="309"/>
      <c r="VHN4" s="309"/>
      <c r="VHP4" s="309"/>
      <c r="VHR4" s="309"/>
      <c r="VHT4" s="309"/>
      <c r="VHV4" s="309"/>
      <c r="VHX4" s="309"/>
      <c r="VHZ4" s="309"/>
      <c r="VIB4" s="309"/>
      <c r="VID4" s="309"/>
      <c r="VIF4" s="309"/>
      <c r="VIH4" s="309"/>
      <c r="VIJ4" s="309"/>
      <c r="VIL4" s="309"/>
      <c r="VIN4" s="309"/>
      <c r="VIP4" s="309"/>
      <c r="VIR4" s="309"/>
      <c r="VIT4" s="309"/>
      <c r="VIV4" s="309"/>
      <c r="VIX4" s="309"/>
      <c r="VIZ4" s="309"/>
      <c r="VJB4" s="309"/>
      <c r="VJD4" s="309"/>
      <c r="VJF4" s="309"/>
      <c r="VJH4" s="309"/>
      <c r="VJJ4" s="309"/>
      <c r="VJL4" s="309"/>
      <c r="VJN4" s="309"/>
      <c r="VJP4" s="309"/>
      <c r="VJR4" s="309"/>
      <c r="VJT4" s="309"/>
      <c r="VJV4" s="309"/>
      <c r="VJX4" s="309"/>
      <c r="VJZ4" s="309"/>
      <c r="VKB4" s="309"/>
      <c r="VKD4" s="309"/>
      <c r="VKF4" s="309"/>
      <c r="VKH4" s="309"/>
      <c r="VKJ4" s="309"/>
      <c r="VKL4" s="309"/>
      <c r="VKN4" s="309"/>
      <c r="VKP4" s="309"/>
      <c r="VKR4" s="309"/>
      <c r="VKT4" s="309"/>
      <c r="VKV4" s="309"/>
      <c r="VKX4" s="309"/>
      <c r="VKZ4" s="309"/>
      <c r="VLB4" s="309"/>
      <c r="VLD4" s="309"/>
      <c r="VLF4" s="309"/>
      <c r="VLH4" s="309"/>
      <c r="VLJ4" s="309"/>
      <c r="VLL4" s="309"/>
      <c r="VLN4" s="309"/>
      <c r="VLP4" s="309"/>
      <c r="VLR4" s="309"/>
      <c r="VLT4" s="309"/>
      <c r="VLV4" s="309"/>
      <c r="VLX4" s="309"/>
      <c r="VLZ4" s="309"/>
      <c r="VMB4" s="309"/>
      <c r="VMD4" s="309"/>
      <c r="VMF4" s="309"/>
      <c r="VMH4" s="309"/>
      <c r="VMJ4" s="309"/>
      <c r="VML4" s="309"/>
      <c r="VMN4" s="309"/>
      <c r="VMP4" s="309"/>
      <c r="VMR4" s="309"/>
      <c r="VMT4" s="309"/>
      <c r="VMV4" s="309"/>
      <c r="VMX4" s="309"/>
      <c r="VMZ4" s="309"/>
      <c r="VNB4" s="309"/>
      <c r="VND4" s="309"/>
      <c r="VNF4" s="309"/>
      <c r="VNH4" s="309"/>
      <c r="VNJ4" s="309"/>
      <c r="VNL4" s="309"/>
      <c r="VNN4" s="309"/>
      <c r="VNP4" s="309"/>
      <c r="VNR4" s="309"/>
      <c r="VNT4" s="309"/>
      <c r="VNV4" s="309"/>
      <c r="VNX4" s="309"/>
      <c r="VNZ4" s="309"/>
      <c r="VOB4" s="309"/>
      <c r="VOD4" s="309"/>
      <c r="VOF4" s="309"/>
      <c r="VOH4" s="309"/>
      <c r="VOJ4" s="309"/>
      <c r="VOL4" s="309"/>
      <c r="VON4" s="309"/>
      <c r="VOP4" s="309"/>
      <c r="VOR4" s="309"/>
      <c r="VOT4" s="309"/>
      <c r="VOV4" s="309"/>
      <c r="VOX4" s="309"/>
      <c r="VOZ4" s="309"/>
      <c r="VPB4" s="309"/>
      <c r="VPD4" s="309"/>
      <c r="VPF4" s="309"/>
      <c r="VPH4" s="309"/>
      <c r="VPJ4" s="309"/>
      <c r="VPL4" s="309"/>
      <c r="VPN4" s="309"/>
      <c r="VPP4" s="309"/>
      <c r="VPR4" s="309"/>
      <c r="VPT4" s="309"/>
      <c r="VPV4" s="309"/>
      <c r="VPX4" s="309"/>
      <c r="VPZ4" s="309"/>
      <c r="VQB4" s="309"/>
      <c r="VQD4" s="309"/>
      <c r="VQF4" s="309"/>
      <c r="VQH4" s="309"/>
      <c r="VQJ4" s="309"/>
      <c r="VQL4" s="309"/>
      <c r="VQN4" s="309"/>
      <c r="VQP4" s="309"/>
      <c r="VQR4" s="309"/>
      <c r="VQT4" s="309"/>
      <c r="VQV4" s="309"/>
      <c r="VQX4" s="309"/>
      <c r="VQZ4" s="309"/>
      <c r="VRB4" s="309"/>
      <c r="VRD4" s="309"/>
      <c r="VRF4" s="309"/>
      <c r="VRH4" s="309"/>
      <c r="VRJ4" s="309"/>
      <c r="VRL4" s="309"/>
      <c r="VRN4" s="309"/>
      <c r="VRP4" s="309"/>
      <c r="VRR4" s="309"/>
      <c r="VRT4" s="309"/>
      <c r="VRV4" s="309"/>
      <c r="VRX4" s="309"/>
      <c r="VRZ4" s="309"/>
      <c r="VSB4" s="309"/>
      <c r="VSD4" s="309"/>
      <c r="VSF4" s="309"/>
      <c r="VSH4" s="309"/>
      <c r="VSJ4" s="309"/>
      <c r="VSL4" s="309"/>
      <c r="VSN4" s="309"/>
      <c r="VSP4" s="309"/>
      <c r="VSR4" s="309"/>
      <c r="VST4" s="309"/>
      <c r="VSV4" s="309"/>
      <c r="VSX4" s="309"/>
      <c r="VSZ4" s="309"/>
      <c r="VTB4" s="309"/>
      <c r="VTD4" s="309"/>
      <c r="VTF4" s="309"/>
      <c r="VTH4" s="309"/>
      <c r="VTJ4" s="309"/>
      <c r="VTL4" s="309"/>
      <c r="VTN4" s="309"/>
      <c r="VTP4" s="309"/>
      <c r="VTR4" s="309"/>
      <c r="VTT4" s="309"/>
      <c r="VTV4" s="309"/>
      <c r="VTX4" s="309"/>
      <c r="VTZ4" s="309"/>
      <c r="VUB4" s="309"/>
      <c r="VUD4" s="309"/>
      <c r="VUF4" s="309"/>
      <c r="VUH4" s="309"/>
      <c r="VUJ4" s="309"/>
      <c r="VUL4" s="309"/>
      <c r="VUN4" s="309"/>
      <c r="VUP4" s="309"/>
      <c r="VUR4" s="309"/>
      <c r="VUT4" s="309"/>
      <c r="VUV4" s="309"/>
      <c r="VUX4" s="309"/>
      <c r="VUZ4" s="309"/>
      <c r="VVB4" s="309"/>
      <c r="VVD4" s="309"/>
      <c r="VVF4" s="309"/>
      <c r="VVH4" s="309"/>
      <c r="VVJ4" s="309"/>
      <c r="VVL4" s="309"/>
      <c r="VVN4" s="309"/>
      <c r="VVP4" s="309"/>
      <c r="VVR4" s="309"/>
      <c r="VVT4" s="309"/>
      <c r="VVV4" s="309"/>
      <c r="VVX4" s="309"/>
      <c r="VVZ4" s="309"/>
      <c r="VWB4" s="309"/>
      <c r="VWD4" s="309"/>
      <c r="VWF4" s="309"/>
      <c r="VWH4" s="309"/>
      <c r="VWJ4" s="309"/>
      <c r="VWL4" s="309"/>
      <c r="VWN4" s="309"/>
      <c r="VWP4" s="309"/>
      <c r="VWR4" s="309"/>
      <c r="VWT4" s="309"/>
      <c r="VWV4" s="309"/>
      <c r="VWX4" s="309"/>
      <c r="VWZ4" s="309"/>
      <c r="VXB4" s="309"/>
      <c r="VXD4" s="309"/>
      <c r="VXF4" s="309"/>
      <c r="VXH4" s="309"/>
      <c r="VXJ4" s="309"/>
      <c r="VXL4" s="309"/>
      <c r="VXN4" s="309"/>
      <c r="VXP4" s="309"/>
      <c r="VXR4" s="309"/>
      <c r="VXT4" s="309"/>
      <c r="VXV4" s="309"/>
      <c r="VXX4" s="309"/>
      <c r="VXZ4" s="309"/>
      <c r="VYB4" s="309"/>
      <c r="VYD4" s="309"/>
      <c r="VYF4" s="309"/>
      <c r="VYH4" s="309"/>
      <c r="VYJ4" s="309"/>
      <c r="VYL4" s="309"/>
      <c r="VYN4" s="309"/>
      <c r="VYP4" s="309"/>
      <c r="VYR4" s="309"/>
      <c r="VYT4" s="309"/>
      <c r="VYV4" s="309"/>
      <c r="VYX4" s="309"/>
      <c r="VYZ4" s="309"/>
      <c r="VZB4" s="309"/>
      <c r="VZD4" s="309"/>
      <c r="VZF4" s="309"/>
      <c r="VZH4" s="309"/>
      <c r="VZJ4" s="309"/>
      <c r="VZL4" s="309"/>
      <c r="VZN4" s="309"/>
      <c r="VZP4" s="309"/>
      <c r="VZR4" s="309"/>
      <c r="VZT4" s="309"/>
      <c r="VZV4" s="309"/>
      <c r="VZX4" s="309"/>
      <c r="VZZ4" s="309"/>
      <c r="WAB4" s="309"/>
      <c r="WAD4" s="309"/>
      <c r="WAF4" s="309"/>
      <c r="WAH4" s="309"/>
      <c r="WAJ4" s="309"/>
      <c r="WAL4" s="309"/>
      <c r="WAN4" s="309"/>
      <c r="WAP4" s="309"/>
      <c r="WAR4" s="309"/>
      <c r="WAT4" s="309"/>
      <c r="WAV4" s="309"/>
      <c r="WAX4" s="309"/>
      <c r="WAZ4" s="309"/>
      <c r="WBB4" s="309"/>
      <c r="WBD4" s="309"/>
      <c r="WBF4" s="309"/>
      <c r="WBH4" s="309"/>
      <c r="WBJ4" s="309"/>
      <c r="WBL4" s="309"/>
      <c r="WBN4" s="309"/>
      <c r="WBP4" s="309"/>
      <c r="WBR4" s="309"/>
      <c r="WBT4" s="309"/>
      <c r="WBV4" s="309"/>
      <c r="WBX4" s="309"/>
      <c r="WBZ4" s="309"/>
      <c r="WCB4" s="309"/>
      <c r="WCD4" s="309"/>
      <c r="WCF4" s="309"/>
      <c r="WCH4" s="309"/>
      <c r="WCJ4" s="309"/>
      <c r="WCL4" s="309"/>
      <c r="WCN4" s="309"/>
      <c r="WCP4" s="309"/>
      <c r="WCR4" s="309"/>
      <c r="WCT4" s="309"/>
      <c r="WCV4" s="309"/>
      <c r="WCX4" s="309"/>
      <c r="WCZ4" s="309"/>
      <c r="WDB4" s="309"/>
      <c r="WDD4" s="309"/>
      <c r="WDF4" s="309"/>
      <c r="WDH4" s="309"/>
      <c r="WDJ4" s="309"/>
      <c r="WDL4" s="309"/>
      <c r="WDN4" s="309"/>
      <c r="WDP4" s="309"/>
      <c r="WDR4" s="309"/>
      <c r="WDT4" s="309"/>
      <c r="WDV4" s="309"/>
      <c r="WDX4" s="309"/>
      <c r="WDZ4" s="309"/>
      <c r="WEB4" s="309"/>
      <c r="WED4" s="309"/>
      <c r="WEF4" s="309"/>
      <c r="WEH4" s="309"/>
      <c r="WEJ4" s="309"/>
      <c r="WEL4" s="309"/>
      <c r="WEN4" s="309"/>
      <c r="WEP4" s="309"/>
      <c r="WER4" s="309"/>
      <c r="WET4" s="309"/>
      <c r="WEV4" s="309"/>
      <c r="WEX4" s="309"/>
      <c r="WEZ4" s="309"/>
      <c r="WFB4" s="309"/>
      <c r="WFD4" s="309"/>
      <c r="WFF4" s="309"/>
      <c r="WFH4" s="309"/>
      <c r="WFJ4" s="309"/>
      <c r="WFL4" s="309"/>
      <c r="WFN4" s="309"/>
      <c r="WFP4" s="309"/>
      <c r="WFR4" s="309"/>
      <c r="WFT4" s="309"/>
      <c r="WFV4" s="309"/>
      <c r="WFX4" s="309"/>
      <c r="WFZ4" s="309"/>
      <c r="WGB4" s="309"/>
      <c r="WGD4" s="309"/>
      <c r="WGF4" s="309"/>
      <c r="WGH4" s="309"/>
      <c r="WGJ4" s="309"/>
      <c r="WGL4" s="309"/>
      <c r="WGN4" s="309"/>
      <c r="WGP4" s="309"/>
      <c r="WGR4" s="309"/>
      <c r="WGT4" s="309"/>
      <c r="WGV4" s="309"/>
      <c r="WGX4" s="309"/>
      <c r="WGZ4" s="309"/>
      <c r="WHB4" s="309"/>
      <c r="WHD4" s="309"/>
      <c r="WHF4" s="309"/>
      <c r="WHH4" s="309"/>
      <c r="WHJ4" s="309"/>
      <c r="WHL4" s="309"/>
      <c r="WHN4" s="309"/>
      <c r="WHP4" s="309"/>
      <c r="WHR4" s="309"/>
      <c r="WHT4" s="309"/>
      <c r="WHV4" s="309"/>
      <c r="WHX4" s="309"/>
      <c r="WHZ4" s="309"/>
      <c r="WIB4" s="309"/>
      <c r="WID4" s="309"/>
      <c r="WIF4" s="309"/>
      <c r="WIH4" s="309"/>
      <c r="WIJ4" s="309"/>
      <c r="WIL4" s="309"/>
      <c r="WIN4" s="309"/>
      <c r="WIP4" s="309"/>
      <c r="WIR4" s="309"/>
      <c r="WIT4" s="309"/>
      <c r="WIV4" s="309"/>
      <c r="WIX4" s="309"/>
      <c r="WIZ4" s="309"/>
      <c r="WJB4" s="309"/>
      <c r="WJD4" s="309"/>
      <c r="WJF4" s="309"/>
      <c r="WJH4" s="309"/>
      <c r="WJJ4" s="309"/>
      <c r="WJL4" s="309"/>
      <c r="WJN4" s="309"/>
      <c r="WJP4" s="309"/>
      <c r="WJR4" s="309"/>
      <c r="WJT4" s="309"/>
      <c r="WJV4" s="309"/>
      <c r="WJX4" s="309"/>
      <c r="WJZ4" s="309"/>
      <c r="WKB4" s="309"/>
      <c r="WKD4" s="309"/>
      <c r="WKF4" s="309"/>
      <c r="WKH4" s="309"/>
      <c r="WKJ4" s="309"/>
      <c r="WKL4" s="309"/>
      <c r="WKN4" s="309"/>
      <c r="WKP4" s="309"/>
      <c r="WKR4" s="309"/>
      <c r="WKT4" s="309"/>
      <c r="WKV4" s="309"/>
      <c r="WKX4" s="309"/>
      <c r="WKZ4" s="309"/>
      <c r="WLB4" s="309"/>
      <c r="WLD4" s="309"/>
      <c r="WLF4" s="309"/>
      <c r="WLH4" s="309"/>
      <c r="WLJ4" s="309"/>
      <c r="WLL4" s="309"/>
      <c r="WLN4" s="309"/>
      <c r="WLP4" s="309"/>
      <c r="WLR4" s="309"/>
      <c r="WLT4" s="309"/>
      <c r="WLV4" s="309"/>
      <c r="WLX4" s="309"/>
      <c r="WLZ4" s="309"/>
      <c r="WMB4" s="309"/>
      <c r="WMD4" s="309"/>
      <c r="WMF4" s="309"/>
      <c r="WMH4" s="309"/>
      <c r="WMJ4" s="309"/>
      <c r="WML4" s="309"/>
      <c r="WMN4" s="309"/>
      <c r="WMP4" s="309"/>
      <c r="WMR4" s="309"/>
      <c r="WMT4" s="309"/>
      <c r="WMV4" s="309"/>
      <c r="WMX4" s="309"/>
      <c r="WMZ4" s="309"/>
      <c r="WNB4" s="309"/>
      <c r="WND4" s="309"/>
      <c r="WNF4" s="309"/>
      <c r="WNH4" s="309"/>
      <c r="WNJ4" s="309"/>
      <c r="WNL4" s="309"/>
      <c r="WNN4" s="309"/>
      <c r="WNP4" s="309"/>
      <c r="WNR4" s="309"/>
      <c r="WNT4" s="309"/>
      <c r="WNV4" s="309"/>
      <c r="WNX4" s="309"/>
      <c r="WNZ4" s="309"/>
      <c r="WOB4" s="309"/>
      <c r="WOD4" s="309"/>
      <c r="WOF4" s="309"/>
      <c r="WOH4" s="309"/>
      <c r="WOJ4" s="309"/>
      <c r="WOL4" s="309"/>
      <c r="WON4" s="309"/>
      <c r="WOP4" s="309"/>
      <c r="WOR4" s="309"/>
      <c r="WOT4" s="309"/>
      <c r="WOV4" s="309"/>
      <c r="WOX4" s="309"/>
      <c r="WOZ4" s="309"/>
      <c r="WPB4" s="309"/>
      <c r="WPD4" s="309"/>
      <c r="WPF4" s="309"/>
      <c r="WPH4" s="309"/>
      <c r="WPJ4" s="309"/>
      <c r="WPL4" s="309"/>
      <c r="WPN4" s="309"/>
      <c r="WPP4" s="309"/>
      <c r="WPR4" s="309"/>
      <c r="WPT4" s="309"/>
      <c r="WPV4" s="309"/>
      <c r="WPX4" s="309"/>
      <c r="WPZ4" s="309"/>
      <c r="WQB4" s="309"/>
      <c r="WQD4" s="309"/>
      <c r="WQF4" s="309"/>
      <c r="WQH4" s="309"/>
      <c r="WQJ4" s="309"/>
      <c r="WQL4" s="309"/>
      <c r="WQN4" s="309"/>
      <c r="WQP4" s="309"/>
      <c r="WQR4" s="309"/>
      <c r="WQT4" s="309"/>
      <c r="WQV4" s="309"/>
      <c r="WQX4" s="309"/>
      <c r="WQZ4" s="309"/>
      <c r="WRB4" s="309"/>
      <c r="WRD4" s="309"/>
      <c r="WRF4" s="309"/>
      <c r="WRH4" s="309"/>
      <c r="WRJ4" s="309"/>
      <c r="WRL4" s="309"/>
      <c r="WRN4" s="309"/>
      <c r="WRP4" s="309"/>
      <c r="WRR4" s="309"/>
      <c r="WRT4" s="309"/>
      <c r="WRV4" s="309"/>
      <c r="WRX4" s="309"/>
      <c r="WRZ4" s="309"/>
      <c r="WSB4" s="309"/>
      <c r="WSD4" s="309"/>
      <c r="WSF4" s="309"/>
      <c r="WSH4" s="309"/>
      <c r="WSJ4" s="309"/>
      <c r="WSL4" s="309"/>
      <c r="WSN4" s="309"/>
      <c r="WSP4" s="309"/>
      <c r="WSR4" s="309"/>
      <c r="WST4" s="309"/>
      <c r="WSV4" s="309"/>
      <c r="WSX4" s="309"/>
      <c r="WSZ4" s="309"/>
      <c r="WTB4" s="309"/>
      <c r="WTD4" s="309"/>
      <c r="WTF4" s="309"/>
      <c r="WTH4" s="309"/>
      <c r="WTJ4" s="309"/>
      <c r="WTL4" s="309"/>
      <c r="WTN4" s="309"/>
      <c r="WTP4" s="309"/>
      <c r="WTR4" s="309"/>
      <c r="WTT4" s="309"/>
      <c r="WTV4" s="309"/>
      <c r="WTX4" s="309"/>
      <c r="WTZ4" s="309"/>
      <c r="WUB4" s="309"/>
      <c r="WUD4" s="309"/>
      <c r="WUF4" s="309"/>
      <c r="WUH4" s="309"/>
      <c r="WUJ4" s="309"/>
      <c r="WUL4" s="309"/>
      <c r="WUN4" s="309"/>
      <c r="WUP4" s="309"/>
      <c r="WUR4" s="309"/>
      <c r="WUT4" s="309"/>
      <c r="WUV4" s="309"/>
      <c r="WUX4" s="309"/>
      <c r="WUZ4" s="309"/>
      <c r="WVB4" s="309"/>
      <c r="WVD4" s="309"/>
      <c r="WVF4" s="309"/>
      <c r="WVH4" s="309"/>
      <c r="WVJ4" s="309"/>
      <c r="WVL4" s="309"/>
      <c r="WVN4" s="309"/>
      <c r="WVP4" s="309"/>
      <c r="WVR4" s="309"/>
      <c r="WVT4" s="309"/>
      <c r="WVV4" s="309"/>
      <c r="WVX4" s="309"/>
      <c r="WVZ4" s="309"/>
      <c r="WWB4" s="309"/>
      <c r="WWD4" s="309"/>
      <c r="WWF4" s="309"/>
      <c r="WWH4" s="309"/>
      <c r="WWJ4" s="309"/>
      <c r="WWL4" s="309"/>
      <c r="WWN4" s="309"/>
      <c r="WWP4" s="309"/>
      <c r="WWR4" s="309"/>
      <c r="WWT4" s="309"/>
      <c r="WWV4" s="309"/>
      <c r="WWX4" s="309"/>
      <c r="WWZ4" s="309"/>
      <c r="WXB4" s="309"/>
      <c r="WXD4" s="309"/>
      <c r="WXF4" s="309"/>
      <c r="WXH4" s="309"/>
      <c r="WXJ4" s="309"/>
      <c r="WXL4" s="309"/>
      <c r="WXN4" s="309"/>
      <c r="WXP4" s="309"/>
      <c r="WXR4" s="309"/>
      <c r="WXT4" s="309"/>
      <c r="WXV4" s="309"/>
      <c r="WXX4" s="309"/>
      <c r="WXZ4" s="309"/>
      <c r="WYB4" s="309"/>
      <c r="WYD4" s="309"/>
      <c r="WYF4" s="309"/>
      <c r="WYH4" s="309"/>
      <c r="WYJ4" s="309"/>
      <c r="WYL4" s="309"/>
      <c r="WYN4" s="309"/>
      <c r="WYP4" s="309"/>
      <c r="WYR4" s="309"/>
      <c r="WYT4" s="309"/>
      <c r="WYV4" s="309"/>
      <c r="WYX4" s="309"/>
      <c r="WYZ4" s="309"/>
      <c r="WZB4" s="309"/>
      <c r="WZD4" s="309"/>
      <c r="WZF4" s="309"/>
      <c r="WZH4" s="309"/>
      <c r="WZJ4" s="309"/>
      <c r="WZL4" s="309"/>
      <c r="WZN4" s="309"/>
      <c r="WZP4" s="309"/>
      <c r="WZR4" s="309"/>
      <c r="WZT4" s="309"/>
      <c r="WZV4" s="309"/>
      <c r="WZX4" s="309"/>
      <c r="WZZ4" s="309"/>
      <c r="XAB4" s="309"/>
      <c r="XAD4" s="309"/>
      <c r="XAF4" s="309"/>
      <c r="XAH4" s="309"/>
      <c r="XAJ4" s="309"/>
      <c r="XAL4" s="309"/>
      <c r="XAN4" s="309"/>
      <c r="XAP4" s="309"/>
      <c r="XAR4" s="309"/>
      <c r="XAT4" s="309"/>
      <c r="XAV4" s="309"/>
      <c r="XAX4" s="309"/>
      <c r="XAZ4" s="309"/>
      <c r="XBB4" s="309"/>
      <c r="XBD4" s="309"/>
      <c r="XBF4" s="309"/>
      <c r="XBH4" s="309"/>
      <c r="XBJ4" s="309"/>
      <c r="XBL4" s="309"/>
      <c r="XBN4" s="309"/>
      <c r="XBP4" s="309"/>
      <c r="XBR4" s="309"/>
      <c r="XBT4" s="309"/>
      <c r="XBV4" s="309"/>
      <c r="XBX4" s="309"/>
      <c r="XBZ4" s="309"/>
      <c r="XCB4" s="309"/>
      <c r="XCD4" s="309"/>
      <c r="XCF4" s="309"/>
      <c r="XCH4" s="309"/>
      <c r="XCJ4" s="309"/>
      <c r="XCL4" s="309"/>
      <c r="XCN4" s="309"/>
      <c r="XCP4" s="309"/>
      <c r="XCR4" s="309"/>
      <c r="XCT4" s="309"/>
      <c r="XCV4" s="309"/>
      <c r="XCX4" s="309"/>
      <c r="XCZ4" s="309"/>
      <c r="XDB4" s="309"/>
      <c r="XDD4" s="309"/>
      <c r="XDF4" s="309"/>
      <c r="XDH4" s="309"/>
      <c r="XDJ4" s="309"/>
      <c r="XDL4" s="309"/>
      <c r="XDN4" s="309"/>
      <c r="XDP4" s="309"/>
      <c r="XDR4" s="309"/>
      <c r="XDT4" s="309"/>
      <c r="XDV4" s="309"/>
      <c r="XDX4" s="309"/>
      <c r="XDZ4" s="309"/>
      <c r="XEB4" s="309"/>
      <c r="XED4" s="309"/>
      <c r="XEF4" s="309"/>
      <c r="XEH4" s="309"/>
      <c r="XEJ4" s="309"/>
      <c r="XEL4" s="309"/>
      <c r="XEN4" s="309"/>
      <c r="XEP4" s="309"/>
      <c r="XER4" s="309"/>
      <c r="XET4" s="309"/>
      <c r="XEV4" s="309"/>
      <c r="XEX4" s="309"/>
      <c r="XEZ4" s="309"/>
      <c r="XFB4" s="309"/>
      <c r="XFD4" s="309"/>
    </row>
    <row r="5" spans="1:1024 1026:2048 2050:3072 3074:4096 4098:5120 5122:6144 6146:7168 7170:8192 8194:9216 9218:10240 10242:11264 11266:12288 12290:13312 13314:14336 14338:15360 15362:16384" x14ac:dyDescent="0.25">
      <c r="B5" s="199"/>
      <c r="C5" s="314" t="s">
        <v>2398</v>
      </c>
      <c r="D5" s="315">
        <v>6</v>
      </c>
      <c r="E5" s="316">
        <f t="shared" si="0"/>
        <v>0.21428571428571427</v>
      </c>
      <c r="F5" t="s">
        <v>2399</v>
      </c>
    </row>
    <row r="6" spans="1:1024 1026:2048 2050:3072 3074:4096 4098:5120 5122:6144 6146:7168 7170:8192 8194:9216 9218:10240 10242:11264 11266:12288 12290:13312 13314:14336 14338:15360 15362:16384" x14ac:dyDescent="0.25">
      <c r="B6" s="199"/>
      <c r="C6" s="314"/>
      <c r="D6" s="315"/>
      <c r="E6" s="316">
        <f t="shared" si="0"/>
        <v>0</v>
      </c>
      <c r="F6" t="s">
        <v>2400</v>
      </c>
    </row>
    <row r="7" spans="1:1024 1026:2048 2050:3072 3074:4096 4098:5120 5122:6144 6146:7168 7170:8192 8194:9216 9218:10240 10242:11264 11266:12288 12290:13312 13314:14336 14338:15360 15362:16384" x14ac:dyDescent="0.25">
      <c r="B7" s="199"/>
      <c r="C7" s="314"/>
      <c r="D7" s="315"/>
      <c r="E7" s="316">
        <f t="shared" si="0"/>
        <v>0</v>
      </c>
      <c r="F7" t="s">
        <v>2401</v>
      </c>
    </row>
    <row r="8" spans="1:1024 1026:2048 2050:3072 3074:4096 4098:5120 5122:6144 6146:7168 7170:8192 8194:9216 9218:10240 10242:11264 11266:12288 12290:13312 13314:14336 14338:15360 15362:16384" x14ac:dyDescent="0.25">
      <c r="B8" s="199"/>
      <c r="C8" s="314" t="s">
        <v>722</v>
      </c>
      <c r="D8" s="317">
        <v>2</v>
      </c>
      <c r="E8" s="316">
        <f t="shared" si="0"/>
        <v>7.1428571428571425E-2</v>
      </c>
      <c r="F8" t="s">
        <v>2402</v>
      </c>
    </row>
    <row r="9" spans="1:1024 1026:2048 2050:3072 3074:4096 4098:5120 5122:6144 6146:7168 7170:8192 8194:9216 9218:10240 10242:11264 11266:12288 12290:13312 13314:14336 14338:15360 15362:16384" ht="15.75" thickBot="1" x14ac:dyDescent="0.3">
      <c r="B9" s="199"/>
      <c r="C9" s="314" t="s">
        <v>2403</v>
      </c>
      <c r="D9" s="317">
        <v>1</v>
      </c>
      <c r="E9" s="318">
        <f t="shared" si="0"/>
        <v>3.5714285714285712E-2</v>
      </c>
      <c r="F9" t="s">
        <v>2404</v>
      </c>
    </row>
    <row r="10" spans="1:1024 1026:2048 2050:3072 3074:4096 4098:5120 5122:6144 6146:7168 7170:8192 8194:9216 9218:10240 10242:11264 11266:12288 12290:13312 13314:14336 14338:15360 15362:16384" ht="15.75" thickBot="1" x14ac:dyDescent="0.3">
      <c r="B10" s="310" t="s">
        <v>2405</v>
      </c>
      <c r="C10" s="319"/>
      <c r="D10" s="312">
        <f>SUM(D11)</f>
        <v>1</v>
      </c>
      <c r="E10" s="313">
        <f t="shared" si="0"/>
        <v>3.5714285714285712E-2</v>
      </c>
    </row>
    <row r="11" spans="1:1024 1026:2048 2050:3072 3074:4096 4098:5120 5122:6144 6146:7168 7170:8192 8194:9216 9218:10240 10242:11264 11266:12288 12290:13312 13314:14336 14338:15360 15362:16384" ht="15.75" thickBot="1" x14ac:dyDescent="0.3">
      <c r="B11" s="320"/>
      <c r="C11" s="321" t="s">
        <v>2406</v>
      </c>
      <c r="D11" s="322">
        <v>1</v>
      </c>
      <c r="E11" s="318">
        <f t="shared" si="0"/>
        <v>3.5714285714285712E-2</v>
      </c>
      <c r="F11" t="s">
        <v>2407</v>
      </c>
    </row>
    <row r="12" spans="1:1024 1026:2048 2050:3072 3074:4096 4098:5120 5122:6144 6146:7168 7170:8192 8194:9216 9218:10240 10242:11264 11266:12288 12290:13312 13314:14336 14338:15360 15362:16384" ht="15.75" thickBot="1" x14ac:dyDescent="0.3">
      <c r="B12" s="310" t="s">
        <v>2408</v>
      </c>
      <c r="C12" s="319"/>
      <c r="D12" s="312">
        <v>1</v>
      </c>
      <c r="E12" s="313">
        <f t="shared" si="0"/>
        <v>3.5714285714285712E-2</v>
      </c>
    </row>
    <row r="13" spans="1:1024 1026:2048 2050:3072 3074:4096 4098:5120 5122:6144 6146:7168 7170:8192 8194:9216 9218:10240 10242:11264 11266:12288 12290:13312 13314:14336 14338:15360 15362:16384" ht="15.75" thickBot="1" x14ac:dyDescent="0.3">
      <c r="B13" s="199"/>
      <c r="C13" s="323" t="s">
        <v>2409</v>
      </c>
      <c r="D13" s="317">
        <v>1</v>
      </c>
      <c r="E13" s="318">
        <f t="shared" si="0"/>
        <v>3.5714285714285712E-2</v>
      </c>
      <c r="F13" t="s">
        <v>546</v>
      </c>
      <c r="J13" s="224"/>
    </row>
    <row r="14" spans="1:1024 1026:2048 2050:3072 3074:4096 4098:5120 5122:6144 6146:7168 7170:8192 8194:9216 9218:10240 10242:11264 11266:12288 12290:13312 13314:14336 14338:15360 15362:16384" ht="15.75" thickBot="1" x14ac:dyDescent="0.3">
      <c r="B14" s="310" t="s">
        <v>2410</v>
      </c>
      <c r="C14" s="319"/>
      <c r="D14" s="312">
        <f>SUM(D15:D17)</f>
        <v>6</v>
      </c>
      <c r="E14" s="313">
        <f t="shared" si="0"/>
        <v>0.21428571428571427</v>
      </c>
    </row>
    <row r="15" spans="1:1024 1026:2048 2050:3072 3074:4096 4098:5120 5122:6144 6146:7168 7170:8192 8194:9216 9218:10240 10242:11264 11266:12288 12290:13312 13314:14336 14338:15360 15362:16384" x14ac:dyDescent="0.25">
      <c r="B15" s="199"/>
      <c r="C15" s="324" t="s">
        <v>2411</v>
      </c>
      <c r="D15" s="317">
        <v>3</v>
      </c>
      <c r="E15" s="316">
        <f t="shared" si="0"/>
        <v>0.10714285714285714</v>
      </c>
      <c r="F15" t="s">
        <v>2412</v>
      </c>
    </row>
    <row r="16" spans="1:1024 1026:2048 2050:3072 3074:4096 4098:5120 5122:6144 6146:7168 7170:8192 8194:9216 9218:10240 10242:11264 11266:12288 12290:13312 13314:14336 14338:15360 15362:16384" x14ac:dyDescent="0.25">
      <c r="B16" s="199"/>
      <c r="C16" s="324" t="s">
        <v>2207</v>
      </c>
      <c r="D16" s="317">
        <v>1</v>
      </c>
      <c r="E16" s="316">
        <f t="shared" si="0"/>
        <v>3.5714285714285712E-2</v>
      </c>
      <c r="F16" t="s">
        <v>1208</v>
      </c>
    </row>
    <row r="17" spans="1:6" ht="15.75" thickBot="1" x14ac:dyDescent="0.3">
      <c r="C17" s="321" t="s">
        <v>2413</v>
      </c>
      <c r="D17" s="322">
        <v>2</v>
      </c>
      <c r="E17" s="318">
        <f t="shared" si="0"/>
        <v>7.1428571428571425E-2</v>
      </c>
      <c r="F17" t="s">
        <v>2414</v>
      </c>
    </row>
    <row r="18" spans="1:6" ht="15.75" thickBot="1" x14ac:dyDescent="0.3">
      <c r="C18" s="224"/>
      <c r="D18" s="317"/>
      <c r="E18" s="224"/>
    </row>
    <row r="19" spans="1:6" ht="15.75" thickBot="1" x14ac:dyDescent="0.3">
      <c r="A19" s="304" t="s">
        <v>2415</v>
      </c>
      <c r="B19" s="305"/>
      <c r="C19" s="325"/>
      <c r="D19" s="326">
        <f>SUM(D20:D22)</f>
        <v>3</v>
      </c>
      <c r="E19" s="308">
        <f>D19/28</f>
        <v>0.10714285714285714</v>
      </c>
    </row>
    <row r="20" spans="1:6" x14ac:dyDescent="0.25">
      <c r="B20" s="327" t="s">
        <v>2416</v>
      </c>
      <c r="C20" s="319"/>
      <c r="D20" s="312">
        <v>1</v>
      </c>
      <c r="E20" s="313">
        <f t="shared" ref="E20:E21" si="1">D20/28</f>
        <v>3.5714285714285712E-2</v>
      </c>
      <c r="F20" t="s">
        <v>2417</v>
      </c>
    </row>
    <row r="21" spans="1:6" ht="15.75" thickBot="1" x14ac:dyDescent="0.3">
      <c r="B21" s="328" t="s">
        <v>2418</v>
      </c>
      <c r="C21" s="329"/>
      <c r="D21" s="322">
        <v>2</v>
      </c>
      <c r="E21" s="318">
        <f t="shared" si="1"/>
        <v>7.1428571428571425E-2</v>
      </c>
      <c r="F21" t="s">
        <v>2419</v>
      </c>
    </row>
    <row r="22" spans="1:6" ht="15.75" thickBot="1" x14ac:dyDescent="0.3">
      <c r="A22" s="224"/>
      <c r="B22" s="320"/>
      <c r="C22" s="224"/>
      <c r="D22" s="312"/>
      <c r="E22" s="319"/>
    </row>
    <row r="23" spans="1:6" ht="15.75" thickBot="1" x14ac:dyDescent="0.3">
      <c r="A23" s="304" t="s">
        <v>2420</v>
      </c>
      <c r="B23" s="305"/>
      <c r="C23" s="325"/>
      <c r="D23" s="326">
        <f>SUM(D24:D26)</f>
        <v>8</v>
      </c>
      <c r="E23" s="308">
        <f>D23/28</f>
        <v>0.2857142857142857</v>
      </c>
    </row>
    <row r="24" spans="1:6" x14ac:dyDescent="0.25">
      <c r="B24" s="327" t="s">
        <v>2421</v>
      </c>
      <c r="C24" s="319"/>
      <c r="D24" s="312">
        <v>6</v>
      </c>
      <c r="E24" s="313">
        <f t="shared" ref="E24:E26" si="2">D24/28</f>
        <v>0.21428571428571427</v>
      </c>
    </row>
    <row r="25" spans="1:6" x14ac:dyDescent="0.25">
      <c r="B25" s="330" t="s">
        <v>2422</v>
      </c>
      <c r="C25" s="224"/>
      <c r="D25" s="317">
        <v>1</v>
      </c>
      <c r="E25" s="316">
        <f t="shared" si="2"/>
        <v>3.5714285714285712E-2</v>
      </c>
    </row>
    <row r="26" spans="1:6" ht="15.75" thickBot="1" x14ac:dyDescent="0.3">
      <c r="B26" s="328" t="s">
        <v>2423</v>
      </c>
      <c r="C26" s="329"/>
      <c r="D26" s="322">
        <v>1</v>
      </c>
      <c r="E26" s="318">
        <f t="shared" si="2"/>
        <v>3.5714285714285712E-2</v>
      </c>
    </row>
    <row r="27" spans="1:6" x14ac:dyDescent="0.25">
      <c r="B27" s="199"/>
      <c r="D27" s="198">
        <f>SUM(D3,D19,D23)</f>
        <v>28</v>
      </c>
      <c r="E27" s="199">
        <f>SUM(E3,E19,E23)</f>
        <v>0.99999999999999989</v>
      </c>
    </row>
    <row r="28" spans="1:6" x14ac:dyDescent="0.25">
      <c r="B28" s="199"/>
    </row>
    <row r="29" spans="1:6" x14ac:dyDescent="0.25">
      <c r="B29" s="199"/>
    </row>
    <row r="30" spans="1:6" x14ac:dyDescent="0.25">
      <c r="B30" s="199"/>
    </row>
    <row r="31" spans="1:6" x14ac:dyDescent="0.25">
      <c r="B31" s="199"/>
    </row>
    <row r="32" spans="1:6" x14ac:dyDescent="0.25">
      <c r="B32" s="199"/>
    </row>
  </sheetData>
  <mergeCells count="1">
    <mergeCell ref="A1:E1"/>
  </mergeCells>
  <pageMargins left="0.7" right="0.7" top="0.75" bottom="0.75" header="0.3" footer="0.3"/>
  <pageSetup scale="7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2019 Pipeline</vt:lpstr>
      <vt:lpstr>2019 Pipeline Status in 2020</vt:lpstr>
      <vt:lpstr>Completed</vt:lpstr>
      <vt:lpstr>Start Date</vt:lpstr>
      <vt:lpstr>First Posted Date</vt:lpstr>
      <vt:lpstr>New Trials for 2020</vt:lpstr>
      <vt:lpstr>2020 Pipeline as of xx</vt:lpstr>
      <vt:lpstr>MOA</vt:lpstr>
      <vt:lpstr>Figure 2</vt:lpstr>
      <vt:lpstr>Figure 3</vt:lpstr>
      <vt:lpstr>Sheet9</vt:lpstr>
      <vt:lpstr>Geography</vt:lpstr>
      <vt:lpstr>Repurposed</vt:lpstr>
      <vt:lpstr>Sponsors</vt:lpstr>
      <vt:lpstr>Biomarkers</vt:lpstr>
      <vt:lpstr>Biomarkers Trend</vt:lpstr>
      <vt:lpstr>Subjects</vt:lpstr>
      <vt:lpstr>Recruitment</vt:lpstr>
      <vt:lpstr>Duration</vt:lpstr>
      <vt:lpstr>Productivity</vt:lpstr>
      <vt:lpstr>Longitudinal</vt:lpstr>
    </vt:vector>
  </TitlesOfParts>
  <Company>Cleveland Clinic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Garam Lee</dc:creator>
  <cp:lastModifiedBy>Garam Lee</cp:lastModifiedBy>
  <cp:lastPrinted>2019-12-02T22:53:11Z</cp:lastPrinted>
  <dcterms:created xsi:type="dcterms:W3CDTF">2019-10-30T21:17:26Z</dcterms:created>
  <dcterms:modified xsi:type="dcterms:W3CDTF">2020-01-06T20:13:31Z</dcterms:modified>
</cp:coreProperties>
</file>