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Reitingas\"/>
    </mc:Choice>
  </mc:AlternateContent>
  <xr:revisionPtr revIDLastSave="0" documentId="13_ncr:1_{A972F31C-6FB3-4B48-A190-41184C876D8A}" xr6:coauthVersionLast="34" xr6:coauthVersionMax="34" xr10:uidLastSave="{00000000-0000-0000-0000-000000000000}"/>
  <bookViews>
    <workbookView xWindow="0" yWindow="0" windowWidth="27810" windowHeight="12495" tabRatio="719" activeTab="12" xr2:uid="{00000000-000D-0000-FFFF-FFFF00000000}"/>
  </bookViews>
  <sheets>
    <sheet name="akva" sheetId="15" r:id="rId1"/>
    <sheet name="04-07" sheetId="16" r:id="rId2"/>
    <sheet name="04-21" sheetId="33" r:id="rId3"/>
    <sheet name="04-28" sheetId="34" r:id="rId4"/>
    <sheet name="05-26" sheetId="35" r:id="rId5"/>
    <sheet name="06-16" sheetId="36" r:id="rId6"/>
    <sheet name="07-08" sheetId="37" r:id="rId7"/>
    <sheet name="07-21" sheetId="38" r:id="rId8"/>
    <sheet name="08-04" sheetId="40" r:id="rId9"/>
    <sheet name="08-05" sheetId="39" r:id="rId10"/>
    <sheet name="08-18" sheetId="41" r:id="rId11"/>
    <sheet name="09-01" sheetId="42" r:id="rId12"/>
    <sheet name="Bendra įskaita" sheetId="3" r:id="rId13"/>
    <sheet name="kalendorius" sheetId="32" r:id="rId14"/>
  </sheets>
  <externalReferences>
    <externalReference r:id="rId15"/>
  </externalReferences>
  <definedNames>
    <definedName name="_xlnm._FilterDatabase" localSheetId="8" hidden="1">'08-04'!$A$1:$I$64</definedName>
    <definedName name="list">#REF!</definedName>
    <definedName name="sarasas">[1]Sarasas!$B$5:$K$151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3" i="3" l="1"/>
  <c r="H733" i="3"/>
  <c r="I733" i="3"/>
  <c r="J733" i="3"/>
  <c r="K733" i="3"/>
  <c r="L733" i="3"/>
  <c r="M733" i="3"/>
  <c r="N733" i="3"/>
  <c r="O733" i="3"/>
  <c r="P733" i="3"/>
  <c r="Q733" i="3"/>
  <c r="R733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4" i="3"/>
  <c r="R5" i="3"/>
  <c r="S843" i="3"/>
  <c r="M251" i="42"/>
  <c r="N251" i="42"/>
  <c r="M252" i="42"/>
  <c r="N252" i="42"/>
  <c r="M253" i="42"/>
  <c r="N253" i="42"/>
  <c r="M254" i="42"/>
  <c r="N254" i="42"/>
  <c r="M255" i="42"/>
  <c r="N255" i="42"/>
  <c r="M256" i="42"/>
  <c r="N256" i="42"/>
  <c r="M257" i="42"/>
  <c r="N257" i="42"/>
  <c r="M258" i="42"/>
  <c r="N258" i="42"/>
  <c r="M259" i="42"/>
  <c r="N259" i="42"/>
  <c r="M260" i="42"/>
  <c r="N260" i="42"/>
  <c r="M261" i="42"/>
  <c r="N261" i="42"/>
  <c r="M262" i="42"/>
  <c r="N262" i="42"/>
  <c r="M263" i="42"/>
  <c r="N263" i="42"/>
  <c r="M264" i="42"/>
  <c r="N264" i="42"/>
  <c r="M265" i="42"/>
  <c r="N265" i="42"/>
  <c r="M266" i="42"/>
  <c r="N266" i="42"/>
  <c r="M267" i="42"/>
  <c r="N267" i="42"/>
  <c r="M268" i="42"/>
  <c r="N268" i="42"/>
  <c r="M269" i="42"/>
  <c r="N269" i="42"/>
  <c r="M270" i="42"/>
  <c r="N270" i="42"/>
  <c r="M271" i="42"/>
  <c r="N271" i="42"/>
  <c r="M272" i="42"/>
  <c r="N272" i="42"/>
  <c r="M273" i="42"/>
  <c r="N273" i="42"/>
  <c r="M274" i="42"/>
  <c r="N274" i="42"/>
  <c r="M275" i="42"/>
  <c r="N275" i="42"/>
  <c r="M276" i="42"/>
  <c r="N276" i="42"/>
  <c r="M277" i="42"/>
  <c r="N277" i="42"/>
  <c r="M278" i="42"/>
  <c r="N278" i="42"/>
  <c r="M279" i="42"/>
  <c r="N279" i="42"/>
  <c r="M280" i="42"/>
  <c r="N280" i="42"/>
  <c r="M281" i="42"/>
  <c r="N281" i="42"/>
  <c r="M282" i="42"/>
  <c r="N282" i="42"/>
  <c r="M283" i="42"/>
  <c r="N283" i="42"/>
  <c r="M284" i="42"/>
  <c r="N284" i="42"/>
  <c r="M285" i="42"/>
  <c r="N285" i="42"/>
  <c r="M286" i="42"/>
  <c r="N286" i="42"/>
  <c r="M287" i="42"/>
  <c r="N287" i="42"/>
  <c r="M288" i="42"/>
  <c r="N288" i="42"/>
  <c r="M289" i="42"/>
  <c r="N289" i="42"/>
  <c r="M290" i="42"/>
  <c r="N290" i="42"/>
  <c r="M291" i="42"/>
  <c r="N291" i="42"/>
  <c r="M292" i="42"/>
  <c r="N292" i="42"/>
  <c r="M293" i="42"/>
  <c r="N293" i="42"/>
  <c r="M294" i="42"/>
  <c r="N294" i="42"/>
  <c r="M295" i="42"/>
  <c r="N295" i="42"/>
  <c r="M296" i="42"/>
  <c r="N296" i="42"/>
  <c r="M297" i="42"/>
  <c r="N297" i="42"/>
  <c r="M298" i="42"/>
  <c r="N298" i="42"/>
  <c r="M299" i="42"/>
  <c r="N299" i="42"/>
  <c r="M300" i="42"/>
  <c r="N300" i="42"/>
  <c r="M301" i="42"/>
  <c r="N301" i="42"/>
  <c r="M302" i="42"/>
  <c r="N302" i="42"/>
  <c r="M303" i="42"/>
  <c r="N303" i="42"/>
  <c r="M304" i="42"/>
  <c r="N304" i="42"/>
  <c r="M305" i="42"/>
  <c r="N305" i="42"/>
  <c r="M306" i="42"/>
  <c r="N306" i="42"/>
  <c r="M307" i="42"/>
  <c r="N307" i="42"/>
  <c r="M308" i="42"/>
  <c r="N308" i="42"/>
  <c r="M309" i="42"/>
  <c r="N309" i="42"/>
  <c r="M310" i="42"/>
  <c r="N310" i="42"/>
  <c r="M311" i="42"/>
  <c r="N311" i="42"/>
  <c r="M312" i="42"/>
  <c r="N312" i="42"/>
  <c r="M313" i="42"/>
  <c r="N313" i="42"/>
  <c r="M314" i="42"/>
  <c r="N314" i="42"/>
  <c r="M315" i="42"/>
  <c r="N315" i="42"/>
  <c r="M316" i="42"/>
  <c r="N316" i="42"/>
  <c r="M317" i="42"/>
  <c r="N317" i="42"/>
  <c r="M318" i="42"/>
  <c r="N318" i="42"/>
  <c r="M319" i="42"/>
  <c r="N319" i="42"/>
  <c r="M320" i="42"/>
  <c r="N320" i="42"/>
  <c r="M321" i="42"/>
  <c r="N321" i="42"/>
  <c r="M322" i="42"/>
  <c r="N322" i="42"/>
  <c r="M323" i="42"/>
  <c r="N323" i="42"/>
  <c r="M324" i="42"/>
  <c r="N324" i="42"/>
  <c r="M325" i="42"/>
  <c r="N325" i="42"/>
  <c r="M326" i="42"/>
  <c r="N326" i="42"/>
  <c r="M327" i="42"/>
  <c r="N327" i="42"/>
  <c r="M328" i="42"/>
  <c r="N328" i="42"/>
  <c r="M250" i="42"/>
  <c r="N250" i="42"/>
  <c r="M137" i="42"/>
  <c r="N137" i="42"/>
  <c r="M138" i="42"/>
  <c r="N138" i="42"/>
  <c r="M139" i="42"/>
  <c r="N139" i="42"/>
  <c r="M140" i="42"/>
  <c r="N140" i="42"/>
  <c r="M141" i="42"/>
  <c r="N141" i="42"/>
  <c r="M142" i="42"/>
  <c r="N142" i="42"/>
  <c r="M143" i="42"/>
  <c r="N143" i="42"/>
  <c r="M144" i="42"/>
  <c r="N144" i="42"/>
  <c r="M145" i="42"/>
  <c r="N145" i="42"/>
  <c r="M146" i="42"/>
  <c r="N146" i="42"/>
  <c r="M147" i="42"/>
  <c r="N147" i="42"/>
  <c r="M148" i="42"/>
  <c r="N148" i="42"/>
  <c r="M149" i="42"/>
  <c r="N149" i="42"/>
  <c r="M150" i="42"/>
  <c r="N150" i="42"/>
  <c r="M151" i="42"/>
  <c r="N151" i="42"/>
  <c r="M152" i="42"/>
  <c r="N152" i="42"/>
  <c r="M153" i="42"/>
  <c r="N153" i="42"/>
  <c r="M154" i="42"/>
  <c r="N154" i="42"/>
  <c r="M155" i="42"/>
  <c r="N155" i="42"/>
  <c r="M156" i="42"/>
  <c r="N156" i="42"/>
  <c r="M157" i="42"/>
  <c r="N157" i="42"/>
  <c r="M158" i="42"/>
  <c r="N158" i="42"/>
  <c r="M159" i="42"/>
  <c r="N159" i="42"/>
  <c r="M160" i="42"/>
  <c r="N160" i="42"/>
  <c r="M161" i="42"/>
  <c r="N161" i="42"/>
  <c r="M162" i="42"/>
  <c r="N162" i="42"/>
  <c r="M163" i="42"/>
  <c r="N163" i="42"/>
  <c r="M164" i="42"/>
  <c r="N164" i="42"/>
  <c r="M165" i="42"/>
  <c r="N165" i="42"/>
  <c r="M166" i="42"/>
  <c r="N166" i="42"/>
  <c r="M167" i="42"/>
  <c r="N167" i="42"/>
  <c r="M168" i="42"/>
  <c r="N168" i="42"/>
  <c r="M169" i="42"/>
  <c r="N169" i="42"/>
  <c r="M170" i="42"/>
  <c r="N170" i="42"/>
  <c r="M171" i="42"/>
  <c r="N171" i="42"/>
  <c r="M172" i="42"/>
  <c r="N172" i="42"/>
  <c r="M173" i="42"/>
  <c r="N173" i="42"/>
  <c r="M174" i="42"/>
  <c r="N174" i="42"/>
  <c r="M175" i="42"/>
  <c r="N175" i="42"/>
  <c r="M176" i="42"/>
  <c r="N176" i="42"/>
  <c r="M177" i="42"/>
  <c r="N177" i="42"/>
  <c r="M178" i="42"/>
  <c r="N178" i="42"/>
  <c r="M179" i="42"/>
  <c r="N179" i="42"/>
  <c r="M180" i="42"/>
  <c r="N180" i="42"/>
  <c r="M181" i="42"/>
  <c r="N181" i="42"/>
  <c r="M182" i="42"/>
  <c r="N182" i="42"/>
  <c r="M183" i="42"/>
  <c r="N183" i="42"/>
  <c r="M184" i="42"/>
  <c r="N184" i="42"/>
  <c r="M185" i="42"/>
  <c r="N185" i="42"/>
  <c r="M186" i="42"/>
  <c r="N186" i="42"/>
  <c r="M187" i="42"/>
  <c r="N187" i="42"/>
  <c r="M188" i="42"/>
  <c r="N188" i="42"/>
  <c r="M189" i="42"/>
  <c r="N189" i="42"/>
  <c r="M190" i="42"/>
  <c r="N190" i="42"/>
  <c r="M191" i="42"/>
  <c r="N191" i="42"/>
  <c r="M192" i="42"/>
  <c r="N192" i="42"/>
  <c r="M193" i="42"/>
  <c r="N193" i="42"/>
  <c r="M194" i="42"/>
  <c r="N194" i="42"/>
  <c r="M195" i="42"/>
  <c r="N195" i="42"/>
  <c r="M196" i="42"/>
  <c r="N196" i="42"/>
  <c r="M197" i="42"/>
  <c r="N197" i="42"/>
  <c r="M198" i="42"/>
  <c r="N198" i="42"/>
  <c r="M199" i="42"/>
  <c r="N199" i="42"/>
  <c r="M200" i="42"/>
  <c r="N200" i="42"/>
  <c r="M201" i="42"/>
  <c r="N201" i="42"/>
  <c r="M202" i="42"/>
  <c r="N202" i="42"/>
  <c r="M203" i="42"/>
  <c r="N203" i="42"/>
  <c r="M204" i="42"/>
  <c r="N204" i="42"/>
  <c r="M205" i="42"/>
  <c r="N205" i="42"/>
  <c r="M206" i="42"/>
  <c r="N206" i="42"/>
  <c r="M207" i="42"/>
  <c r="N207" i="42"/>
  <c r="M208" i="42"/>
  <c r="N208" i="42"/>
  <c r="M209" i="42"/>
  <c r="N209" i="42"/>
  <c r="M210" i="42"/>
  <c r="N210" i="42"/>
  <c r="M211" i="42"/>
  <c r="N211" i="42"/>
  <c r="M212" i="42"/>
  <c r="N212" i="42"/>
  <c r="M213" i="42"/>
  <c r="N213" i="42"/>
  <c r="M214" i="42"/>
  <c r="N214" i="42"/>
  <c r="M215" i="42"/>
  <c r="N215" i="42"/>
  <c r="M216" i="42"/>
  <c r="N216" i="42"/>
  <c r="M217" i="42"/>
  <c r="N217" i="42"/>
  <c r="M218" i="42"/>
  <c r="N218" i="42"/>
  <c r="M219" i="42"/>
  <c r="N219" i="42"/>
  <c r="M220" i="42"/>
  <c r="N220" i="42"/>
  <c r="M221" i="42"/>
  <c r="N221" i="42"/>
  <c r="M222" i="42"/>
  <c r="N222" i="42"/>
  <c r="M223" i="42"/>
  <c r="N223" i="42"/>
  <c r="M224" i="42"/>
  <c r="N224" i="42"/>
  <c r="M225" i="42"/>
  <c r="N225" i="42"/>
  <c r="M226" i="42"/>
  <c r="N226" i="42"/>
  <c r="M227" i="42"/>
  <c r="N227" i="42"/>
  <c r="M228" i="42"/>
  <c r="N228" i="42"/>
  <c r="M229" i="42"/>
  <c r="N229" i="42"/>
  <c r="M230" i="42"/>
  <c r="N230" i="42"/>
  <c r="M231" i="42"/>
  <c r="N231" i="42"/>
  <c r="M232" i="42"/>
  <c r="N232" i="42"/>
  <c r="M233" i="42"/>
  <c r="N233" i="42"/>
  <c r="M234" i="42"/>
  <c r="N234" i="42"/>
  <c r="M235" i="42"/>
  <c r="N235" i="42"/>
  <c r="M236" i="42"/>
  <c r="N236" i="42"/>
  <c r="M237" i="42"/>
  <c r="N237" i="42"/>
  <c r="M238" i="42"/>
  <c r="N238" i="42"/>
  <c r="M239" i="42"/>
  <c r="N239" i="42"/>
  <c r="M240" i="42"/>
  <c r="N240" i="42"/>
  <c r="M241" i="42"/>
  <c r="N241" i="42"/>
  <c r="M242" i="42"/>
  <c r="N242" i="42"/>
  <c r="M243" i="42"/>
  <c r="N243" i="42"/>
  <c r="M244" i="42"/>
  <c r="N244" i="42"/>
  <c r="M136" i="42"/>
  <c r="N136" i="42"/>
  <c r="M4" i="42"/>
  <c r="N4" i="42"/>
  <c r="M5" i="42"/>
  <c r="N5" i="42"/>
  <c r="M6" i="42"/>
  <c r="N6" i="42"/>
  <c r="M7" i="42"/>
  <c r="N7" i="42"/>
  <c r="M8" i="42"/>
  <c r="N8" i="42"/>
  <c r="M9" i="42"/>
  <c r="N9" i="42"/>
  <c r="M10" i="42"/>
  <c r="N10" i="42"/>
  <c r="M11" i="42"/>
  <c r="N11" i="42"/>
  <c r="M12" i="42"/>
  <c r="N12" i="42"/>
  <c r="M13" i="42"/>
  <c r="N13" i="42"/>
  <c r="M14" i="42"/>
  <c r="N14" i="42"/>
  <c r="M15" i="42"/>
  <c r="N15" i="42"/>
  <c r="M16" i="42"/>
  <c r="N16" i="42"/>
  <c r="M17" i="42"/>
  <c r="N17" i="42"/>
  <c r="M18" i="42"/>
  <c r="N18" i="42"/>
  <c r="M19" i="42"/>
  <c r="N19" i="42"/>
  <c r="M20" i="42"/>
  <c r="N20" i="42"/>
  <c r="M21" i="42"/>
  <c r="N21" i="42"/>
  <c r="M22" i="42"/>
  <c r="N22" i="42"/>
  <c r="M23" i="42"/>
  <c r="N23" i="42"/>
  <c r="M24" i="42"/>
  <c r="N24" i="42"/>
  <c r="M25" i="42"/>
  <c r="N25" i="42"/>
  <c r="M26" i="42"/>
  <c r="N26" i="42"/>
  <c r="M27" i="42"/>
  <c r="N27" i="42"/>
  <c r="M28" i="42"/>
  <c r="N28" i="42"/>
  <c r="M29" i="42"/>
  <c r="N29" i="42"/>
  <c r="M30" i="42"/>
  <c r="N30" i="42"/>
  <c r="M31" i="42"/>
  <c r="N31" i="42"/>
  <c r="M32" i="42"/>
  <c r="N32" i="42"/>
  <c r="M33" i="42"/>
  <c r="N33" i="42"/>
  <c r="M34" i="42"/>
  <c r="N34" i="42"/>
  <c r="M35" i="42"/>
  <c r="N35" i="42"/>
  <c r="M36" i="42"/>
  <c r="N36" i="42"/>
  <c r="M37" i="42"/>
  <c r="N37" i="42"/>
  <c r="M38" i="42"/>
  <c r="N38" i="42"/>
  <c r="M39" i="42"/>
  <c r="N39" i="42"/>
  <c r="M40" i="42"/>
  <c r="N40" i="42"/>
  <c r="M41" i="42"/>
  <c r="N41" i="42"/>
  <c r="M42" i="42"/>
  <c r="N42" i="42"/>
  <c r="M43" i="42"/>
  <c r="N43" i="42"/>
  <c r="M44" i="42"/>
  <c r="N44" i="42"/>
  <c r="M45" i="42"/>
  <c r="N45" i="42"/>
  <c r="M46" i="42"/>
  <c r="N46" i="42"/>
  <c r="M47" i="42"/>
  <c r="N47" i="42"/>
  <c r="M48" i="42"/>
  <c r="N48" i="42"/>
  <c r="M49" i="42"/>
  <c r="N49" i="42"/>
  <c r="M50" i="42"/>
  <c r="N50" i="42"/>
  <c r="M51" i="42"/>
  <c r="N51" i="42"/>
  <c r="M52" i="42"/>
  <c r="N52" i="42"/>
  <c r="M53" i="42"/>
  <c r="N53" i="42"/>
  <c r="M54" i="42"/>
  <c r="N54" i="42"/>
  <c r="M55" i="42"/>
  <c r="N55" i="42"/>
  <c r="M56" i="42"/>
  <c r="N56" i="42"/>
  <c r="M57" i="42"/>
  <c r="N57" i="42"/>
  <c r="M58" i="42"/>
  <c r="N58" i="42"/>
  <c r="M59" i="42"/>
  <c r="N59" i="42"/>
  <c r="M60" i="42"/>
  <c r="N60" i="42"/>
  <c r="M61" i="42"/>
  <c r="N61" i="42"/>
  <c r="M62" i="42"/>
  <c r="N62" i="42"/>
  <c r="M63" i="42"/>
  <c r="N63" i="42"/>
  <c r="M64" i="42"/>
  <c r="N64" i="42"/>
  <c r="M65" i="42"/>
  <c r="N65" i="42"/>
  <c r="M66" i="42"/>
  <c r="N66" i="42"/>
  <c r="M67" i="42"/>
  <c r="N67" i="42"/>
  <c r="M68" i="42"/>
  <c r="N68" i="42"/>
  <c r="M69" i="42"/>
  <c r="N69" i="42"/>
  <c r="M70" i="42"/>
  <c r="N70" i="42"/>
  <c r="M71" i="42"/>
  <c r="N71" i="42"/>
  <c r="M72" i="42"/>
  <c r="N72" i="42"/>
  <c r="M73" i="42"/>
  <c r="N73" i="42"/>
  <c r="M74" i="42"/>
  <c r="N74" i="42"/>
  <c r="M75" i="42"/>
  <c r="N75" i="42"/>
  <c r="M76" i="42"/>
  <c r="N76" i="42"/>
  <c r="M77" i="42"/>
  <c r="N77" i="42"/>
  <c r="M78" i="42"/>
  <c r="N78" i="42"/>
  <c r="M79" i="42"/>
  <c r="N79" i="42"/>
  <c r="M80" i="42"/>
  <c r="N80" i="42"/>
  <c r="M81" i="42"/>
  <c r="N81" i="42"/>
  <c r="M82" i="42"/>
  <c r="N82" i="42"/>
  <c r="M83" i="42"/>
  <c r="N83" i="42"/>
  <c r="M84" i="42"/>
  <c r="N84" i="42"/>
  <c r="M85" i="42"/>
  <c r="N85" i="42"/>
  <c r="M86" i="42"/>
  <c r="N86" i="42"/>
  <c r="M87" i="42"/>
  <c r="N87" i="42"/>
  <c r="M88" i="42"/>
  <c r="N88" i="42"/>
  <c r="M89" i="42"/>
  <c r="N89" i="42"/>
  <c r="M90" i="42"/>
  <c r="N90" i="42"/>
  <c r="M91" i="42"/>
  <c r="N91" i="42"/>
  <c r="M92" i="42"/>
  <c r="N92" i="42"/>
  <c r="M93" i="42"/>
  <c r="N93" i="42"/>
  <c r="M94" i="42"/>
  <c r="N94" i="42"/>
  <c r="M95" i="42"/>
  <c r="N95" i="42"/>
  <c r="M96" i="42"/>
  <c r="N96" i="42"/>
  <c r="M97" i="42"/>
  <c r="N97" i="42"/>
  <c r="M98" i="42"/>
  <c r="N98" i="42"/>
  <c r="M99" i="42"/>
  <c r="N99" i="42"/>
  <c r="M100" i="42"/>
  <c r="N100" i="42"/>
  <c r="M101" i="42"/>
  <c r="N101" i="42"/>
  <c r="M102" i="42"/>
  <c r="N102" i="42"/>
  <c r="M103" i="42"/>
  <c r="N103" i="42"/>
  <c r="M104" i="42"/>
  <c r="N104" i="42"/>
  <c r="M105" i="42"/>
  <c r="N105" i="42"/>
  <c r="M106" i="42"/>
  <c r="N106" i="42"/>
  <c r="M107" i="42"/>
  <c r="N107" i="42"/>
  <c r="M108" i="42"/>
  <c r="N108" i="42"/>
  <c r="M109" i="42"/>
  <c r="N109" i="42"/>
  <c r="M110" i="42"/>
  <c r="N110" i="42"/>
  <c r="M111" i="42"/>
  <c r="N111" i="42"/>
  <c r="M112" i="42"/>
  <c r="N112" i="42"/>
  <c r="M113" i="42"/>
  <c r="N113" i="42"/>
  <c r="M114" i="42"/>
  <c r="N114" i="42"/>
  <c r="M115" i="42"/>
  <c r="N115" i="42"/>
  <c r="M116" i="42"/>
  <c r="N116" i="42"/>
  <c r="M117" i="42"/>
  <c r="N117" i="42"/>
  <c r="M118" i="42"/>
  <c r="N118" i="42"/>
  <c r="M119" i="42"/>
  <c r="N119" i="42"/>
  <c r="M120" i="42"/>
  <c r="N120" i="42"/>
  <c r="M121" i="42"/>
  <c r="N121" i="42"/>
  <c r="M122" i="42"/>
  <c r="N122" i="42"/>
  <c r="M123" i="42"/>
  <c r="N123" i="42"/>
  <c r="M124" i="42"/>
  <c r="N124" i="42"/>
  <c r="M125" i="42"/>
  <c r="N125" i="42"/>
  <c r="M126" i="42"/>
  <c r="N126" i="42"/>
  <c r="M127" i="42"/>
  <c r="N127" i="42"/>
  <c r="M128" i="42"/>
  <c r="N128" i="42"/>
  <c r="M129" i="42"/>
  <c r="N129" i="42"/>
  <c r="M130" i="42"/>
  <c r="N130" i="42"/>
  <c r="M131" i="42"/>
  <c r="N131" i="42"/>
  <c r="N3" i="42"/>
  <c r="M3" i="42"/>
  <c r="V827" i="3" l="1"/>
  <c r="T809" i="3"/>
  <c r="T843" i="3"/>
  <c r="U843" i="3" s="1"/>
  <c r="T813" i="3"/>
  <c r="T805" i="3"/>
  <c r="T825" i="3"/>
  <c r="V843" i="3"/>
  <c r="W830" i="3"/>
  <c r="S822" i="3"/>
  <c r="W802" i="3"/>
  <c r="S838" i="3"/>
  <c r="S842" i="3"/>
  <c r="T837" i="3"/>
  <c r="S818" i="3"/>
  <c r="S830" i="3"/>
  <c r="S826" i="3"/>
  <c r="T821" i="3"/>
  <c r="T829" i="3"/>
  <c r="T841" i="3"/>
  <c r="S839" i="3"/>
  <c r="T827" i="3"/>
  <c r="S813" i="3"/>
  <c r="S808" i="3"/>
  <c r="S805" i="3"/>
  <c r="U805" i="3" s="1"/>
  <c r="V792" i="3"/>
  <c r="S791" i="3"/>
  <c r="S790" i="3"/>
  <c r="W842" i="3"/>
  <c r="V840" i="3"/>
  <c r="V835" i="3"/>
  <c r="V831" i="3"/>
  <c r="W826" i="3"/>
  <c r="S824" i="3"/>
  <c r="V819" i="3"/>
  <c r="T815" i="3"/>
  <c r="T814" i="3"/>
  <c r="V813" i="3"/>
  <c r="T811" i="3"/>
  <c r="T810" i="3"/>
  <c r="V809" i="3"/>
  <c r="T807" i="3"/>
  <c r="S806" i="3"/>
  <c r="T806" i="3"/>
  <c r="V805" i="3"/>
  <c r="T803" i="3"/>
  <c r="T801" i="3"/>
  <c r="V801" i="3"/>
  <c r="T797" i="3"/>
  <c r="V797" i="3"/>
  <c r="T793" i="3"/>
  <c r="V793" i="3"/>
  <c r="S792" i="3"/>
  <c r="V837" i="3"/>
  <c r="V821" i="3"/>
  <c r="S816" i="3"/>
  <c r="S812" i="3"/>
  <c r="S809" i="3"/>
  <c r="U809" i="3" s="1"/>
  <c r="V800" i="3"/>
  <c r="V796" i="3"/>
  <c r="V841" i="3"/>
  <c r="S835" i="3"/>
  <c r="V828" i="3"/>
  <c r="S827" i="3"/>
  <c r="V825" i="3"/>
  <c r="S815" i="3"/>
  <c r="S811" i="3"/>
  <c r="S807" i="3"/>
  <c r="V803" i="3"/>
  <c r="S803" i="3"/>
  <c r="T802" i="3"/>
  <c r="T800" i="3"/>
  <c r="T799" i="3"/>
  <c r="T798" i="3"/>
  <c r="T796" i="3"/>
  <c r="T795" i="3"/>
  <c r="S794" i="3"/>
  <c r="U794" i="3" s="1"/>
  <c r="T794" i="3"/>
  <c r="V839" i="3"/>
  <c r="W838" i="3"/>
  <c r="V836" i="3"/>
  <c r="T833" i="3"/>
  <c r="V829" i="3"/>
  <c r="V823" i="3"/>
  <c r="W822" i="3"/>
  <c r="S820" i="3"/>
  <c r="V816" i="3"/>
  <c r="V812" i="3"/>
  <c r="V808" i="3"/>
  <c r="V804" i="3"/>
  <c r="S799" i="3"/>
  <c r="S795" i="3"/>
  <c r="V791" i="3"/>
  <c r="V790" i="3"/>
  <c r="T818" i="3"/>
  <c r="U818" i="3" s="1"/>
  <c r="V818" i="3"/>
  <c r="S817" i="3"/>
  <c r="W817" i="3"/>
  <c r="T839" i="3"/>
  <c r="V833" i="3"/>
  <c r="V832" i="3"/>
  <c r="S831" i="3"/>
  <c r="T830" i="3"/>
  <c r="V830" i="3"/>
  <c r="S829" i="3"/>
  <c r="W829" i="3"/>
  <c r="T828" i="3"/>
  <c r="T823" i="3"/>
  <c r="T817" i="3"/>
  <c r="U817" i="3" s="1"/>
  <c r="V817" i="3"/>
  <c r="T834" i="3"/>
  <c r="V834" i="3"/>
  <c r="S833" i="3"/>
  <c r="U833" i="3" s="1"/>
  <c r="W833" i="3"/>
  <c r="T832" i="3"/>
  <c r="T842" i="3"/>
  <c r="V842" i="3"/>
  <c r="S841" i="3"/>
  <c r="W841" i="3"/>
  <c r="T840" i="3"/>
  <c r="T835" i="3"/>
  <c r="U835" i="3" s="1"/>
  <c r="T826" i="3"/>
  <c r="V826" i="3"/>
  <c r="S825" i="3"/>
  <c r="W825" i="3"/>
  <c r="V824" i="3"/>
  <c r="T824" i="3"/>
  <c r="U824" i="3" s="1"/>
  <c r="S823" i="3"/>
  <c r="W823" i="3"/>
  <c r="T819" i="3"/>
  <c r="S834" i="3"/>
  <c r="T838" i="3"/>
  <c r="U838" i="3" s="1"/>
  <c r="V838" i="3"/>
  <c r="S837" i="3"/>
  <c r="U837" i="3" s="1"/>
  <c r="W837" i="3"/>
  <c r="T836" i="3"/>
  <c r="W834" i="3"/>
  <c r="T831" i="3"/>
  <c r="U831" i="3" s="1"/>
  <c r="T822" i="3"/>
  <c r="U822" i="3" s="1"/>
  <c r="V822" i="3"/>
  <c r="S821" i="3"/>
  <c r="U821" i="3" s="1"/>
  <c r="W821" i="3"/>
  <c r="V820" i="3"/>
  <c r="T820" i="3"/>
  <c r="U820" i="3" s="1"/>
  <c r="S819" i="3"/>
  <c r="W819" i="3"/>
  <c r="W818" i="3"/>
  <c r="T816" i="3"/>
  <c r="V814" i="3"/>
  <c r="W813" i="3"/>
  <c r="T812" i="3"/>
  <c r="V810" i="3"/>
  <c r="W809" i="3"/>
  <c r="T808" i="3"/>
  <c r="V806" i="3"/>
  <c r="W805" i="3"/>
  <c r="T804" i="3"/>
  <c r="V802" i="3"/>
  <c r="W801" i="3"/>
  <c r="S801" i="3"/>
  <c r="V798" i="3"/>
  <c r="W797" i="3"/>
  <c r="S797" i="3"/>
  <c r="V794" i="3"/>
  <c r="W793" i="3"/>
  <c r="S793" i="3"/>
  <c r="T792" i="3"/>
  <c r="V815" i="3"/>
  <c r="W814" i="3"/>
  <c r="S814" i="3"/>
  <c r="S802" i="3"/>
  <c r="U802" i="3" s="1"/>
  <c r="V799" i="3"/>
  <c r="W798" i="3"/>
  <c r="S798" i="3"/>
  <c r="U798" i="3" s="1"/>
  <c r="V795" i="3"/>
  <c r="W794" i="3"/>
  <c r="W840" i="3"/>
  <c r="S840" i="3"/>
  <c r="W836" i="3"/>
  <c r="S836" i="3"/>
  <c r="W832" i="3"/>
  <c r="S832" i="3"/>
  <c r="W828" i="3"/>
  <c r="S828" i="3"/>
  <c r="W824" i="3"/>
  <c r="W820" i="3"/>
  <c r="W816" i="3"/>
  <c r="W812" i="3"/>
  <c r="W808" i="3"/>
  <c r="W804" i="3"/>
  <c r="S804" i="3"/>
  <c r="W800" i="3"/>
  <c r="S800" i="3"/>
  <c r="W796" i="3"/>
  <c r="S796" i="3"/>
  <c r="U796" i="3" s="1"/>
  <c r="W792" i="3"/>
  <c r="T791" i="3"/>
  <c r="V811" i="3"/>
  <c r="W810" i="3"/>
  <c r="S810" i="3"/>
  <c r="V807" i="3"/>
  <c r="W806" i="3"/>
  <c r="W843" i="3"/>
  <c r="W839" i="3"/>
  <c r="W835" i="3"/>
  <c r="W831" i="3"/>
  <c r="W827" i="3"/>
  <c r="W815" i="3"/>
  <c r="W811" i="3"/>
  <c r="W807" i="3"/>
  <c r="W803" i="3"/>
  <c r="W799" i="3"/>
  <c r="W795" i="3"/>
  <c r="W791" i="3"/>
  <c r="T790" i="3"/>
  <c r="W790" i="3"/>
  <c r="G672" i="3"/>
  <c r="H672" i="3"/>
  <c r="I672" i="3"/>
  <c r="J672" i="3"/>
  <c r="K672" i="3"/>
  <c r="L672" i="3"/>
  <c r="M672" i="3"/>
  <c r="N672" i="3"/>
  <c r="O672" i="3"/>
  <c r="P672" i="3"/>
  <c r="Q672" i="3"/>
  <c r="G673" i="3"/>
  <c r="H673" i="3"/>
  <c r="I673" i="3"/>
  <c r="J673" i="3"/>
  <c r="K673" i="3"/>
  <c r="L673" i="3"/>
  <c r="M673" i="3"/>
  <c r="N673" i="3"/>
  <c r="O673" i="3"/>
  <c r="P673" i="3"/>
  <c r="Q673" i="3"/>
  <c r="G674" i="3"/>
  <c r="H674" i="3"/>
  <c r="I674" i="3"/>
  <c r="J674" i="3"/>
  <c r="K674" i="3"/>
  <c r="L674" i="3"/>
  <c r="M674" i="3"/>
  <c r="N674" i="3"/>
  <c r="O674" i="3"/>
  <c r="P674" i="3"/>
  <c r="Q674" i="3"/>
  <c r="G675" i="3"/>
  <c r="H675" i="3"/>
  <c r="I675" i="3"/>
  <c r="J675" i="3"/>
  <c r="K675" i="3"/>
  <c r="L675" i="3"/>
  <c r="M675" i="3"/>
  <c r="N675" i="3"/>
  <c r="O675" i="3"/>
  <c r="P675" i="3"/>
  <c r="Q675" i="3"/>
  <c r="G676" i="3"/>
  <c r="H676" i="3"/>
  <c r="I676" i="3"/>
  <c r="J676" i="3"/>
  <c r="K676" i="3"/>
  <c r="L676" i="3"/>
  <c r="M676" i="3"/>
  <c r="N676" i="3"/>
  <c r="O676" i="3"/>
  <c r="P676" i="3"/>
  <c r="Q676" i="3"/>
  <c r="G677" i="3"/>
  <c r="H677" i="3"/>
  <c r="I677" i="3"/>
  <c r="J677" i="3"/>
  <c r="K677" i="3"/>
  <c r="L677" i="3"/>
  <c r="M677" i="3"/>
  <c r="N677" i="3"/>
  <c r="O677" i="3"/>
  <c r="P677" i="3"/>
  <c r="Q677" i="3"/>
  <c r="G678" i="3"/>
  <c r="H678" i="3"/>
  <c r="I678" i="3"/>
  <c r="J678" i="3"/>
  <c r="K678" i="3"/>
  <c r="L678" i="3"/>
  <c r="M678" i="3"/>
  <c r="N678" i="3"/>
  <c r="O678" i="3"/>
  <c r="P678" i="3"/>
  <c r="Q678" i="3"/>
  <c r="G679" i="3"/>
  <c r="H679" i="3"/>
  <c r="I679" i="3"/>
  <c r="J679" i="3"/>
  <c r="K679" i="3"/>
  <c r="L679" i="3"/>
  <c r="M679" i="3"/>
  <c r="N679" i="3"/>
  <c r="O679" i="3"/>
  <c r="P679" i="3"/>
  <c r="Q679" i="3"/>
  <c r="G680" i="3"/>
  <c r="H680" i="3"/>
  <c r="I680" i="3"/>
  <c r="J680" i="3"/>
  <c r="K680" i="3"/>
  <c r="L680" i="3"/>
  <c r="M680" i="3"/>
  <c r="N680" i="3"/>
  <c r="O680" i="3"/>
  <c r="P680" i="3"/>
  <c r="Q680" i="3"/>
  <c r="G681" i="3"/>
  <c r="H681" i="3"/>
  <c r="I681" i="3"/>
  <c r="J681" i="3"/>
  <c r="K681" i="3"/>
  <c r="L681" i="3"/>
  <c r="M681" i="3"/>
  <c r="N681" i="3"/>
  <c r="O681" i="3"/>
  <c r="P681" i="3"/>
  <c r="Q681" i="3"/>
  <c r="G682" i="3"/>
  <c r="H682" i="3"/>
  <c r="I682" i="3"/>
  <c r="J682" i="3"/>
  <c r="K682" i="3"/>
  <c r="L682" i="3"/>
  <c r="M682" i="3"/>
  <c r="N682" i="3"/>
  <c r="O682" i="3"/>
  <c r="P682" i="3"/>
  <c r="Q682" i="3"/>
  <c r="G683" i="3"/>
  <c r="H683" i="3"/>
  <c r="I683" i="3"/>
  <c r="J683" i="3"/>
  <c r="K683" i="3"/>
  <c r="L683" i="3"/>
  <c r="M683" i="3"/>
  <c r="N683" i="3"/>
  <c r="O683" i="3"/>
  <c r="P683" i="3"/>
  <c r="Q683" i="3"/>
  <c r="G684" i="3"/>
  <c r="H684" i="3"/>
  <c r="I684" i="3"/>
  <c r="J684" i="3"/>
  <c r="K684" i="3"/>
  <c r="L684" i="3"/>
  <c r="M684" i="3"/>
  <c r="N684" i="3"/>
  <c r="O684" i="3"/>
  <c r="P684" i="3"/>
  <c r="Q684" i="3"/>
  <c r="G685" i="3"/>
  <c r="H685" i="3"/>
  <c r="I685" i="3"/>
  <c r="J685" i="3"/>
  <c r="K685" i="3"/>
  <c r="L685" i="3"/>
  <c r="M685" i="3"/>
  <c r="N685" i="3"/>
  <c r="O685" i="3"/>
  <c r="P685" i="3"/>
  <c r="Q685" i="3"/>
  <c r="G686" i="3"/>
  <c r="H686" i="3"/>
  <c r="I686" i="3"/>
  <c r="J686" i="3"/>
  <c r="K686" i="3"/>
  <c r="L686" i="3"/>
  <c r="M686" i="3"/>
  <c r="N686" i="3"/>
  <c r="O686" i="3"/>
  <c r="P686" i="3"/>
  <c r="Q686" i="3"/>
  <c r="G687" i="3"/>
  <c r="H687" i="3"/>
  <c r="I687" i="3"/>
  <c r="J687" i="3"/>
  <c r="K687" i="3"/>
  <c r="L687" i="3"/>
  <c r="M687" i="3"/>
  <c r="N687" i="3"/>
  <c r="O687" i="3"/>
  <c r="P687" i="3"/>
  <c r="Q687" i="3"/>
  <c r="G688" i="3"/>
  <c r="H688" i="3"/>
  <c r="I688" i="3"/>
  <c r="J688" i="3"/>
  <c r="K688" i="3"/>
  <c r="L688" i="3"/>
  <c r="M688" i="3"/>
  <c r="N688" i="3"/>
  <c r="O688" i="3"/>
  <c r="P688" i="3"/>
  <c r="Q688" i="3"/>
  <c r="G689" i="3"/>
  <c r="H689" i="3"/>
  <c r="I689" i="3"/>
  <c r="J689" i="3"/>
  <c r="K689" i="3"/>
  <c r="L689" i="3"/>
  <c r="M689" i="3"/>
  <c r="N689" i="3"/>
  <c r="O689" i="3"/>
  <c r="P689" i="3"/>
  <c r="Q689" i="3"/>
  <c r="G690" i="3"/>
  <c r="H690" i="3"/>
  <c r="I690" i="3"/>
  <c r="J690" i="3"/>
  <c r="K690" i="3"/>
  <c r="L690" i="3"/>
  <c r="M690" i="3"/>
  <c r="N690" i="3"/>
  <c r="O690" i="3"/>
  <c r="P690" i="3"/>
  <c r="Q690" i="3"/>
  <c r="G691" i="3"/>
  <c r="H691" i="3"/>
  <c r="I691" i="3"/>
  <c r="J691" i="3"/>
  <c r="K691" i="3"/>
  <c r="L691" i="3"/>
  <c r="M691" i="3"/>
  <c r="N691" i="3"/>
  <c r="O691" i="3"/>
  <c r="P691" i="3"/>
  <c r="Q691" i="3"/>
  <c r="G692" i="3"/>
  <c r="H692" i="3"/>
  <c r="I692" i="3"/>
  <c r="J692" i="3"/>
  <c r="K692" i="3"/>
  <c r="L692" i="3"/>
  <c r="M692" i="3"/>
  <c r="N692" i="3"/>
  <c r="O692" i="3"/>
  <c r="P692" i="3"/>
  <c r="Q692" i="3"/>
  <c r="G693" i="3"/>
  <c r="H693" i="3"/>
  <c r="I693" i="3"/>
  <c r="J693" i="3"/>
  <c r="K693" i="3"/>
  <c r="L693" i="3"/>
  <c r="M693" i="3"/>
  <c r="N693" i="3"/>
  <c r="O693" i="3"/>
  <c r="P693" i="3"/>
  <c r="Q693" i="3"/>
  <c r="G694" i="3"/>
  <c r="H694" i="3"/>
  <c r="I694" i="3"/>
  <c r="J694" i="3"/>
  <c r="K694" i="3"/>
  <c r="L694" i="3"/>
  <c r="M694" i="3"/>
  <c r="N694" i="3"/>
  <c r="O694" i="3"/>
  <c r="P694" i="3"/>
  <c r="Q694" i="3"/>
  <c r="G695" i="3"/>
  <c r="H695" i="3"/>
  <c r="I695" i="3"/>
  <c r="J695" i="3"/>
  <c r="K695" i="3"/>
  <c r="L695" i="3"/>
  <c r="M695" i="3"/>
  <c r="N695" i="3"/>
  <c r="O695" i="3"/>
  <c r="P695" i="3"/>
  <c r="Q695" i="3"/>
  <c r="G696" i="3"/>
  <c r="H696" i="3"/>
  <c r="I696" i="3"/>
  <c r="J696" i="3"/>
  <c r="K696" i="3"/>
  <c r="L696" i="3"/>
  <c r="M696" i="3"/>
  <c r="N696" i="3"/>
  <c r="O696" i="3"/>
  <c r="P696" i="3"/>
  <c r="Q696" i="3"/>
  <c r="G697" i="3"/>
  <c r="H697" i="3"/>
  <c r="I697" i="3"/>
  <c r="J697" i="3"/>
  <c r="K697" i="3"/>
  <c r="L697" i="3"/>
  <c r="M697" i="3"/>
  <c r="N697" i="3"/>
  <c r="O697" i="3"/>
  <c r="P697" i="3"/>
  <c r="Q697" i="3"/>
  <c r="G698" i="3"/>
  <c r="H698" i="3"/>
  <c r="I698" i="3"/>
  <c r="J698" i="3"/>
  <c r="K698" i="3"/>
  <c r="L698" i="3"/>
  <c r="M698" i="3"/>
  <c r="N698" i="3"/>
  <c r="O698" i="3"/>
  <c r="P698" i="3"/>
  <c r="Q698" i="3"/>
  <c r="G699" i="3"/>
  <c r="H699" i="3"/>
  <c r="I699" i="3"/>
  <c r="J699" i="3"/>
  <c r="K699" i="3"/>
  <c r="L699" i="3"/>
  <c r="M699" i="3"/>
  <c r="N699" i="3"/>
  <c r="O699" i="3"/>
  <c r="P699" i="3"/>
  <c r="Q699" i="3"/>
  <c r="G700" i="3"/>
  <c r="H700" i="3"/>
  <c r="I700" i="3"/>
  <c r="J700" i="3"/>
  <c r="K700" i="3"/>
  <c r="L700" i="3"/>
  <c r="M700" i="3"/>
  <c r="N700" i="3"/>
  <c r="O700" i="3"/>
  <c r="P700" i="3"/>
  <c r="Q700" i="3"/>
  <c r="G701" i="3"/>
  <c r="H701" i="3"/>
  <c r="I701" i="3"/>
  <c r="J701" i="3"/>
  <c r="K701" i="3"/>
  <c r="L701" i="3"/>
  <c r="M701" i="3"/>
  <c r="N701" i="3"/>
  <c r="O701" i="3"/>
  <c r="P701" i="3"/>
  <c r="Q701" i="3"/>
  <c r="G702" i="3"/>
  <c r="H702" i="3"/>
  <c r="I702" i="3"/>
  <c r="J702" i="3"/>
  <c r="K702" i="3"/>
  <c r="L702" i="3"/>
  <c r="M702" i="3"/>
  <c r="N702" i="3"/>
  <c r="O702" i="3"/>
  <c r="P702" i="3"/>
  <c r="Q702" i="3"/>
  <c r="G703" i="3"/>
  <c r="H703" i="3"/>
  <c r="I703" i="3"/>
  <c r="J703" i="3"/>
  <c r="K703" i="3"/>
  <c r="L703" i="3"/>
  <c r="M703" i="3"/>
  <c r="N703" i="3"/>
  <c r="O703" i="3"/>
  <c r="P703" i="3"/>
  <c r="Q703" i="3"/>
  <c r="G704" i="3"/>
  <c r="H704" i="3"/>
  <c r="I704" i="3"/>
  <c r="J704" i="3"/>
  <c r="K704" i="3"/>
  <c r="L704" i="3"/>
  <c r="M704" i="3"/>
  <c r="N704" i="3"/>
  <c r="O704" i="3"/>
  <c r="P704" i="3"/>
  <c r="Q704" i="3"/>
  <c r="G705" i="3"/>
  <c r="H705" i="3"/>
  <c r="I705" i="3"/>
  <c r="J705" i="3"/>
  <c r="K705" i="3"/>
  <c r="L705" i="3"/>
  <c r="M705" i="3"/>
  <c r="N705" i="3"/>
  <c r="O705" i="3"/>
  <c r="P705" i="3"/>
  <c r="Q705" i="3"/>
  <c r="G706" i="3"/>
  <c r="H706" i="3"/>
  <c r="I706" i="3"/>
  <c r="J706" i="3"/>
  <c r="K706" i="3"/>
  <c r="L706" i="3"/>
  <c r="M706" i="3"/>
  <c r="N706" i="3"/>
  <c r="O706" i="3"/>
  <c r="P706" i="3"/>
  <c r="Q706" i="3"/>
  <c r="G707" i="3"/>
  <c r="H707" i="3"/>
  <c r="I707" i="3"/>
  <c r="J707" i="3"/>
  <c r="K707" i="3"/>
  <c r="L707" i="3"/>
  <c r="M707" i="3"/>
  <c r="N707" i="3"/>
  <c r="O707" i="3"/>
  <c r="P707" i="3"/>
  <c r="Q707" i="3"/>
  <c r="G708" i="3"/>
  <c r="H708" i="3"/>
  <c r="I708" i="3"/>
  <c r="J708" i="3"/>
  <c r="K708" i="3"/>
  <c r="L708" i="3"/>
  <c r="M708" i="3"/>
  <c r="N708" i="3"/>
  <c r="O708" i="3"/>
  <c r="P708" i="3"/>
  <c r="Q708" i="3"/>
  <c r="G709" i="3"/>
  <c r="H709" i="3"/>
  <c r="I709" i="3"/>
  <c r="J709" i="3"/>
  <c r="K709" i="3"/>
  <c r="L709" i="3"/>
  <c r="M709" i="3"/>
  <c r="N709" i="3"/>
  <c r="O709" i="3"/>
  <c r="P709" i="3"/>
  <c r="Q709" i="3"/>
  <c r="G710" i="3"/>
  <c r="H710" i="3"/>
  <c r="I710" i="3"/>
  <c r="J710" i="3"/>
  <c r="K710" i="3"/>
  <c r="L710" i="3"/>
  <c r="M710" i="3"/>
  <c r="N710" i="3"/>
  <c r="O710" i="3"/>
  <c r="P710" i="3"/>
  <c r="Q710" i="3"/>
  <c r="G711" i="3"/>
  <c r="H711" i="3"/>
  <c r="I711" i="3"/>
  <c r="J711" i="3"/>
  <c r="K711" i="3"/>
  <c r="L711" i="3"/>
  <c r="M711" i="3"/>
  <c r="N711" i="3"/>
  <c r="O711" i="3"/>
  <c r="P711" i="3"/>
  <c r="Q711" i="3"/>
  <c r="G712" i="3"/>
  <c r="H712" i="3"/>
  <c r="I712" i="3"/>
  <c r="J712" i="3"/>
  <c r="K712" i="3"/>
  <c r="L712" i="3"/>
  <c r="M712" i="3"/>
  <c r="N712" i="3"/>
  <c r="O712" i="3"/>
  <c r="P712" i="3"/>
  <c r="Q712" i="3"/>
  <c r="G713" i="3"/>
  <c r="H713" i="3"/>
  <c r="I713" i="3"/>
  <c r="J713" i="3"/>
  <c r="K713" i="3"/>
  <c r="L713" i="3"/>
  <c r="M713" i="3"/>
  <c r="N713" i="3"/>
  <c r="O713" i="3"/>
  <c r="P713" i="3"/>
  <c r="Q713" i="3"/>
  <c r="G714" i="3"/>
  <c r="H714" i="3"/>
  <c r="I714" i="3"/>
  <c r="J714" i="3"/>
  <c r="K714" i="3"/>
  <c r="L714" i="3"/>
  <c r="M714" i="3"/>
  <c r="N714" i="3"/>
  <c r="O714" i="3"/>
  <c r="P714" i="3"/>
  <c r="Q714" i="3"/>
  <c r="G715" i="3"/>
  <c r="H715" i="3"/>
  <c r="I715" i="3"/>
  <c r="J715" i="3"/>
  <c r="K715" i="3"/>
  <c r="L715" i="3"/>
  <c r="M715" i="3"/>
  <c r="N715" i="3"/>
  <c r="O715" i="3"/>
  <c r="P715" i="3"/>
  <c r="Q715" i="3"/>
  <c r="G716" i="3"/>
  <c r="H716" i="3"/>
  <c r="I716" i="3"/>
  <c r="J716" i="3"/>
  <c r="K716" i="3"/>
  <c r="L716" i="3"/>
  <c r="M716" i="3"/>
  <c r="N716" i="3"/>
  <c r="O716" i="3"/>
  <c r="P716" i="3"/>
  <c r="Q716" i="3"/>
  <c r="G717" i="3"/>
  <c r="H717" i="3"/>
  <c r="I717" i="3"/>
  <c r="J717" i="3"/>
  <c r="K717" i="3"/>
  <c r="L717" i="3"/>
  <c r="M717" i="3"/>
  <c r="N717" i="3"/>
  <c r="O717" i="3"/>
  <c r="P717" i="3"/>
  <c r="Q717" i="3"/>
  <c r="G718" i="3"/>
  <c r="H718" i="3"/>
  <c r="I718" i="3"/>
  <c r="J718" i="3"/>
  <c r="K718" i="3"/>
  <c r="L718" i="3"/>
  <c r="M718" i="3"/>
  <c r="N718" i="3"/>
  <c r="O718" i="3"/>
  <c r="P718" i="3"/>
  <c r="Q718" i="3"/>
  <c r="G719" i="3"/>
  <c r="H719" i="3"/>
  <c r="I719" i="3"/>
  <c r="J719" i="3"/>
  <c r="K719" i="3"/>
  <c r="L719" i="3"/>
  <c r="M719" i="3"/>
  <c r="N719" i="3"/>
  <c r="O719" i="3"/>
  <c r="P719" i="3"/>
  <c r="Q719" i="3"/>
  <c r="G720" i="3"/>
  <c r="H720" i="3"/>
  <c r="I720" i="3"/>
  <c r="J720" i="3"/>
  <c r="K720" i="3"/>
  <c r="L720" i="3"/>
  <c r="M720" i="3"/>
  <c r="N720" i="3"/>
  <c r="O720" i="3"/>
  <c r="P720" i="3"/>
  <c r="Q720" i="3"/>
  <c r="G721" i="3"/>
  <c r="H721" i="3"/>
  <c r="I721" i="3"/>
  <c r="J721" i="3"/>
  <c r="K721" i="3"/>
  <c r="L721" i="3"/>
  <c r="M721" i="3"/>
  <c r="N721" i="3"/>
  <c r="O721" i="3"/>
  <c r="P721" i="3"/>
  <c r="Q721" i="3"/>
  <c r="G722" i="3"/>
  <c r="H722" i="3"/>
  <c r="I722" i="3"/>
  <c r="J722" i="3"/>
  <c r="K722" i="3"/>
  <c r="L722" i="3"/>
  <c r="M722" i="3"/>
  <c r="N722" i="3"/>
  <c r="O722" i="3"/>
  <c r="P722" i="3"/>
  <c r="Q722" i="3"/>
  <c r="G723" i="3"/>
  <c r="H723" i="3"/>
  <c r="I723" i="3"/>
  <c r="J723" i="3"/>
  <c r="K723" i="3"/>
  <c r="L723" i="3"/>
  <c r="M723" i="3"/>
  <c r="N723" i="3"/>
  <c r="O723" i="3"/>
  <c r="P723" i="3"/>
  <c r="Q723" i="3"/>
  <c r="G724" i="3"/>
  <c r="H724" i="3"/>
  <c r="I724" i="3"/>
  <c r="J724" i="3"/>
  <c r="K724" i="3"/>
  <c r="L724" i="3"/>
  <c r="M724" i="3"/>
  <c r="N724" i="3"/>
  <c r="O724" i="3"/>
  <c r="P724" i="3"/>
  <c r="Q724" i="3"/>
  <c r="G725" i="3"/>
  <c r="H725" i="3"/>
  <c r="I725" i="3"/>
  <c r="J725" i="3"/>
  <c r="K725" i="3"/>
  <c r="L725" i="3"/>
  <c r="M725" i="3"/>
  <c r="N725" i="3"/>
  <c r="O725" i="3"/>
  <c r="P725" i="3"/>
  <c r="Q725" i="3"/>
  <c r="G726" i="3"/>
  <c r="H726" i="3"/>
  <c r="I726" i="3"/>
  <c r="J726" i="3"/>
  <c r="K726" i="3"/>
  <c r="L726" i="3"/>
  <c r="M726" i="3"/>
  <c r="N726" i="3"/>
  <c r="O726" i="3"/>
  <c r="P726" i="3"/>
  <c r="Q726" i="3"/>
  <c r="G727" i="3"/>
  <c r="H727" i="3"/>
  <c r="I727" i="3"/>
  <c r="J727" i="3"/>
  <c r="K727" i="3"/>
  <c r="L727" i="3"/>
  <c r="M727" i="3"/>
  <c r="N727" i="3"/>
  <c r="O727" i="3"/>
  <c r="P727" i="3"/>
  <c r="Q727" i="3"/>
  <c r="G728" i="3"/>
  <c r="H728" i="3"/>
  <c r="I728" i="3"/>
  <c r="J728" i="3"/>
  <c r="K728" i="3"/>
  <c r="L728" i="3"/>
  <c r="M728" i="3"/>
  <c r="N728" i="3"/>
  <c r="O728" i="3"/>
  <c r="P728" i="3"/>
  <c r="Q728" i="3"/>
  <c r="G729" i="3"/>
  <c r="H729" i="3"/>
  <c r="I729" i="3"/>
  <c r="J729" i="3"/>
  <c r="K729" i="3"/>
  <c r="L729" i="3"/>
  <c r="M729" i="3"/>
  <c r="N729" i="3"/>
  <c r="O729" i="3"/>
  <c r="P729" i="3"/>
  <c r="Q729" i="3"/>
  <c r="G730" i="3"/>
  <c r="H730" i="3"/>
  <c r="I730" i="3"/>
  <c r="J730" i="3"/>
  <c r="K730" i="3"/>
  <c r="L730" i="3"/>
  <c r="M730" i="3"/>
  <c r="N730" i="3"/>
  <c r="O730" i="3"/>
  <c r="P730" i="3"/>
  <c r="Q730" i="3"/>
  <c r="G731" i="3"/>
  <c r="H731" i="3"/>
  <c r="I731" i="3"/>
  <c r="J731" i="3"/>
  <c r="K731" i="3"/>
  <c r="L731" i="3"/>
  <c r="M731" i="3"/>
  <c r="N731" i="3"/>
  <c r="O731" i="3"/>
  <c r="P731" i="3"/>
  <c r="Q731" i="3"/>
  <c r="G732" i="3"/>
  <c r="H732" i="3"/>
  <c r="I732" i="3"/>
  <c r="J732" i="3"/>
  <c r="K732" i="3"/>
  <c r="L732" i="3"/>
  <c r="M732" i="3"/>
  <c r="N732" i="3"/>
  <c r="O732" i="3"/>
  <c r="P732" i="3"/>
  <c r="Q732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4" i="3"/>
  <c r="Q5" i="3"/>
  <c r="Q6" i="3"/>
  <c r="Q7" i="3"/>
  <c r="Q8" i="3"/>
  <c r="Q9" i="3"/>
  <c r="U173" i="41"/>
  <c r="V173" i="41"/>
  <c r="U174" i="41"/>
  <c r="V174" i="41"/>
  <c r="U175" i="41"/>
  <c r="V175" i="41"/>
  <c r="U176" i="41"/>
  <c r="V176" i="41"/>
  <c r="U177" i="41"/>
  <c r="V177" i="41"/>
  <c r="U178" i="41"/>
  <c r="V178" i="41"/>
  <c r="U179" i="41"/>
  <c r="V179" i="41"/>
  <c r="U180" i="41"/>
  <c r="V180" i="41"/>
  <c r="U181" i="41"/>
  <c r="V181" i="41"/>
  <c r="U182" i="41"/>
  <c r="V182" i="41"/>
  <c r="U183" i="41"/>
  <c r="V183" i="41"/>
  <c r="U184" i="41"/>
  <c r="V184" i="41"/>
  <c r="U185" i="41"/>
  <c r="V185" i="41"/>
  <c r="U186" i="41"/>
  <c r="V186" i="41"/>
  <c r="U187" i="41"/>
  <c r="V187" i="41"/>
  <c r="U188" i="41"/>
  <c r="V188" i="41"/>
  <c r="U189" i="41"/>
  <c r="V189" i="41"/>
  <c r="U190" i="41"/>
  <c r="V190" i="41"/>
  <c r="U191" i="41"/>
  <c r="V191" i="41"/>
  <c r="U192" i="41"/>
  <c r="V192" i="41"/>
  <c r="U193" i="41"/>
  <c r="V193" i="41"/>
  <c r="U194" i="41"/>
  <c r="V194" i="41"/>
  <c r="U195" i="41"/>
  <c r="V195" i="41"/>
  <c r="U196" i="41"/>
  <c r="V196" i="41"/>
  <c r="U197" i="41"/>
  <c r="V197" i="41"/>
  <c r="U198" i="41"/>
  <c r="V198" i="41"/>
  <c r="U199" i="41"/>
  <c r="V199" i="41"/>
  <c r="U200" i="41"/>
  <c r="V200" i="41"/>
  <c r="U201" i="41"/>
  <c r="V201" i="41"/>
  <c r="U202" i="41"/>
  <c r="V202" i="41"/>
  <c r="U203" i="41"/>
  <c r="V203" i="41"/>
  <c r="U204" i="41"/>
  <c r="V204" i="41"/>
  <c r="U205" i="41"/>
  <c r="V205" i="41"/>
  <c r="U206" i="41"/>
  <c r="V206" i="41"/>
  <c r="U207" i="41"/>
  <c r="V207" i="41"/>
  <c r="U208" i="41"/>
  <c r="V208" i="41"/>
  <c r="U209" i="41"/>
  <c r="V209" i="41"/>
  <c r="U210" i="41"/>
  <c r="V210" i="41"/>
  <c r="U211" i="41"/>
  <c r="V211" i="41"/>
  <c r="U212" i="41"/>
  <c r="V212" i="41"/>
  <c r="U213" i="41"/>
  <c r="V213" i="41"/>
  <c r="U214" i="41"/>
  <c r="V214" i="41"/>
  <c r="U215" i="41"/>
  <c r="V215" i="41"/>
  <c r="U216" i="41"/>
  <c r="V216" i="41"/>
  <c r="U217" i="41"/>
  <c r="V217" i="41"/>
  <c r="U218" i="41"/>
  <c r="V218" i="41"/>
  <c r="U219" i="41"/>
  <c r="V219" i="41"/>
  <c r="U220" i="41"/>
  <c r="V220" i="41"/>
  <c r="U221" i="41"/>
  <c r="V221" i="41"/>
  <c r="U222" i="41"/>
  <c r="V222" i="41"/>
  <c r="U172" i="41"/>
  <c r="V172" i="41"/>
  <c r="U86" i="41"/>
  <c r="V86" i="41"/>
  <c r="U87" i="41"/>
  <c r="V87" i="41"/>
  <c r="U88" i="41"/>
  <c r="V88" i="41"/>
  <c r="U89" i="41"/>
  <c r="V89" i="41"/>
  <c r="U90" i="41"/>
  <c r="V90" i="41"/>
  <c r="U91" i="41"/>
  <c r="V91" i="41"/>
  <c r="U92" i="41"/>
  <c r="V92" i="41"/>
  <c r="U93" i="41"/>
  <c r="V93" i="41"/>
  <c r="U94" i="41"/>
  <c r="V94" i="41"/>
  <c r="U95" i="41"/>
  <c r="V95" i="41"/>
  <c r="U96" i="41"/>
  <c r="V96" i="41"/>
  <c r="U97" i="41"/>
  <c r="V97" i="41"/>
  <c r="U98" i="41"/>
  <c r="V98" i="41"/>
  <c r="U99" i="41"/>
  <c r="V99" i="41"/>
  <c r="U100" i="41"/>
  <c r="V100" i="41"/>
  <c r="U101" i="41"/>
  <c r="V101" i="41"/>
  <c r="U102" i="41"/>
  <c r="V102" i="41"/>
  <c r="U103" i="41"/>
  <c r="V103" i="41"/>
  <c r="U104" i="41"/>
  <c r="V104" i="41"/>
  <c r="U105" i="41"/>
  <c r="V105" i="41"/>
  <c r="U106" i="41"/>
  <c r="V106" i="41"/>
  <c r="U107" i="41"/>
  <c r="V107" i="41"/>
  <c r="U108" i="41"/>
  <c r="V108" i="41"/>
  <c r="U109" i="41"/>
  <c r="V109" i="41"/>
  <c r="U110" i="41"/>
  <c r="V110" i="41"/>
  <c r="U111" i="41"/>
  <c r="V111" i="41"/>
  <c r="U112" i="41"/>
  <c r="V112" i="41"/>
  <c r="U113" i="41"/>
  <c r="V113" i="41"/>
  <c r="U114" i="41"/>
  <c r="V114" i="41"/>
  <c r="U115" i="41"/>
  <c r="V115" i="41"/>
  <c r="U116" i="41"/>
  <c r="V116" i="41"/>
  <c r="U117" i="41"/>
  <c r="V117" i="41"/>
  <c r="U118" i="41"/>
  <c r="V118" i="41"/>
  <c r="U119" i="41"/>
  <c r="V119" i="41"/>
  <c r="U120" i="41"/>
  <c r="V120" i="41"/>
  <c r="U121" i="41"/>
  <c r="V121" i="41"/>
  <c r="U122" i="41"/>
  <c r="V122" i="41"/>
  <c r="U123" i="41"/>
  <c r="V123" i="41"/>
  <c r="U124" i="41"/>
  <c r="V124" i="41"/>
  <c r="U125" i="41"/>
  <c r="V125" i="41"/>
  <c r="U126" i="41"/>
  <c r="V126" i="41"/>
  <c r="U127" i="41"/>
  <c r="V127" i="41"/>
  <c r="U128" i="41"/>
  <c r="V128" i="41"/>
  <c r="U129" i="41"/>
  <c r="V129" i="41"/>
  <c r="U130" i="41"/>
  <c r="V130" i="41"/>
  <c r="U131" i="41"/>
  <c r="V131" i="41"/>
  <c r="U132" i="41"/>
  <c r="V132" i="41"/>
  <c r="U133" i="41"/>
  <c r="V133" i="41"/>
  <c r="U134" i="41"/>
  <c r="V134" i="41"/>
  <c r="U135" i="41"/>
  <c r="V135" i="41"/>
  <c r="U136" i="41"/>
  <c r="V136" i="41"/>
  <c r="U137" i="41"/>
  <c r="V137" i="41"/>
  <c r="U138" i="41"/>
  <c r="V138" i="41"/>
  <c r="U139" i="41"/>
  <c r="V139" i="41"/>
  <c r="U140" i="41"/>
  <c r="V140" i="41"/>
  <c r="U141" i="41"/>
  <c r="V141" i="41"/>
  <c r="U142" i="41"/>
  <c r="V142" i="41"/>
  <c r="U143" i="41"/>
  <c r="V143" i="41"/>
  <c r="U144" i="41"/>
  <c r="V144" i="41"/>
  <c r="U145" i="41"/>
  <c r="V145" i="41"/>
  <c r="U146" i="41"/>
  <c r="V146" i="41"/>
  <c r="U147" i="41"/>
  <c r="V147" i="41"/>
  <c r="U148" i="41"/>
  <c r="V148" i="41"/>
  <c r="U149" i="41"/>
  <c r="V149" i="41"/>
  <c r="U150" i="41"/>
  <c r="V150" i="41"/>
  <c r="U151" i="41"/>
  <c r="V151" i="41"/>
  <c r="U152" i="41"/>
  <c r="V152" i="41"/>
  <c r="U153" i="41"/>
  <c r="V153" i="41"/>
  <c r="U154" i="41"/>
  <c r="V154" i="41"/>
  <c r="U155" i="41"/>
  <c r="V155" i="41"/>
  <c r="U156" i="41"/>
  <c r="V156" i="41"/>
  <c r="U157" i="41"/>
  <c r="V157" i="41"/>
  <c r="U158" i="41"/>
  <c r="V158" i="41"/>
  <c r="U159" i="41"/>
  <c r="V159" i="41"/>
  <c r="U160" i="41"/>
  <c r="V160" i="41"/>
  <c r="U161" i="41"/>
  <c r="V161" i="41"/>
  <c r="U162" i="41"/>
  <c r="V162" i="41"/>
  <c r="U163" i="41"/>
  <c r="V163" i="41"/>
  <c r="U164" i="41"/>
  <c r="V164" i="41"/>
  <c r="U165" i="41"/>
  <c r="V165" i="41"/>
  <c r="U85" i="41"/>
  <c r="V85" i="41"/>
  <c r="U4" i="41"/>
  <c r="V4" i="41"/>
  <c r="U5" i="41"/>
  <c r="V5" i="41"/>
  <c r="U6" i="41"/>
  <c r="V6" i="41"/>
  <c r="U7" i="41"/>
  <c r="V7" i="41"/>
  <c r="U8" i="41"/>
  <c r="V8" i="41"/>
  <c r="U9" i="41"/>
  <c r="V9" i="41"/>
  <c r="U10" i="41"/>
  <c r="V10" i="41"/>
  <c r="U11" i="41"/>
  <c r="V11" i="41"/>
  <c r="U12" i="41"/>
  <c r="V12" i="41"/>
  <c r="U13" i="41"/>
  <c r="V13" i="41"/>
  <c r="U14" i="41"/>
  <c r="V14" i="41"/>
  <c r="U15" i="41"/>
  <c r="V15" i="41"/>
  <c r="U16" i="41"/>
  <c r="V16" i="41"/>
  <c r="U17" i="41"/>
  <c r="V17" i="41"/>
  <c r="U18" i="41"/>
  <c r="V18" i="41"/>
  <c r="U19" i="41"/>
  <c r="V19" i="41"/>
  <c r="U20" i="41"/>
  <c r="V20" i="41"/>
  <c r="U21" i="41"/>
  <c r="V21" i="41"/>
  <c r="U22" i="41"/>
  <c r="V22" i="41"/>
  <c r="U23" i="41"/>
  <c r="V23" i="41"/>
  <c r="U24" i="41"/>
  <c r="V24" i="41"/>
  <c r="U25" i="41"/>
  <c r="V25" i="41"/>
  <c r="U26" i="41"/>
  <c r="V26" i="41"/>
  <c r="U27" i="41"/>
  <c r="V27" i="41"/>
  <c r="U28" i="41"/>
  <c r="V28" i="41"/>
  <c r="U29" i="41"/>
  <c r="V29" i="41"/>
  <c r="U30" i="41"/>
  <c r="V30" i="41"/>
  <c r="U31" i="41"/>
  <c r="V31" i="41"/>
  <c r="U32" i="41"/>
  <c r="V32" i="41"/>
  <c r="U33" i="41"/>
  <c r="V33" i="41"/>
  <c r="U34" i="41"/>
  <c r="V34" i="41"/>
  <c r="U35" i="41"/>
  <c r="V35" i="41"/>
  <c r="U36" i="41"/>
  <c r="V36" i="41"/>
  <c r="U37" i="41"/>
  <c r="V37" i="41"/>
  <c r="U38" i="41"/>
  <c r="V38" i="41"/>
  <c r="U39" i="41"/>
  <c r="V39" i="41"/>
  <c r="U40" i="41"/>
  <c r="V40" i="41"/>
  <c r="U41" i="41"/>
  <c r="V41" i="41"/>
  <c r="U42" i="41"/>
  <c r="V42" i="41"/>
  <c r="U43" i="41"/>
  <c r="V43" i="41"/>
  <c r="U44" i="41"/>
  <c r="V44" i="41"/>
  <c r="U45" i="41"/>
  <c r="V45" i="41"/>
  <c r="U46" i="41"/>
  <c r="V46" i="41"/>
  <c r="U47" i="41"/>
  <c r="V47" i="41"/>
  <c r="U48" i="41"/>
  <c r="V48" i="41"/>
  <c r="U49" i="41"/>
  <c r="V49" i="41"/>
  <c r="U50" i="41"/>
  <c r="V50" i="41"/>
  <c r="U51" i="41"/>
  <c r="V51" i="41"/>
  <c r="U52" i="41"/>
  <c r="V52" i="41"/>
  <c r="U53" i="41"/>
  <c r="V53" i="41"/>
  <c r="U54" i="41"/>
  <c r="V54" i="41"/>
  <c r="U55" i="41"/>
  <c r="V55" i="41"/>
  <c r="U56" i="41"/>
  <c r="V56" i="41"/>
  <c r="U57" i="41"/>
  <c r="V57" i="41"/>
  <c r="U58" i="41"/>
  <c r="V58" i="41"/>
  <c r="U59" i="41"/>
  <c r="V59" i="41"/>
  <c r="U60" i="41"/>
  <c r="V60" i="41"/>
  <c r="U61" i="41"/>
  <c r="V61" i="41"/>
  <c r="U62" i="41"/>
  <c r="V62" i="41"/>
  <c r="U63" i="41"/>
  <c r="V63" i="41"/>
  <c r="U64" i="41"/>
  <c r="V64" i="41"/>
  <c r="U65" i="41"/>
  <c r="V65" i="41"/>
  <c r="U66" i="41"/>
  <c r="V66" i="41"/>
  <c r="U67" i="41"/>
  <c r="V67" i="41"/>
  <c r="U68" i="41"/>
  <c r="V68" i="41"/>
  <c r="U69" i="41"/>
  <c r="V69" i="41"/>
  <c r="U70" i="41"/>
  <c r="V70" i="41"/>
  <c r="U71" i="41"/>
  <c r="V71" i="41"/>
  <c r="U72" i="41"/>
  <c r="V72" i="41"/>
  <c r="U73" i="41"/>
  <c r="V73" i="41"/>
  <c r="U74" i="41"/>
  <c r="V74" i="41"/>
  <c r="U75" i="41"/>
  <c r="V75" i="41"/>
  <c r="U76" i="41"/>
  <c r="V76" i="41"/>
  <c r="U77" i="41"/>
  <c r="V77" i="41"/>
  <c r="U78" i="41"/>
  <c r="V78" i="41"/>
  <c r="V3" i="41"/>
  <c r="U3" i="41"/>
  <c r="U842" i="3" l="1"/>
  <c r="U839" i="3"/>
  <c r="U813" i="3"/>
  <c r="U826" i="3"/>
  <c r="U793" i="3"/>
  <c r="U825" i="3"/>
  <c r="U806" i="3"/>
  <c r="U815" i="3"/>
  <c r="U808" i="3"/>
  <c r="U832" i="3"/>
  <c r="U791" i="3"/>
  <c r="U800" i="3"/>
  <c r="U841" i="3"/>
  <c r="U795" i="3"/>
  <c r="U834" i="3"/>
  <c r="U830" i="3"/>
  <c r="U810" i="3"/>
  <c r="U801" i="3"/>
  <c r="U816" i="3"/>
  <c r="U829" i="3"/>
  <c r="U799" i="3"/>
  <c r="U790" i="3"/>
  <c r="U792" i="3"/>
  <c r="U797" i="3"/>
  <c r="U812" i="3"/>
  <c r="U836" i="3"/>
  <c r="U811" i="3"/>
  <c r="U827" i="3"/>
  <c r="U819" i="3"/>
  <c r="U814" i="3"/>
  <c r="U803" i="3"/>
  <c r="U807" i="3"/>
  <c r="U823" i="3"/>
  <c r="U804" i="3"/>
  <c r="U840" i="3"/>
  <c r="U828" i="3"/>
  <c r="H113" i="3"/>
  <c r="M113" i="3"/>
  <c r="H114" i="3"/>
  <c r="M114" i="3"/>
  <c r="H115" i="3"/>
  <c r="H116" i="3"/>
  <c r="M116" i="3"/>
  <c r="H117" i="3"/>
  <c r="M117" i="3"/>
  <c r="H118" i="3"/>
  <c r="H119" i="3"/>
  <c r="M119" i="3"/>
  <c r="H120" i="3"/>
  <c r="H121" i="3"/>
  <c r="M121" i="3"/>
  <c r="H122" i="3"/>
  <c r="M122" i="3"/>
  <c r="H123" i="3"/>
  <c r="M123" i="3"/>
  <c r="H124" i="3"/>
  <c r="M124" i="3"/>
  <c r="H125" i="3"/>
  <c r="M125" i="3"/>
  <c r="H126" i="3"/>
  <c r="M126" i="3"/>
  <c r="H127" i="3"/>
  <c r="M127" i="3"/>
  <c r="H128" i="3"/>
  <c r="H129" i="3"/>
  <c r="H130" i="3"/>
  <c r="M130" i="3"/>
  <c r="H131" i="3"/>
  <c r="H132" i="3"/>
  <c r="M132" i="3"/>
  <c r="H133" i="3"/>
  <c r="H134" i="3"/>
  <c r="M134" i="3"/>
  <c r="H135" i="3"/>
  <c r="H136" i="3"/>
  <c r="H137" i="3"/>
  <c r="M137" i="3"/>
  <c r="H138" i="3"/>
  <c r="M138" i="3"/>
  <c r="H139" i="3"/>
  <c r="M139" i="3"/>
  <c r="H140" i="3"/>
  <c r="M140" i="3"/>
  <c r="H141" i="3"/>
  <c r="M141" i="3"/>
  <c r="H142" i="3"/>
  <c r="H143" i="3"/>
  <c r="H144" i="3"/>
  <c r="H145" i="3"/>
  <c r="H146" i="3"/>
  <c r="M146" i="3"/>
  <c r="H147" i="3"/>
  <c r="M147" i="3"/>
  <c r="H148" i="3"/>
  <c r="M148" i="3"/>
  <c r="H149" i="3"/>
  <c r="M149" i="3"/>
  <c r="H150" i="3"/>
  <c r="M150" i="3"/>
  <c r="H151" i="3"/>
  <c r="M151" i="3"/>
  <c r="H152" i="3"/>
  <c r="M152" i="3"/>
  <c r="H153" i="3"/>
  <c r="H154" i="3"/>
  <c r="H155" i="3"/>
  <c r="H156" i="3"/>
  <c r="H157" i="3"/>
  <c r="M157" i="3"/>
  <c r="H158" i="3"/>
  <c r="M158" i="3"/>
  <c r="H159" i="3"/>
  <c r="M159" i="3"/>
  <c r="H160" i="3"/>
  <c r="M160" i="3"/>
  <c r="H161" i="3"/>
  <c r="M161" i="3"/>
  <c r="H162" i="3"/>
  <c r="M162" i="3"/>
  <c r="H163" i="3"/>
  <c r="M163" i="3"/>
  <c r="H164" i="3"/>
  <c r="M164" i="3"/>
  <c r="H165" i="3"/>
  <c r="M165" i="3"/>
  <c r="H166" i="3"/>
  <c r="H167" i="3"/>
  <c r="M167" i="3"/>
  <c r="H168" i="3"/>
  <c r="H169" i="3"/>
  <c r="H170" i="3"/>
  <c r="M170" i="3"/>
  <c r="H171" i="3"/>
  <c r="M171" i="3"/>
  <c r="H172" i="3"/>
  <c r="M172" i="3"/>
  <c r="H173" i="3"/>
  <c r="H174" i="3"/>
  <c r="M174" i="3"/>
  <c r="H175" i="3"/>
  <c r="M175" i="3"/>
  <c r="H176" i="3"/>
  <c r="M176" i="3"/>
  <c r="H178" i="3"/>
  <c r="H179" i="3"/>
  <c r="M179" i="3"/>
  <c r="H180" i="3"/>
  <c r="M180" i="3"/>
  <c r="H181" i="3"/>
  <c r="H182" i="3"/>
  <c r="M182" i="3"/>
  <c r="H183" i="3"/>
  <c r="H184" i="3"/>
  <c r="M184" i="3"/>
  <c r="H185" i="3"/>
  <c r="M185" i="3"/>
  <c r="H186" i="3"/>
  <c r="H187" i="3"/>
  <c r="H188" i="3"/>
  <c r="M188" i="3"/>
  <c r="H189" i="3"/>
  <c r="M189" i="3"/>
  <c r="H190" i="3"/>
  <c r="H191" i="3"/>
  <c r="M191" i="3"/>
  <c r="H192" i="3"/>
  <c r="M192" i="3"/>
  <c r="H194" i="3"/>
  <c r="M194" i="3"/>
  <c r="H195" i="3"/>
  <c r="M196" i="3"/>
  <c r="H197" i="3"/>
  <c r="M197" i="3"/>
  <c r="H198" i="3"/>
  <c r="M198" i="3"/>
  <c r="H199" i="3"/>
  <c r="M199" i="3"/>
  <c r="H200" i="3"/>
  <c r="H201" i="3"/>
  <c r="M201" i="3"/>
  <c r="H202" i="3"/>
  <c r="H203" i="3"/>
  <c r="H204" i="3"/>
  <c r="M204" i="3"/>
  <c r="H205" i="3"/>
  <c r="H206" i="3"/>
  <c r="M206" i="3"/>
  <c r="H207" i="3"/>
  <c r="H208" i="3"/>
  <c r="H209" i="3"/>
  <c r="H210" i="3"/>
  <c r="H211" i="3"/>
  <c r="M211" i="3"/>
  <c r="H212" i="3"/>
  <c r="M212" i="3"/>
  <c r="M213" i="3"/>
  <c r="H214" i="3"/>
  <c r="H215" i="3"/>
  <c r="M215" i="3"/>
  <c r="H216" i="3"/>
  <c r="M216" i="3"/>
  <c r="H217" i="3"/>
  <c r="M217" i="3"/>
  <c r="H218" i="3"/>
  <c r="M218" i="3"/>
  <c r="H219" i="3"/>
  <c r="M219" i="3"/>
  <c r="H220" i="3"/>
  <c r="M220" i="3"/>
  <c r="H221" i="3"/>
  <c r="H222" i="3"/>
  <c r="M222" i="3"/>
  <c r="H223" i="3"/>
  <c r="M223" i="3"/>
  <c r="H224" i="3"/>
  <c r="M224" i="3"/>
  <c r="H225" i="3"/>
  <c r="M225" i="3"/>
  <c r="H226" i="3"/>
  <c r="M226" i="3"/>
  <c r="H227" i="3"/>
  <c r="M227" i="3"/>
  <c r="H228" i="3"/>
  <c r="M228" i="3"/>
  <c r="H229" i="3"/>
  <c r="M229" i="3"/>
  <c r="H230" i="3"/>
  <c r="M230" i="3"/>
  <c r="H231" i="3"/>
  <c r="H232" i="3"/>
  <c r="M232" i="3"/>
  <c r="H233" i="3"/>
  <c r="M233" i="3"/>
  <c r="H234" i="3"/>
  <c r="M234" i="3"/>
  <c r="H235" i="3"/>
  <c r="M235" i="3"/>
  <c r="H236" i="3"/>
  <c r="M236" i="3"/>
  <c r="H237" i="3"/>
  <c r="M237" i="3"/>
  <c r="H239" i="3"/>
  <c r="M239" i="3"/>
  <c r="H240" i="3"/>
  <c r="M240" i="3"/>
  <c r="H241" i="3"/>
  <c r="M241" i="3"/>
  <c r="H242" i="3"/>
  <c r="M242" i="3"/>
  <c r="H243" i="3"/>
  <c r="M243" i="3"/>
  <c r="H244" i="3"/>
  <c r="H245" i="3"/>
  <c r="M245" i="3"/>
  <c r="H246" i="3"/>
  <c r="M246" i="3"/>
  <c r="H247" i="3"/>
  <c r="M247" i="3"/>
  <c r="H248" i="3"/>
  <c r="M248" i="3"/>
  <c r="H249" i="3"/>
  <c r="M249" i="3"/>
  <c r="H250" i="3"/>
  <c r="H251" i="3"/>
  <c r="H252" i="3"/>
  <c r="M252" i="3"/>
  <c r="H253" i="3"/>
  <c r="M253" i="3"/>
  <c r="H254" i="3"/>
  <c r="M254" i="3"/>
  <c r="H255" i="3"/>
  <c r="H256" i="3"/>
  <c r="M256" i="3"/>
  <c r="H257" i="3"/>
  <c r="M257" i="3"/>
  <c r="H258" i="3"/>
  <c r="M258" i="3"/>
  <c r="H259" i="3"/>
  <c r="M259" i="3"/>
  <c r="H260" i="3"/>
  <c r="M260" i="3"/>
  <c r="H261" i="3"/>
  <c r="H262" i="3"/>
  <c r="M262" i="3"/>
  <c r="H263" i="3"/>
  <c r="M263" i="3"/>
  <c r="H264" i="3"/>
  <c r="M264" i="3"/>
  <c r="H265" i="3"/>
  <c r="M265" i="3"/>
  <c r="H266" i="3"/>
  <c r="H267" i="3"/>
  <c r="M267" i="3"/>
  <c r="H268" i="3"/>
  <c r="H269" i="3"/>
  <c r="M269" i="3"/>
  <c r="H270" i="3"/>
  <c r="M270" i="3"/>
  <c r="H271" i="3"/>
  <c r="M271" i="3"/>
  <c r="H272" i="3"/>
  <c r="M272" i="3"/>
  <c r="H273" i="3"/>
  <c r="M273" i="3"/>
  <c r="H275" i="3"/>
  <c r="M275" i="3"/>
  <c r="H276" i="3"/>
  <c r="M276" i="3"/>
  <c r="H277" i="3"/>
  <c r="H278" i="3"/>
  <c r="H279" i="3"/>
  <c r="M279" i="3"/>
  <c r="H280" i="3"/>
  <c r="M280" i="3"/>
  <c r="H281" i="3"/>
  <c r="H282" i="3"/>
  <c r="M282" i="3"/>
  <c r="H283" i="3"/>
  <c r="H284" i="3"/>
  <c r="H285" i="3"/>
  <c r="M285" i="3"/>
  <c r="H286" i="3"/>
  <c r="M286" i="3"/>
  <c r="H287" i="3"/>
  <c r="M287" i="3"/>
  <c r="H288" i="3"/>
  <c r="H289" i="3"/>
  <c r="M289" i="3"/>
  <c r="H290" i="3"/>
  <c r="M290" i="3"/>
  <c r="H291" i="3"/>
  <c r="H292" i="3"/>
  <c r="M292" i="3"/>
  <c r="H293" i="3"/>
  <c r="H294" i="3"/>
  <c r="M294" i="3"/>
  <c r="H295" i="3"/>
  <c r="M295" i="3"/>
  <c r="H296" i="3"/>
  <c r="H297" i="3"/>
  <c r="H298" i="3"/>
  <c r="M298" i="3"/>
  <c r="H299" i="3"/>
  <c r="M299" i="3"/>
  <c r="H300" i="3"/>
  <c r="H301" i="3"/>
  <c r="M301" i="3"/>
  <c r="H302" i="3"/>
  <c r="M302" i="3"/>
  <c r="H303" i="3"/>
  <c r="M303" i="3"/>
  <c r="H304" i="3"/>
  <c r="M305" i="3"/>
  <c r="H306" i="3"/>
  <c r="M306" i="3"/>
  <c r="H307" i="3"/>
  <c r="M307" i="3"/>
  <c r="H308" i="3"/>
  <c r="M308" i="3"/>
  <c r="H309" i="3"/>
  <c r="M309" i="3"/>
  <c r="H310" i="3"/>
  <c r="M310" i="3"/>
  <c r="H311" i="3"/>
  <c r="H312" i="3"/>
  <c r="M312" i="3"/>
  <c r="H313" i="3"/>
  <c r="H314" i="3"/>
  <c r="H315" i="3"/>
  <c r="M315" i="3"/>
  <c r="H316" i="3"/>
  <c r="H317" i="3"/>
  <c r="M317" i="3"/>
  <c r="H318" i="3"/>
  <c r="M318" i="3"/>
  <c r="H319" i="3"/>
  <c r="H320" i="3"/>
  <c r="M320" i="3"/>
  <c r="H321" i="3"/>
  <c r="H322" i="3"/>
  <c r="M322" i="3"/>
  <c r="H323" i="3"/>
  <c r="M323" i="3"/>
  <c r="H324" i="3"/>
  <c r="M324" i="3"/>
  <c r="H325" i="3"/>
  <c r="H326" i="3"/>
  <c r="H327" i="3"/>
  <c r="M327" i="3"/>
  <c r="H328" i="3"/>
  <c r="M328" i="3"/>
  <c r="H329" i="3"/>
  <c r="M329" i="3"/>
  <c r="H330" i="3"/>
  <c r="M330" i="3"/>
  <c r="H331" i="3"/>
  <c r="M331" i="3"/>
  <c r="H332" i="3"/>
  <c r="H333" i="3"/>
  <c r="H334" i="3"/>
  <c r="H335" i="3"/>
  <c r="H336" i="3"/>
  <c r="H337" i="3"/>
  <c r="M337" i="3"/>
  <c r="H338" i="3"/>
  <c r="H339" i="3"/>
  <c r="M339" i="3"/>
  <c r="H340" i="3"/>
  <c r="H341" i="3"/>
  <c r="M341" i="3"/>
  <c r="H342" i="3"/>
  <c r="H343" i="3"/>
  <c r="M343" i="3"/>
  <c r="M344" i="3"/>
  <c r="H345" i="3"/>
  <c r="M345" i="3"/>
  <c r="H346" i="3"/>
  <c r="H347" i="3"/>
  <c r="M347" i="3"/>
  <c r="H348" i="3"/>
  <c r="H349" i="3"/>
  <c r="H350" i="3"/>
  <c r="H351" i="3"/>
  <c r="M351" i="3"/>
  <c r="H352" i="3"/>
  <c r="M352" i="3"/>
  <c r="H353" i="3"/>
  <c r="H354" i="3"/>
  <c r="M354" i="3"/>
  <c r="H355" i="3"/>
  <c r="M355" i="3"/>
  <c r="H356" i="3"/>
  <c r="H357" i="3"/>
  <c r="H358" i="3"/>
  <c r="M358" i="3"/>
  <c r="H359" i="3"/>
  <c r="H360" i="3"/>
  <c r="M360" i="3"/>
  <c r="H361" i="3"/>
  <c r="H362" i="3"/>
  <c r="M362" i="3"/>
  <c r="H363" i="3"/>
  <c r="M363" i="3"/>
  <c r="H364" i="3"/>
  <c r="H365" i="3"/>
  <c r="M365" i="3"/>
  <c r="H366" i="3"/>
  <c r="M366" i="3"/>
  <c r="H367" i="3"/>
  <c r="M367" i="3"/>
  <c r="H368" i="3"/>
  <c r="H369" i="3"/>
  <c r="M369" i="3"/>
  <c r="H370" i="3"/>
  <c r="M370" i="3"/>
  <c r="H371" i="3"/>
  <c r="M371" i="3"/>
  <c r="H372" i="3"/>
  <c r="M372" i="3"/>
  <c r="H373" i="3"/>
  <c r="M373" i="3"/>
  <c r="H374" i="3"/>
  <c r="M374" i="3"/>
  <c r="H375" i="3"/>
  <c r="H376" i="3"/>
  <c r="H377" i="3"/>
  <c r="M377" i="3"/>
  <c r="H378" i="3"/>
  <c r="M378" i="3"/>
  <c r="H379" i="3"/>
  <c r="H380" i="3"/>
  <c r="M380" i="3"/>
  <c r="H381" i="3"/>
  <c r="H382" i="3"/>
  <c r="M382" i="3"/>
  <c r="H383" i="3"/>
  <c r="H384" i="3"/>
  <c r="M384" i="3"/>
  <c r="M385" i="3"/>
  <c r="H386" i="3"/>
  <c r="M386" i="3"/>
  <c r="H387" i="3"/>
  <c r="M387" i="3"/>
  <c r="H388" i="3"/>
  <c r="M388" i="3"/>
  <c r="H389" i="3"/>
  <c r="H390" i="3"/>
  <c r="H391" i="3"/>
  <c r="M391" i="3"/>
  <c r="H392" i="3"/>
  <c r="M393" i="3"/>
  <c r="H394" i="3"/>
  <c r="M394" i="3"/>
  <c r="H395" i="3"/>
  <c r="H396" i="3"/>
  <c r="M397" i="3"/>
  <c r="H398" i="3"/>
  <c r="H399" i="3"/>
  <c r="M399" i="3"/>
  <c r="H400" i="3"/>
  <c r="H401" i="3"/>
  <c r="H402" i="3"/>
  <c r="M403" i="3"/>
  <c r="H404" i="3"/>
  <c r="H405" i="3"/>
  <c r="M405" i="3"/>
  <c r="H406" i="3"/>
  <c r="M406" i="3"/>
  <c r="H407" i="3"/>
  <c r="M407" i="3"/>
  <c r="H408" i="3"/>
  <c r="H409" i="3"/>
  <c r="M409" i="3"/>
  <c r="H410" i="3"/>
  <c r="H411" i="3"/>
  <c r="M411" i="3"/>
  <c r="H412" i="3"/>
  <c r="H413" i="3"/>
  <c r="M413" i="3"/>
  <c r="H414" i="3"/>
  <c r="H415" i="3"/>
  <c r="H416" i="3"/>
  <c r="H417" i="3"/>
  <c r="H418" i="3"/>
  <c r="M418" i="3"/>
  <c r="H419" i="3"/>
  <c r="M419" i="3"/>
  <c r="H420" i="3"/>
  <c r="M420" i="3"/>
  <c r="H421" i="3"/>
  <c r="M421" i="3"/>
  <c r="H422" i="3"/>
  <c r="M422" i="3"/>
  <c r="M423" i="3"/>
  <c r="H424" i="3"/>
  <c r="M424" i="3"/>
  <c r="H425" i="3"/>
  <c r="M425" i="3"/>
  <c r="H426" i="3"/>
  <c r="H427" i="3"/>
  <c r="H428" i="3"/>
  <c r="M428" i="3"/>
  <c r="H429" i="3"/>
  <c r="M429" i="3"/>
  <c r="H430" i="3"/>
  <c r="M430" i="3"/>
  <c r="M431" i="3"/>
  <c r="H432" i="3"/>
  <c r="M432" i="3"/>
  <c r="H433" i="3"/>
  <c r="M433" i="3"/>
  <c r="H434" i="3"/>
  <c r="M434" i="3"/>
  <c r="H435" i="3"/>
  <c r="M435" i="3"/>
  <c r="H436" i="3"/>
  <c r="H437" i="3"/>
  <c r="M437" i="3"/>
  <c r="H438" i="3"/>
  <c r="M438" i="3"/>
  <c r="H439" i="3"/>
  <c r="H440" i="3"/>
  <c r="M440" i="3"/>
  <c r="M441" i="3"/>
  <c r="H442" i="3"/>
  <c r="H443" i="3"/>
  <c r="M443" i="3"/>
  <c r="H444" i="3"/>
  <c r="M444" i="3"/>
  <c r="H445" i="3"/>
  <c r="H446" i="3"/>
  <c r="M446" i="3"/>
  <c r="M447" i="3"/>
  <c r="H448" i="3"/>
  <c r="H449" i="3"/>
  <c r="H450" i="3"/>
  <c r="M450" i="3"/>
  <c r="H451" i="3"/>
  <c r="M451" i="3"/>
  <c r="H452" i="3"/>
  <c r="H453" i="3"/>
  <c r="H454" i="3"/>
  <c r="M454" i="3"/>
  <c r="H455" i="3"/>
  <c r="M455" i="3"/>
  <c r="H456" i="3"/>
  <c r="M456" i="3"/>
  <c r="H457" i="3"/>
  <c r="M457" i="3"/>
  <c r="H458" i="3"/>
  <c r="H459" i="3"/>
  <c r="M459" i="3"/>
  <c r="H460" i="3"/>
  <c r="M460" i="3"/>
  <c r="H461" i="3"/>
  <c r="M461" i="3"/>
  <c r="H462" i="3"/>
  <c r="M462" i="3"/>
  <c r="H463" i="3"/>
  <c r="M463" i="3"/>
  <c r="H464" i="3"/>
  <c r="M464" i="3"/>
  <c r="H465" i="3"/>
  <c r="H466" i="3"/>
  <c r="H467" i="3"/>
  <c r="M467" i="3"/>
  <c r="M468" i="3"/>
  <c r="H469" i="3"/>
  <c r="M469" i="3"/>
  <c r="M470" i="3"/>
  <c r="H471" i="3"/>
  <c r="H472" i="3"/>
  <c r="H473" i="3"/>
  <c r="H474" i="3"/>
  <c r="M474" i="3"/>
  <c r="M475" i="3"/>
  <c r="M476" i="3"/>
  <c r="H477" i="3"/>
  <c r="H478" i="3"/>
  <c r="M478" i="3"/>
  <c r="H479" i="3"/>
  <c r="M479" i="3"/>
  <c r="H480" i="3"/>
  <c r="H481" i="3"/>
  <c r="M481" i="3"/>
  <c r="H482" i="3"/>
  <c r="M482" i="3"/>
  <c r="H483" i="3"/>
  <c r="H484" i="3"/>
  <c r="M484" i="3"/>
  <c r="H485" i="3"/>
  <c r="M485" i="3"/>
  <c r="H486" i="3"/>
  <c r="M486" i="3"/>
  <c r="H487" i="3"/>
  <c r="M487" i="3"/>
  <c r="H488" i="3"/>
  <c r="H489" i="3"/>
  <c r="M489" i="3"/>
  <c r="H490" i="3"/>
  <c r="M490" i="3"/>
  <c r="H491" i="3"/>
  <c r="H492" i="3"/>
  <c r="M492" i="3"/>
  <c r="H493" i="3"/>
  <c r="H494" i="3"/>
  <c r="H495" i="3"/>
  <c r="H496" i="3"/>
  <c r="M496" i="3"/>
  <c r="H497" i="3"/>
  <c r="M497" i="3"/>
  <c r="H498" i="3"/>
  <c r="H499" i="3"/>
  <c r="M499" i="3"/>
  <c r="M500" i="3"/>
  <c r="H501" i="3"/>
  <c r="M501" i="3"/>
  <c r="H502" i="3"/>
  <c r="M502" i="3"/>
  <c r="H503" i="3"/>
  <c r="M503" i="3"/>
  <c r="H504" i="3"/>
  <c r="M504" i="3"/>
  <c r="H505" i="3"/>
  <c r="H506" i="3"/>
  <c r="M506" i="3"/>
  <c r="H507" i="3"/>
  <c r="M507" i="3"/>
  <c r="H508" i="3"/>
  <c r="M508" i="3"/>
  <c r="M509" i="3"/>
  <c r="H510" i="3"/>
  <c r="M510" i="3"/>
  <c r="H511" i="3"/>
  <c r="M511" i="3"/>
  <c r="H512" i="3"/>
  <c r="M512" i="3"/>
  <c r="H513" i="3"/>
  <c r="M513" i="3"/>
  <c r="H514" i="3"/>
  <c r="M514" i="3"/>
  <c r="H515" i="3"/>
  <c r="H516" i="3"/>
  <c r="H517" i="3"/>
  <c r="M517" i="3"/>
  <c r="H518" i="3"/>
  <c r="M518" i="3"/>
  <c r="M519" i="3"/>
  <c r="H520" i="3"/>
  <c r="M520" i="3"/>
  <c r="H521" i="3"/>
  <c r="H522" i="3"/>
  <c r="M523" i="3"/>
  <c r="H524" i="3"/>
  <c r="H525" i="3"/>
  <c r="M525" i="3"/>
  <c r="H526" i="3"/>
  <c r="M526" i="3"/>
  <c r="H527" i="3"/>
  <c r="M527" i="3"/>
  <c r="H528" i="3"/>
  <c r="M528" i="3"/>
  <c r="H529" i="3"/>
  <c r="H530" i="3"/>
  <c r="M530" i="3"/>
  <c r="H531" i="3"/>
  <c r="M531" i="3"/>
  <c r="H532" i="3"/>
  <c r="H533" i="3"/>
  <c r="H534" i="3"/>
  <c r="M534" i="3"/>
  <c r="H535" i="3"/>
  <c r="M535" i="3"/>
  <c r="H536" i="3"/>
  <c r="H537" i="3"/>
  <c r="M537" i="3"/>
  <c r="H538" i="3"/>
  <c r="M538" i="3"/>
  <c r="H539" i="3"/>
  <c r="M539" i="3"/>
  <c r="H540" i="3"/>
  <c r="M540" i="3"/>
  <c r="H541" i="3"/>
  <c r="M541" i="3"/>
  <c r="H542" i="3"/>
  <c r="M542" i="3"/>
  <c r="H543" i="3"/>
  <c r="M543" i="3"/>
  <c r="H544" i="3"/>
  <c r="H545" i="3"/>
  <c r="M545" i="3"/>
  <c r="H546" i="3"/>
  <c r="H547" i="3"/>
  <c r="M547" i="3"/>
  <c r="H548" i="3"/>
  <c r="M548" i="3"/>
  <c r="H549" i="3"/>
  <c r="M549" i="3"/>
  <c r="H550" i="3"/>
  <c r="M550" i="3"/>
  <c r="H551" i="3"/>
  <c r="M551" i="3"/>
  <c r="H552" i="3"/>
  <c r="H553" i="3"/>
  <c r="M553" i="3"/>
  <c r="H554" i="3"/>
  <c r="M554" i="3"/>
  <c r="H555" i="3"/>
  <c r="M555" i="3"/>
  <c r="M556" i="3"/>
  <c r="H557" i="3"/>
  <c r="M557" i="3"/>
  <c r="H558" i="3"/>
  <c r="H559" i="3"/>
  <c r="M559" i="3"/>
  <c r="H560" i="3"/>
  <c r="M560" i="3"/>
  <c r="H561" i="3"/>
  <c r="M561" i="3"/>
  <c r="H562" i="3"/>
  <c r="M562" i="3"/>
  <c r="H563" i="3"/>
  <c r="M563" i="3"/>
  <c r="H564" i="3"/>
  <c r="M564" i="3"/>
  <c r="H565" i="3"/>
  <c r="M565" i="3"/>
  <c r="H566" i="3"/>
  <c r="H567" i="3"/>
  <c r="M567" i="3"/>
  <c r="H568" i="3"/>
  <c r="M568" i="3"/>
  <c r="H569" i="3"/>
  <c r="H570" i="3"/>
  <c r="H571" i="3"/>
  <c r="M571" i="3"/>
  <c r="M572" i="3"/>
  <c r="H573" i="3"/>
  <c r="M573" i="3"/>
  <c r="H574" i="3"/>
  <c r="M574" i="3"/>
  <c r="H575" i="3"/>
  <c r="M575" i="3"/>
  <c r="H576" i="3"/>
  <c r="M576" i="3"/>
  <c r="H577" i="3"/>
  <c r="M577" i="3"/>
  <c r="H578" i="3"/>
  <c r="M578" i="3"/>
  <c r="H579" i="3"/>
  <c r="M579" i="3"/>
  <c r="H580" i="3"/>
  <c r="M580" i="3"/>
  <c r="H581" i="3"/>
  <c r="M581" i="3"/>
  <c r="H582" i="3"/>
  <c r="M582" i="3"/>
  <c r="H583" i="3"/>
  <c r="M583" i="3"/>
  <c r="H584" i="3"/>
  <c r="H585" i="3"/>
  <c r="M585" i="3"/>
  <c r="H586" i="3"/>
  <c r="H587" i="3"/>
  <c r="M587" i="3"/>
  <c r="H588" i="3"/>
  <c r="H589" i="3"/>
  <c r="M589" i="3"/>
  <c r="H590" i="3"/>
  <c r="M590" i="3"/>
  <c r="H591" i="3"/>
  <c r="M591" i="3"/>
  <c r="H592" i="3"/>
  <c r="M592" i="3"/>
  <c r="H593" i="3"/>
  <c r="H594" i="3"/>
  <c r="H595" i="3"/>
  <c r="M595" i="3"/>
  <c r="H596" i="3"/>
  <c r="H597" i="3"/>
  <c r="M597" i="3"/>
  <c r="H598" i="3"/>
  <c r="H599" i="3"/>
  <c r="M599" i="3"/>
  <c r="H600" i="3"/>
  <c r="H601" i="3"/>
  <c r="M601" i="3"/>
  <c r="H602" i="3"/>
  <c r="H603" i="3"/>
  <c r="M603" i="3"/>
  <c r="H604" i="3"/>
  <c r="M604" i="3"/>
  <c r="H605" i="3"/>
  <c r="M605" i="3"/>
  <c r="H606" i="3"/>
  <c r="M606" i="3"/>
  <c r="H607" i="3"/>
  <c r="M607" i="3"/>
  <c r="H608" i="3"/>
  <c r="M608" i="3"/>
  <c r="H609" i="3"/>
  <c r="M609" i="3"/>
  <c r="H610" i="3"/>
  <c r="M610" i="3"/>
  <c r="H611" i="3"/>
  <c r="M611" i="3"/>
  <c r="H612" i="3"/>
  <c r="M612" i="3"/>
  <c r="H613" i="3"/>
  <c r="M613" i="3"/>
  <c r="H614" i="3"/>
  <c r="M614" i="3"/>
  <c r="H615" i="3"/>
  <c r="H616" i="3"/>
  <c r="M616" i="3"/>
  <c r="H617" i="3"/>
  <c r="H618" i="3"/>
  <c r="H619" i="3"/>
  <c r="M619" i="3"/>
  <c r="H620" i="3"/>
  <c r="M620" i="3"/>
  <c r="H621" i="3"/>
  <c r="M621" i="3"/>
  <c r="H622" i="3"/>
  <c r="M622" i="3"/>
  <c r="H623" i="3"/>
  <c r="M623" i="3"/>
  <c r="H624" i="3"/>
  <c r="M624" i="3"/>
  <c r="H625" i="3"/>
  <c r="M625" i="3"/>
  <c r="H626" i="3"/>
  <c r="M626" i="3"/>
  <c r="H627" i="3"/>
  <c r="M627" i="3"/>
  <c r="H628" i="3"/>
  <c r="M628" i="3"/>
  <c r="H629" i="3"/>
  <c r="M629" i="3"/>
  <c r="H630" i="3"/>
  <c r="H631" i="3"/>
  <c r="M631" i="3"/>
  <c r="H632" i="3"/>
  <c r="M632" i="3"/>
  <c r="H633" i="3"/>
  <c r="M633" i="3"/>
  <c r="H634" i="3"/>
  <c r="M634" i="3"/>
  <c r="H635" i="3"/>
  <c r="M635" i="3"/>
  <c r="H636" i="3"/>
  <c r="H637" i="3"/>
  <c r="M637" i="3"/>
  <c r="H638" i="3"/>
  <c r="M638" i="3"/>
  <c r="H639" i="3"/>
  <c r="M639" i="3"/>
  <c r="H640" i="3"/>
  <c r="M640" i="3"/>
  <c r="H641" i="3"/>
  <c r="M641" i="3"/>
  <c r="H642" i="3"/>
  <c r="M642" i="3"/>
  <c r="H643" i="3"/>
  <c r="M643" i="3"/>
  <c r="H644" i="3"/>
  <c r="M644" i="3"/>
  <c r="H645" i="3"/>
  <c r="M645" i="3"/>
  <c r="H646" i="3"/>
  <c r="M646" i="3"/>
  <c r="H647" i="3"/>
  <c r="M647" i="3"/>
  <c r="H648" i="3"/>
  <c r="M648" i="3"/>
  <c r="H649" i="3"/>
  <c r="M649" i="3"/>
  <c r="H650" i="3"/>
  <c r="M650" i="3"/>
  <c r="H651" i="3"/>
  <c r="M651" i="3"/>
  <c r="H652" i="3"/>
  <c r="M652" i="3"/>
  <c r="H653" i="3"/>
  <c r="M653" i="3"/>
  <c r="H654" i="3"/>
  <c r="M654" i="3"/>
  <c r="H655" i="3"/>
  <c r="M655" i="3"/>
  <c r="H656" i="3"/>
  <c r="M656" i="3"/>
  <c r="H657" i="3"/>
  <c r="M657" i="3"/>
  <c r="H658" i="3"/>
  <c r="M658" i="3"/>
  <c r="H659" i="3"/>
  <c r="M659" i="3"/>
  <c r="H660" i="3"/>
  <c r="M660" i="3"/>
  <c r="H661" i="3"/>
  <c r="M661" i="3"/>
  <c r="H662" i="3"/>
  <c r="M662" i="3"/>
  <c r="H663" i="3"/>
  <c r="M663" i="3"/>
  <c r="H664" i="3"/>
  <c r="M664" i="3"/>
  <c r="H665" i="3"/>
  <c r="M665" i="3"/>
  <c r="H666" i="3"/>
  <c r="M666" i="3"/>
  <c r="H667" i="3"/>
  <c r="M667" i="3"/>
  <c r="H668" i="3"/>
  <c r="M668" i="3"/>
  <c r="H669" i="3"/>
  <c r="M669" i="3"/>
  <c r="H670" i="3"/>
  <c r="M670" i="3"/>
  <c r="H671" i="3"/>
  <c r="M671" i="3"/>
  <c r="H6" i="40"/>
  <c r="H15" i="40"/>
  <c r="H20" i="40"/>
  <c r="H25" i="40"/>
  <c r="H26" i="40"/>
  <c r="H27" i="40"/>
  <c r="H30" i="40"/>
  <c r="H31" i="40"/>
  <c r="H33" i="40"/>
  <c r="H38" i="40"/>
  <c r="H39" i="40"/>
  <c r="H41" i="40"/>
  <c r="H43" i="40"/>
  <c r="H44" i="40"/>
  <c r="H45" i="40"/>
  <c r="H46" i="40"/>
  <c r="H48" i="40"/>
  <c r="H49" i="40"/>
  <c r="H50" i="40"/>
  <c r="H51" i="40"/>
  <c r="H54" i="40"/>
  <c r="H56" i="40"/>
  <c r="H58" i="40"/>
  <c r="H59" i="40"/>
  <c r="H62" i="40"/>
  <c r="H64" i="40"/>
  <c r="H5" i="40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2" i="40"/>
  <c r="O570" i="3" s="1"/>
  <c r="R79" i="39"/>
  <c r="R80" i="39"/>
  <c r="R81" i="39"/>
  <c r="R82" i="39"/>
  <c r="R83" i="39"/>
  <c r="R84" i="39"/>
  <c r="R85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2" i="39"/>
  <c r="S3" i="39"/>
  <c r="P12" i="3" s="1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S44" i="39"/>
  <c r="S45" i="39"/>
  <c r="S46" i="39"/>
  <c r="S47" i="39"/>
  <c r="S48" i="39"/>
  <c r="S49" i="39"/>
  <c r="S50" i="39"/>
  <c r="S51" i="39"/>
  <c r="S52" i="39"/>
  <c r="S53" i="39"/>
  <c r="S54" i="39"/>
  <c r="S55" i="39"/>
  <c r="S56" i="39"/>
  <c r="S57" i="39"/>
  <c r="S58" i="39"/>
  <c r="S59" i="39"/>
  <c r="S60" i="39"/>
  <c r="S61" i="39"/>
  <c r="S62" i="39"/>
  <c r="S63" i="39"/>
  <c r="S64" i="39"/>
  <c r="S65" i="39"/>
  <c r="S66" i="39"/>
  <c r="S67" i="39"/>
  <c r="S68" i="39"/>
  <c r="S69" i="39"/>
  <c r="S70" i="39"/>
  <c r="S71" i="39"/>
  <c r="S72" i="39"/>
  <c r="S73" i="39"/>
  <c r="S74" i="39"/>
  <c r="S75" i="39"/>
  <c r="S76" i="39"/>
  <c r="S77" i="39"/>
  <c r="S78" i="39"/>
  <c r="S79" i="39"/>
  <c r="S80" i="39"/>
  <c r="S81" i="39"/>
  <c r="S82" i="39"/>
  <c r="S83" i="39"/>
  <c r="S84" i="39"/>
  <c r="S85" i="39"/>
  <c r="S2" i="39"/>
  <c r="P4" i="3" l="1"/>
  <c r="P112" i="3"/>
  <c r="P100" i="3"/>
  <c r="P96" i="3"/>
  <c r="P84" i="3"/>
  <c r="P72" i="3"/>
  <c r="P60" i="3"/>
  <c r="P48" i="3"/>
  <c r="P36" i="3"/>
  <c r="P24" i="3"/>
  <c r="P20" i="3"/>
  <c r="P8" i="3"/>
  <c r="P6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O670" i="3"/>
  <c r="O668" i="3"/>
  <c r="O666" i="3"/>
  <c r="O664" i="3"/>
  <c r="O662" i="3"/>
  <c r="O660" i="3"/>
  <c r="O658" i="3"/>
  <c r="O656" i="3"/>
  <c r="O654" i="3"/>
  <c r="O652" i="3"/>
  <c r="O650" i="3"/>
  <c r="O648" i="3"/>
  <c r="O646" i="3"/>
  <c r="O644" i="3"/>
  <c r="O642" i="3"/>
  <c r="O640" i="3"/>
  <c r="O638" i="3"/>
  <c r="O636" i="3"/>
  <c r="O634" i="3"/>
  <c r="O632" i="3"/>
  <c r="O630" i="3"/>
  <c r="O628" i="3"/>
  <c r="O626" i="3"/>
  <c r="O624" i="3"/>
  <c r="O622" i="3"/>
  <c r="O620" i="3"/>
  <c r="O618" i="3"/>
  <c r="O616" i="3"/>
  <c r="O614" i="3"/>
  <c r="O612" i="3"/>
  <c r="O610" i="3"/>
  <c r="O608" i="3"/>
  <c r="O606" i="3"/>
  <c r="O604" i="3"/>
  <c r="O602" i="3"/>
  <c r="O600" i="3"/>
  <c r="O598" i="3"/>
  <c r="O596" i="3"/>
  <c r="O594" i="3"/>
  <c r="O592" i="3"/>
  <c r="O590" i="3"/>
  <c r="O588" i="3"/>
  <c r="O586" i="3"/>
  <c r="O584" i="3"/>
  <c r="O564" i="3"/>
  <c r="O562" i="3"/>
  <c r="P108" i="3"/>
  <c r="P92" i="3"/>
  <c r="P80" i="3"/>
  <c r="P68" i="3"/>
  <c r="P56" i="3"/>
  <c r="P44" i="3"/>
  <c r="P28" i="3"/>
  <c r="P16" i="3"/>
  <c r="P5" i="3"/>
  <c r="P109" i="3"/>
  <c r="P105" i="3"/>
  <c r="P101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P13" i="3"/>
  <c r="P9" i="3"/>
  <c r="O44" i="3"/>
  <c r="O568" i="3"/>
  <c r="O566" i="3"/>
  <c r="O671" i="3"/>
  <c r="O669" i="3"/>
  <c r="O667" i="3"/>
  <c r="O665" i="3"/>
  <c r="O663" i="3"/>
  <c r="O661" i="3"/>
  <c r="O659" i="3"/>
  <c r="O657" i="3"/>
  <c r="O655" i="3"/>
  <c r="O653" i="3"/>
  <c r="O651" i="3"/>
  <c r="O649" i="3"/>
  <c r="O647" i="3"/>
  <c r="O645" i="3"/>
  <c r="O643" i="3"/>
  <c r="O641" i="3"/>
  <c r="O639" i="3"/>
  <c r="O637" i="3"/>
  <c r="O635" i="3"/>
  <c r="O633" i="3"/>
  <c r="O631" i="3"/>
  <c r="O629" i="3"/>
  <c r="O627" i="3"/>
  <c r="O625" i="3"/>
  <c r="O623" i="3"/>
  <c r="O621" i="3"/>
  <c r="O619" i="3"/>
  <c r="O617" i="3"/>
  <c r="O615" i="3"/>
  <c r="O613" i="3"/>
  <c r="O611" i="3"/>
  <c r="O609" i="3"/>
  <c r="O607" i="3"/>
  <c r="O605" i="3"/>
  <c r="O603" i="3"/>
  <c r="O601" i="3"/>
  <c r="O599" i="3"/>
  <c r="O597" i="3"/>
  <c r="O595" i="3"/>
  <c r="O593" i="3"/>
  <c r="O591" i="3"/>
  <c r="O589" i="3"/>
  <c r="O587" i="3"/>
  <c r="O585" i="3"/>
  <c r="P104" i="3"/>
  <c r="P88" i="3"/>
  <c r="P76" i="3"/>
  <c r="P64" i="3"/>
  <c r="P52" i="3"/>
  <c r="P40" i="3"/>
  <c r="P32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147" i="3"/>
  <c r="P149" i="3"/>
  <c r="P151" i="3"/>
  <c r="P153" i="3"/>
  <c r="P114" i="3"/>
  <c r="P116" i="3"/>
  <c r="P156" i="3"/>
  <c r="P158" i="3"/>
  <c r="P160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50" i="3"/>
  <c r="P152" i="3"/>
  <c r="P154" i="3"/>
  <c r="P155" i="3"/>
  <c r="P157" i="3"/>
  <c r="P162" i="3"/>
  <c r="P164" i="3"/>
  <c r="P166" i="3"/>
  <c r="P168" i="3"/>
  <c r="P170" i="3"/>
  <c r="P172" i="3"/>
  <c r="P174" i="3"/>
  <c r="P176" i="3"/>
  <c r="P178" i="3"/>
  <c r="P180" i="3"/>
  <c r="P182" i="3"/>
  <c r="P184" i="3"/>
  <c r="P186" i="3"/>
  <c r="P188" i="3"/>
  <c r="P190" i="3"/>
  <c r="P192" i="3"/>
  <c r="P194" i="3"/>
  <c r="P196" i="3"/>
  <c r="P198" i="3"/>
  <c r="P200" i="3"/>
  <c r="P202" i="3"/>
  <c r="P204" i="3"/>
  <c r="P206" i="3"/>
  <c r="P208" i="3"/>
  <c r="P210" i="3"/>
  <c r="P212" i="3"/>
  <c r="P214" i="3"/>
  <c r="P216" i="3"/>
  <c r="P218" i="3"/>
  <c r="P220" i="3"/>
  <c r="P222" i="3"/>
  <c r="P224" i="3"/>
  <c r="P226" i="3"/>
  <c r="P228" i="3"/>
  <c r="P230" i="3"/>
  <c r="P232" i="3"/>
  <c r="P234" i="3"/>
  <c r="P236" i="3"/>
  <c r="P238" i="3"/>
  <c r="P240" i="3"/>
  <c r="P242" i="3"/>
  <c r="P159" i="3"/>
  <c r="P161" i="3"/>
  <c r="P163" i="3"/>
  <c r="P165" i="3"/>
  <c r="P167" i="3"/>
  <c r="P169" i="3"/>
  <c r="P171" i="3"/>
  <c r="P173" i="3"/>
  <c r="P175" i="3"/>
  <c r="P177" i="3"/>
  <c r="P179" i="3"/>
  <c r="P181" i="3"/>
  <c r="P183" i="3"/>
  <c r="P185" i="3"/>
  <c r="P187" i="3"/>
  <c r="P189" i="3"/>
  <c r="P191" i="3"/>
  <c r="P193" i="3"/>
  <c r="P195" i="3"/>
  <c r="P197" i="3"/>
  <c r="P199" i="3"/>
  <c r="P201" i="3"/>
  <c r="P203" i="3"/>
  <c r="P205" i="3"/>
  <c r="P207" i="3"/>
  <c r="P209" i="3"/>
  <c r="P211" i="3"/>
  <c r="P213" i="3"/>
  <c r="P215" i="3"/>
  <c r="P217" i="3"/>
  <c r="P219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91" i="3"/>
  <c r="P293" i="3"/>
  <c r="P295" i="3"/>
  <c r="P297" i="3"/>
  <c r="P299" i="3"/>
  <c r="P301" i="3"/>
  <c r="P303" i="3"/>
  <c r="P305" i="3"/>
  <c r="P307" i="3"/>
  <c r="P309" i="3"/>
  <c r="P311" i="3"/>
  <c r="P313" i="3"/>
  <c r="P315" i="3"/>
  <c r="P317" i="3"/>
  <c r="P319" i="3"/>
  <c r="P321" i="3"/>
  <c r="P323" i="3"/>
  <c r="P325" i="3"/>
  <c r="P244" i="3"/>
  <c r="P246" i="3"/>
  <c r="P248" i="3"/>
  <c r="P250" i="3"/>
  <c r="P252" i="3"/>
  <c r="P254" i="3"/>
  <c r="P256" i="3"/>
  <c r="P258" i="3"/>
  <c r="P260" i="3"/>
  <c r="P262" i="3"/>
  <c r="P264" i="3"/>
  <c r="P266" i="3"/>
  <c r="P268" i="3"/>
  <c r="P270" i="3"/>
  <c r="P272" i="3"/>
  <c r="P274" i="3"/>
  <c r="P276" i="3"/>
  <c r="P278" i="3"/>
  <c r="P280" i="3"/>
  <c r="P282" i="3"/>
  <c r="P284" i="3"/>
  <c r="P286" i="3"/>
  <c r="P288" i="3"/>
  <c r="P290" i="3"/>
  <c r="P292" i="3"/>
  <c r="P294" i="3"/>
  <c r="P296" i="3"/>
  <c r="P298" i="3"/>
  <c r="P300" i="3"/>
  <c r="P302" i="3"/>
  <c r="P304" i="3"/>
  <c r="P306" i="3"/>
  <c r="P308" i="3"/>
  <c r="P310" i="3"/>
  <c r="P312" i="3"/>
  <c r="P314" i="3"/>
  <c r="P316" i="3"/>
  <c r="P318" i="3"/>
  <c r="P320" i="3"/>
  <c r="P322" i="3"/>
  <c r="P324" i="3"/>
  <c r="P326" i="3"/>
  <c r="P328" i="3"/>
  <c r="P330" i="3"/>
  <c r="P332" i="3"/>
  <c r="P334" i="3"/>
  <c r="P336" i="3"/>
  <c r="P327" i="3"/>
  <c r="P329" i="3"/>
  <c r="P331" i="3"/>
  <c r="P333" i="3"/>
  <c r="P335" i="3"/>
  <c r="P337" i="3"/>
  <c r="P339" i="3"/>
  <c r="P341" i="3"/>
  <c r="P343" i="3"/>
  <c r="P345" i="3"/>
  <c r="P347" i="3"/>
  <c r="P349" i="3"/>
  <c r="P351" i="3"/>
  <c r="P338" i="3"/>
  <c r="P340" i="3"/>
  <c r="P342" i="3"/>
  <c r="P344" i="3"/>
  <c r="P346" i="3"/>
  <c r="P348" i="3"/>
  <c r="P350" i="3"/>
  <c r="P353" i="3"/>
  <c r="P355" i="3"/>
  <c r="P357" i="3"/>
  <c r="P359" i="3"/>
  <c r="P361" i="3"/>
  <c r="P363" i="3"/>
  <c r="P365" i="3"/>
  <c r="P367" i="3"/>
  <c r="P369" i="3"/>
  <c r="P371" i="3"/>
  <c r="P373" i="3"/>
  <c r="P375" i="3"/>
  <c r="P377" i="3"/>
  <c r="P379" i="3"/>
  <c r="P381" i="3"/>
  <c r="P383" i="3"/>
  <c r="P385" i="3"/>
  <c r="P387" i="3"/>
  <c r="P389" i="3"/>
  <c r="P391" i="3"/>
  <c r="P393" i="3"/>
  <c r="P395" i="3"/>
  <c r="P397" i="3"/>
  <c r="P399" i="3"/>
  <c r="P401" i="3"/>
  <c r="P403" i="3"/>
  <c r="P405" i="3"/>
  <c r="P407" i="3"/>
  <c r="P409" i="3"/>
  <c r="P411" i="3"/>
  <c r="P413" i="3"/>
  <c r="P415" i="3"/>
  <c r="P417" i="3"/>
  <c r="P419" i="3"/>
  <c r="P421" i="3"/>
  <c r="P423" i="3"/>
  <c r="P425" i="3"/>
  <c r="P427" i="3"/>
  <c r="P429" i="3"/>
  <c r="P431" i="3"/>
  <c r="P433" i="3"/>
  <c r="P435" i="3"/>
  <c r="P437" i="3"/>
  <c r="P439" i="3"/>
  <c r="P441" i="3"/>
  <c r="P443" i="3"/>
  <c r="P445" i="3"/>
  <c r="P447" i="3"/>
  <c r="P449" i="3"/>
  <c r="P451" i="3"/>
  <c r="P453" i="3"/>
  <c r="P455" i="3"/>
  <c r="P457" i="3"/>
  <c r="P459" i="3"/>
  <c r="P461" i="3"/>
  <c r="P463" i="3"/>
  <c r="P465" i="3"/>
  <c r="P467" i="3"/>
  <c r="P469" i="3"/>
  <c r="P471" i="3"/>
  <c r="P473" i="3"/>
  <c r="P475" i="3"/>
  <c r="P477" i="3"/>
  <c r="P479" i="3"/>
  <c r="P481" i="3"/>
  <c r="P483" i="3"/>
  <c r="P485" i="3"/>
  <c r="P487" i="3"/>
  <c r="P489" i="3"/>
  <c r="P491" i="3"/>
  <c r="P493" i="3"/>
  <c r="P495" i="3"/>
  <c r="P497" i="3"/>
  <c r="P499" i="3"/>
  <c r="P501" i="3"/>
  <c r="P352" i="3"/>
  <c r="P354" i="3"/>
  <c r="P356" i="3"/>
  <c r="P358" i="3"/>
  <c r="P360" i="3"/>
  <c r="P362" i="3"/>
  <c r="P364" i="3"/>
  <c r="P366" i="3"/>
  <c r="P368" i="3"/>
  <c r="P370" i="3"/>
  <c r="P372" i="3"/>
  <c r="P374" i="3"/>
  <c r="P376" i="3"/>
  <c r="P378" i="3"/>
  <c r="P380" i="3"/>
  <c r="P382" i="3"/>
  <c r="P384" i="3"/>
  <c r="P386" i="3"/>
  <c r="P388" i="3"/>
  <c r="P390" i="3"/>
  <c r="P392" i="3"/>
  <c r="P394" i="3"/>
  <c r="P396" i="3"/>
  <c r="P398" i="3"/>
  <c r="P400" i="3"/>
  <c r="P402" i="3"/>
  <c r="P404" i="3"/>
  <c r="P406" i="3"/>
  <c r="P408" i="3"/>
  <c r="P410" i="3"/>
  <c r="P412" i="3"/>
  <c r="P414" i="3"/>
  <c r="P416" i="3"/>
  <c r="P418" i="3"/>
  <c r="P420" i="3"/>
  <c r="P422" i="3"/>
  <c r="P424" i="3"/>
  <c r="P426" i="3"/>
  <c r="P428" i="3"/>
  <c r="P430" i="3"/>
  <c r="P432" i="3"/>
  <c r="P434" i="3"/>
  <c r="P436" i="3"/>
  <c r="P438" i="3"/>
  <c r="P440" i="3"/>
  <c r="P442" i="3"/>
  <c r="P444" i="3"/>
  <c r="P446" i="3"/>
  <c r="P448" i="3"/>
  <c r="P450" i="3"/>
  <c r="P476" i="3"/>
  <c r="P478" i="3"/>
  <c r="P480" i="3"/>
  <c r="P482" i="3"/>
  <c r="P484" i="3"/>
  <c r="P486" i="3"/>
  <c r="P488" i="3"/>
  <c r="P490" i="3"/>
  <c r="P492" i="3"/>
  <c r="P494" i="3"/>
  <c r="P496" i="3"/>
  <c r="P498" i="3"/>
  <c r="P500" i="3"/>
  <c r="P503" i="3"/>
  <c r="P505" i="3"/>
  <c r="P507" i="3"/>
  <c r="P509" i="3"/>
  <c r="P511" i="3"/>
  <c r="P513" i="3"/>
  <c r="P458" i="3"/>
  <c r="P460" i="3"/>
  <c r="P462" i="3"/>
  <c r="P464" i="3"/>
  <c r="P466" i="3"/>
  <c r="P468" i="3"/>
  <c r="P470" i="3"/>
  <c r="P472" i="3"/>
  <c r="P474" i="3"/>
  <c r="P510" i="3"/>
  <c r="P512" i="3"/>
  <c r="P515" i="3"/>
  <c r="P517" i="3"/>
  <c r="P519" i="3"/>
  <c r="P521" i="3"/>
  <c r="P523" i="3"/>
  <c r="P525" i="3"/>
  <c r="P527" i="3"/>
  <c r="P529" i="3"/>
  <c r="P531" i="3"/>
  <c r="P533" i="3"/>
  <c r="P535" i="3"/>
  <c r="P537" i="3"/>
  <c r="P539" i="3"/>
  <c r="P541" i="3"/>
  <c r="P543" i="3"/>
  <c r="P545" i="3"/>
  <c r="P547" i="3"/>
  <c r="P549" i="3"/>
  <c r="P551" i="3"/>
  <c r="P553" i="3"/>
  <c r="P555" i="3"/>
  <c r="P557" i="3"/>
  <c r="P559" i="3"/>
  <c r="P454" i="3"/>
  <c r="P456" i="3"/>
  <c r="P502" i="3"/>
  <c r="P504" i="3"/>
  <c r="P506" i="3"/>
  <c r="P508" i="3"/>
  <c r="P452" i="3"/>
  <c r="P514" i="3"/>
  <c r="P516" i="3"/>
  <c r="P518" i="3"/>
  <c r="P520" i="3"/>
  <c r="P522" i="3"/>
  <c r="P524" i="3"/>
  <c r="P526" i="3"/>
  <c r="P528" i="3"/>
  <c r="P530" i="3"/>
  <c r="P532" i="3"/>
  <c r="P534" i="3"/>
  <c r="P536" i="3"/>
  <c r="P538" i="3"/>
  <c r="P540" i="3"/>
  <c r="P542" i="3"/>
  <c r="P544" i="3"/>
  <c r="P560" i="3"/>
  <c r="P562" i="3"/>
  <c r="P564" i="3"/>
  <c r="P566" i="3"/>
  <c r="P568" i="3"/>
  <c r="P570" i="3"/>
  <c r="P572" i="3"/>
  <c r="P574" i="3"/>
  <c r="P576" i="3"/>
  <c r="P578" i="3"/>
  <c r="P580" i="3"/>
  <c r="P582" i="3"/>
  <c r="P584" i="3"/>
  <c r="P586" i="3"/>
  <c r="P588" i="3"/>
  <c r="P590" i="3"/>
  <c r="P592" i="3"/>
  <c r="P594" i="3"/>
  <c r="P596" i="3"/>
  <c r="P598" i="3"/>
  <c r="P600" i="3"/>
  <c r="P602" i="3"/>
  <c r="P604" i="3"/>
  <c r="P606" i="3"/>
  <c r="P608" i="3"/>
  <c r="P610" i="3"/>
  <c r="P612" i="3"/>
  <c r="P614" i="3"/>
  <c r="P616" i="3"/>
  <c r="P618" i="3"/>
  <c r="P620" i="3"/>
  <c r="P622" i="3"/>
  <c r="P624" i="3"/>
  <c r="P626" i="3"/>
  <c r="P628" i="3"/>
  <c r="P630" i="3"/>
  <c r="P632" i="3"/>
  <c r="P634" i="3"/>
  <c r="P636" i="3"/>
  <c r="P638" i="3"/>
  <c r="P640" i="3"/>
  <c r="P642" i="3"/>
  <c r="P644" i="3"/>
  <c r="P646" i="3"/>
  <c r="P648" i="3"/>
  <c r="P650" i="3"/>
  <c r="P652" i="3"/>
  <c r="P654" i="3"/>
  <c r="P656" i="3"/>
  <c r="P658" i="3"/>
  <c r="P660" i="3"/>
  <c r="P662" i="3"/>
  <c r="P664" i="3"/>
  <c r="P666" i="3"/>
  <c r="P668" i="3"/>
  <c r="P670" i="3"/>
  <c r="P561" i="3"/>
  <c r="P563" i="3"/>
  <c r="P565" i="3"/>
  <c r="P567" i="3"/>
  <c r="P569" i="3"/>
  <c r="P571" i="3"/>
  <c r="P573" i="3"/>
  <c r="P575" i="3"/>
  <c r="P577" i="3"/>
  <c r="P579" i="3"/>
  <c r="P581" i="3"/>
  <c r="P583" i="3"/>
  <c r="P585" i="3"/>
  <c r="P587" i="3"/>
  <c r="P589" i="3"/>
  <c r="P591" i="3"/>
  <c r="P593" i="3"/>
  <c r="P595" i="3"/>
  <c r="P597" i="3"/>
  <c r="P599" i="3"/>
  <c r="P601" i="3"/>
  <c r="P603" i="3"/>
  <c r="P605" i="3"/>
  <c r="P607" i="3"/>
  <c r="P609" i="3"/>
  <c r="P611" i="3"/>
  <c r="P613" i="3"/>
  <c r="P615" i="3"/>
  <c r="P617" i="3"/>
  <c r="P619" i="3"/>
  <c r="P621" i="3"/>
  <c r="P623" i="3"/>
  <c r="P625" i="3"/>
  <c r="P627" i="3"/>
  <c r="P629" i="3"/>
  <c r="P631" i="3"/>
  <c r="P633" i="3"/>
  <c r="P635" i="3"/>
  <c r="P637" i="3"/>
  <c r="P639" i="3"/>
  <c r="P641" i="3"/>
  <c r="P643" i="3"/>
  <c r="P645" i="3"/>
  <c r="P647" i="3"/>
  <c r="P649" i="3"/>
  <c r="P651" i="3"/>
  <c r="P653" i="3"/>
  <c r="P655" i="3"/>
  <c r="P657" i="3"/>
  <c r="P659" i="3"/>
  <c r="P661" i="3"/>
  <c r="P663" i="3"/>
  <c r="P665" i="3"/>
  <c r="P667" i="3"/>
  <c r="P669" i="3"/>
  <c r="P671" i="3"/>
  <c r="P546" i="3"/>
  <c r="P548" i="3"/>
  <c r="P550" i="3"/>
  <c r="P552" i="3"/>
  <c r="P554" i="3"/>
  <c r="P556" i="3"/>
  <c r="P558" i="3"/>
  <c r="P7" i="3"/>
  <c r="P111" i="3"/>
  <c r="P107" i="3"/>
  <c r="P103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O113" i="3"/>
  <c r="O115" i="3"/>
  <c r="O117" i="3"/>
  <c r="O114" i="3"/>
  <c r="O116" i="3"/>
  <c r="O118" i="3"/>
  <c r="O120" i="3"/>
  <c r="O122" i="3"/>
  <c r="O124" i="3"/>
  <c r="O126" i="3"/>
  <c r="O128" i="3"/>
  <c r="O130" i="3"/>
  <c r="O132" i="3"/>
  <c r="O134" i="3"/>
  <c r="O136" i="3"/>
  <c r="O138" i="3"/>
  <c r="O140" i="3"/>
  <c r="O142" i="3"/>
  <c r="O144" i="3"/>
  <c r="O146" i="3"/>
  <c r="O148" i="3"/>
  <c r="O150" i="3"/>
  <c r="O152" i="3"/>
  <c r="O154" i="3"/>
  <c r="O119" i="3"/>
  <c r="O121" i="3"/>
  <c r="O123" i="3"/>
  <c r="O125" i="3"/>
  <c r="O127" i="3"/>
  <c r="O129" i="3"/>
  <c r="O131" i="3"/>
  <c r="O133" i="3"/>
  <c r="O135" i="3"/>
  <c r="O137" i="3"/>
  <c r="O139" i="3"/>
  <c r="O141" i="3"/>
  <c r="O143" i="3"/>
  <c r="O145" i="3"/>
  <c r="O147" i="3"/>
  <c r="O149" i="3"/>
  <c r="O151" i="3"/>
  <c r="O153" i="3"/>
  <c r="O155" i="3"/>
  <c r="O158" i="3"/>
  <c r="O162" i="3"/>
  <c r="O164" i="3"/>
  <c r="O166" i="3"/>
  <c r="O168" i="3"/>
  <c r="O170" i="3"/>
  <c r="O156" i="3"/>
  <c r="O157" i="3"/>
  <c r="O159" i="3"/>
  <c r="O161" i="3"/>
  <c r="O163" i="3"/>
  <c r="O165" i="3"/>
  <c r="O167" i="3"/>
  <c r="O169" i="3"/>
  <c r="O171" i="3"/>
  <c r="O173" i="3"/>
  <c r="O160" i="3"/>
  <c r="O175" i="3"/>
  <c r="O194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42" i="3"/>
  <c r="O178" i="3"/>
  <c r="O180" i="3"/>
  <c r="O182" i="3"/>
  <c r="O184" i="3"/>
  <c r="O186" i="3"/>
  <c r="O188" i="3"/>
  <c r="O190" i="3"/>
  <c r="O192" i="3"/>
  <c r="O197" i="3"/>
  <c r="O199" i="3"/>
  <c r="O201" i="3"/>
  <c r="O203" i="3"/>
  <c r="O205" i="3"/>
  <c r="O207" i="3"/>
  <c r="O209" i="3"/>
  <c r="O211" i="3"/>
  <c r="O172" i="3"/>
  <c r="O174" i="3"/>
  <c r="O176" i="3"/>
  <c r="O193" i="3"/>
  <c r="O195" i="3"/>
  <c r="O214" i="3"/>
  <c r="O216" i="3"/>
  <c r="O218" i="3"/>
  <c r="O220" i="3"/>
  <c r="O222" i="3"/>
  <c r="O224" i="3"/>
  <c r="O226" i="3"/>
  <c r="O228" i="3"/>
  <c r="O230" i="3"/>
  <c r="O232" i="3"/>
  <c r="O234" i="3"/>
  <c r="O236" i="3"/>
  <c r="O177" i="3"/>
  <c r="O179" i="3"/>
  <c r="O181" i="3"/>
  <c r="O183" i="3"/>
  <c r="O185" i="3"/>
  <c r="O187" i="3"/>
  <c r="O189" i="3"/>
  <c r="O191" i="3"/>
  <c r="O196" i="3"/>
  <c r="O198" i="3"/>
  <c r="O200" i="3"/>
  <c r="O202" i="3"/>
  <c r="O204" i="3"/>
  <c r="O206" i="3"/>
  <c r="O208" i="3"/>
  <c r="O210" i="3"/>
  <c r="O212" i="3"/>
  <c r="O239" i="3"/>
  <c r="O241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38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40" i="3"/>
  <c r="O243" i="3"/>
  <c r="O268" i="3"/>
  <c r="O270" i="3"/>
  <c r="O272" i="3"/>
  <c r="O305" i="3"/>
  <c r="O307" i="3"/>
  <c r="O309" i="3"/>
  <c r="O311" i="3"/>
  <c r="O313" i="3"/>
  <c r="O315" i="3"/>
  <c r="O317" i="3"/>
  <c r="O319" i="3"/>
  <c r="O321" i="3"/>
  <c r="O323" i="3"/>
  <c r="O325" i="3"/>
  <c r="O326" i="3"/>
  <c r="O328" i="3"/>
  <c r="O330" i="3"/>
  <c r="O332" i="3"/>
  <c r="O334" i="3"/>
  <c r="O275" i="3"/>
  <c r="O277" i="3"/>
  <c r="O279" i="3"/>
  <c r="O281" i="3"/>
  <c r="O283" i="3"/>
  <c r="O285" i="3"/>
  <c r="O287" i="3"/>
  <c r="O289" i="3"/>
  <c r="O291" i="3"/>
  <c r="O293" i="3"/>
  <c r="O295" i="3"/>
  <c r="O297" i="3"/>
  <c r="O299" i="3"/>
  <c r="O301" i="3"/>
  <c r="O303" i="3"/>
  <c r="O269" i="3"/>
  <c r="O271" i="3"/>
  <c r="O273" i="3"/>
  <c r="O306" i="3"/>
  <c r="O308" i="3"/>
  <c r="O310" i="3"/>
  <c r="O312" i="3"/>
  <c r="O314" i="3"/>
  <c r="O316" i="3"/>
  <c r="O318" i="3"/>
  <c r="O320" i="3"/>
  <c r="O322" i="3"/>
  <c r="O324" i="3"/>
  <c r="O327" i="3"/>
  <c r="O329" i="3"/>
  <c r="O331" i="3"/>
  <c r="O333" i="3"/>
  <c r="O335" i="3"/>
  <c r="O274" i="3"/>
  <c r="O276" i="3"/>
  <c r="O278" i="3"/>
  <c r="O280" i="3"/>
  <c r="O282" i="3"/>
  <c r="O284" i="3"/>
  <c r="O286" i="3"/>
  <c r="O288" i="3"/>
  <c r="O290" i="3"/>
  <c r="O292" i="3"/>
  <c r="O294" i="3"/>
  <c r="O296" i="3"/>
  <c r="O298" i="3"/>
  <c r="O300" i="3"/>
  <c r="O302" i="3"/>
  <c r="O304" i="3"/>
  <c r="O338" i="3"/>
  <c r="O340" i="3"/>
  <c r="O342" i="3"/>
  <c r="O344" i="3"/>
  <c r="O346" i="3"/>
  <c r="O348" i="3"/>
  <c r="O350" i="3"/>
  <c r="O353" i="3"/>
  <c r="O355" i="3"/>
  <c r="O357" i="3"/>
  <c r="O359" i="3"/>
  <c r="O361" i="3"/>
  <c r="O363" i="3"/>
  <c r="O365" i="3"/>
  <c r="O367" i="3"/>
  <c r="O369" i="3"/>
  <c r="O371" i="3"/>
  <c r="O373" i="3"/>
  <c r="O375" i="3"/>
  <c r="O377" i="3"/>
  <c r="O379" i="3"/>
  <c r="O381" i="3"/>
  <c r="O383" i="3"/>
  <c r="O385" i="3"/>
  <c r="O387" i="3"/>
  <c r="O389" i="3"/>
  <c r="O391" i="3"/>
  <c r="O393" i="3"/>
  <c r="O395" i="3"/>
  <c r="O397" i="3"/>
  <c r="O399" i="3"/>
  <c r="O401" i="3"/>
  <c r="O403" i="3"/>
  <c r="O405" i="3"/>
  <c r="O407" i="3"/>
  <c r="O337" i="3"/>
  <c r="O339" i="3"/>
  <c r="O341" i="3"/>
  <c r="O343" i="3"/>
  <c r="O345" i="3"/>
  <c r="O347" i="3"/>
  <c r="O349" i="3"/>
  <c r="O351" i="3"/>
  <c r="O336" i="3"/>
  <c r="O352" i="3"/>
  <c r="O354" i="3"/>
  <c r="O356" i="3"/>
  <c r="O358" i="3"/>
  <c r="O360" i="3"/>
  <c r="O362" i="3"/>
  <c r="O364" i="3"/>
  <c r="O366" i="3"/>
  <c r="O368" i="3"/>
  <c r="O370" i="3"/>
  <c r="O372" i="3"/>
  <c r="O374" i="3"/>
  <c r="O376" i="3"/>
  <c r="O378" i="3"/>
  <c r="O380" i="3"/>
  <c r="O382" i="3"/>
  <c r="O384" i="3"/>
  <c r="O386" i="3"/>
  <c r="O388" i="3"/>
  <c r="O390" i="3"/>
  <c r="O392" i="3"/>
  <c r="O394" i="3"/>
  <c r="O396" i="3"/>
  <c r="O398" i="3"/>
  <c r="O400" i="3"/>
  <c r="O402" i="3"/>
  <c r="O404" i="3"/>
  <c r="O406" i="3"/>
  <c r="O408" i="3"/>
  <c r="O410" i="3"/>
  <c r="O424" i="3"/>
  <c r="O426" i="3"/>
  <c r="O428" i="3"/>
  <c r="O430" i="3"/>
  <c r="O441" i="3"/>
  <c r="O443" i="3"/>
  <c r="O445" i="3"/>
  <c r="O412" i="3"/>
  <c r="O414" i="3"/>
  <c r="O416" i="3"/>
  <c r="O418" i="3"/>
  <c r="O420" i="3"/>
  <c r="O422" i="3"/>
  <c r="O431" i="3"/>
  <c r="O433" i="3"/>
  <c r="O435" i="3"/>
  <c r="O437" i="3"/>
  <c r="O439" i="3"/>
  <c r="O448" i="3"/>
  <c r="O450" i="3"/>
  <c r="O423" i="3"/>
  <c r="O425" i="3"/>
  <c r="O427" i="3"/>
  <c r="O429" i="3"/>
  <c r="O442" i="3"/>
  <c r="O444" i="3"/>
  <c r="O446" i="3"/>
  <c r="O452" i="3"/>
  <c r="O454" i="3"/>
  <c r="O456" i="3"/>
  <c r="O458" i="3"/>
  <c r="O460" i="3"/>
  <c r="O462" i="3"/>
  <c r="O464" i="3"/>
  <c r="O466" i="3"/>
  <c r="O468" i="3"/>
  <c r="O470" i="3"/>
  <c r="O472" i="3"/>
  <c r="O474" i="3"/>
  <c r="O475" i="3"/>
  <c r="O477" i="3"/>
  <c r="O479" i="3"/>
  <c r="O481" i="3"/>
  <c r="O483" i="3"/>
  <c r="O485" i="3"/>
  <c r="O487" i="3"/>
  <c r="O489" i="3"/>
  <c r="O491" i="3"/>
  <c r="O493" i="3"/>
  <c r="O495" i="3"/>
  <c r="O497" i="3"/>
  <c r="O499" i="3"/>
  <c r="O501" i="3"/>
  <c r="O409" i="3"/>
  <c r="O411" i="3"/>
  <c r="O413" i="3"/>
  <c r="O415" i="3"/>
  <c r="O417" i="3"/>
  <c r="O419" i="3"/>
  <c r="O421" i="3"/>
  <c r="O436" i="3"/>
  <c r="O459" i="3"/>
  <c r="O461" i="3"/>
  <c r="O463" i="3"/>
  <c r="O465" i="3"/>
  <c r="O467" i="3"/>
  <c r="O469" i="3"/>
  <c r="O471" i="3"/>
  <c r="O473" i="3"/>
  <c r="O478" i="3"/>
  <c r="O502" i="3"/>
  <c r="O504" i="3"/>
  <c r="O506" i="3"/>
  <c r="O508" i="3"/>
  <c r="O509" i="3"/>
  <c r="O511" i="3"/>
  <c r="O513" i="3"/>
  <c r="O432" i="3"/>
  <c r="O447" i="3"/>
  <c r="O449" i="3"/>
  <c r="O453" i="3"/>
  <c r="O455" i="3"/>
  <c r="O457" i="3"/>
  <c r="O476" i="3"/>
  <c r="O503" i="3"/>
  <c r="O505" i="3"/>
  <c r="O507" i="3"/>
  <c r="O514" i="3"/>
  <c r="O516" i="3"/>
  <c r="O518" i="3"/>
  <c r="O520" i="3"/>
  <c r="O522" i="3"/>
  <c r="O524" i="3"/>
  <c r="O526" i="3"/>
  <c r="O528" i="3"/>
  <c r="O530" i="3"/>
  <c r="O532" i="3"/>
  <c r="O534" i="3"/>
  <c r="O536" i="3"/>
  <c r="O538" i="3"/>
  <c r="O540" i="3"/>
  <c r="O542" i="3"/>
  <c r="O544" i="3"/>
  <c r="O438" i="3"/>
  <c r="O434" i="3"/>
  <c r="O440" i="3"/>
  <c r="O451" i="3"/>
  <c r="O480" i="3"/>
  <c r="O482" i="3"/>
  <c r="O484" i="3"/>
  <c r="O486" i="3"/>
  <c r="O488" i="3"/>
  <c r="O490" i="3"/>
  <c r="O492" i="3"/>
  <c r="O494" i="3"/>
  <c r="O496" i="3"/>
  <c r="O498" i="3"/>
  <c r="O500" i="3"/>
  <c r="O510" i="3"/>
  <c r="O512" i="3"/>
  <c r="O515" i="3"/>
  <c r="O517" i="3"/>
  <c r="O529" i="3"/>
  <c r="O531" i="3"/>
  <c r="O523" i="3"/>
  <c r="O525" i="3"/>
  <c r="O527" i="3"/>
  <c r="O561" i="3"/>
  <c r="O563" i="3"/>
  <c r="O565" i="3"/>
  <c r="O567" i="3"/>
  <c r="O569" i="3"/>
  <c r="O571" i="3"/>
  <c r="O573" i="3"/>
  <c r="O575" i="3"/>
  <c r="O577" i="3"/>
  <c r="O579" i="3"/>
  <c r="O581" i="3"/>
  <c r="O583" i="3"/>
  <c r="O521" i="3"/>
  <c r="O546" i="3"/>
  <c r="O548" i="3"/>
  <c r="O550" i="3"/>
  <c r="O552" i="3"/>
  <c r="O554" i="3"/>
  <c r="O556" i="3"/>
  <c r="O558" i="3"/>
  <c r="O519" i="3"/>
  <c r="O533" i="3"/>
  <c r="O535" i="3"/>
  <c r="O537" i="3"/>
  <c r="O539" i="3"/>
  <c r="O541" i="3"/>
  <c r="O543" i="3"/>
  <c r="O545" i="3"/>
  <c r="O547" i="3"/>
  <c r="O549" i="3"/>
  <c r="O551" i="3"/>
  <c r="O553" i="3"/>
  <c r="O555" i="3"/>
  <c r="O557" i="3"/>
  <c r="O559" i="3"/>
  <c r="O560" i="3"/>
  <c r="O582" i="3"/>
  <c r="O580" i="3"/>
  <c r="O578" i="3"/>
  <c r="O576" i="3"/>
  <c r="O574" i="3"/>
  <c r="O572" i="3"/>
  <c r="O7" i="3"/>
  <c r="O60" i="3"/>
  <c r="O4" i="3"/>
  <c r="O108" i="3"/>
  <c r="O43" i="3"/>
  <c r="O59" i="3"/>
  <c r="O91" i="3"/>
  <c r="O27" i="3"/>
  <c r="O75" i="3"/>
  <c r="O107" i="3"/>
  <c r="O8" i="3"/>
  <c r="O76" i="3"/>
  <c r="O92" i="3"/>
  <c r="O28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61" i="3"/>
  <c r="O65" i="3"/>
  <c r="O69" i="3"/>
  <c r="O73" i="3"/>
  <c r="O77" i="3"/>
  <c r="O81" i="3"/>
  <c r="O85" i="3"/>
  <c r="O89" i="3"/>
  <c r="O93" i="3"/>
  <c r="O97" i="3"/>
  <c r="O101" i="3"/>
  <c r="O105" i="3"/>
  <c r="O109" i="3"/>
  <c r="O10" i="3"/>
  <c r="O14" i="3"/>
  <c r="O18" i="3"/>
  <c r="O22" i="3"/>
  <c r="O26" i="3"/>
  <c r="O30" i="3"/>
  <c r="O34" i="3"/>
  <c r="O38" i="3"/>
  <c r="O42" i="3"/>
  <c r="O46" i="3"/>
  <c r="O50" i="3"/>
  <c r="O54" i="3"/>
  <c r="O58" i="3"/>
  <c r="O62" i="3"/>
  <c r="O66" i="3"/>
  <c r="O70" i="3"/>
  <c r="O74" i="3"/>
  <c r="O78" i="3"/>
  <c r="O82" i="3"/>
  <c r="O86" i="3"/>
  <c r="O90" i="3"/>
  <c r="O94" i="3"/>
  <c r="O98" i="3"/>
  <c r="O102" i="3"/>
  <c r="O106" i="3"/>
  <c r="O110" i="3"/>
  <c r="O11" i="3"/>
  <c r="O12" i="3"/>
  <c r="O15" i="3"/>
  <c r="O23" i="3"/>
  <c r="O31" i="3"/>
  <c r="O39" i="3"/>
  <c r="O47" i="3"/>
  <c r="O55" i="3"/>
  <c r="O63" i="3"/>
  <c r="O71" i="3"/>
  <c r="O79" i="3"/>
  <c r="O87" i="3"/>
  <c r="O95" i="3"/>
  <c r="O103" i="3"/>
  <c r="O111" i="3"/>
  <c r="O16" i="3"/>
  <c r="O24" i="3"/>
  <c r="O32" i="3"/>
  <c r="O40" i="3"/>
  <c r="O48" i="3"/>
  <c r="O56" i="3"/>
  <c r="O64" i="3"/>
  <c r="O72" i="3"/>
  <c r="O80" i="3"/>
  <c r="O88" i="3"/>
  <c r="O96" i="3"/>
  <c r="O104" i="3"/>
  <c r="O112" i="3"/>
  <c r="O6" i="3"/>
  <c r="O100" i="3"/>
  <c r="O84" i="3"/>
  <c r="O68" i="3"/>
  <c r="O52" i="3"/>
  <c r="O36" i="3"/>
  <c r="O20" i="3"/>
  <c r="O5" i="3"/>
  <c r="O99" i="3"/>
  <c r="O83" i="3"/>
  <c r="O67" i="3"/>
  <c r="O51" i="3"/>
  <c r="O35" i="3"/>
  <c r="O19" i="3"/>
  <c r="V190" i="38" l="1"/>
  <c r="X190" i="38"/>
  <c r="V191" i="38"/>
  <c r="X191" i="38"/>
  <c r="V192" i="38"/>
  <c r="X192" i="38"/>
  <c r="V193" i="38"/>
  <c r="X193" i="38"/>
  <c r="V194" i="38"/>
  <c r="X194" i="38"/>
  <c r="V195" i="38"/>
  <c r="X195" i="38"/>
  <c r="V196" i="38"/>
  <c r="X196" i="38"/>
  <c r="V197" i="38"/>
  <c r="X197" i="38"/>
  <c r="V198" i="38"/>
  <c r="X198" i="38"/>
  <c r="V199" i="38"/>
  <c r="X199" i="38"/>
  <c r="V200" i="38"/>
  <c r="X200" i="38"/>
  <c r="V201" i="38"/>
  <c r="X201" i="38"/>
  <c r="V202" i="38"/>
  <c r="X202" i="38"/>
  <c r="V203" i="38"/>
  <c r="X203" i="38"/>
  <c r="V204" i="38"/>
  <c r="X204" i="38"/>
  <c r="V205" i="38"/>
  <c r="X205" i="38"/>
  <c r="V206" i="38"/>
  <c r="X206" i="38"/>
  <c r="V207" i="38"/>
  <c r="X207" i="38"/>
  <c r="V208" i="38"/>
  <c r="X208" i="38"/>
  <c r="V209" i="38"/>
  <c r="X209" i="38"/>
  <c r="V210" i="38"/>
  <c r="X210" i="38"/>
  <c r="V211" i="38"/>
  <c r="X211" i="38"/>
  <c r="V212" i="38"/>
  <c r="X212" i="38"/>
  <c r="V213" i="38"/>
  <c r="X213" i="38"/>
  <c r="V214" i="38"/>
  <c r="X214" i="38"/>
  <c r="V215" i="38"/>
  <c r="X215" i="38"/>
  <c r="V216" i="38"/>
  <c r="X216" i="38"/>
  <c r="V217" i="38"/>
  <c r="X217" i="38"/>
  <c r="V218" i="38"/>
  <c r="X218" i="38"/>
  <c r="V219" i="38"/>
  <c r="X219" i="38"/>
  <c r="V220" i="38"/>
  <c r="X220" i="38"/>
  <c r="V221" i="38"/>
  <c r="X221" i="38"/>
  <c r="V222" i="38"/>
  <c r="X222" i="38"/>
  <c r="V223" i="38"/>
  <c r="X223" i="38"/>
  <c r="V224" i="38"/>
  <c r="X224" i="38"/>
  <c r="V225" i="38"/>
  <c r="X225" i="38"/>
  <c r="V226" i="38"/>
  <c r="X226" i="38"/>
  <c r="V227" i="38"/>
  <c r="X227" i="38"/>
  <c r="V228" i="38"/>
  <c r="X228" i="38"/>
  <c r="V229" i="38"/>
  <c r="X229" i="38"/>
  <c r="V230" i="38"/>
  <c r="X230" i="38"/>
  <c r="V231" i="38"/>
  <c r="X231" i="38"/>
  <c r="V232" i="38"/>
  <c r="X232" i="38"/>
  <c r="V233" i="38"/>
  <c r="X233" i="38"/>
  <c r="V234" i="38"/>
  <c r="X234" i="38"/>
  <c r="V235" i="38"/>
  <c r="X235" i="38"/>
  <c r="V189" i="38"/>
  <c r="X189" i="38"/>
  <c r="V98" i="38"/>
  <c r="X98" i="38"/>
  <c r="V99" i="38"/>
  <c r="X99" i="38"/>
  <c r="V100" i="38"/>
  <c r="X100" i="38"/>
  <c r="V101" i="38"/>
  <c r="X101" i="38"/>
  <c r="V102" i="38"/>
  <c r="X102" i="38"/>
  <c r="V103" i="38"/>
  <c r="X103" i="38"/>
  <c r="V104" i="38"/>
  <c r="X104" i="38"/>
  <c r="V105" i="38"/>
  <c r="X105" i="38"/>
  <c r="V106" i="38"/>
  <c r="X106" i="38"/>
  <c r="V107" i="38"/>
  <c r="X107" i="38"/>
  <c r="V108" i="38"/>
  <c r="X108" i="38"/>
  <c r="V109" i="38"/>
  <c r="X109" i="38"/>
  <c r="V110" i="38"/>
  <c r="X110" i="38"/>
  <c r="V111" i="38"/>
  <c r="X111" i="38"/>
  <c r="V112" i="38"/>
  <c r="X112" i="38"/>
  <c r="V113" i="38"/>
  <c r="X113" i="38"/>
  <c r="V114" i="38"/>
  <c r="X114" i="38"/>
  <c r="V115" i="38"/>
  <c r="X115" i="38"/>
  <c r="V116" i="38"/>
  <c r="X116" i="38"/>
  <c r="V117" i="38"/>
  <c r="X117" i="38"/>
  <c r="V118" i="38"/>
  <c r="X118" i="38"/>
  <c r="V119" i="38"/>
  <c r="X119" i="38"/>
  <c r="V120" i="38"/>
  <c r="X120" i="38"/>
  <c r="V121" i="38"/>
  <c r="X121" i="38"/>
  <c r="V122" i="38"/>
  <c r="X122" i="38"/>
  <c r="V123" i="38"/>
  <c r="X123" i="38"/>
  <c r="V124" i="38"/>
  <c r="X124" i="38"/>
  <c r="V125" i="38"/>
  <c r="X125" i="38"/>
  <c r="V126" i="38"/>
  <c r="X126" i="38"/>
  <c r="V127" i="38"/>
  <c r="X127" i="38"/>
  <c r="V128" i="38"/>
  <c r="X128" i="38"/>
  <c r="V129" i="38"/>
  <c r="X129" i="38"/>
  <c r="V130" i="38"/>
  <c r="X130" i="38"/>
  <c r="V131" i="38"/>
  <c r="X131" i="38"/>
  <c r="V132" i="38"/>
  <c r="X132" i="38"/>
  <c r="V133" i="38"/>
  <c r="X133" i="38"/>
  <c r="V134" i="38"/>
  <c r="X134" i="38"/>
  <c r="V135" i="38"/>
  <c r="X135" i="38"/>
  <c r="V136" i="38"/>
  <c r="X136" i="38"/>
  <c r="V137" i="38"/>
  <c r="X137" i="38"/>
  <c r="V138" i="38"/>
  <c r="X138" i="38"/>
  <c r="V139" i="38"/>
  <c r="X139" i="38"/>
  <c r="V140" i="38"/>
  <c r="X140" i="38"/>
  <c r="V141" i="38"/>
  <c r="X141" i="38"/>
  <c r="V142" i="38"/>
  <c r="X142" i="38"/>
  <c r="V143" i="38"/>
  <c r="X143" i="38"/>
  <c r="V144" i="38"/>
  <c r="X144" i="38"/>
  <c r="V145" i="38"/>
  <c r="X145" i="38"/>
  <c r="V146" i="38"/>
  <c r="X146" i="38"/>
  <c r="V147" i="38"/>
  <c r="X147" i="38"/>
  <c r="V148" i="38"/>
  <c r="X148" i="38"/>
  <c r="V149" i="38"/>
  <c r="X149" i="38"/>
  <c r="V150" i="38"/>
  <c r="X150" i="38"/>
  <c r="V151" i="38"/>
  <c r="X151" i="38"/>
  <c r="V152" i="38"/>
  <c r="X152" i="38"/>
  <c r="V153" i="38"/>
  <c r="X153" i="38"/>
  <c r="V154" i="38"/>
  <c r="X154" i="38"/>
  <c r="V155" i="38"/>
  <c r="X155" i="38"/>
  <c r="V156" i="38"/>
  <c r="X156" i="38"/>
  <c r="V157" i="38"/>
  <c r="X157" i="38"/>
  <c r="V158" i="38"/>
  <c r="X158" i="38"/>
  <c r="V159" i="38"/>
  <c r="X159" i="38"/>
  <c r="V160" i="38"/>
  <c r="X160" i="38"/>
  <c r="V161" i="38"/>
  <c r="X161" i="38"/>
  <c r="V162" i="38"/>
  <c r="X162" i="38"/>
  <c r="V163" i="38"/>
  <c r="X163" i="38"/>
  <c r="V164" i="38"/>
  <c r="X164" i="38"/>
  <c r="V165" i="38"/>
  <c r="X165" i="38"/>
  <c r="V166" i="38"/>
  <c r="X166" i="38"/>
  <c r="V167" i="38"/>
  <c r="X167" i="38"/>
  <c r="V168" i="38"/>
  <c r="X168" i="38"/>
  <c r="V169" i="38"/>
  <c r="X169" i="38"/>
  <c r="V170" i="38"/>
  <c r="X170" i="38"/>
  <c r="V171" i="38"/>
  <c r="X171" i="38"/>
  <c r="V172" i="38"/>
  <c r="X172" i="38"/>
  <c r="V173" i="38"/>
  <c r="X173" i="38"/>
  <c r="V174" i="38"/>
  <c r="X174" i="38"/>
  <c r="V175" i="38"/>
  <c r="X175" i="38"/>
  <c r="V176" i="38"/>
  <c r="X176" i="38"/>
  <c r="V177" i="38"/>
  <c r="X177" i="38"/>
  <c r="V178" i="38"/>
  <c r="X178" i="38"/>
  <c r="V179" i="38"/>
  <c r="X179" i="38"/>
  <c r="V180" i="38"/>
  <c r="X180" i="38"/>
  <c r="V181" i="38"/>
  <c r="X181" i="38"/>
  <c r="V182" i="38"/>
  <c r="X182" i="38"/>
  <c r="V183" i="38"/>
  <c r="X183" i="38"/>
  <c r="V184" i="38"/>
  <c r="X184" i="38"/>
  <c r="V97" i="38"/>
  <c r="X97" i="38"/>
  <c r="V4" i="38"/>
  <c r="X4" i="38"/>
  <c r="V5" i="38"/>
  <c r="X5" i="38"/>
  <c r="V6" i="38"/>
  <c r="X6" i="38"/>
  <c r="V7" i="38"/>
  <c r="X7" i="38"/>
  <c r="V8" i="38"/>
  <c r="X8" i="38"/>
  <c r="V9" i="38"/>
  <c r="X9" i="38"/>
  <c r="V10" i="38"/>
  <c r="X10" i="38"/>
  <c r="V11" i="38"/>
  <c r="X11" i="38"/>
  <c r="V12" i="38"/>
  <c r="X12" i="38"/>
  <c r="V13" i="38"/>
  <c r="X13" i="38"/>
  <c r="V14" i="38"/>
  <c r="X14" i="38"/>
  <c r="V15" i="38"/>
  <c r="X15" i="38"/>
  <c r="V16" i="38"/>
  <c r="X16" i="38"/>
  <c r="V17" i="38"/>
  <c r="X17" i="38"/>
  <c r="V18" i="38"/>
  <c r="X18" i="38"/>
  <c r="V19" i="38"/>
  <c r="X19" i="38"/>
  <c r="V20" i="38"/>
  <c r="X20" i="38"/>
  <c r="V21" i="38"/>
  <c r="X21" i="38"/>
  <c r="V22" i="38"/>
  <c r="X22" i="38"/>
  <c r="V23" i="38"/>
  <c r="X23" i="38"/>
  <c r="V24" i="38"/>
  <c r="X24" i="38"/>
  <c r="V25" i="38"/>
  <c r="X25" i="38"/>
  <c r="V26" i="38"/>
  <c r="X26" i="38"/>
  <c r="V27" i="38"/>
  <c r="X27" i="38"/>
  <c r="V28" i="38"/>
  <c r="X28" i="38"/>
  <c r="V29" i="38"/>
  <c r="X29" i="38"/>
  <c r="V30" i="38"/>
  <c r="X30" i="38"/>
  <c r="V31" i="38"/>
  <c r="X31" i="38"/>
  <c r="V32" i="38"/>
  <c r="X32" i="38"/>
  <c r="V33" i="38"/>
  <c r="X33" i="38"/>
  <c r="V34" i="38"/>
  <c r="X34" i="38"/>
  <c r="V35" i="38"/>
  <c r="X35" i="38"/>
  <c r="V36" i="38"/>
  <c r="X36" i="38"/>
  <c r="V37" i="38"/>
  <c r="X37" i="38"/>
  <c r="V38" i="38"/>
  <c r="X38" i="38"/>
  <c r="V39" i="38"/>
  <c r="X39" i="38"/>
  <c r="V40" i="38"/>
  <c r="X40" i="38"/>
  <c r="V41" i="38"/>
  <c r="X41" i="38"/>
  <c r="V42" i="38"/>
  <c r="X42" i="38"/>
  <c r="V43" i="38"/>
  <c r="X43" i="38"/>
  <c r="V44" i="38"/>
  <c r="X44" i="38"/>
  <c r="V45" i="38"/>
  <c r="X45" i="38"/>
  <c r="V46" i="38"/>
  <c r="X46" i="38"/>
  <c r="V47" i="38"/>
  <c r="X47" i="38"/>
  <c r="V48" i="38"/>
  <c r="X48" i="38"/>
  <c r="V49" i="38"/>
  <c r="X49" i="38"/>
  <c r="V50" i="38"/>
  <c r="X50" i="38"/>
  <c r="V51" i="38"/>
  <c r="X51" i="38"/>
  <c r="V52" i="38"/>
  <c r="X52" i="38"/>
  <c r="V53" i="38"/>
  <c r="X53" i="38"/>
  <c r="V54" i="38"/>
  <c r="X54" i="38"/>
  <c r="V55" i="38"/>
  <c r="X55" i="38"/>
  <c r="V56" i="38"/>
  <c r="X56" i="38"/>
  <c r="V57" i="38"/>
  <c r="X57" i="38"/>
  <c r="V58" i="38"/>
  <c r="X58" i="38"/>
  <c r="V59" i="38"/>
  <c r="X59" i="38"/>
  <c r="V60" i="38"/>
  <c r="X60" i="38"/>
  <c r="V61" i="38"/>
  <c r="X61" i="38"/>
  <c r="V62" i="38"/>
  <c r="X62" i="38"/>
  <c r="V63" i="38"/>
  <c r="X63" i="38"/>
  <c r="V64" i="38"/>
  <c r="X64" i="38"/>
  <c r="V65" i="38"/>
  <c r="X65" i="38"/>
  <c r="V66" i="38"/>
  <c r="X66" i="38"/>
  <c r="V67" i="38"/>
  <c r="X67" i="38"/>
  <c r="V68" i="38"/>
  <c r="X68" i="38"/>
  <c r="V69" i="38"/>
  <c r="X69" i="38"/>
  <c r="V70" i="38"/>
  <c r="X70" i="38"/>
  <c r="V71" i="38"/>
  <c r="X71" i="38"/>
  <c r="V72" i="38"/>
  <c r="X72" i="38"/>
  <c r="V73" i="38"/>
  <c r="X73" i="38"/>
  <c r="V74" i="38"/>
  <c r="X74" i="38"/>
  <c r="V75" i="38"/>
  <c r="X75" i="38"/>
  <c r="V76" i="38"/>
  <c r="X76" i="38"/>
  <c r="V77" i="38"/>
  <c r="X77" i="38"/>
  <c r="V78" i="38"/>
  <c r="X78" i="38"/>
  <c r="V79" i="38"/>
  <c r="X79" i="38"/>
  <c r="V80" i="38"/>
  <c r="X80" i="38"/>
  <c r="V81" i="38"/>
  <c r="X81" i="38"/>
  <c r="V82" i="38"/>
  <c r="X82" i="38"/>
  <c r="V83" i="38"/>
  <c r="X83" i="38"/>
  <c r="V84" i="38"/>
  <c r="X84" i="38"/>
  <c r="V85" i="38"/>
  <c r="X85" i="38"/>
  <c r="V86" i="38"/>
  <c r="X86" i="38"/>
  <c r="V87" i="38"/>
  <c r="X87" i="38"/>
  <c r="V88" i="38"/>
  <c r="X88" i="38"/>
  <c r="V89" i="38"/>
  <c r="X89" i="38"/>
  <c r="V90" i="38"/>
  <c r="X90" i="38"/>
  <c r="V91" i="38"/>
  <c r="X91" i="38"/>
  <c r="V92" i="38"/>
  <c r="X92" i="38"/>
  <c r="X3" i="38"/>
  <c r="N16" i="3" s="1"/>
  <c r="V3" i="38"/>
  <c r="N4" i="3" l="1"/>
  <c r="N10" i="3"/>
  <c r="N6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112" i="3"/>
  <c r="N108" i="3"/>
  <c r="N104" i="3"/>
  <c r="N100" i="3"/>
  <c r="N96" i="3"/>
  <c r="N92" i="3"/>
  <c r="N88" i="3"/>
  <c r="N84" i="3"/>
  <c r="N80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14" i="3"/>
  <c r="N116" i="3"/>
  <c r="N118" i="3"/>
  <c r="N120" i="3"/>
  <c r="N122" i="3"/>
  <c r="N124" i="3"/>
  <c r="N126" i="3"/>
  <c r="N128" i="3"/>
  <c r="N130" i="3"/>
  <c r="N132" i="3"/>
  <c r="N134" i="3"/>
  <c r="N136" i="3"/>
  <c r="N138" i="3"/>
  <c r="N140" i="3"/>
  <c r="N142" i="3"/>
  <c r="N144" i="3"/>
  <c r="N146" i="3"/>
  <c r="N148" i="3"/>
  <c r="N150" i="3"/>
  <c r="N152" i="3"/>
  <c r="N154" i="3"/>
  <c r="N113" i="3"/>
  <c r="N115" i="3"/>
  <c r="N117" i="3"/>
  <c r="N119" i="3"/>
  <c r="N121" i="3"/>
  <c r="N123" i="3"/>
  <c r="N125" i="3"/>
  <c r="N127" i="3"/>
  <c r="N129" i="3"/>
  <c r="N131" i="3"/>
  <c r="N133" i="3"/>
  <c r="N135" i="3"/>
  <c r="N137" i="3"/>
  <c r="N139" i="3"/>
  <c r="N141" i="3"/>
  <c r="N143" i="3"/>
  <c r="N145" i="3"/>
  <c r="N147" i="3"/>
  <c r="N149" i="3"/>
  <c r="N151" i="3"/>
  <c r="N153" i="3"/>
  <c r="N155" i="3"/>
  <c r="N157" i="3"/>
  <c r="N159" i="3"/>
  <c r="N161" i="3"/>
  <c r="N156" i="3"/>
  <c r="N158" i="3"/>
  <c r="N163" i="3"/>
  <c r="N165" i="3"/>
  <c r="N167" i="3"/>
  <c r="N169" i="3"/>
  <c r="N171" i="3"/>
  <c r="N173" i="3"/>
  <c r="N175" i="3"/>
  <c r="N177" i="3"/>
  <c r="N179" i="3"/>
  <c r="N181" i="3"/>
  <c r="N183" i="3"/>
  <c r="N185" i="3"/>
  <c r="N187" i="3"/>
  <c r="N189" i="3"/>
  <c r="N191" i="3"/>
  <c r="N193" i="3"/>
  <c r="N195" i="3"/>
  <c r="N197" i="3"/>
  <c r="N199" i="3"/>
  <c r="N201" i="3"/>
  <c r="N203" i="3"/>
  <c r="N205" i="3"/>
  <c r="N207" i="3"/>
  <c r="N209" i="3"/>
  <c r="N211" i="3"/>
  <c r="N213" i="3"/>
  <c r="N215" i="3"/>
  <c r="N217" i="3"/>
  <c r="N219" i="3"/>
  <c r="N221" i="3"/>
  <c r="N223" i="3"/>
  <c r="N225" i="3"/>
  <c r="N227" i="3"/>
  <c r="N229" i="3"/>
  <c r="N231" i="3"/>
  <c r="N233" i="3"/>
  <c r="N235" i="3"/>
  <c r="N237" i="3"/>
  <c r="N239" i="3"/>
  <c r="N241" i="3"/>
  <c r="N243" i="3"/>
  <c r="N160" i="3"/>
  <c r="N162" i="3"/>
  <c r="N164" i="3"/>
  <c r="N166" i="3"/>
  <c r="N168" i="3"/>
  <c r="N170" i="3"/>
  <c r="N172" i="3"/>
  <c r="N174" i="3"/>
  <c r="N176" i="3"/>
  <c r="N178" i="3"/>
  <c r="N180" i="3"/>
  <c r="N182" i="3"/>
  <c r="N184" i="3"/>
  <c r="N186" i="3"/>
  <c r="N188" i="3"/>
  <c r="N190" i="3"/>
  <c r="N192" i="3"/>
  <c r="N194" i="3"/>
  <c r="N196" i="3"/>
  <c r="N198" i="3"/>
  <c r="N200" i="3"/>
  <c r="N202" i="3"/>
  <c r="N204" i="3"/>
  <c r="N206" i="3"/>
  <c r="N208" i="3"/>
  <c r="N210" i="3"/>
  <c r="N212" i="3"/>
  <c r="N214" i="3"/>
  <c r="N216" i="3"/>
  <c r="N218" i="3"/>
  <c r="N220" i="3"/>
  <c r="N222" i="3"/>
  <c r="N224" i="3"/>
  <c r="N226" i="3"/>
  <c r="N228" i="3"/>
  <c r="N230" i="3"/>
  <c r="N232" i="3"/>
  <c r="N234" i="3"/>
  <c r="N236" i="3"/>
  <c r="N238" i="3"/>
  <c r="N240" i="3"/>
  <c r="N244" i="3"/>
  <c r="N242" i="3"/>
  <c r="N246" i="3"/>
  <c r="N248" i="3"/>
  <c r="N250" i="3"/>
  <c r="N252" i="3"/>
  <c r="N254" i="3"/>
  <c r="N256" i="3"/>
  <c r="N258" i="3"/>
  <c r="N260" i="3"/>
  <c r="N262" i="3"/>
  <c r="N264" i="3"/>
  <c r="N266" i="3"/>
  <c r="N268" i="3"/>
  <c r="N270" i="3"/>
  <c r="N272" i="3"/>
  <c r="N274" i="3"/>
  <c r="N276" i="3"/>
  <c r="N278" i="3"/>
  <c r="N280" i="3"/>
  <c r="N282" i="3"/>
  <c r="N284" i="3"/>
  <c r="N286" i="3"/>
  <c r="N288" i="3"/>
  <c r="N290" i="3"/>
  <c r="N292" i="3"/>
  <c r="N294" i="3"/>
  <c r="N296" i="3"/>
  <c r="N298" i="3"/>
  <c r="N300" i="3"/>
  <c r="N302" i="3"/>
  <c r="N304" i="3"/>
  <c r="N306" i="3"/>
  <c r="N308" i="3"/>
  <c r="N310" i="3"/>
  <c r="N312" i="3"/>
  <c r="N314" i="3"/>
  <c r="N316" i="3"/>
  <c r="N318" i="3"/>
  <c r="N320" i="3"/>
  <c r="N322" i="3"/>
  <c r="N324" i="3"/>
  <c r="N245" i="3"/>
  <c r="N247" i="3"/>
  <c r="N249" i="3"/>
  <c r="N251" i="3"/>
  <c r="N253" i="3"/>
  <c r="N255" i="3"/>
  <c r="N257" i="3"/>
  <c r="N259" i="3"/>
  <c r="N261" i="3"/>
  <c r="N263" i="3"/>
  <c r="N265" i="3"/>
  <c r="N267" i="3"/>
  <c r="N269" i="3"/>
  <c r="N271" i="3"/>
  <c r="N273" i="3"/>
  <c r="N275" i="3"/>
  <c r="N277" i="3"/>
  <c r="N279" i="3"/>
  <c r="N281" i="3"/>
  <c r="N283" i="3"/>
  <c r="N285" i="3"/>
  <c r="N287" i="3"/>
  <c r="N289" i="3"/>
  <c r="N291" i="3"/>
  <c r="N293" i="3"/>
  <c r="N295" i="3"/>
  <c r="N297" i="3"/>
  <c r="N299" i="3"/>
  <c r="N301" i="3"/>
  <c r="N303" i="3"/>
  <c r="N305" i="3"/>
  <c r="N307" i="3"/>
  <c r="N309" i="3"/>
  <c r="N311" i="3"/>
  <c r="N313" i="3"/>
  <c r="N315" i="3"/>
  <c r="N317" i="3"/>
  <c r="N319" i="3"/>
  <c r="N321" i="3"/>
  <c r="N323" i="3"/>
  <c r="N325" i="3"/>
  <c r="N327" i="3"/>
  <c r="N329" i="3"/>
  <c r="N331" i="3"/>
  <c r="N333" i="3"/>
  <c r="N335" i="3"/>
  <c r="N326" i="3"/>
  <c r="N328" i="3"/>
  <c r="N330" i="3"/>
  <c r="N332" i="3"/>
  <c r="N334" i="3"/>
  <c r="N336" i="3"/>
  <c r="N338" i="3"/>
  <c r="N340" i="3"/>
  <c r="N342" i="3"/>
  <c r="N344" i="3"/>
  <c r="N346" i="3"/>
  <c r="N348" i="3"/>
  <c r="N350" i="3"/>
  <c r="N337" i="3"/>
  <c r="N339" i="3"/>
  <c r="N341" i="3"/>
  <c r="N343" i="3"/>
  <c r="N345" i="3"/>
  <c r="N347" i="3"/>
  <c r="N349" i="3"/>
  <c r="N351" i="3"/>
  <c r="N352" i="3"/>
  <c r="N354" i="3"/>
  <c r="N356" i="3"/>
  <c r="N358" i="3"/>
  <c r="N360" i="3"/>
  <c r="N362" i="3"/>
  <c r="N364" i="3"/>
  <c r="N366" i="3"/>
  <c r="N368" i="3"/>
  <c r="N370" i="3"/>
  <c r="N372" i="3"/>
  <c r="N374" i="3"/>
  <c r="N376" i="3"/>
  <c r="N378" i="3"/>
  <c r="N380" i="3"/>
  <c r="N382" i="3"/>
  <c r="N384" i="3"/>
  <c r="N386" i="3"/>
  <c r="N388" i="3"/>
  <c r="N390" i="3"/>
  <c r="N392" i="3"/>
  <c r="N394" i="3"/>
  <c r="N396" i="3"/>
  <c r="N398" i="3"/>
  <c r="N400" i="3"/>
  <c r="N402" i="3"/>
  <c r="N404" i="3"/>
  <c r="N406" i="3"/>
  <c r="N408" i="3"/>
  <c r="N410" i="3"/>
  <c r="N412" i="3"/>
  <c r="N414" i="3"/>
  <c r="N416" i="3"/>
  <c r="N418" i="3"/>
  <c r="N420" i="3"/>
  <c r="N422" i="3"/>
  <c r="N424" i="3"/>
  <c r="N426" i="3"/>
  <c r="N428" i="3"/>
  <c r="N430" i="3"/>
  <c r="N432" i="3"/>
  <c r="N434" i="3"/>
  <c r="N436" i="3"/>
  <c r="N438" i="3"/>
  <c r="N440" i="3"/>
  <c r="N442" i="3"/>
  <c r="N444" i="3"/>
  <c r="N446" i="3"/>
  <c r="N448" i="3"/>
  <c r="N450" i="3"/>
  <c r="N452" i="3"/>
  <c r="N454" i="3"/>
  <c r="N456" i="3"/>
  <c r="N458" i="3"/>
  <c r="N460" i="3"/>
  <c r="N462" i="3"/>
  <c r="N464" i="3"/>
  <c r="N466" i="3"/>
  <c r="N468" i="3"/>
  <c r="N470" i="3"/>
  <c r="N472" i="3"/>
  <c r="N474" i="3"/>
  <c r="N476" i="3"/>
  <c r="N478" i="3"/>
  <c r="N480" i="3"/>
  <c r="N482" i="3"/>
  <c r="N484" i="3"/>
  <c r="N486" i="3"/>
  <c r="N488" i="3"/>
  <c r="N490" i="3"/>
  <c r="N492" i="3"/>
  <c r="N494" i="3"/>
  <c r="N496" i="3"/>
  <c r="N498" i="3"/>
  <c r="N500" i="3"/>
  <c r="N353" i="3"/>
  <c r="N355" i="3"/>
  <c r="N357" i="3"/>
  <c r="N359" i="3"/>
  <c r="N361" i="3"/>
  <c r="N363" i="3"/>
  <c r="N365" i="3"/>
  <c r="N367" i="3"/>
  <c r="N369" i="3"/>
  <c r="N371" i="3"/>
  <c r="N373" i="3"/>
  <c r="N375" i="3"/>
  <c r="N377" i="3"/>
  <c r="N379" i="3"/>
  <c r="N381" i="3"/>
  <c r="N383" i="3"/>
  <c r="N385" i="3"/>
  <c r="N387" i="3"/>
  <c r="N389" i="3"/>
  <c r="N391" i="3"/>
  <c r="N393" i="3"/>
  <c r="N395" i="3"/>
  <c r="N397" i="3"/>
  <c r="N399" i="3"/>
  <c r="N401" i="3"/>
  <c r="N403" i="3"/>
  <c r="N405" i="3"/>
  <c r="N407" i="3"/>
  <c r="N409" i="3"/>
  <c r="N411" i="3"/>
  <c r="N413" i="3"/>
  <c r="N415" i="3"/>
  <c r="N417" i="3"/>
  <c r="N419" i="3"/>
  <c r="N421" i="3"/>
  <c r="N423" i="3"/>
  <c r="N425" i="3"/>
  <c r="N427" i="3"/>
  <c r="N429" i="3"/>
  <c r="N431" i="3"/>
  <c r="N433" i="3"/>
  <c r="N435" i="3"/>
  <c r="N437" i="3"/>
  <c r="N439" i="3"/>
  <c r="N441" i="3"/>
  <c r="N443" i="3"/>
  <c r="N445" i="3"/>
  <c r="N447" i="3"/>
  <c r="N449" i="3"/>
  <c r="N451" i="3"/>
  <c r="N453" i="3"/>
  <c r="N455" i="3"/>
  <c r="N457" i="3"/>
  <c r="N459" i="3"/>
  <c r="N461" i="3"/>
  <c r="N463" i="3"/>
  <c r="N465" i="3"/>
  <c r="N467" i="3"/>
  <c r="N469" i="3"/>
  <c r="N471" i="3"/>
  <c r="N473" i="3"/>
  <c r="N502" i="3"/>
  <c r="N504" i="3"/>
  <c r="N506" i="3"/>
  <c r="N508" i="3"/>
  <c r="N510" i="3"/>
  <c r="N512" i="3"/>
  <c r="N475" i="3"/>
  <c r="N503" i="3"/>
  <c r="N505" i="3"/>
  <c r="N507" i="3"/>
  <c r="N514" i="3"/>
  <c r="N516" i="3"/>
  <c r="N518" i="3"/>
  <c r="N520" i="3"/>
  <c r="N522" i="3"/>
  <c r="N524" i="3"/>
  <c r="N526" i="3"/>
  <c r="N528" i="3"/>
  <c r="N530" i="3"/>
  <c r="N532" i="3"/>
  <c r="N534" i="3"/>
  <c r="N536" i="3"/>
  <c r="N538" i="3"/>
  <c r="N540" i="3"/>
  <c r="N542" i="3"/>
  <c r="N544" i="3"/>
  <c r="N546" i="3"/>
  <c r="N548" i="3"/>
  <c r="N550" i="3"/>
  <c r="N552" i="3"/>
  <c r="N554" i="3"/>
  <c r="N556" i="3"/>
  <c r="N558" i="3"/>
  <c r="N481" i="3"/>
  <c r="N483" i="3"/>
  <c r="N485" i="3"/>
  <c r="N487" i="3"/>
  <c r="N489" i="3"/>
  <c r="N491" i="3"/>
  <c r="N493" i="3"/>
  <c r="N495" i="3"/>
  <c r="N497" i="3"/>
  <c r="N499" i="3"/>
  <c r="N501" i="3"/>
  <c r="N477" i="3"/>
  <c r="N479" i="3"/>
  <c r="N515" i="3"/>
  <c r="N517" i="3"/>
  <c r="N519" i="3"/>
  <c r="N521" i="3"/>
  <c r="N523" i="3"/>
  <c r="N525" i="3"/>
  <c r="N527" i="3"/>
  <c r="N529" i="3"/>
  <c r="N531" i="3"/>
  <c r="N533" i="3"/>
  <c r="N535" i="3"/>
  <c r="N509" i="3"/>
  <c r="N511" i="3"/>
  <c r="N513" i="3"/>
  <c r="N561" i="3"/>
  <c r="N563" i="3"/>
  <c r="N565" i="3"/>
  <c r="N567" i="3"/>
  <c r="N569" i="3"/>
  <c r="N571" i="3"/>
  <c r="N573" i="3"/>
  <c r="N575" i="3"/>
  <c r="N577" i="3"/>
  <c r="N579" i="3"/>
  <c r="N581" i="3"/>
  <c r="N583" i="3"/>
  <c r="N585" i="3"/>
  <c r="N587" i="3"/>
  <c r="N589" i="3"/>
  <c r="N591" i="3"/>
  <c r="N593" i="3"/>
  <c r="N595" i="3"/>
  <c r="N597" i="3"/>
  <c r="N599" i="3"/>
  <c r="N601" i="3"/>
  <c r="N603" i="3"/>
  <c r="N605" i="3"/>
  <c r="N607" i="3"/>
  <c r="N609" i="3"/>
  <c r="N611" i="3"/>
  <c r="N613" i="3"/>
  <c r="N615" i="3"/>
  <c r="N617" i="3"/>
  <c r="N619" i="3"/>
  <c r="N621" i="3"/>
  <c r="N623" i="3"/>
  <c r="N625" i="3"/>
  <c r="N627" i="3"/>
  <c r="N629" i="3"/>
  <c r="N631" i="3"/>
  <c r="N633" i="3"/>
  <c r="N635" i="3"/>
  <c r="N637" i="3"/>
  <c r="N639" i="3"/>
  <c r="N641" i="3"/>
  <c r="N643" i="3"/>
  <c r="N645" i="3"/>
  <c r="N647" i="3"/>
  <c r="N649" i="3"/>
  <c r="N651" i="3"/>
  <c r="N653" i="3"/>
  <c r="N655" i="3"/>
  <c r="N657" i="3"/>
  <c r="N659" i="3"/>
  <c r="N661" i="3"/>
  <c r="N663" i="3"/>
  <c r="N665" i="3"/>
  <c r="N667" i="3"/>
  <c r="N669" i="3"/>
  <c r="N671" i="3"/>
  <c r="N537" i="3"/>
  <c r="N539" i="3"/>
  <c r="N541" i="3"/>
  <c r="N543" i="3"/>
  <c r="N545" i="3"/>
  <c r="N547" i="3"/>
  <c r="N549" i="3"/>
  <c r="N551" i="3"/>
  <c r="N553" i="3"/>
  <c r="N555" i="3"/>
  <c r="N557" i="3"/>
  <c r="N559" i="3"/>
  <c r="N560" i="3"/>
  <c r="N562" i="3"/>
  <c r="N564" i="3"/>
  <c r="N566" i="3"/>
  <c r="N568" i="3"/>
  <c r="N570" i="3"/>
  <c r="N572" i="3"/>
  <c r="N574" i="3"/>
  <c r="N576" i="3"/>
  <c r="N578" i="3"/>
  <c r="N580" i="3"/>
  <c r="N582" i="3"/>
  <c r="N584" i="3"/>
  <c r="N586" i="3"/>
  <c r="N588" i="3"/>
  <c r="N590" i="3"/>
  <c r="N592" i="3"/>
  <c r="N594" i="3"/>
  <c r="N596" i="3"/>
  <c r="N598" i="3"/>
  <c r="N600" i="3"/>
  <c r="N602" i="3"/>
  <c r="N604" i="3"/>
  <c r="N606" i="3"/>
  <c r="N608" i="3"/>
  <c r="N610" i="3"/>
  <c r="N612" i="3"/>
  <c r="N614" i="3"/>
  <c r="N616" i="3"/>
  <c r="N618" i="3"/>
  <c r="N620" i="3"/>
  <c r="N622" i="3"/>
  <c r="N624" i="3"/>
  <c r="N626" i="3"/>
  <c r="N628" i="3"/>
  <c r="N630" i="3"/>
  <c r="N632" i="3"/>
  <c r="N634" i="3"/>
  <c r="N636" i="3"/>
  <c r="N638" i="3"/>
  <c r="N640" i="3"/>
  <c r="N642" i="3"/>
  <c r="N644" i="3"/>
  <c r="N646" i="3"/>
  <c r="N648" i="3"/>
  <c r="N650" i="3"/>
  <c r="N652" i="3"/>
  <c r="N654" i="3"/>
  <c r="N656" i="3"/>
  <c r="N658" i="3"/>
  <c r="N660" i="3"/>
  <c r="N662" i="3"/>
  <c r="N664" i="3"/>
  <c r="N666" i="3"/>
  <c r="N668" i="3"/>
  <c r="N670" i="3"/>
  <c r="N12" i="3"/>
  <c r="N8" i="3"/>
  <c r="N111" i="3"/>
  <c r="N107" i="3"/>
  <c r="N103" i="3"/>
  <c r="N99" i="3"/>
  <c r="N95" i="3"/>
  <c r="N91" i="3"/>
  <c r="N87" i="3"/>
  <c r="N83" i="3"/>
  <c r="N79" i="3"/>
  <c r="N75" i="3"/>
  <c r="N71" i="3"/>
  <c r="N67" i="3"/>
  <c r="N63" i="3"/>
  <c r="N59" i="3"/>
  <c r="N55" i="3"/>
  <c r="N51" i="3"/>
  <c r="N47" i="3"/>
  <c r="N43" i="3"/>
  <c r="N39" i="3"/>
  <c r="N35" i="3"/>
  <c r="N31" i="3"/>
  <c r="N27" i="3"/>
  <c r="N23" i="3"/>
  <c r="N19" i="3"/>
  <c r="N15" i="3"/>
  <c r="N5" i="3"/>
  <c r="N11" i="3"/>
  <c r="N7" i="3"/>
  <c r="N110" i="3"/>
  <c r="N10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H6" i="3"/>
  <c r="H7" i="3"/>
  <c r="M7" i="3"/>
  <c r="H8" i="3"/>
  <c r="H9" i="3"/>
  <c r="H10" i="3"/>
  <c r="M10" i="3"/>
  <c r="H11" i="3"/>
  <c r="H12" i="3"/>
  <c r="M12" i="3"/>
  <c r="H13" i="3"/>
  <c r="H15" i="3"/>
  <c r="H16" i="3"/>
  <c r="H17" i="3"/>
  <c r="M17" i="3"/>
  <c r="H18" i="3"/>
  <c r="H19" i="3"/>
  <c r="H20" i="3"/>
  <c r="H21" i="3"/>
  <c r="H22" i="3"/>
  <c r="M22" i="3"/>
  <c r="H23" i="3"/>
  <c r="H24" i="3"/>
  <c r="M24" i="3"/>
  <c r="H25" i="3"/>
  <c r="H26" i="3"/>
  <c r="H27" i="3"/>
  <c r="M27" i="3"/>
  <c r="H28" i="3"/>
  <c r="H29" i="3"/>
  <c r="H30" i="3"/>
  <c r="H31" i="3"/>
  <c r="M31" i="3"/>
  <c r="H32" i="3"/>
  <c r="M32" i="3"/>
  <c r="H33" i="3"/>
  <c r="H34" i="3"/>
  <c r="H35" i="3"/>
  <c r="H36" i="3"/>
  <c r="M36" i="3"/>
  <c r="H37" i="3"/>
  <c r="H38" i="3"/>
  <c r="M38" i="3"/>
  <c r="H39" i="3"/>
  <c r="H40" i="3"/>
  <c r="M40" i="3"/>
  <c r="H41" i="3"/>
  <c r="M41" i="3"/>
  <c r="H42" i="3"/>
  <c r="H43" i="3"/>
  <c r="M43" i="3"/>
  <c r="H44" i="3"/>
  <c r="H45" i="3"/>
  <c r="H46" i="3"/>
  <c r="M46" i="3"/>
  <c r="H47" i="3"/>
  <c r="M47" i="3"/>
  <c r="H48" i="3"/>
  <c r="M48" i="3"/>
  <c r="H49" i="3"/>
  <c r="M49" i="3"/>
  <c r="H50" i="3"/>
  <c r="M50" i="3"/>
  <c r="H51" i="3"/>
  <c r="M51" i="3"/>
  <c r="H52" i="3"/>
  <c r="H53" i="3"/>
  <c r="H54" i="3"/>
  <c r="M54" i="3"/>
  <c r="H55" i="3"/>
  <c r="H56" i="3"/>
  <c r="H57" i="3"/>
  <c r="M57" i="3"/>
  <c r="H58" i="3"/>
  <c r="M58" i="3"/>
  <c r="H59" i="3"/>
  <c r="M59" i="3"/>
  <c r="H60" i="3"/>
  <c r="H61" i="3"/>
  <c r="M61" i="3"/>
  <c r="H62" i="3"/>
  <c r="H63" i="3"/>
  <c r="M63" i="3"/>
  <c r="H64" i="3"/>
  <c r="M64" i="3"/>
  <c r="H65" i="3"/>
  <c r="M65" i="3"/>
  <c r="H66" i="3"/>
  <c r="M66" i="3"/>
  <c r="H67" i="3"/>
  <c r="M67" i="3"/>
  <c r="H68" i="3"/>
  <c r="H69" i="3"/>
  <c r="M69" i="3"/>
  <c r="H70" i="3"/>
  <c r="M70" i="3"/>
  <c r="H71" i="3"/>
  <c r="H72" i="3"/>
  <c r="M72" i="3"/>
  <c r="H73" i="3"/>
  <c r="H74" i="3"/>
  <c r="M74" i="3"/>
  <c r="H75" i="3"/>
  <c r="M75" i="3"/>
  <c r="H76" i="3"/>
  <c r="H77" i="3"/>
  <c r="H78" i="3"/>
  <c r="M78" i="3"/>
  <c r="H79" i="3"/>
  <c r="H80" i="3"/>
  <c r="H81" i="3"/>
  <c r="H82" i="3"/>
  <c r="H83" i="3"/>
  <c r="M83" i="3"/>
  <c r="H84" i="3"/>
  <c r="M84" i="3"/>
  <c r="H85" i="3"/>
  <c r="M85" i="3"/>
  <c r="H86" i="3"/>
  <c r="H87" i="3"/>
  <c r="H88" i="3"/>
  <c r="M88" i="3"/>
  <c r="H89" i="3"/>
  <c r="H90" i="3"/>
  <c r="M90" i="3"/>
  <c r="H91" i="3"/>
  <c r="M91" i="3"/>
  <c r="H92" i="3"/>
  <c r="M92" i="3"/>
  <c r="H93" i="3"/>
  <c r="M93" i="3"/>
  <c r="H94" i="3"/>
  <c r="M94" i="3"/>
  <c r="H95" i="3"/>
  <c r="M95" i="3"/>
  <c r="H96" i="3"/>
  <c r="H97" i="3"/>
  <c r="M97" i="3"/>
  <c r="H98" i="3"/>
  <c r="H99" i="3"/>
  <c r="M99" i="3"/>
  <c r="H100" i="3"/>
  <c r="M100" i="3"/>
  <c r="H101" i="3"/>
  <c r="M101" i="3"/>
  <c r="H102" i="3"/>
  <c r="M102" i="3"/>
  <c r="H103" i="3"/>
  <c r="H104" i="3"/>
  <c r="M104" i="3"/>
  <c r="H105" i="3"/>
  <c r="M105" i="3"/>
  <c r="H106" i="3"/>
  <c r="H107" i="3"/>
  <c r="H108" i="3"/>
  <c r="H109" i="3"/>
  <c r="M109" i="3"/>
  <c r="H110" i="3"/>
  <c r="M110" i="3"/>
  <c r="H111" i="3"/>
  <c r="M111" i="3"/>
  <c r="H112" i="3"/>
  <c r="M112" i="3"/>
  <c r="S140" i="37"/>
  <c r="M19" i="3" s="1"/>
  <c r="S141" i="37"/>
  <c r="S142" i="37"/>
  <c r="M82" i="3" s="1"/>
  <c r="S143" i="37"/>
  <c r="M133" i="3" s="1"/>
  <c r="S144" i="37"/>
  <c r="M29" i="3" s="1"/>
  <c r="S145" i="37"/>
  <c r="M135" i="3" s="1"/>
  <c r="S146" i="37"/>
  <c r="S147" i="37"/>
  <c r="M131" i="3" s="1"/>
  <c r="S148" i="37"/>
  <c r="M143" i="3" s="1"/>
  <c r="S149" i="37"/>
  <c r="M364" i="3" s="1"/>
  <c r="S150" i="37"/>
  <c r="M142" i="3" s="1"/>
  <c r="S151" i="37"/>
  <c r="M37" i="3" s="1"/>
  <c r="S152" i="37"/>
  <c r="M379" i="3" s="1"/>
  <c r="S153" i="37"/>
  <c r="M106" i="3" s="1"/>
  <c r="S154" i="37"/>
  <c r="M34" i="3" s="1"/>
  <c r="S155" i="37"/>
  <c r="M389" i="3" s="1"/>
  <c r="S156" i="37"/>
  <c r="M392" i="3" s="1"/>
  <c r="S157" i="37"/>
  <c r="M396" i="3" s="1"/>
  <c r="S158" i="37"/>
  <c r="M398" i="3" s="1"/>
  <c r="S159" i="37"/>
  <c r="M401" i="3" s="1"/>
  <c r="S160" i="37"/>
  <c r="M155" i="3" s="1"/>
  <c r="S161" i="37"/>
  <c r="M56" i="3" s="1"/>
  <c r="S162" i="37"/>
  <c r="M408" i="3" s="1"/>
  <c r="S163" i="37"/>
  <c r="M410" i="3" s="1"/>
  <c r="S164" i="37"/>
  <c r="M76" i="3" s="1"/>
  <c r="S165" i="37"/>
  <c r="M414" i="3" s="1"/>
  <c r="S166" i="37"/>
  <c r="M417" i="3" s="1"/>
  <c r="S167" i="37"/>
  <c r="M62" i="3" s="1"/>
  <c r="S168" i="37"/>
  <c r="M156" i="3" s="1"/>
  <c r="S169" i="37"/>
  <c r="M427" i="3" s="1"/>
  <c r="S170" i="37"/>
  <c r="M439" i="3" s="1"/>
  <c r="S171" i="37"/>
  <c r="M53" i="3" s="1"/>
  <c r="S172" i="37"/>
  <c r="M442" i="3" s="1"/>
  <c r="S173" i="37"/>
  <c r="M73" i="3" s="1"/>
  <c r="S174" i="37"/>
  <c r="M453" i="3" s="1"/>
  <c r="S175" i="37"/>
  <c r="M458" i="3" s="1"/>
  <c r="S176" i="37"/>
  <c r="M250" i="3" s="1"/>
  <c r="S177" i="37"/>
  <c r="M169" i="3" s="1"/>
  <c r="S178" i="37"/>
  <c r="M79" i="3" s="1"/>
  <c r="S179" i="37"/>
  <c r="M466" i="3" s="1"/>
  <c r="S180" i="37"/>
  <c r="M471" i="3" s="1"/>
  <c r="S181" i="37"/>
  <c r="M480" i="3" s="1"/>
  <c r="S182" i="37"/>
  <c r="M238" i="3" s="1"/>
  <c r="S183" i="37"/>
  <c r="M488" i="3" s="1"/>
  <c r="S184" i="37"/>
  <c r="M251" i="3" s="1"/>
  <c r="S185" i="37"/>
  <c r="M493" i="3" s="1"/>
  <c r="S186" i="37"/>
  <c r="M494" i="3" s="1"/>
  <c r="S187" i="37"/>
  <c r="M60" i="3" s="1"/>
  <c r="S188" i="37"/>
  <c r="M495" i="3" s="1"/>
  <c r="S189" i="37"/>
  <c r="M498" i="3" s="1"/>
  <c r="S190" i="37"/>
  <c r="M505" i="3" s="1"/>
  <c r="S191" i="37"/>
  <c r="M261" i="3" s="1"/>
  <c r="S192" i="37"/>
  <c r="M181" i="3" s="1"/>
  <c r="S193" i="37"/>
  <c r="M515" i="3" s="1"/>
  <c r="S194" i="37"/>
  <c r="M516" i="3" s="1"/>
  <c r="S195" i="37"/>
  <c r="M255" i="3" s="1"/>
  <c r="S196" i="37"/>
  <c r="M522" i="3" s="1"/>
  <c r="S197" i="37"/>
  <c r="M71" i="3" s="1"/>
  <c r="S198" i="37"/>
  <c r="M524" i="3" s="1"/>
  <c r="S199" i="37"/>
  <c r="M529" i="3" s="1"/>
  <c r="S200" i="37"/>
  <c r="M68" i="3" s="1"/>
  <c r="S201" i="37"/>
  <c r="M532" i="3" s="1"/>
  <c r="S202" i="37"/>
  <c r="M533" i="3" s="1"/>
  <c r="S203" i="37"/>
  <c r="M173" i="3" s="1"/>
  <c r="S204" i="37"/>
  <c r="M536" i="3" s="1"/>
  <c r="S205" i="37"/>
  <c r="M544" i="3" s="1"/>
  <c r="S206" i="37"/>
  <c r="M546" i="3" s="1"/>
  <c r="S207" i="37"/>
  <c r="M266" i="3" s="1"/>
  <c r="S208" i="37"/>
  <c r="M278" i="3" s="1"/>
  <c r="S209" i="37"/>
  <c r="M552" i="3" s="1"/>
  <c r="S210" i="37"/>
  <c r="M558" i="3" s="1"/>
  <c r="S211" i="37"/>
  <c r="M566" i="3" s="1"/>
  <c r="S212" i="37"/>
  <c r="M569" i="3" s="1"/>
  <c r="S213" i="37"/>
  <c r="M570" i="3" s="1"/>
  <c r="S214" i="37"/>
  <c r="M187" i="3" s="1"/>
  <c r="S215" i="37"/>
  <c r="M268" i="3" s="1"/>
  <c r="S216" i="37"/>
  <c r="M154" i="3" s="1"/>
  <c r="S217" i="37"/>
  <c r="M584" i="3" s="1"/>
  <c r="S218" i="37"/>
  <c r="M588" i="3" s="1"/>
  <c r="S219" i="37"/>
  <c r="M593" i="3" s="1"/>
  <c r="S220" i="37"/>
  <c r="M594" i="3" s="1"/>
  <c r="S221" i="37"/>
  <c r="M274" i="3" s="1"/>
  <c r="S222" i="37"/>
  <c r="M596" i="3" s="1"/>
  <c r="S223" i="37"/>
  <c r="M283" i="3" s="1"/>
  <c r="S224" i="37"/>
  <c r="M598" i="3" s="1"/>
  <c r="S225" i="37"/>
  <c r="M600" i="3" s="1"/>
  <c r="S226" i="37"/>
  <c r="M602" i="3" s="1"/>
  <c r="S227" i="37"/>
  <c r="M615" i="3" s="1"/>
  <c r="S228" i="37"/>
  <c r="M618" i="3" s="1"/>
  <c r="S229" i="37"/>
  <c r="M617" i="3" s="1"/>
  <c r="S230" i="37"/>
  <c r="M630" i="3" s="1"/>
  <c r="S231" i="37"/>
  <c r="M636" i="3" s="1"/>
  <c r="S232" i="37"/>
  <c r="S234" i="37"/>
  <c r="S235" i="37"/>
  <c r="M477" i="3" s="1"/>
  <c r="S236" i="37"/>
  <c r="S139" i="37"/>
  <c r="M9" i="3" s="1"/>
  <c r="S5" i="37"/>
  <c r="M277" i="3" s="1"/>
  <c r="S6" i="37"/>
  <c r="M168" i="3" s="1"/>
  <c r="S7" i="37"/>
  <c r="M4" i="3" s="1"/>
  <c r="S8" i="37"/>
  <c r="M281" i="3" s="1"/>
  <c r="S9" i="37"/>
  <c r="M5" i="3" s="1"/>
  <c r="S10" i="37"/>
  <c r="M284" i="3" s="1"/>
  <c r="S11" i="37"/>
  <c r="M6" i="3" s="1"/>
  <c r="S12" i="37"/>
  <c r="M108" i="3" s="1"/>
  <c r="S13" i="37"/>
  <c r="M80" i="3" s="1"/>
  <c r="S14" i="37"/>
  <c r="M11" i="3" s="1"/>
  <c r="S15" i="37"/>
  <c r="M107" i="3" s="1"/>
  <c r="S16" i="37"/>
  <c r="M288" i="3" s="1"/>
  <c r="S17" i="37"/>
  <c r="M291" i="3" s="1"/>
  <c r="S18" i="37"/>
  <c r="M8" i="3" s="1"/>
  <c r="S19" i="37"/>
  <c r="M120" i="3" s="1"/>
  <c r="S20" i="37"/>
  <c r="M18" i="3" s="1"/>
  <c r="S21" i="37"/>
  <c r="M293" i="3" s="1"/>
  <c r="S22" i="37"/>
  <c r="M16" i="3" s="1"/>
  <c r="S23" i="37"/>
  <c r="M115" i="3" s="1"/>
  <c r="S24" i="37"/>
  <c r="M13" i="3" s="1"/>
  <c r="S25" i="37"/>
  <c r="M15" i="3" s="1"/>
  <c r="S26" i="37"/>
  <c r="M296" i="3" s="1"/>
  <c r="S27" i="37"/>
  <c r="M129" i="3" s="1"/>
  <c r="S28" i="37"/>
  <c r="M118" i="3" s="1"/>
  <c r="S29" i="37"/>
  <c r="M297" i="3" s="1"/>
  <c r="S30" i="37"/>
  <c r="M81" i="3" s="1"/>
  <c r="S31" i="37"/>
  <c r="M177" i="3" s="1"/>
  <c r="S32" i="37"/>
  <c r="M300" i="3" s="1"/>
  <c r="S33" i="37"/>
  <c r="M87" i="3" s="1"/>
  <c r="S34" i="37"/>
  <c r="M186" i="3" s="1"/>
  <c r="S35" i="37"/>
  <c r="M304" i="3" s="1"/>
  <c r="S36" i="37"/>
  <c r="M183" i="3" s="1"/>
  <c r="S37" i="37"/>
  <c r="M86" i="3" s="1"/>
  <c r="S38" i="37"/>
  <c r="M25" i="3" s="1"/>
  <c r="S39" i="37"/>
  <c r="M28" i="3" s="1"/>
  <c r="S40" i="37"/>
  <c r="M190" i="3" s="1"/>
  <c r="S41" i="37"/>
  <c r="M311" i="3" s="1"/>
  <c r="S42" i="37"/>
  <c r="M20" i="3" s="1"/>
  <c r="S43" i="37"/>
  <c r="M313" i="3" s="1"/>
  <c r="S44" i="37"/>
  <c r="M314" i="3" s="1"/>
  <c r="S45" i="37"/>
  <c r="M316" i="3" s="1"/>
  <c r="S46" i="37"/>
  <c r="M26" i="3" s="1"/>
  <c r="S47" i="37"/>
  <c r="M33" i="3" s="1"/>
  <c r="S48" i="37"/>
  <c r="M30" i="3" s="1"/>
  <c r="S49" i="37"/>
  <c r="M23" i="3" s="1"/>
  <c r="S50" i="37"/>
  <c r="M96" i="3" s="1"/>
  <c r="S51" i="37"/>
  <c r="M319" i="3" s="1"/>
  <c r="S52" i="37"/>
  <c r="M193" i="3" s="1"/>
  <c r="S53" i="37"/>
  <c r="M210" i="3" s="1"/>
  <c r="S54" i="37"/>
  <c r="M321" i="3" s="1"/>
  <c r="S55" i="37"/>
  <c r="M39" i="3" s="1"/>
  <c r="S56" i="37"/>
  <c r="M136" i="3" s="1"/>
  <c r="S57" i="37"/>
  <c r="M195" i="3" s="1"/>
  <c r="S58" i="37"/>
  <c r="M325" i="3" s="1"/>
  <c r="S59" i="37"/>
  <c r="M89" i="3" s="1"/>
  <c r="S60" i="37"/>
  <c r="M326" i="3" s="1"/>
  <c r="S61" i="37"/>
  <c r="M208" i="3" s="1"/>
  <c r="S62" i="37"/>
  <c r="M98" i="3" s="1"/>
  <c r="S63" i="37"/>
  <c r="M42" i="3" s="1"/>
  <c r="S64" i="37"/>
  <c r="M21" i="3" s="1"/>
  <c r="S65" i="37"/>
  <c r="M44" i="3" s="1"/>
  <c r="S66" i="37"/>
  <c r="M203" i="3" s="1"/>
  <c r="S67" i="37"/>
  <c r="M332" i="3" s="1"/>
  <c r="S68" i="37"/>
  <c r="M200" i="3" s="1"/>
  <c r="S69" i="37"/>
  <c r="M145" i="3" s="1"/>
  <c r="S70" i="37"/>
  <c r="M333" i="3" s="1"/>
  <c r="S71" i="37"/>
  <c r="M334" i="3" s="1"/>
  <c r="S72" i="37"/>
  <c r="M335" i="3" s="1"/>
  <c r="S73" i="37"/>
  <c r="M35" i="3" s="1"/>
  <c r="S74" i="37"/>
  <c r="M336" i="3" s="1"/>
  <c r="S75" i="37"/>
  <c r="M202" i="3" s="1"/>
  <c r="S76" i="37"/>
  <c r="M207" i="3" s="1"/>
  <c r="S77" i="37"/>
  <c r="M103" i="3" s="1"/>
  <c r="S78" i="37"/>
  <c r="M205" i="3" s="1"/>
  <c r="S79" i="37"/>
  <c r="M338" i="3" s="1"/>
  <c r="S80" i="37"/>
  <c r="M45" i="3" s="1"/>
  <c r="S81" i="37"/>
  <c r="M340" i="3" s="1"/>
  <c r="S82" i="37"/>
  <c r="M144" i="3" s="1"/>
  <c r="S83" i="37"/>
  <c r="M342" i="3" s="1"/>
  <c r="S84" i="37"/>
  <c r="M346" i="3" s="1"/>
  <c r="S85" i="37"/>
  <c r="M348" i="3" s="1"/>
  <c r="S86" i="37"/>
  <c r="M349" i="3" s="1"/>
  <c r="S87" i="37"/>
  <c r="M350" i="3" s="1"/>
  <c r="S88" i="37"/>
  <c r="M353" i="3" s="1"/>
  <c r="S89" i="37"/>
  <c r="M52" i="3" s="1"/>
  <c r="S90" i="37"/>
  <c r="M356" i="3" s="1"/>
  <c r="S91" i="37"/>
  <c r="M357" i="3" s="1"/>
  <c r="S92" i="37"/>
  <c r="M359" i="3" s="1"/>
  <c r="S93" i="37"/>
  <c r="M55" i="3" s="1"/>
  <c r="S94" i="37"/>
  <c r="M221" i="3" s="1"/>
  <c r="S95" i="37"/>
  <c r="M361" i="3" s="1"/>
  <c r="S96" i="37"/>
  <c r="M214" i="3" s="1"/>
  <c r="S97" i="37"/>
  <c r="M209" i="3" s="1"/>
  <c r="S98" i="37"/>
  <c r="M368" i="3" s="1"/>
  <c r="S99" i="37"/>
  <c r="M376" i="3" s="1"/>
  <c r="S100" i="37"/>
  <c r="M244" i="3" s="1"/>
  <c r="S101" i="37"/>
  <c r="M381" i="3" s="1"/>
  <c r="S102" i="37"/>
  <c r="M383" i="3" s="1"/>
  <c r="S103" i="37"/>
  <c r="M390" i="3" s="1"/>
  <c r="S104" i="37"/>
  <c r="M395" i="3" s="1"/>
  <c r="S105" i="37"/>
  <c r="M400" i="3" s="1"/>
  <c r="S106" i="37"/>
  <c r="M231" i="3" s="1"/>
  <c r="S107" i="37"/>
  <c r="M402" i="3" s="1"/>
  <c r="S108" i="37"/>
  <c r="M404" i="3" s="1"/>
  <c r="S109" i="37"/>
  <c r="M412" i="3" s="1"/>
  <c r="S110" i="37"/>
  <c r="M415" i="3" s="1"/>
  <c r="S111" i="37"/>
  <c r="M416" i="3" s="1"/>
  <c r="S112" i="37"/>
  <c r="M166" i="3" s="1"/>
  <c r="S113" i="37"/>
  <c r="M426" i="3" s="1"/>
  <c r="S114" i="37"/>
  <c r="M436" i="3" s="1"/>
  <c r="S115" i="37"/>
  <c r="M445" i="3" s="1"/>
  <c r="S116" i="37"/>
  <c r="M448" i="3" s="1"/>
  <c r="S117" i="37"/>
  <c r="M449" i="3" s="1"/>
  <c r="S118" i="37"/>
  <c r="M452" i="3" s="1"/>
  <c r="S119" i="37"/>
  <c r="M465" i="3" s="1"/>
  <c r="S120" i="37"/>
  <c r="M472" i="3" s="1"/>
  <c r="S121" i="37"/>
  <c r="M473" i="3" s="1"/>
  <c r="S122" i="37"/>
  <c r="M483" i="3" s="1"/>
  <c r="S123" i="37"/>
  <c r="M491" i="3" s="1"/>
  <c r="S124" i="37"/>
  <c r="M521" i="3" s="1"/>
  <c r="S125" i="37"/>
  <c r="M77" i="3" s="1"/>
  <c r="S126" i="37"/>
  <c r="M586" i="3" s="1"/>
  <c r="S127" i="37"/>
  <c r="M14" i="3" s="1"/>
  <c r="S128" i="37"/>
  <c r="S129" i="37"/>
  <c r="M178" i="3" s="1"/>
  <c r="S130" i="37"/>
  <c r="S131" i="37"/>
  <c r="M128" i="3" s="1"/>
  <c r="S132" i="37"/>
  <c r="S133" i="37"/>
  <c r="M375" i="3" s="1"/>
  <c r="S4" i="37"/>
  <c r="M153" i="3" s="1"/>
  <c r="X191" i="36" l="1"/>
  <c r="Z191" i="36"/>
  <c r="X192" i="36"/>
  <c r="Z192" i="36"/>
  <c r="X193" i="36"/>
  <c r="Z193" i="36"/>
  <c r="X194" i="36"/>
  <c r="Z194" i="36"/>
  <c r="X195" i="36"/>
  <c r="Z195" i="36"/>
  <c r="X196" i="36"/>
  <c r="Z196" i="36"/>
  <c r="X197" i="36"/>
  <c r="Z197" i="36"/>
  <c r="X198" i="36"/>
  <c r="Z198" i="36"/>
  <c r="X199" i="36"/>
  <c r="Z199" i="36"/>
  <c r="X200" i="36"/>
  <c r="Z200" i="36"/>
  <c r="X201" i="36"/>
  <c r="Z201" i="36"/>
  <c r="X202" i="36"/>
  <c r="Z202" i="36"/>
  <c r="X203" i="36"/>
  <c r="Z203" i="36"/>
  <c r="X204" i="36"/>
  <c r="Z204" i="36"/>
  <c r="X205" i="36"/>
  <c r="Z205" i="36"/>
  <c r="X206" i="36"/>
  <c r="Z206" i="36"/>
  <c r="X207" i="36"/>
  <c r="Z207" i="36"/>
  <c r="X208" i="36"/>
  <c r="Z208" i="36"/>
  <c r="X209" i="36"/>
  <c r="Z209" i="36"/>
  <c r="X210" i="36"/>
  <c r="Z210" i="36"/>
  <c r="X211" i="36"/>
  <c r="Z211" i="36"/>
  <c r="X212" i="36"/>
  <c r="Z212" i="36"/>
  <c r="X213" i="36"/>
  <c r="Z213" i="36"/>
  <c r="X214" i="36"/>
  <c r="Z214" i="36"/>
  <c r="X215" i="36"/>
  <c r="Z215" i="36"/>
  <c r="X216" i="36"/>
  <c r="Z216" i="36"/>
  <c r="X217" i="36"/>
  <c r="Z217" i="36"/>
  <c r="X218" i="36"/>
  <c r="Z218" i="36"/>
  <c r="X219" i="36"/>
  <c r="Z219" i="36"/>
  <c r="X220" i="36"/>
  <c r="Z220" i="36"/>
  <c r="X221" i="36"/>
  <c r="Z221" i="36"/>
  <c r="X222" i="36"/>
  <c r="Z222" i="36"/>
  <c r="X223" i="36"/>
  <c r="Z223" i="36"/>
  <c r="X224" i="36"/>
  <c r="Z224" i="36"/>
  <c r="X225" i="36"/>
  <c r="Z225" i="36"/>
  <c r="X226" i="36"/>
  <c r="Z226" i="36"/>
  <c r="X190" i="36"/>
  <c r="Z190" i="36"/>
  <c r="X105" i="36"/>
  <c r="Z105" i="36"/>
  <c r="X106" i="36"/>
  <c r="Z106" i="36"/>
  <c r="X107" i="36"/>
  <c r="Z107" i="36"/>
  <c r="X108" i="36"/>
  <c r="Z108" i="36"/>
  <c r="X109" i="36"/>
  <c r="Z109" i="36"/>
  <c r="X110" i="36"/>
  <c r="Z110" i="36"/>
  <c r="X111" i="36"/>
  <c r="Z111" i="36"/>
  <c r="X112" i="36"/>
  <c r="Z112" i="36"/>
  <c r="X113" i="36"/>
  <c r="Z113" i="36"/>
  <c r="X114" i="36"/>
  <c r="Z114" i="36"/>
  <c r="X115" i="36"/>
  <c r="Z115" i="36"/>
  <c r="X116" i="36"/>
  <c r="Z116" i="36"/>
  <c r="X117" i="36"/>
  <c r="Z117" i="36"/>
  <c r="X118" i="36"/>
  <c r="Z118" i="36"/>
  <c r="X119" i="36"/>
  <c r="Z119" i="36"/>
  <c r="X120" i="36"/>
  <c r="Z120" i="36"/>
  <c r="X121" i="36"/>
  <c r="Z121" i="36"/>
  <c r="X122" i="36"/>
  <c r="Z122" i="36"/>
  <c r="X123" i="36"/>
  <c r="Z123" i="36"/>
  <c r="X124" i="36"/>
  <c r="Z124" i="36"/>
  <c r="X125" i="36"/>
  <c r="Z125" i="36"/>
  <c r="X126" i="36"/>
  <c r="Z126" i="36"/>
  <c r="X127" i="36"/>
  <c r="Z127" i="36"/>
  <c r="X128" i="36"/>
  <c r="Z128" i="36"/>
  <c r="X129" i="36"/>
  <c r="Z129" i="36"/>
  <c r="X130" i="36"/>
  <c r="Z130" i="36"/>
  <c r="X131" i="36"/>
  <c r="Z131" i="36"/>
  <c r="X132" i="36"/>
  <c r="Z132" i="36"/>
  <c r="X133" i="36"/>
  <c r="Z133" i="36"/>
  <c r="X134" i="36"/>
  <c r="Z134" i="36"/>
  <c r="X135" i="36"/>
  <c r="Z135" i="36"/>
  <c r="X136" i="36"/>
  <c r="Z136" i="36"/>
  <c r="X137" i="36"/>
  <c r="Z137" i="36"/>
  <c r="X138" i="36"/>
  <c r="Z138" i="36"/>
  <c r="X139" i="36"/>
  <c r="Z139" i="36"/>
  <c r="X140" i="36"/>
  <c r="Z140" i="36"/>
  <c r="X141" i="36"/>
  <c r="Z141" i="36"/>
  <c r="X142" i="36"/>
  <c r="Z142" i="36"/>
  <c r="X143" i="36"/>
  <c r="Z143" i="36"/>
  <c r="X144" i="36"/>
  <c r="Z144" i="36"/>
  <c r="X145" i="36"/>
  <c r="Z145" i="36"/>
  <c r="X146" i="36"/>
  <c r="Z146" i="36"/>
  <c r="X147" i="36"/>
  <c r="Z147" i="36"/>
  <c r="X148" i="36"/>
  <c r="Z148" i="36"/>
  <c r="X149" i="36"/>
  <c r="Z149" i="36"/>
  <c r="X150" i="36"/>
  <c r="Z150" i="36"/>
  <c r="X151" i="36"/>
  <c r="Z151" i="36"/>
  <c r="X152" i="36"/>
  <c r="Z152" i="36"/>
  <c r="X153" i="36"/>
  <c r="Z153" i="36"/>
  <c r="X154" i="36"/>
  <c r="Z154" i="36"/>
  <c r="X155" i="36"/>
  <c r="Z155" i="36"/>
  <c r="X156" i="36"/>
  <c r="Z156" i="36"/>
  <c r="X157" i="36"/>
  <c r="Z157" i="36"/>
  <c r="X158" i="36"/>
  <c r="Z158" i="36"/>
  <c r="X159" i="36"/>
  <c r="Z159" i="36"/>
  <c r="X160" i="36"/>
  <c r="Z160" i="36"/>
  <c r="X161" i="36"/>
  <c r="Z161" i="36"/>
  <c r="X162" i="36"/>
  <c r="Z162" i="36"/>
  <c r="X163" i="36"/>
  <c r="Z163" i="36"/>
  <c r="X164" i="36"/>
  <c r="Z164" i="36"/>
  <c r="X165" i="36"/>
  <c r="Z165" i="36"/>
  <c r="X166" i="36"/>
  <c r="Z166" i="36"/>
  <c r="X167" i="36"/>
  <c r="Z167" i="36"/>
  <c r="X168" i="36"/>
  <c r="Z168" i="36"/>
  <c r="X169" i="36"/>
  <c r="Z169" i="36"/>
  <c r="X170" i="36"/>
  <c r="Z170" i="36"/>
  <c r="X171" i="36"/>
  <c r="Z171" i="36"/>
  <c r="X172" i="36"/>
  <c r="Z172" i="36"/>
  <c r="X173" i="36"/>
  <c r="Z173" i="36"/>
  <c r="X174" i="36"/>
  <c r="Z174" i="36"/>
  <c r="X175" i="36"/>
  <c r="Z175" i="36"/>
  <c r="X176" i="36"/>
  <c r="Z176" i="36"/>
  <c r="X177" i="36"/>
  <c r="Z177" i="36"/>
  <c r="X178" i="36"/>
  <c r="Z178" i="36"/>
  <c r="X179" i="36"/>
  <c r="Z179" i="36"/>
  <c r="X180" i="36"/>
  <c r="Z180" i="36"/>
  <c r="X181" i="36"/>
  <c r="Z181" i="36"/>
  <c r="X182" i="36"/>
  <c r="Z182" i="36"/>
  <c r="X183" i="36"/>
  <c r="Z183" i="36"/>
  <c r="X184" i="36"/>
  <c r="Z184" i="36"/>
  <c r="X104" i="36"/>
  <c r="Z104" i="36"/>
  <c r="X5" i="36"/>
  <c r="Z5" i="36"/>
  <c r="X6" i="36"/>
  <c r="Z6" i="36"/>
  <c r="X7" i="36"/>
  <c r="Z7" i="36"/>
  <c r="X8" i="36"/>
  <c r="Z8" i="36"/>
  <c r="X9" i="36"/>
  <c r="Z9" i="36"/>
  <c r="X10" i="36"/>
  <c r="Z10" i="36"/>
  <c r="X11" i="36"/>
  <c r="Z11" i="36"/>
  <c r="X12" i="36"/>
  <c r="Z12" i="36"/>
  <c r="X13" i="36"/>
  <c r="Z13" i="36"/>
  <c r="X14" i="36"/>
  <c r="Z14" i="36"/>
  <c r="X15" i="36"/>
  <c r="Z15" i="36"/>
  <c r="X16" i="36"/>
  <c r="Z16" i="36"/>
  <c r="X17" i="36"/>
  <c r="Z17" i="36"/>
  <c r="X18" i="36"/>
  <c r="Z18" i="36"/>
  <c r="X19" i="36"/>
  <c r="Z19" i="36"/>
  <c r="X20" i="36"/>
  <c r="Z20" i="36"/>
  <c r="X21" i="36"/>
  <c r="Z21" i="36"/>
  <c r="X22" i="36"/>
  <c r="Z22" i="36"/>
  <c r="X23" i="36"/>
  <c r="Z23" i="36"/>
  <c r="X24" i="36"/>
  <c r="Z24" i="36"/>
  <c r="X25" i="36"/>
  <c r="Z25" i="36"/>
  <c r="X26" i="36"/>
  <c r="Z26" i="36"/>
  <c r="X27" i="36"/>
  <c r="Z27" i="36"/>
  <c r="X28" i="36"/>
  <c r="Z28" i="36"/>
  <c r="X29" i="36"/>
  <c r="Z29" i="36"/>
  <c r="X30" i="36"/>
  <c r="Z30" i="36"/>
  <c r="X31" i="36"/>
  <c r="Z31" i="36"/>
  <c r="X32" i="36"/>
  <c r="Z32" i="36"/>
  <c r="X33" i="36"/>
  <c r="Z33" i="36"/>
  <c r="X34" i="36"/>
  <c r="Z34" i="36"/>
  <c r="X35" i="36"/>
  <c r="Z35" i="36"/>
  <c r="X36" i="36"/>
  <c r="Z36" i="36"/>
  <c r="X37" i="36"/>
  <c r="Z37" i="36"/>
  <c r="X38" i="36"/>
  <c r="Z38" i="36"/>
  <c r="X39" i="36"/>
  <c r="Z39" i="36"/>
  <c r="X40" i="36"/>
  <c r="Z40" i="36"/>
  <c r="X41" i="36"/>
  <c r="Z41" i="36"/>
  <c r="X42" i="36"/>
  <c r="Z42" i="36"/>
  <c r="X43" i="36"/>
  <c r="Z43" i="36"/>
  <c r="X44" i="36"/>
  <c r="Z44" i="36"/>
  <c r="X45" i="36"/>
  <c r="Z45" i="36"/>
  <c r="X46" i="36"/>
  <c r="Z46" i="36"/>
  <c r="X47" i="36"/>
  <c r="Z47" i="36"/>
  <c r="X48" i="36"/>
  <c r="Z48" i="36"/>
  <c r="X49" i="36"/>
  <c r="Z49" i="36"/>
  <c r="X50" i="36"/>
  <c r="Z50" i="36"/>
  <c r="X51" i="36"/>
  <c r="Z51" i="36"/>
  <c r="X52" i="36"/>
  <c r="Z52" i="36"/>
  <c r="X53" i="36"/>
  <c r="Z53" i="36"/>
  <c r="X54" i="36"/>
  <c r="Z54" i="36"/>
  <c r="X55" i="36"/>
  <c r="Z55" i="36"/>
  <c r="X56" i="36"/>
  <c r="Z56" i="36"/>
  <c r="X57" i="36"/>
  <c r="Z57" i="36"/>
  <c r="X58" i="36"/>
  <c r="Z58" i="36"/>
  <c r="X59" i="36"/>
  <c r="Z59" i="36"/>
  <c r="X60" i="36"/>
  <c r="Z60" i="36"/>
  <c r="X61" i="36"/>
  <c r="Z61" i="36"/>
  <c r="X62" i="36"/>
  <c r="Z62" i="36"/>
  <c r="X63" i="36"/>
  <c r="Z63" i="36"/>
  <c r="X64" i="36"/>
  <c r="Z64" i="36"/>
  <c r="X65" i="36"/>
  <c r="Z65" i="36"/>
  <c r="X66" i="36"/>
  <c r="Z66" i="36"/>
  <c r="X67" i="36"/>
  <c r="Z67" i="36"/>
  <c r="X68" i="36"/>
  <c r="Z68" i="36"/>
  <c r="X69" i="36"/>
  <c r="Z69" i="36"/>
  <c r="X70" i="36"/>
  <c r="Z70" i="36"/>
  <c r="X71" i="36"/>
  <c r="Z71" i="36"/>
  <c r="X72" i="36"/>
  <c r="Z72" i="36"/>
  <c r="X73" i="36"/>
  <c r="Z73" i="36"/>
  <c r="X74" i="36"/>
  <c r="Z74" i="36"/>
  <c r="X75" i="36"/>
  <c r="Z75" i="36"/>
  <c r="X76" i="36"/>
  <c r="Z76" i="36"/>
  <c r="X77" i="36"/>
  <c r="Z77" i="36"/>
  <c r="X78" i="36"/>
  <c r="Z78" i="36"/>
  <c r="X79" i="36"/>
  <c r="Z79" i="36"/>
  <c r="X80" i="36"/>
  <c r="Z80" i="36"/>
  <c r="X81" i="36"/>
  <c r="Z81" i="36"/>
  <c r="X82" i="36"/>
  <c r="Z82" i="36"/>
  <c r="X83" i="36"/>
  <c r="Z83" i="36"/>
  <c r="X84" i="36"/>
  <c r="Z84" i="36"/>
  <c r="X85" i="36"/>
  <c r="Z85" i="36"/>
  <c r="X86" i="36"/>
  <c r="Z86" i="36"/>
  <c r="X87" i="36"/>
  <c r="Z87" i="36"/>
  <c r="X88" i="36"/>
  <c r="Z88" i="36"/>
  <c r="X89" i="36"/>
  <c r="Z89" i="36"/>
  <c r="X90" i="36"/>
  <c r="Z90" i="36"/>
  <c r="X91" i="36"/>
  <c r="Z91" i="36"/>
  <c r="X92" i="36"/>
  <c r="Z92" i="36"/>
  <c r="X93" i="36"/>
  <c r="Z93" i="36"/>
  <c r="X94" i="36"/>
  <c r="Z94" i="36"/>
  <c r="X95" i="36"/>
  <c r="Z95" i="36"/>
  <c r="X96" i="36"/>
  <c r="Z96" i="36"/>
  <c r="X97" i="36"/>
  <c r="Z97" i="36"/>
  <c r="X98" i="36"/>
  <c r="Z98" i="36"/>
  <c r="X4" i="36"/>
  <c r="Z4" i="36"/>
  <c r="L113" i="3" l="1"/>
  <c r="L115" i="3"/>
  <c r="L117" i="3"/>
  <c r="L119" i="3"/>
  <c r="L121" i="3"/>
  <c r="L123" i="3"/>
  <c r="L125" i="3"/>
  <c r="L127" i="3"/>
  <c r="L129" i="3"/>
  <c r="L131" i="3"/>
  <c r="L133" i="3"/>
  <c r="L135" i="3"/>
  <c r="L137" i="3"/>
  <c r="L139" i="3"/>
  <c r="L141" i="3"/>
  <c r="L143" i="3"/>
  <c r="L145" i="3"/>
  <c r="L147" i="3"/>
  <c r="L149" i="3"/>
  <c r="L151" i="3"/>
  <c r="L153" i="3"/>
  <c r="L155" i="3"/>
  <c r="L114" i="3"/>
  <c r="L116" i="3"/>
  <c r="L118" i="3"/>
  <c r="L156" i="3"/>
  <c r="L158" i="3"/>
  <c r="L160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50" i="3"/>
  <c r="L152" i="3"/>
  <c r="L154" i="3"/>
  <c r="L157" i="3"/>
  <c r="L159" i="3"/>
  <c r="L161" i="3"/>
  <c r="L162" i="3"/>
  <c r="L164" i="3"/>
  <c r="L166" i="3"/>
  <c r="L168" i="3"/>
  <c r="L170" i="3"/>
  <c r="L172" i="3"/>
  <c r="L174" i="3"/>
  <c r="L176" i="3"/>
  <c r="L178" i="3"/>
  <c r="L180" i="3"/>
  <c r="L182" i="3"/>
  <c r="L184" i="3"/>
  <c r="L186" i="3"/>
  <c r="L188" i="3"/>
  <c r="L190" i="3"/>
  <c r="L192" i="3"/>
  <c r="L194" i="3"/>
  <c r="L196" i="3"/>
  <c r="L198" i="3"/>
  <c r="L200" i="3"/>
  <c r="L202" i="3"/>
  <c r="L204" i="3"/>
  <c r="L206" i="3"/>
  <c r="L208" i="3"/>
  <c r="L210" i="3"/>
  <c r="L212" i="3"/>
  <c r="L214" i="3"/>
  <c r="L216" i="3"/>
  <c r="L218" i="3"/>
  <c r="L220" i="3"/>
  <c r="L222" i="3"/>
  <c r="L224" i="3"/>
  <c r="L226" i="3"/>
  <c r="L228" i="3"/>
  <c r="L230" i="3"/>
  <c r="L232" i="3"/>
  <c r="L234" i="3"/>
  <c r="L236" i="3"/>
  <c r="L238" i="3"/>
  <c r="L240" i="3"/>
  <c r="L242" i="3"/>
  <c r="L163" i="3"/>
  <c r="L165" i="3"/>
  <c r="L167" i="3"/>
  <c r="L169" i="3"/>
  <c r="L171" i="3"/>
  <c r="L173" i="3"/>
  <c r="L175" i="3"/>
  <c r="L177" i="3"/>
  <c r="L179" i="3"/>
  <c r="L181" i="3"/>
  <c r="L183" i="3"/>
  <c r="L185" i="3"/>
  <c r="L187" i="3"/>
  <c r="L189" i="3"/>
  <c r="L191" i="3"/>
  <c r="L193" i="3"/>
  <c r="L195" i="3"/>
  <c r="L197" i="3"/>
  <c r="L199" i="3"/>
  <c r="L201" i="3"/>
  <c r="L203" i="3"/>
  <c r="L205" i="3"/>
  <c r="L207" i="3"/>
  <c r="L209" i="3"/>
  <c r="L211" i="3"/>
  <c r="L213" i="3"/>
  <c r="L215" i="3"/>
  <c r="L217" i="3"/>
  <c r="L219" i="3"/>
  <c r="L221" i="3"/>
  <c r="L223" i="3"/>
  <c r="L225" i="3"/>
  <c r="L227" i="3"/>
  <c r="L229" i="3"/>
  <c r="L231" i="3"/>
  <c r="L233" i="3"/>
  <c r="L235" i="3"/>
  <c r="L237" i="3"/>
  <c r="L239" i="3"/>
  <c r="L241" i="3"/>
  <c r="L244" i="3"/>
  <c r="L243" i="3"/>
  <c r="L245" i="3"/>
  <c r="L247" i="3"/>
  <c r="L249" i="3"/>
  <c r="L251" i="3"/>
  <c r="L253" i="3"/>
  <c r="L255" i="3"/>
  <c r="L257" i="3"/>
  <c r="L259" i="3"/>
  <c r="L261" i="3"/>
  <c r="L263" i="3"/>
  <c r="L265" i="3"/>
  <c r="L267" i="3"/>
  <c r="L269" i="3"/>
  <c r="L271" i="3"/>
  <c r="L273" i="3"/>
  <c r="L275" i="3"/>
  <c r="L277" i="3"/>
  <c r="L279" i="3"/>
  <c r="L281" i="3"/>
  <c r="L283" i="3"/>
  <c r="L285" i="3"/>
  <c r="L287" i="3"/>
  <c r="L289" i="3"/>
  <c r="L291" i="3"/>
  <c r="L293" i="3"/>
  <c r="L295" i="3"/>
  <c r="L297" i="3"/>
  <c r="L299" i="3"/>
  <c r="L301" i="3"/>
  <c r="L303" i="3"/>
  <c r="L305" i="3"/>
  <c r="L307" i="3"/>
  <c r="L309" i="3"/>
  <c r="L311" i="3"/>
  <c r="L313" i="3"/>
  <c r="L315" i="3"/>
  <c r="L317" i="3"/>
  <c r="L319" i="3"/>
  <c r="L321" i="3"/>
  <c r="L323" i="3"/>
  <c r="L325" i="3"/>
  <c r="L246" i="3"/>
  <c r="L248" i="3"/>
  <c r="L250" i="3"/>
  <c r="L252" i="3"/>
  <c r="L254" i="3"/>
  <c r="L256" i="3"/>
  <c r="L258" i="3"/>
  <c r="L260" i="3"/>
  <c r="L262" i="3"/>
  <c r="L264" i="3"/>
  <c r="L266" i="3"/>
  <c r="L268" i="3"/>
  <c r="L270" i="3"/>
  <c r="L272" i="3"/>
  <c r="L274" i="3"/>
  <c r="L276" i="3"/>
  <c r="L278" i="3"/>
  <c r="L280" i="3"/>
  <c r="L282" i="3"/>
  <c r="L284" i="3"/>
  <c r="L286" i="3"/>
  <c r="L288" i="3"/>
  <c r="L290" i="3"/>
  <c r="L292" i="3"/>
  <c r="L294" i="3"/>
  <c r="L296" i="3"/>
  <c r="L298" i="3"/>
  <c r="L300" i="3"/>
  <c r="L302" i="3"/>
  <c r="L304" i="3"/>
  <c r="L306" i="3"/>
  <c r="L308" i="3"/>
  <c r="L310" i="3"/>
  <c r="L312" i="3"/>
  <c r="L314" i="3"/>
  <c r="L316" i="3"/>
  <c r="L318" i="3"/>
  <c r="L320" i="3"/>
  <c r="L322" i="3"/>
  <c r="L324" i="3"/>
  <c r="L326" i="3"/>
  <c r="L328" i="3"/>
  <c r="L330" i="3"/>
  <c r="L332" i="3"/>
  <c r="L334" i="3"/>
  <c r="L336" i="3"/>
  <c r="L327" i="3"/>
  <c r="L329" i="3"/>
  <c r="L331" i="3"/>
  <c r="L333" i="3"/>
  <c r="L335" i="3"/>
  <c r="L337" i="3"/>
  <c r="L339" i="3"/>
  <c r="L341" i="3"/>
  <c r="L343" i="3"/>
  <c r="L345" i="3"/>
  <c r="L347" i="3"/>
  <c r="L349" i="3"/>
  <c r="L351" i="3"/>
  <c r="L353" i="3"/>
  <c r="L355" i="3"/>
  <c r="L357" i="3"/>
  <c r="L359" i="3"/>
  <c r="L361" i="3"/>
  <c r="L363" i="3"/>
  <c r="L365" i="3"/>
  <c r="L367" i="3"/>
  <c r="L369" i="3"/>
  <c r="L371" i="3"/>
  <c r="L373" i="3"/>
  <c r="L375" i="3"/>
  <c r="L377" i="3"/>
  <c r="L379" i="3"/>
  <c r="L381" i="3"/>
  <c r="L383" i="3"/>
  <c r="L385" i="3"/>
  <c r="L387" i="3"/>
  <c r="L389" i="3"/>
  <c r="L391" i="3"/>
  <c r="L393" i="3"/>
  <c r="L395" i="3"/>
  <c r="L397" i="3"/>
  <c r="L399" i="3"/>
  <c r="L401" i="3"/>
  <c r="L403" i="3"/>
  <c r="L405" i="3"/>
  <c r="L407" i="3"/>
  <c r="L409" i="3"/>
  <c r="L411" i="3"/>
  <c r="L413" i="3"/>
  <c r="L415" i="3"/>
  <c r="L417" i="3"/>
  <c r="L419" i="3"/>
  <c r="L421" i="3"/>
  <c r="L423" i="3"/>
  <c r="L425" i="3"/>
  <c r="L427" i="3"/>
  <c r="L429" i="3"/>
  <c r="L431" i="3"/>
  <c r="L433" i="3"/>
  <c r="L435" i="3"/>
  <c r="L437" i="3"/>
  <c r="L439" i="3"/>
  <c r="L441" i="3"/>
  <c r="L443" i="3"/>
  <c r="L445" i="3"/>
  <c r="L447" i="3"/>
  <c r="L449" i="3"/>
  <c r="L451" i="3"/>
  <c r="L453" i="3"/>
  <c r="L455" i="3"/>
  <c r="L457" i="3"/>
  <c r="L459" i="3"/>
  <c r="L461" i="3"/>
  <c r="L463" i="3"/>
  <c r="L465" i="3"/>
  <c r="L467" i="3"/>
  <c r="L469" i="3"/>
  <c r="L471" i="3"/>
  <c r="L473" i="3"/>
  <c r="L475" i="3"/>
  <c r="L477" i="3"/>
  <c r="L479" i="3"/>
  <c r="L481" i="3"/>
  <c r="L483" i="3"/>
  <c r="L485" i="3"/>
  <c r="L487" i="3"/>
  <c r="L489" i="3"/>
  <c r="L491" i="3"/>
  <c r="L493" i="3"/>
  <c r="L495" i="3"/>
  <c r="L497" i="3"/>
  <c r="L499" i="3"/>
  <c r="L501" i="3"/>
  <c r="L338" i="3"/>
  <c r="L340" i="3"/>
  <c r="L342" i="3"/>
  <c r="L344" i="3"/>
  <c r="L346" i="3"/>
  <c r="L348" i="3"/>
  <c r="L350" i="3"/>
  <c r="L352" i="3"/>
  <c r="L354" i="3"/>
  <c r="L356" i="3"/>
  <c r="L358" i="3"/>
  <c r="L360" i="3"/>
  <c r="L362" i="3"/>
  <c r="L364" i="3"/>
  <c r="L366" i="3"/>
  <c r="L368" i="3"/>
  <c r="L370" i="3"/>
  <c r="L372" i="3"/>
  <c r="L374" i="3"/>
  <c r="L376" i="3"/>
  <c r="L378" i="3"/>
  <c r="L380" i="3"/>
  <c r="L382" i="3"/>
  <c r="L384" i="3"/>
  <c r="L386" i="3"/>
  <c r="L388" i="3"/>
  <c r="L390" i="3"/>
  <c r="L392" i="3"/>
  <c r="L394" i="3"/>
  <c r="L396" i="3"/>
  <c r="L398" i="3"/>
  <c r="L400" i="3"/>
  <c r="L402" i="3"/>
  <c r="L404" i="3"/>
  <c r="L406" i="3"/>
  <c r="L408" i="3"/>
  <c r="L410" i="3"/>
  <c r="L412" i="3"/>
  <c r="L414" i="3"/>
  <c r="L416" i="3"/>
  <c r="L418" i="3"/>
  <c r="L420" i="3"/>
  <c r="L422" i="3"/>
  <c r="L424" i="3"/>
  <c r="L426" i="3"/>
  <c r="L428" i="3"/>
  <c r="L430" i="3"/>
  <c r="L432" i="3"/>
  <c r="L434" i="3"/>
  <c r="L436" i="3"/>
  <c r="L438" i="3"/>
  <c r="L440" i="3"/>
  <c r="L442" i="3"/>
  <c r="L444" i="3"/>
  <c r="L446" i="3"/>
  <c r="L448" i="3"/>
  <c r="L450" i="3"/>
  <c r="L452" i="3"/>
  <c r="L454" i="3"/>
  <c r="L456" i="3"/>
  <c r="L458" i="3"/>
  <c r="L460" i="3"/>
  <c r="L462" i="3"/>
  <c r="L464" i="3"/>
  <c r="L466" i="3"/>
  <c r="L468" i="3"/>
  <c r="L470" i="3"/>
  <c r="L472" i="3"/>
  <c r="L474" i="3"/>
  <c r="L503" i="3"/>
  <c r="L505" i="3"/>
  <c r="L507" i="3"/>
  <c r="L509" i="3"/>
  <c r="L511" i="3"/>
  <c r="L513" i="3"/>
  <c r="L515" i="3"/>
  <c r="L517" i="3"/>
  <c r="L519" i="3"/>
  <c r="L521" i="3"/>
  <c r="L523" i="3"/>
  <c r="L525" i="3"/>
  <c r="L527" i="3"/>
  <c r="L529" i="3"/>
  <c r="L531" i="3"/>
  <c r="L533" i="3"/>
  <c r="L535" i="3"/>
  <c r="L537" i="3"/>
  <c r="L539" i="3"/>
  <c r="L541" i="3"/>
  <c r="L543" i="3"/>
  <c r="L545" i="3"/>
  <c r="L547" i="3"/>
  <c r="L549" i="3"/>
  <c r="L551" i="3"/>
  <c r="L553" i="3"/>
  <c r="L555" i="3"/>
  <c r="L557" i="3"/>
  <c r="L559" i="3"/>
  <c r="L482" i="3"/>
  <c r="L484" i="3"/>
  <c r="L486" i="3"/>
  <c r="L488" i="3"/>
  <c r="L490" i="3"/>
  <c r="L492" i="3"/>
  <c r="L494" i="3"/>
  <c r="L496" i="3"/>
  <c r="L498" i="3"/>
  <c r="L500" i="3"/>
  <c r="L510" i="3"/>
  <c r="L512" i="3"/>
  <c r="L478" i="3"/>
  <c r="L480" i="3"/>
  <c r="L502" i="3"/>
  <c r="L504" i="3"/>
  <c r="L506" i="3"/>
  <c r="L508" i="3"/>
  <c r="L514" i="3"/>
  <c r="L516" i="3"/>
  <c r="L518" i="3"/>
  <c r="L520" i="3"/>
  <c r="L522" i="3"/>
  <c r="L524" i="3"/>
  <c r="L526" i="3"/>
  <c r="L528" i="3"/>
  <c r="L530" i="3"/>
  <c r="L532" i="3"/>
  <c r="L534" i="3"/>
  <c r="L476" i="3"/>
  <c r="L546" i="3"/>
  <c r="L548" i="3"/>
  <c r="L550" i="3"/>
  <c r="L552" i="3"/>
  <c r="L554" i="3"/>
  <c r="L556" i="3"/>
  <c r="L558" i="3"/>
  <c r="L560" i="3"/>
  <c r="L562" i="3"/>
  <c r="L564" i="3"/>
  <c r="L566" i="3"/>
  <c r="L568" i="3"/>
  <c r="L570" i="3"/>
  <c r="L572" i="3"/>
  <c r="L574" i="3"/>
  <c r="L576" i="3"/>
  <c r="L578" i="3"/>
  <c r="L580" i="3"/>
  <c r="L582" i="3"/>
  <c r="L584" i="3"/>
  <c r="L586" i="3"/>
  <c r="L588" i="3"/>
  <c r="L590" i="3"/>
  <c r="L592" i="3"/>
  <c r="L594" i="3"/>
  <c r="L596" i="3"/>
  <c r="L598" i="3"/>
  <c r="L600" i="3"/>
  <c r="L602" i="3"/>
  <c r="L604" i="3"/>
  <c r="L606" i="3"/>
  <c r="L608" i="3"/>
  <c r="L610" i="3"/>
  <c r="L612" i="3"/>
  <c r="L614" i="3"/>
  <c r="L616" i="3"/>
  <c r="L618" i="3"/>
  <c r="L620" i="3"/>
  <c r="L622" i="3"/>
  <c r="L624" i="3"/>
  <c r="L626" i="3"/>
  <c r="L628" i="3"/>
  <c r="L630" i="3"/>
  <c r="L632" i="3"/>
  <c r="L634" i="3"/>
  <c r="L636" i="3"/>
  <c r="L638" i="3"/>
  <c r="L640" i="3"/>
  <c r="L642" i="3"/>
  <c r="L644" i="3"/>
  <c r="L646" i="3"/>
  <c r="L648" i="3"/>
  <c r="L650" i="3"/>
  <c r="L652" i="3"/>
  <c r="L654" i="3"/>
  <c r="L656" i="3"/>
  <c r="L658" i="3"/>
  <c r="L660" i="3"/>
  <c r="L662" i="3"/>
  <c r="L664" i="3"/>
  <c r="L666" i="3"/>
  <c r="L668" i="3"/>
  <c r="L670" i="3"/>
  <c r="L536" i="3"/>
  <c r="L538" i="3"/>
  <c r="L540" i="3"/>
  <c r="L542" i="3"/>
  <c r="L544" i="3"/>
  <c r="L561" i="3"/>
  <c r="L563" i="3"/>
  <c r="L565" i="3"/>
  <c r="L567" i="3"/>
  <c r="L569" i="3"/>
  <c r="L571" i="3"/>
  <c r="L573" i="3"/>
  <c r="L575" i="3"/>
  <c r="L577" i="3"/>
  <c r="L579" i="3"/>
  <c r="L581" i="3"/>
  <c r="L583" i="3"/>
  <c r="L585" i="3"/>
  <c r="L587" i="3"/>
  <c r="L589" i="3"/>
  <c r="L591" i="3"/>
  <c r="L593" i="3"/>
  <c r="L595" i="3"/>
  <c r="L597" i="3"/>
  <c r="L599" i="3"/>
  <c r="L601" i="3"/>
  <c r="L603" i="3"/>
  <c r="L605" i="3"/>
  <c r="L607" i="3"/>
  <c r="L609" i="3"/>
  <c r="L611" i="3"/>
  <c r="L613" i="3"/>
  <c r="L615" i="3"/>
  <c r="L617" i="3"/>
  <c r="L619" i="3"/>
  <c r="L621" i="3"/>
  <c r="L623" i="3"/>
  <c r="L625" i="3"/>
  <c r="L627" i="3"/>
  <c r="L629" i="3"/>
  <c r="L631" i="3"/>
  <c r="L633" i="3"/>
  <c r="L635" i="3"/>
  <c r="L637" i="3"/>
  <c r="L639" i="3"/>
  <c r="L641" i="3"/>
  <c r="L643" i="3"/>
  <c r="L645" i="3"/>
  <c r="L647" i="3"/>
  <c r="L649" i="3"/>
  <c r="L651" i="3"/>
  <c r="L653" i="3"/>
  <c r="L655" i="3"/>
  <c r="L657" i="3"/>
  <c r="L659" i="3"/>
  <c r="L661" i="3"/>
  <c r="L663" i="3"/>
  <c r="L665" i="3"/>
  <c r="L667" i="3"/>
  <c r="L669" i="3"/>
  <c r="L671" i="3"/>
  <c r="L8" i="3"/>
  <c r="L11" i="3"/>
  <c r="L15" i="3"/>
  <c r="L19" i="3"/>
  <c r="L34" i="3"/>
  <c r="L36" i="3"/>
  <c r="L38" i="3"/>
  <c r="L40" i="3"/>
  <c r="L42" i="3"/>
  <c r="L44" i="3"/>
  <c r="L49" i="3"/>
  <c r="L51" i="3"/>
  <c r="L56" i="3"/>
  <c r="L58" i="3"/>
  <c r="L83" i="3"/>
  <c r="L85" i="3"/>
  <c r="L87" i="3"/>
  <c r="L89" i="3"/>
  <c r="L91" i="3"/>
  <c r="L93" i="3"/>
  <c r="L95" i="3"/>
  <c r="L97" i="3"/>
  <c r="L99" i="3"/>
  <c r="L101" i="3"/>
  <c r="L103" i="3"/>
  <c r="L105" i="3"/>
  <c r="L107" i="3"/>
  <c r="L109" i="3"/>
  <c r="L111" i="3"/>
  <c r="L7" i="3"/>
  <c r="L14" i="3"/>
  <c r="L18" i="3"/>
  <c r="L21" i="3"/>
  <c r="L23" i="3"/>
  <c r="L25" i="3"/>
  <c r="L27" i="3"/>
  <c r="L29" i="3"/>
  <c r="L31" i="3"/>
  <c r="L33" i="3"/>
  <c r="L46" i="3"/>
  <c r="L53" i="3"/>
  <c r="L60" i="3"/>
  <c r="L62" i="3"/>
  <c r="L64" i="3"/>
  <c r="L66" i="3"/>
  <c r="L68" i="3"/>
  <c r="L70" i="3"/>
  <c r="L72" i="3"/>
  <c r="L74" i="3"/>
  <c r="L76" i="3"/>
  <c r="L78" i="3"/>
  <c r="L80" i="3"/>
  <c r="L10" i="3"/>
  <c r="L13" i="3"/>
  <c r="L17" i="3"/>
  <c r="L35" i="3"/>
  <c r="L37" i="3"/>
  <c r="L39" i="3"/>
  <c r="L41" i="3"/>
  <c r="L43" i="3"/>
  <c r="L45" i="3"/>
  <c r="L48" i="3"/>
  <c r="L50" i="3"/>
  <c r="L55" i="3"/>
  <c r="L57" i="3"/>
  <c r="L82" i="3"/>
  <c r="L84" i="3"/>
  <c r="L86" i="3"/>
  <c r="L88" i="3"/>
  <c r="L90" i="3"/>
  <c r="L92" i="3"/>
  <c r="L94" i="3"/>
  <c r="L96" i="3"/>
  <c r="L98" i="3"/>
  <c r="L100" i="3"/>
  <c r="L102" i="3"/>
  <c r="L104" i="3"/>
  <c r="L106" i="3"/>
  <c r="L108" i="3"/>
  <c r="L110" i="3"/>
  <c r="L112" i="3"/>
  <c r="L6" i="3"/>
  <c r="L9" i="3"/>
  <c r="L12" i="3"/>
  <c r="L16" i="3"/>
  <c r="L20" i="3"/>
  <c r="L22" i="3"/>
  <c r="L24" i="3"/>
  <c r="L26" i="3"/>
  <c r="L28" i="3"/>
  <c r="L30" i="3"/>
  <c r="L32" i="3"/>
  <c r="L47" i="3"/>
  <c r="L52" i="3"/>
  <c r="L54" i="3"/>
  <c r="L59" i="3"/>
  <c r="L61" i="3"/>
  <c r="L63" i="3"/>
  <c r="L65" i="3"/>
  <c r="L67" i="3"/>
  <c r="L69" i="3"/>
  <c r="L71" i="3"/>
  <c r="L73" i="3"/>
  <c r="L75" i="3"/>
  <c r="L77" i="3"/>
  <c r="L79" i="3"/>
  <c r="L81" i="3"/>
  <c r="L5" i="3"/>
  <c r="L4" i="3"/>
  <c r="K5" i="3"/>
  <c r="Y184" i="35"/>
  <c r="AA184" i="35"/>
  <c r="Y185" i="35"/>
  <c r="AA185" i="35"/>
  <c r="Y186" i="35"/>
  <c r="AA186" i="35"/>
  <c r="Y187" i="35"/>
  <c r="AA187" i="35"/>
  <c r="Y188" i="35"/>
  <c r="AA188" i="35"/>
  <c r="Y189" i="35"/>
  <c r="AA189" i="35"/>
  <c r="Y190" i="35"/>
  <c r="AA190" i="35"/>
  <c r="Y191" i="35"/>
  <c r="AA191" i="35"/>
  <c r="Y192" i="35"/>
  <c r="AA192" i="35"/>
  <c r="Y193" i="35"/>
  <c r="AA193" i="35"/>
  <c r="Y194" i="35"/>
  <c r="AA194" i="35"/>
  <c r="Y195" i="35"/>
  <c r="AA195" i="35"/>
  <c r="Y196" i="35"/>
  <c r="AA196" i="35"/>
  <c r="Y197" i="35"/>
  <c r="AA197" i="35"/>
  <c r="Y198" i="35"/>
  <c r="AA198" i="35"/>
  <c r="Y199" i="35"/>
  <c r="AA199" i="35"/>
  <c r="Y200" i="35"/>
  <c r="AA200" i="35"/>
  <c r="Y201" i="35"/>
  <c r="AA201" i="35"/>
  <c r="Y202" i="35"/>
  <c r="AA202" i="35"/>
  <c r="Y203" i="35"/>
  <c r="AA203" i="35"/>
  <c r="Y204" i="35"/>
  <c r="AA204" i="35"/>
  <c r="Y205" i="35"/>
  <c r="AA205" i="35"/>
  <c r="Y206" i="35"/>
  <c r="AA206" i="35"/>
  <c r="Y207" i="35"/>
  <c r="AA207" i="35"/>
  <c r="Y208" i="35"/>
  <c r="AA208" i="35"/>
  <c r="Y209" i="35"/>
  <c r="AA209" i="35"/>
  <c r="Y210" i="35"/>
  <c r="AA210" i="35"/>
  <c r="Y183" i="35"/>
  <c r="AA183" i="35"/>
  <c r="Y104" i="35"/>
  <c r="AA104" i="35"/>
  <c r="Y105" i="35"/>
  <c r="AA105" i="35"/>
  <c r="Y106" i="35"/>
  <c r="AA106" i="35"/>
  <c r="Y107" i="35"/>
  <c r="AA107" i="35"/>
  <c r="Y108" i="35"/>
  <c r="AA108" i="35"/>
  <c r="Y109" i="35"/>
  <c r="AA109" i="35"/>
  <c r="Y110" i="35"/>
  <c r="AA110" i="35"/>
  <c r="Y111" i="35"/>
  <c r="AA111" i="35"/>
  <c r="Y112" i="35"/>
  <c r="AA112" i="35"/>
  <c r="Y113" i="35"/>
  <c r="AA113" i="35"/>
  <c r="Y114" i="35"/>
  <c r="AA114" i="35"/>
  <c r="Y115" i="35"/>
  <c r="AA115" i="35"/>
  <c r="Y116" i="35"/>
  <c r="AA116" i="35"/>
  <c r="Y117" i="35"/>
  <c r="AA117" i="35"/>
  <c r="Y118" i="35"/>
  <c r="AA118" i="35"/>
  <c r="Y119" i="35"/>
  <c r="AA119" i="35"/>
  <c r="Y120" i="35"/>
  <c r="AA120" i="35"/>
  <c r="Y121" i="35"/>
  <c r="AA121" i="35"/>
  <c r="Y122" i="35"/>
  <c r="AA122" i="35"/>
  <c r="Y123" i="35"/>
  <c r="AA123" i="35"/>
  <c r="Y124" i="35"/>
  <c r="AA124" i="35"/>
  <c r="Y125" i="35"/>
  <c r="AA125" i="35"/>
  <c r="Y126" i="35"/>
  <c r="AA126" i="35"/>
  <c r="Y127" i="35"/>
  <c r="AA127" i="35"/>
  <c r="Y128" i="35"/>
  <c r="AA128" i="35"/>
  <c r="Y129" i="35"/>
  <c r="AA129" i="35"/>
  <c r="Y130" i="35"/>
  <c r="AA130" i="35"/>
  <c r="Y131" i="35"/>
  <c r="AA131" i="35"/>
  <c r="Y132" i="35"/>
  <c r="AA132" i="35"/>
  <c r="Y133" i="35"/>
  <c r="AA133" i="35"/>
  <c r="Y134" i="35"/>
  <c r="AA134" i="35"/>
  <c r="Y135" i="35"/>
  <c r="AA135" i="35"/>
  <c r="Y136" i="35"/>
  <c r="AA136" i="35"/>
  <c r="Y137" i="35"/>
  <c r="AA137" i="35"/>
  <c r="Y138" i="35"/>
  <c r="AA138" i="35"/>
  <c r="Y139" i="35"/>
  <c r="AA139" i="35"/>
  <c r="Y140" i="35"/>
  <c r="AA140" i="35"/>
  <c r="Y141" i="35"/>
  <c r="AA141" i="35"/>
  <c r="Y142" i="35"/>
  <c r="AA142" i="35"/>
  <c r="Y143" i="35"/>
  <c r="AA143" i="35"/>
  <c r="Y144" i="35"/>
  <c r="AA144" i="35"/>
  <c r="Y145" i="35"/>
  <c r="AA145" i="35"/>
  <c r="Y146" i="35"/>
  <c r="AA146" i="35"/>
  <c r="Y147" i="35"/>
  <c r="AA147" i="35"/>
  <c r="Y148" i="35"/>
  <c r="AA148" i="35"/>
  <c r="Y149" i="35"/>
  <c r="AA149" i="35"/>
  <c r="Y150" i="35"/>
  <c r="AA150" i="35"/>
  <c r="Y151" i="35"/>
  <c r="AA151" i="35"/>
  <c r="Y152" i="35"/>
  <c r="AA152" i="35"/>
  <c r="Y153" i="35"/>
  <c r="AA153" i="35"/>
  <c r="Y154" i="35"/>
  <c r="AA154" i="35"/>
  <c r="Y155" i="35"/>
  <c r="AA155" i="35"/>
  <c r="Y156" i="35"/>
  <c r="AA156" i="35"/>
  <c r="Y157" i="35"/>
  <c r="AA157" i="35"/>
  <c r="Y158" i="35"/>
  <c r="AA158" i="35"/>
  <c r="Y159" i="35"/>
  <c r="AA159" i="35"/>
  <c r="Y160" i="35"/>
  <c r="AA160" i="35"/>
  <c r="Y161" i="35"/>
  <c r="AA161" i="35"/>
  <c r="Y162" i="35"/>
  <c r="AA162" i="35"/>
  <c r="Y163" i="35"/>
  <c r="AA163" i="35"/>
  <c r="Y164" i="35"/>
  <c r="AA164" i="35"/>
  <c r="Y165" i="35"/>
  <c r="AA165" i="35"/>
  <c r="Y166" i="35"/>
  <c r="AA166" i="35"/>
  <c r="Y167" i="35"/>
  <c r="AA167" i="35"/>
  <c r="Y168" i="35"/>
  <c r="AA168" i="35"/>
  <c r="Y169" i="35"/>
  <c r="AA169" i="35"/>
  <c r="Y170" i="35"/>
  <c r="AA170" i="35"/>
  <c r="Y171" i="35"/>
  <c r="AA171" i="35"/>
  <c r="Y172" i="35"/>
  <c r="AA172" i="35"/>
  <c r="Y173" i="35"/>
  <c r="AA173" i="35"/>
  <c r="Y174" i="35"/>
  <c r="AA174" i="35"/>
  <c r="Y175" i="35"/>
  <c r="AA175" i="35"/>
  <c r="Y176" i="35"/>
  <c r="AA176" i="35"/>
  <c r="Y103" i="35"/>
  <c r="AA103" i="35"/>
  <c r="Y5" i="35"/>
  <c r="AA5" i="35"/>
  <c r="Y6" i="35"/>
  <c r="AA6" i="35"/>
  <c r="Y7" i="35"/>
  <c r="AA7" i="35"/>
  <c r="Y8" i="35"/>
  <c r="AA8" i="35"/>
  <c r="Y9" i="35"/>
  <c r="AA9" i="35"/>
  <c r="Y10" i="35"/>
  <c r="AA10" i="35"/>
  <c r="Y11" i="35"/>
  <c r="AA11" i="35"/>
  <c r="Y12" i="35"/>
  <c r="AA12" i="35"/>
  <c r="Y13" i="35"/>
  <c r="AA13" i="35"/>
  <c r="Y14" i="35"/>
  <c r="AA14" i="35"/>
  <c r="Y15" i="35"/>
  <c r="AA15" i="35"/>
  <c r="Y16" i="35"/>
  <c r="AA16" i="35"/>
  <c r="Y17" i="35"/>
  <c r="AA17" i="35"/>
  <c r="Y18" i="35"/>
  <c r="AA18" i="35"/>
  <c r="Y19" i="35"/>
  <c r="AA19" i="35"/>
  <c r="Y20" i="35"/>
  <c r="AA20" i="35"/>
  <c r="Y21" i="35"/>
  <c r="AA21" i="35"/>
  <c r="Y22" i="35"/>
  <c r="AA22" i="35"/>
  <c r="Y23" i="35"/>
  <c r="AA23" i="35"/>
  <c r="Y24" i="35"/>
  <c r="AA24" i="35"/>
  <c r="Y25" i="35"/>
  <c r="AA25" i="35"/>
  <c r="Y26" i="35"/>
  <c r="AA26" i="35"/>
  <c r="Y27" i="35"/>
  <c r="AA27" i="35"/>
  <c r="Y28" i="35"/>
  <c r="AA28" i="35"/>
  <c r="Y29" i="35"/>
  <c r="AA29" i="35"/>
  <c r="Y30" i="35"/>
  <c r="AA30" i="35"/>
  <c r="Y31" i="35"/>
  <c r="AA31" i="35"/>
  <c r="Y32" i="35"/>
  <c r="AA32" i="35"/>
  <c r="Y33" i="35"/>
  <c r="AA33" i="35"/>
  <c r="Y34" i="35"/>
  <c r="AA34" i="35"/>
  <c r="Y35" i="35"/>
  <c r="AA35" i="35"/>
  <c r="Y36" i="35"/>
  <c r="AA36" i="35"/>
  <c r="Y37" i="35"/>
  <c r="AA37" i="35"/>
  <c r="Y38" i="35"/>
  <c r="AA38" i="35"/>
  <c r="Y39" i="35"/>
  <c r="AA39" i="35"/>
  <c r="Y40" i="35"/>
  <c r="AA40" i="35"/>
  <c r="Y41" i="35"/>
  <c r="AA41" i="35"/>
  <c r="Y42" i="35"/>
  <c r="AA42" i="35"/>
  <c r="Y43" i="35"/>
  <c r="AA43" i="35"/>
  <c r="Y44" i="35"/>
  <c r="AA44" i="35"/>
  <c r="Y45" i="35"/>
  <c r="AA45" i="35"/>
  <c r="Y46" i="35"/>
  <c r="AA46" i="35"/>
  <c r="Y47" i="35"/>
  <c r="AA47" i="35"/>
  <c r="Y48" i="35"/>
  <c r="AA48" i="35"/>
  <c r="Y49" i="35"/>
  <c r="AA49" i="35"/>
  <c r="Y50" i="35"/>
  <c r="AA50" i="35"/>
  <c r="Y51" i="35"/>
  <c r="AA51" i="35"/>
  <c r="Y52" i="35"/>
  <c r="AA52" i="35"/>
  <c r="Y53" i="35"/>
  <c r="AA53" i="35"/>
  <c r="Y54" i="35"/>
  <c r="AA54" i="35"/>
  <c r="Y55" i="35"/>
  <c r="AA55" i="35"/>
  <c r="Y56" i="35"/>
  <c r="AA56" i="35"/>
  <c r="Y57" i="35"/>
  <c r="AA57" i="35"/>
  <c r="Y58" i="35"/>
  <c r="AA58" i="35"/>
  <c r="Y59" i="35"/>
  <c r="AA59" i="35"/>
  <c r="Y60" i="35"/>
  <c r="AA60" i="35"/>
  <c r="Y61" i="35"/>
  <c r="AA61" i="35"/>
  <c r="Y62" i="35"/>
  <c r="AA62" i="35"/>
  <c r="Y63" i="35"/>
  <c r="AA63" i="35"/>
  <c r="Y64" i="35"/>
  <c r="AA64" i="35"/>
  <c r="Y65" i="35"/>
  <c r="AA65" i="35"/>
  <c r="Y66" i="35"/>
  <c r="AA66" i="35"/>
  <c r="Y67" i="35"/>
  <c r="AA67" i="35"/>
  <c r="Y68" i="35"/>
  <c r="AA68" i="35"/>
  <c r="Y69" i="35"/>
  <c r="AA69" i="35"/>
  <c r="Y70" i="35"/>
  <c r="AA70" i="35"/>
  <c r="Y71" i="35"/>
  <c r="AA71" i="35"/>
  <c r="Y72" i="35"/>
  <c r="AA72" i="35"/>
  <c r="Y73" i="35"/>
  <c r="AA73" i="35"/>
  <c r="Y74" i="35"/>
  <c r="AA74" i="35"/>
  <c r="Y75" i="35"/>
  <c r="AA75" i="35"/>
  <c r="Y76" i="35"/>
  <c r="AA76" i="35"/>
  <c r="Y77" i="35"/>
  <c r="AA77" i="35"/>
  <c r="Y78" i="35"/>
  <c r="AA78" i="35"/>
  <c r="Y79" i="35"/>
  <c r="AA79" i="35"/>
  <c r="Y80" i="35"/>
  <c r="AA80" i="35"/>
  <c r="Y81" i="35"/>
  <c r="AA81" i="35"/>
  <c r="Y82" i="35"/>
  <c r="AA82" i="35"/>
  <c r="Y83" i="35"/>
  <c r="AA83" i="35"/>
  <c r="Y84" i="35"/>
  <c r="AA84" i="35"/>
  <c r="Y85" i="35"/>
  <c r="AA85" i="35"/>
  <c r="Y86" i="35"/>
  <c r="AA86" i="35"/>
  <c r="Y87" i="35"/>
  <c r="AA87" i="35"/>
  <c r="Y88" i="35"/>
  <c r="AA88" i="35"/>
  <c r="Y89" i="35"/>
  <c r="AA89" i="35"/>
  <c r="Y90" i="35"/>
  <c r="AA90" i="35"/>
  <c r="Y91" i="35"/>
  <c r="AA91" i="35"/>
  <c r="Y92" i="35"/>
  <c r="AA92" i="35"/>
  <c r="Y93" i="35"/>
  <c r="AA93" i="35"/>
  <c r="Y94" i="35"/>
  <c r="AA94" i="35"/>
  <c r="Y95" i="35"/>
  <c r="AA95" i="35"/>
  <c r="Y96" i="35"/>
  <c r="AA96" i="35"/>
  <c r="Y97" i="35"/>
  <c r="AA97" i="35"/>
  <c r="AA4" i="35"/>
  <c r="Y4" i="35"/>
  <c r="K113" i="3" l="1"/>
  <c r="K115" i="3"/>
  <c r="K117" i="3"/>
  <c r="K114" i="3"/>
  <c r="K120" i="3"/>
  <c r="K122" i="3"/>
  <c r="K124" i="3"/>
  <c r="K126" i="3"/>
  <c r="K128" i="3"/>
  <c r="K130" i="3"/>
  <c r="K132" i="3"/>
  <c r="K134" i="3"/>
  <c r="K136" i="3"/>
  <c r="K138" i="3"/>
  <c r="K140" i="3"/>
  <c r="K142" i="3"/>
  <c r="K144" i="3"/>
  <c r="K146" i="3"/>
  <c r="K148" i="3"/>
  <c r="K150" i="3"/>
  <c r="K152" i="3"/>
  <c r="K154" i="3"/>
  <c r="K157" i="3"/>
  <c r="K116" i="3"/>
  <c r="K118" i="3"/>
  <c r="K119" i="3"/>
  <c r="K121" i="3"/>
  <c r="K123" i="3"/>
  <c r="K125" i="3"/>
  <c r="K127" i="3"/>
  <c r="K129" i="3"/>
  <c r="K131" i="3"/>
  <c r="K133" i="3"/>
  <c r="K135" i="3"/>
  <c r="K137" i="3"/>
  <c r="K139" i="3"/>
  <c r="K141" i="3"/>
  <c r="K143" i="3"/>
  <c r="K145" i="3"/>
  <c r="K147" i="3"/>
  <c r="K149" i="3"/>
  <c r="K151" i="3"/>
  <c r="K153" i="3"/>
  <c r="K155" i="3"/>
  <c r="K159" i="3"/>
  <c r="K160" i="3"/>
  <c r="K162" i="3"/>
  <c r="K164" i="3"/>
  <c r="K166" i="3"/>
  <c r="K168" i="3"/>
  <c r="K170" i="3"/>
  <c r="K156" i="3"/>
  <c r="K158" i="3"/>
  <c r="K163" i="3"/>
  <c r="K165" i="3"/>
  <c r="K167" i="3"/>
  <c r="K169" i="3"/>
  <c r="K171" i="3"/>
  <c r="K173" i="3"/>
  <c r="K161" i="3"/>
  <c r="K172" i="3"/>
  <c r="K174" i="3"/>
  <c r="K176" i="3"/>
  <c r="K193" i="3"/>
  <c r="K195" i="3"/>
  <c r="K214" i="3"/>
  <c r="K216" i="3"/>
  <c r="K218" i="3"/>
  <c r="K220" i="3"/>
  <c r="K222" i="3"/>
  <c r="K224" i="3"/>
  <c r="K226" i="3"/>
  <c r="K228" i="3"/>
  <c r="K230" i="3"/>
  <c r="K232" i="3"/>
  <c r="K234" i="3"/>
  <c r="K236" i="3"/>
  <c r="K243" i="3"/>
  <c r="K177" i="3"/>
  <c r="K179" i="3"/>
  <c r="K181" i="3"/>
  <c r="K183" i="3"/>
  <c r="K185" i="3"/>
  <c r="K187" i="3"/>
  <c r="K189" i="3"/>
  <c r="K191" i="3"/>
  <c r="K196" i="3"/>
  <c r="K198" i="3"/>
  <c r="K200" i="3"/>
  <c r="K202" i="3"/>
  <c r="K204" i="3"/>
  <c r="K206" i="3"/>
  <c r="K208" i="3"/>
  <c r="K210" i="3"/>
  <c r="K212" i="3"/>
  <c r="K175" i="3"/>
  <c r="K194" i="3"/>
  <c r="K213" i="3"/>
  <c r="K215" i="3"/>
  <c r="K217" i="3"/>
  <c r="K219" i="3"/>
  <c r="K221" i="3"/>
  <c r="K223" i="3"/>
  <c r="K225" i="3"/>
  <c r="K227" i="3"/>
  <c r="K229" i="3"/>
  <c r="K231" i="3"/>
  <c r="K233" i="3"/>
  <c r="K235" i="3"/>
  <c r="K237" i="3"/>
  <c r="K178" i="3"/>
  <c r="K180" i="3"/>
  <c r="K182" i="3"/>
  <c r="K184" i="3"/>
  <c r="K186" i="3"/>
  <c r="K188" i="3"/>
  <c r="K190" i="3"/>
  <c r="K192" i="3"/>
  <c r="K197" i="3"/>
  <c r="K199" i="3"/>
  <c r="K201" i="3"/>
  <c r="K203" i="3"/>
  <c r="K205" i="3"/>
  <c r="K207" i="3"/>
  <c r="K209" i="3"/>
  <c r="K211" i="3"/>
  <c r="K238" i="3"/>
  <c r="K240" i="3"/>
  <c r="K245" i="3"/>
  <c r="K247" i="3"/>
  <c r="K249" i="3"/>
  <c r="K251" i="3"/>
  <c r="K253" i="3"/>
  <c r="K255" i="3"/>
  <c r="K257" i="3"/>
  <c r="K259" i="3"/>
  <c r="K261" i="3"/>
  <c r="K263" i="3"/>
  <c r="K265" i="3"/>
  <c r="K267" i="3"/>
  <c r="K241" i="3"/>
  <c r="K242" i="3"/>
  <c r="K246" i="3"/>
  <c r="K248" i="3"/>
  <c r="K250" i="3"/>
  <c r="K252" i="3"/>
  <c r="K254" i="3"/>
  <c r="K256" i="3"/>
  <c r="K258" i="3"/>
  <c r="K260" i="3"/>
  <c r="K262" i="3"/>
  <c r="K264" i="3"/>
  <c r="K266" i="3"/>
  <c r="K239" i="3"/>
  <c r="K244" i="3"/>
  <c r="K269" i="3"/>
  <c r="K271" i="3"/>
  <c r="K273" i="3"/>
  <c r="K306" i="3"/>
  <c r="K308" i="3"/>
  <c r="K310" i="3"/>
  <c r="K312" i="3"/>
  <c r="K314" i="3"/>
  <c r="K316" i="3"/>
  <c r="K318" i="3"/>
  <c r="K320" i="3"/>
  <c r="K322" i="3"/>
  <c r="K324" i="3"/>
  <c r="K326" i="3"/>
  <c r="K328" i="3"/>
  <c r="K330" i="3"/>
  <c r="K332" i="3"/>
  <c r="K334" i="3"/>
  <c r="K274" i="3"/>
  <c r="K276" i="3"/>
  <c r="K278" i="3"/>
  <c r="K280" i="3"/>
  <c r="K282" i="3"/>
  <c r="K284" i="3"/>
  <c r="K286" i="3"/>
  <c r="K288" i="3"/>
  <c r="K290" i="3"/>
  <c r="K292" i="3"/>
  <c r="K294" i="3"/>
  <c r="K296" i="3"/>
  <c r="K298" i="3"/>
  <c r="K300" i="3"/>
  <c r="K302" i="3"/>
  <c r="K304" i="3"/>
  <c r="K270" i="3"/>
  <c r="K272" i="3"/>
  <c r="K305" i="3"/>
  <c r="K307" i="3"/>
  <c r="K309" i="3"/>
  <c r="K311" i="3"/>
  <c r="K313" i="3"/>
  <c r="K315" i="3"/>
  <c r="K317" i="3"/>
  <c r="K319" i="3"/>
  <c r="K321" i="3"/>
  <c r="K323" i="3"/>
  <c r="K325" i="3"/>
  <c r="K327" i="3"/>
  <c r="K329" i="3"/>
  <c r="K331" i="3"/>
  <c r="K333" i="3"/>
  <c r="K335" i="3"/>
  <c r="K268" i="3"/>
  <c r="K275" i="3"/>
  <c r="K277" i="3"/>
  <c r="K279" i="3"/>
  <c r="K281" i="3"/>
  <c r="K283" i="3"/>
  <c r="K285" i="3"/>
  <c r="K287" i="3"/>
  <c r="K289" i="3"/>
  <c r="K291" i="3"/>
  <c r="K293" i="3"/>
  <c r="K295" i="3"/>
  <c r="K297" i="3"/>
  <c r="K299" i="3"/>
  <c r="K301" i="3"/>
  <c r="K303" i="3"/>
  <c r="K336" i="3"/>
  <c r="K353" i="3"/>
  <c r="K355" i="3"/>
  <c r="K357" i="3"/>
  <c r="K359" i="3"/>
  <c r="K361" i="3"/>
  <c r="K363" i="3"/>
  <c r="K365" i="3"/>
  <c r="K367" i="3"/>
  <c r="K369" i="3"/>
  <c r="K371" i="3"/>
  <c r="K373" i="3"/>
  <c r="K375" i="3"/>
  <c r="K377" i="3"/>
  <c r="K379" i="3"/>
  <c r="K381" i="3"/>
  <c r="K383" i="3"/>
  <c r="K385" i="3"/>
  <c r="K387" i="3"/>
  <c r="K389" i="3"/>
  <c r="K391" i="3"/>
  <c r="K393" i="3"/>
  <c r="K395" i="3"/>
  <c r="K397" i="3"/>
  <c r="K399" i="3"/>
  <c r="K401" i="3"/>
  <c r="K403" i="3"/>
  <c r="K405" i="3"/>
  <c r="K407" i="3"/>
  <c r="K338" i="3"/>
  <c r="K340" i="3"/>
  <c r="K342" i="3"/>
  <c r="K344" i="3"/>
  <c r="K346" i="3"/>
  <c r="K348" i="3"/>
  <c r="K350" i="3"/>
  <c r="K337" i="3"/>
  <c r="K339" i="3"/>
  <c r="K341" i="3"/>
  <c r="K343" i="3"/>
  <c r="K345" i="3"/>
  <c r="K347" i="3"/>
  <c r="K349" i="3"/>
  <c r="K351" i="3"/>
  <c r="K352" i="3"/>
  <c r="K354" i="3"/>
  <c r="K356" i="3"/>
  <c r="K358" i="3"/>
  <c r="K360" i="3"/>
  <c r="K362" i="3"/>
  <c r="K364" i="3"/>
  <c r="K366" i="3"/>
  <c r="K368" i="3"/>
  <c r="K370" i="3"/>
  <c r="K372" i="3"/>
  <c r="K374" i="3"/>
  <c r="K376" i="3"/>
  <c r="K378" i="3"/>
  <c r="K380" i="3"/>
  <c r="K382" i="3"/>
  <c r="K384" i="3"/>
  <c r="K386" i="3"/>
  <c r="K388" i="3"/>
  <c r="K390" i="3"/>
  <c r="K392" i="3"/>
  <c r="K394" i="3"/>
  <c r="K396" i="3"/>
  <c r="K398" i="3"/>
  <c r="K400" i="3"/>
  <c r="K402" i="3"/>
  <c r="K404" i="3"/>
  <c r="K406" i="3"/>
  <c r="K408" i="3"/>
  <c r="K410" i="3"/>
  <c r="K423" i="3"/>
  <c r="K425" i="3"/>
  <c r="K427" i="3"/>
  <c r="K429" i="3"/>
  <c r="K442" i="3"/>
  <c r="K444" i="3"/>
  <c r="K446" i="3"/>
  <c r="K453" i="3"/>
  <c r="K455" i="3"/>
  <c r="K457" i="3"/>
  <c r="K459" i="3"/>
  <c r="K461" i="3"/>
  <c r="K463" i="3"/>
  <c r="K465" i="3"/>
  <c r="K467" i="3"/>
  <c r="K469" i="3"/>
  <c r="K471" i="3"/>
  <c r="K473" i="3"/>
  <c r="K409" i="3"/>
  <c r="K411" i="3"/>
  <c r="K413" i="3"/>
  <c r="K415" i="3"/>
  <c r="K417" i="3"/>
  <c r="K419" i="3"/>
  <c r="K421" i="3"/>
  <c r="K432" i="3"/>
  <c r="K434" i="3"/>
  <c r="K436" i="3"/>
  <c r="K438" i="3"/>
  <c r="K440" i="3"/>
  <c r="K447" i="3"/>
  <c r="K449" i="3"/>
  <c r="K451" i="3"/>
  <c r="K424" i="3"/>
  <c r="K426" i="3"/>
  <c r="K428" i="3"/>
  <c r="K430" i="3"/>
  <c r="K441" i="3"/>
  <c r="K443" i="3"/>
  <c r="K445" i="3"/>
  <c r="K476" i="3"/>
  <c r="K478" i="3"/>
  <c r="K480" i="3"/>
  <c r="K482" i="3"/>
  <c r="K484" i="3"/>
  <c r="K486" i="3"/>
  <c r="K488" i="3"/>
  <c r="K490" i="3"/>
  <c r="K492" i="3"/>
  <c r="K494" i="3"/>
  <c r="K496" i="3"/>
  <c r="K498" i="3"/>
  <c r="K500" i="3"/>
  <c r="K412" i="3"/>
  <c r="K414" i="3"/>
  <c r="K416" i="3"/>
  <c r="K418" i="3"/>
  <c r="K420" i="3"/>
  <c r="K422" i="3"/>
  <c r="K439" i="3"/>
  <c r="K479" i="3"/>
  <c r="K510" i="3"/>
  <c r="K512" i="3"/>
  <c r="K431" i="3"/>
  <c r="K435" i="3"/>
  <c r="K452" i="3"/>
  <c r="K477" i="3"/>
  <c r="K502" i="3"/>
  <c r="K504" i="3"/>
  <c r="K506" i="3"/>
  <c r="K508" i="3"/>
  <c r="K509" i="3"/>
  <c r="K511" i="3"/>
  <c r="K513" i="3"/>
  <c r="K514" i="3"/>
  <c r="K516" i="3"/>
  <c r="K518" i="3"/>
  <c r="K520" i="3"/>
  <c r="K522" i="3"/>
  <c r="K524" i="3"/>
  <c r="K526" i="3"/>
  <c r="K528" i="3"/>
  <c r="K530" i="3"/>
  <c r="K532" i="3"/>
  <c r="K534" i="3"/>
  <c r="K536" i="3"/>
  <c r="K538" i="3"/>
  <c r="K540" i="3"/>
  <c r="K542" i="3"/>
  <c r="K544" i="3"/>
  <c r="K437" i="3"/>
  <c r="K460" i="3"/>
  <c r="K462" i="3"/>
  <c r="K464" i="3"/>
  <c r="K466" i="3"/>
  <c r="K468" i="3"/>
  <c r="K470" i="3"/>
  <c r="K472" i="3"/>
  <c r="K474" i="3"/>
  <c r="K475" i="3"/>
  <c r="K503" i="3"/>
  <c r="K505" i="3"/>
  <c r="K507" i="3"/>
  <c r="K433" i="3"/>
  <c r="K448" i="3"/>
  <c r="K450" i="3"/>
  <c r="K454" i="3"/>
  <c r="K456" i="3"/>
  <c r="K458" i="3"/>
  <c r="K481" i="3"/>
  <c r="K483" i="3"/>
  <c r="K485" i="3"/>
  <c r="K487" i="3"/>
  <c r="K489" i="3"/>
  <c r="K491" i="3"/>
  <c r="K493" i="3"/>
  <c r="K495" i="3"/>
  <c r="K497" i="3"/>
  <c r="K499" i="3"/>
  <c r="K501" i="3"/>
  <c r="K537" i="3"/>
  <c r="K539" i="3"/>
  <c r="K541" i="3"/>
  <c r="K543" i="3"/>
  <c r="K545" i="3"/>
  <c r="K547" i="3"/>
  <c r="K549" i="3"/>
  <c r="K551" i="3"/>
  <c r="K553" i="3"/>
  <c r="K555" i="3"/>
  <c r="K557" i="3"/>
  <c r="K559" i="3"/>
  <c r="K519" i="3"/>
  <c r="K521" i="3"/>
  <c r="K535" i="3"/>
  <c r="K561" i="3"/>
  <c r="K563" i="3"/>
  <c r="K565" i="3"/>
  <c r="K567" i="3"/>
  <c r="K569" i="3"/>
  <c r="K571" i="3"/>
  <c r="K573" i="3"/>
  <c r="K575" i="3"/>
  <c r="K577" i="3"/>
  <c r="K579" i="3"/>
  <c r="K581" i="3"/>
  <c r="K583" i="3"/>
  <c r="K517" i="3"/>
  <c r="K531" i="3"/>
  <c r="K533" i="3"/>
  <c r="K515" i="3"/>
  <c r="K523" i="3"/>
  <c r="K525" i="3"/>
  <c r="K527" i="3"/>
  <c r="K529" i="3"/>
  <c r="K546" i="3"/>
  <c r="K548" i="3"/>
  <c r="K550" i="3"/>
  <c r="K552" i="3"/>
  <c r="K554" i="3"/>
  <c r="K556" i="3"/>
  <c r="K558" i="3"/>
  <c r="K560" i="3"/>
  <c r="K568" i="3"/>
  <c r="K570" i="3"/>
  <c r="K562" i="3"/>
  <c r="K564" i="3"/>
  <c r="K566" i="3"/>
  <c r="K586" i="3"/>
  <c r="K588" i="3"/>
  <c r="K590" i="3"/>
  <c r="K592" i="3"/>
  <c r="K594" i="3"/>
  <c r="K596" i="3"/>
  <c r="K598" i="3"/>
  <c r="K600" i="3"/>
  <c r="K602" i="3"/>
  <c r="K604" i="3"/>
  <c r="K606" i="3"/>
  <c r="K608" i="3"/>
  <c r="K610" i="3"/>
  <c r="K612" i="3"/>
  <c r="K614" i="3"/>
  <c r="K616" i="3"/>
  <c r="K618" i="3"/>
  <c r="K620" i="3"/>
  <c r="K622" i="3"/>
  <c r="K624" i="3"/>
  <c r="K626" i="3"/>
  <c r="K628" i="3"/>
  <c r="K630" i="3"/>
  <c r="K632" i="3"/>
  <c r="K634" i="3"/>
  <c r="K636" i="3"/>
  <c r="K638" i="3"/>
  <c r="K640" i="3"/>
  <c r="K642" i="3"/>
  <c r="K644" i="3"/>
  <c r="K646" i="3"/>
  <c r="K648" i="3"/>
  <c r="K650" i="3"/>
  <c r="K652" i="3"/>
  <c r="K654" i="3"/>
  <c r="K656" i="3"/>
  <c r="K658" i="3"/>
  <c r="K660" i="3"/>
  <c r="K662" i="3"/>
  <c r="K664" i="3"/>
  <c r="K666" i="3"/>
  <c r="K668" i="3"/>
  <c r="K670" i="3"/>
  <c r="K572" i="3"/>
  <c r="K574" i="3"/>
  <c r="K576" i="3"/>
  <c r="K578" i="3"/>
  <c r="K580" i="3"/>
  <c r="K582" i="3"/>
  <c r="K584" i="3"/>
  <c r="K585" i="3"/>
  <c r="K587" i="3"/>
  <c r="K589" i="3"/>
  <c r="K591" i="3"/>
  <c r="K593" i="3"/>
  <c r="K595" i="3"/>
  <c r="K597" i="3"/>
  <c r="K599" i="3"/>
  <c r="K601" i="3"/>
  <c r="K603" i="3"/>
  <c r="K605" i="3"/>
  <c r="K607" i="3"/>
  <c r="K609" i="3"/>
  <c r="K611" i="3"/>
  <c r="K613" i="3"/>
  <c r="K615" i="3"/>
  <c r="K617" i="3"/>
  <c r="K619" i="3"/>
  <c r="K621" i="3"/>
  <c r="K623" i="3"/>
  <c r="K625" i="3"/>
  <c r="K627" i="3"/>
  <c r="K629" i="3"/>
  <c r="K631" i="3"/>
  <c r="K633" i="3"/>
  <c r="K635" i="3"/>
  <c r="K637" i="3"/>
  <c r="K639" i="3"/>
  <c r="K641" i="3"/>
  <c r="K643" i="3"/>
  <c r="K645" i="3"/>
  <c r="K647" i="3"/>
  <c r="K649" i="3"/>
  <c r="K651" i="3"/>
  <c r="K653" i="3"/>
  <c r="K655" i="3"/>
  <c r="K657" i="3"/>
  <c r="K659" i="3"/>
  <c r="K661" i="3"/>
  <c r="K663" i="3"/>
  <c r="K665" i="3"/>
  <c r="K667" i="3"/>
  <c r="K669" i="3"/>
  <c r="K671" i="3"/>
  <c r="K7" i="3"/>
  <c r="K14" i="3"/>
  <c r="K18" i="3"/>
  <c r="K21" i="3"/>
  <c r="K23" i="3"/>
  <c r="K25" i="3"/>
  <c r="K27" i="3"/>
  <c r="K29" i="3"/>
  <c r="K31" i="3"/>
  <c r="K33" i="3"/>
  <c r="K46" i="3"/>
  <c r="K53" i="3"/>
  <c r="K60" i="3"/>
  <c r="K62" i="3"/>
  <c r="K64" i="3"/>
  <c r="K66" i="3"/>
  <c r="K68" i="3"/>
  <c r="K70" i="3"/>
  <c r="K72" i="3"/>
  <c r="K74" i="3"/>
  <c r="K76" i="3"/>
  <c r="K78" i="3"/>
  <c r="K80" i="3"/>
  <c r="K10" i="3"/>
  <c r="K13" i="3"/>
  <c r="K17" i="3"/>
  <c r="K35" i="3"/>
  <c r="K37" i="3"/>
  <c r="K39" i="3"/>
  <c r="K41" i="3"/>
  <c r="K43" i="3"/>
  <c r="K45" i="3"/>
  <c r="K48" i="3"/>
  <c r="K50" i="3"/>
  <c r="K55" i="3"/>
  <c r="K57" i="3"/>
  <c r="K82" i="3"/>
  <c r="K84" i="3"/>
  <c r="K86" i="3"/>
  <c r="K88" i="3"/>
  <c r="K90" i="3"/>
  <c r="K92" i="3"/>
  <c r="K94" i="3"/>
  <c r="K96" i="3"/>
  <c r="K98" i="3"/>
  <c r="K100" i="3"/>
  <c r="K102" i="3"/>
  <c r="K104" i="3"/>
  <c r="K106" i="3"/>
  <c r="K108" i="3"/>
  <c r="K110" i="3"/>
  <c r="K112" i="3"/>
  <c r="K6" i="3"/>
  <c r="K9" i="3"/>
  <c r="K12" i="3"/>
  <c r="K16" i="3"/>
  <c r="K20" i="3"/>
  <c r="K22" i="3"/>
  <c r="K24" i="3"/>
  <c r="K26" i="3"/>
  <c r="K28" i="3"/>
  <c r="K30" i="3"/>
  <c r="K32" i="3"/>
  <c r="K47" i="3"/>
  <c r="K52" i="3"/>
  <c r="K54" i="3"/>
  <c r="K59" i="3"/>
  <c r="K61" i="3"/>
  <c r="K63" i="3"/>
  <c r="K65" i="3"/>
  <c r="K67" i="3"/>
  <c r="K69" i="3"/>
  <c r="K71" i="3"/>
  <c r="K73" i="3"/>
  <c r="K75" i="3"/>
  <c r="K77" i="3"/>
  <c r="K79" i="3"/>
  <c r="K81" i="3"/>
  <c r="K8" i="3"/>
  <c r="K11" i="3"/>
  <c r="K15" i="3"/>
  <c r="K19" i="3"/>
  <c r="K34" i="3"/>
  <c r="K36" i="3"/>
  <c r="K38" i="3"/>
  <c r="K40" i="3"/>
  <c r="K42" i="3"/>
  <c r="K44" i="3"/>
  <c r="K49" i="3"/>
  <c r="K51" i="3"/>
  <c r="K56" i="3"/>
  <c r="K58" i="3"/>
  <c r="K83" i="3"/>
  <c r="K85" i="3"/>
  <c r="K87" i="3"/>
  <c r="K89" i="3"/>
  <c r="K91" i="3"/>
  <c r="K93" i="3"/>
  <c r="K95" i="3"/>
  <c r="K97" i="3"/>
  <c r="K99" i="3"/>
  <c r="K101" i="3"/>
  <c r="K103" i="3"/>
  <c r="K105" i="3"/>
  <c r="K107" i="3"/>
  <c r="K109" i="3"/>
  <c r="K111" i="3"/>
  <c r="K4" i="3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91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63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30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4" i="34"/>
  <c r="J5" i="3" s="1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91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63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30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4" i="34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62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78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3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62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78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3" i="33"/>
  <c r="I114" i="3" l="1"/>
  <c r="I116" i="3"/>
  <c r="I118" i="3"/>
  <c r="I113" i="3"/>
  <c r="I115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17" i="3"/>
  <c r="I157" i="3"/>
  <c r="I163" i="3"/>
  <c r="I165" i="3"/>
  <c r="I167" i="3"/>
  <c r="I169" i="3"/>
  <c r="I171" i="3"/>
  <c r="I158" i="3"/>
  <c r="I160" i="3"/>
  <c r="I161" i="3"/>
  <c r="I162" i="3"/>
  <c r="I164" i="3"/>
  <c r="I166" i="3"/>
  <c r="I168" i="3"/>
  <c r="I170" i="3"/>
  <c r="I172" i="3"/>
  <c r="I174" i="3"/>
  <c r="I159" i="3"/>
  <c r="I173" i="3"/>
  <c r="I177" i="3"/>
  <c r="I179" i="3"/>
  <c r="I181" i="3"/>
  <c r="I183" i="3"/>
  <c r="I185" i="3"/>
  <c r="I187" i="3"/>
  <c r="I189" i="3"/>
  <c r="I191" i="3"/>
  <c r="I196" i="3"/>
  <c r="I198" i="3"/>
  <c r="I200" i="3"/>
  <c r="I202" i="3"/>
  <c r="I204" i="3"/>
  <c r="I206" i="3"/>
  <c r="I208" i="3"/>
  <c r="I210" i="3"/>
  <c r="I212" i="3"/>
  <c r="I239" i="3"/>
  <c r="I241" i="3"/>
  <c r="I175" i="3"/>
  <c r="I194" i="3"/>
  <c r="I213" i="3"/>
  <c r="I215" i="3"/>
  <c r="I217" i="3"/>
  <c r="I219" i="3"/>
  <c r="I221" i="3"/>
  <c r="I223" i="3"/>
  <c r="I225" i="3"/>
  <c r="I227" i="3"/>
  <c r="I229" i="3"/>
  <c r="I178" i="3"/>
  <c r="I180" i="3"/>
  <c r="I182" i="3"/>
  <c r="I184" i="3"/>
  <c r="I186" i="3"/>
  <c r="I188" i="3"/>
  <c r="I190" i="3"/>
  <c r="I192" i="3"/>
  <c r="I197" i="3"/>
  <c r="I199" i="3"/>
  <c r="I201" i="3"/>
  <c r="I203" i="3"/>
  <c r="I205" i="3"/>
  <c r="I207" i="3"/>
  <c r="I209" i="3"/>
  <c r="I211" i="3"/>
  <c r="I238" i="3"/>
  <c r="I240" i="3"/>
  <c r="I176" i="3"/>
  <c r="I193" i="3"/>
  <c r="I195" i="3"/>
  <c r="I214" i="3"/>
  <c r="I216" i="3"/>
  <c r="I218" i="3"/>
  <c r="I220" i="3"/>
  <c r="I222" i="3"/>
  <c r="I224" i="3"/>
  <c r="I226" i="3"/>
  <c r="I228" i="3"/>
  <c r="I230" i="3"/>
  <c r="I232" i="3"/>
  <c r="I234" i="3"/>
  <c r="I236" i="3"/>
  <c r="I242" i="3"/>
  <c r="I243" i="3"/>
  <c r="I235" i="3"/>
  <c r="I246" i="3"/>
  <c r="I248" i="3"/>
  <c r="I250" i="3"/>
  <c r="I252" i="3"/>
  <c r="I254" i="3"/>
  <c r="I256" i="3"/>
  <c r="I258" i="3"/>
  <c r="I260" i="3"/>
  <c r="I262" i="3"/>
  <c r="I264" i="3"/>
  <c r="I266" i="3"/>
  <c r="I268" i="3"/>
  <c r="I231" i="3"/>
  <c r="I233" i="3"/>
  <c r="I237" i="3"/>
  <c r="I244" i="3"/>
  <c r="I245" i="3"/>
  <c r="I247" i="3"/>
  <c r="I249" i="3"/>
  <c r="I251" i="3"/>
  <c r="I253" i="3"/>
  <c r="I255" i="3"/>
  <c r="I257" i="3"/>
  <c r="I259" i="3"/>
  <c r="I261" i="3"/>
  <c r="I263" i="3"/>
  <c r="I265" i="3"/>
  <c r="I267" i="3"/>
  <c r="I274" i="3"/>
  <c r="I276" i="3"/>
  <c r="I278" i="3"/>
  <c r="I280" i="3"/>
  <c r="I282" i="3"/>
  <c r="I284" i="3"/>
  <c r="I286" i="3"/>
  <c r="I288" i="3"/>
  <c r="I290" i="3"/>
  <c r="I292" i="3"/>
  <c r="I294" i="3"/>
  <c r="I296" i="3"/>
  <c r="I298" i="3"/>
  <c r="I300" i="3"/>
  <c r="I302" i="3"/>
  <c r="I304" i="3"/>
  <c r="I327" i="3"/>
  <c r="I329" i="3"/>
  <c r="I331" i="3"/>
  <c r="I333" i="3"/>
  <c r="I335" i="3"/>
  <c r="I270" i="3"/>
  <c r="I272" i="3"/>
  <c r="I305" i="3"/>
  <c r="I307" i="3"/>
  <c r="I309" i="3"/>
  <c r="I311" i="3"/>
  <c r="I313" i="3"/>
  <c r="I315" i="3"/>
  <c r="I317" i="3"/>
  <c r="I319" i="3"/>
  <c r="I321" i="3"/>
  <c r="I323" i="3"/>
  <c r="I325" i="3"/>
  <c r="I275" i="3"/>
  <c r="I277" i="3"/>
  <c r="I279" i="3"/>
  <c r="I281" i="3"/>
  <c r="I283" i="3"/>
  <c r="I285" i="3"/>
  <c r="I287" i="3"/>
  <c r="I289" i="3"/>
  <c r="I291" i="3"/>
  <c r="I293" i="3"/>
  <c r="I295" i="3"/>
  <c r="I297" i="3"/>
  <c r="I299" i="3"/>
  <c r="I301" i="3"/>
  <c r="I303" i="3"/>
  <c r="I328" i="3"/>
  <c r="I330" i="3"/>
  <c r="I332" i="3"/>
  <c r="I334" i="3"/>
  <c r="I269" i="3"/>
  <c r="I271" i="3"/>
  <c r="I273" i="3"/>
  <c r="I306" i="3"/>
  <c r="I308" i="3"/>
  <c r="I310" i="3"/>
  <c r="I312" i="3"/>
  <c r="I314" i="3"/>
  <c r="I316" i="3"/>
  <c r="I318" i="3"/>
  <c r="I320" i="3"/>
  <c r="I322" i="3"/>
  <c r="I324" i="3"/>
  <c r="I326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4" i="3"/>
  <c r="I356" i="3"/>
  <c r="I358" i="3"/>
  <c r="I360" i="3"/>
  <c r="I362" i="3"/>
  <c r="I364" i="3"/>
  <c r="I366" i="3"/>
  <c r="I368" i="3"/>
  <c r="I370" i="3"/>
  <c r="I372" i="3"/>
  <c r="I374" i="3"/>
  <c r="I376" i="3"/>
  <c r="I378" i="3"/>
  <c r="I380" i="3"/>
  <c r="I382" i="3"/>
  <c r="I384" i="3"/>
  <c r="I386" i="3"/>
  <c r="I388" i="3"/>
  <c r="I390" i="3"/>
  <c r="I392" i="3"/>
  <c r="I394" i="3"/>
  <c r="I396" i="3"/>
  <c r="I398" i="3"/>
  <c r="I400" i="3"/>
  <c r="I402" i="3"/>
  <c r="I404" i="3"/>
  <c r="I406" i="3"/>
  <c r="I408" i="3"/>
  <c r="I337" i="3"/>
  <c r="I353" i="3"/>
  <c r="I355" i="3"/>
  <c r="I357" i="3"/>
  <c r="I359" i="3"/>
  <c r="I361" i="3"/>
  <c r="I363" i="3"/>
  <c r="I365" i="3"/>
  <c r="I367" i="3"/>
  <c r="I369" i="3"/>
  <c r="I371" i="3"/>
  <c r="I373" i="3"/>
  <c r="I375" i="3"/>
  <c r="I377" i="3"/>
  <c r="I379" i="3"/>
  <c r="I381" i="3"/>
  <c r="I383" i="3"/>
  <c r="I385" i="3"/>
  <c r="I387" i="3"/>
  <c r="I389" i="3"/>
  <c r="I391" i="3"/>
  <c r="I393" i="3"/>
  <c r="I395" i="3"/>
  <c r="I397" i="3"/>
  <c r="I399" i="3"/>
  <c r="I401" i="3"/>
  <c r="I403" i="3"/>
  <c r="I405" i="3"/>
  <c r="I407" i="3"/>
  <c r="I409" i="3"/>
  <c r="I411" i="3"/>
  <c r="I336" i="3"/>
  <c r="I413" i="3"/>
  <c r="I415" i="3"/>
  <c r="I417" i="3"/>
  <c r="I419" i="3"/>
  <c r="I421" i="3"/>
  <c r="I432" i="3"/>
  <c r="I434" i="3"/>
  <c r="I436" i="3"/>
  <c r="I438" i="3"/>
  <c r="I440" i="3"/>
  <c r="I447" i="3"/>
  <c r="I449" i="3"/>
  <c r="I451" i="3"/>
  <c r="I410" i="3"/>
  <c r="I424" i="3"/>
  <c r="I426" i="3"/>
  <c r="I428" i="3"/>
  <c r="I430" i="3"/>
  <c r="I441" i="3"/>
  <c r="I443" i="3"/>
  <c r="I445" i="3"/>
  <c r="I412" i="3"/>
  <c r="I414" i="3"/>
  <c r="I416" i="3"/>
  <c r="I418" i="3"/>
  <c r="I420" i="3"/>
  <c r="I422" i="3"/>
  <c r="I431" i="3"/>
  <c r="I433" i="3"/>
  <c r="I435" i="3"/>
  <c r="I437" i="3"/>
  <c r="I439" i="3"/>
  <c r="I448" i="3"/>
  <c r="I450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23" i="3"/>
  <c r="I429" i="3"/>
  <c r="I477" i="3"/>
  <c r="I482" i="3"/>
  <c r="I484" i="3"/>
  <c r="I486" i="3"/>
  <c r="I488" i="3"/>
  <c r="I490" i="3"/>
  <c r="I492" i="3"/>
  <c r="I494" i="3"/>
  <c r="I496" i="3"/>
  <c r="I498" i="3"/>
  <c r="I500" i="3"/>
  <c r="I502" i="3"/>
  <c r="I503" i="3"/>
  <c r="I504" i="3"/>
  <c r="I505" i="3"/>
  <c r="I506" i="3"/>
  <c r="I507" i="3"/>
  <c r="I508" i="3"/>
  <c r="I425" i="3"/>
  <c r="I446" i="3"/>
  <c r="I475" i="3"/>
  <c r="I478" i="3"/>
  <c r="I480" i="3"/>
  <c r="I515" i="3"/>
  <c r="I517" i="3"/>
  <c r="I519" i="3"/>
  <c r="I521" i="3"/>
  <c r="I523" i="3"/>
  <c r="I525" i="3"/>
  <c r="I527" i="3"/>
  <c r="I529" i="3"/>
  <c r="I531" i="3"/>
  <c r="I533" i="3"/>
  <c r="I535" i="3"/>
  <c r="I537" i="3"/>
  <c r="I539" i="3"/>
  <c r="I541" i="3"/>
  <c r="I543" i="3"/>
  <c r="I545" i="3"/>
  <c r="I442" i="3"/>
  <c r="I476" i="3"/>
  <c r="I481" i="3"/>
  <c r="I483" i="3"/>
  <c r="I485" i="3"/>
  <c r="I487" i="3"/>
  <c r="I489" i="3"/>
  <c r="I491" i="3"/>
  <c r="I493" i="3"/>
  <c r="I495" i="3"/>
  <c r="I497" i="3"/>
  <c r="I499" i="3"/>
  <c r="I501" i="3"/>
  <c r="I427" i="3"/>
  <c r="I444" i="3"/>
  <c r="I479" i="3"/>
  <c r="I509" i="3"/>
  <c r="I510" i="3"/>
  <c r="I511" i="3"/>
  <c r="I512" i="3"/>
  <c r="I513" i="3"/>
  <c r="I514" i="3"/>
  <c r="I522" i="3"/>
  <c r="I520" i="3"/>
  <c r="I534" i="3"/>
  <c r="I536" i="3"/>
  <c r="I538" i="3"/>
  <c r="I540" i="3"/>
  <c r="I542" i="3"/>
  <c r="I544" i="3"/>
  <c r="I562" i="3"/>
  <c r="I564" i="3"/>
  <c r="I566" i="3"/>
  <c r="I568" i="3"/>
  <c r="I570" i="3"/>
  <c r="I572" i="3"/>
  <c r="I574" i="3"/>
  <c r="I576" i="3"/>
  <c r="I578" i="3"/>
  <c r="I580" i="3"/>
  <c r="I582" i="3"/>
  <c r="I584" i="3"/>
  <c r="I516" i="3"/>
  <c r="I518" i="3"/>
  <c r="I530" i="3"/>
  <c r="I532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24" i="3"/>
  <c r="I526" i="3"/>
  <c r="I528" i="3"/>
  <c r="I561" i="3"/>
  <c r="I567" i="3"/>
  <c r="I569" i="3"/>
  <c r="I586" i="3"/>
  <c r="I588" i="3"/>
  <c r="I590" i="3"/>
  <c r="I592" i="3"/>
  <c r="I594" i="3"/>
  <c r="I596" i="3"/>
  <c r="I598" i="3"/>
  <c r="I600" i="3"/>
  <c r="I602" i="3"/>
  <c r="I604" i="3"/>
  <c r="I606" i="3"/>
  <c r="I608" i="3"/>
  <c r="I610" i="3"/>
  <c r="I612" i="3"/>
  <c r="I614" i="3"/>
  <c r="I616" i="3"/>
  <c r="I618" i="3"/>
  <c r="I620" i="3"/>
  <c r="I622" i="3"/>
  <c r="I624" i="3"/>
  <c r="I626" i="3"/>
  <c r="I628" i="3"/>
  <c r="I630" i="3"/>
  <c r="I632" i="3"/>
  <c r="I634" i="3"/>
  <c r="I636" i="3"/>
  <c r="I638" i="3"/>
  <c r="I640" i="3"/>
  <c r="I642" i="3"/>
  <c r="I644" i="3"/>
  <c r="I646" i="3"/>
  <c r="I648" i="3"/>
  <c r="I650" i="3"/>
  <c r="I652" i="3"/>
  <c r="I654" i="3"/>
  <c r="I656" i="3"/>
  <c r="I658" i="3"/>
  <c r="I660" i="3"/>
  <c r="I662" i="3"/>
  <c r="I664" i="3"/>
  <c r="I666" i="3"/>
  <c r="I668" i="3"/>
  <c r="I670" i="3"/>
  <c r="I563" i="3"/>
  <c r="I565" i="3"/>
  <c r="I573" i="3"/>
  <c r="I575" i="3"/>
  <c r="I577" i="3"/>
  <c r="I579" i="3"/>
  <c r="I581" i="3"/>
  <c r="I583" i="3"/>
  <c r="I585" i="3"/>
  <c r="I587" i="3"/>
  <c r="I589" i="3"/>
  <c r="I591" i="3"/>
  <c r="I593" i="3"/>
  <c r="I595" i="3"/>
  <c r="I597" i="3"/>
  <c r="I599" i="3"/>
  <c r="I601" i="3"/>
  <c r="I603" i="3"/>
  <c r="I605" i="3"/>
  <c r="I607" i="3"/>
  <c r="I609" i="3"/>
  <c r="I611" i="3"/>
  <c r="I613" i="3"/>
  <c r="I615" i="3"/>
  <c r="I617" i="3"/>
  <c r="I619" i="3"/>
  <c r="I621" i="3"/>
  <c r="I623" i="3"/>
  <c r="I625" i="3"/>
  <c r="I627" i="3"/>
  <c r="I629" i="3"/>
  <c r="I631" i="3"/>
  <c r="I633" i="3"/>
  <c r="I635" i="3"/>
  <c r="I637" i="3"/>
  <c r="I639" i="3"/>
  <c r="I641" i="3"/>
  <c r="I643" i="3"/>
  <c r="I645" i="3"/>
  <c r="I647" i="3"/>
  <c r="I649" i="3"/>
  <c r="I651" i="3"/>
  <c r="I653" i="3"/>
  <c r="I655" i="3"/>
  <c r="I657" i="3"/>
  <c r="I659" i="3"/>
  <c r="I661" i="3"/>
  <c r="I663" i="3"/>
  <c r="I665" i="3"/>
  <c r="I667" i="3"/>
  <c r="I669" i="3"/>
  <c r="I671" i="3"/>
  <c r="I571" i="3"/>
  <c r="I6" i="3"/>
  <c r="I9" i="3"/>
  <c r="I12" i="3"/>
  <c r="I16" i="3"/>
  <c r="I20" i="3"/>
  <c r="I35" i="3"/>
  <c r="I37" i="3"/>
  <c r="I39" i="3"/>
  <c r="I41" i="3"/>
  <c r="I43" i="3"/>
  <c r="I45" i="3"/>
  <c r="I50" i="3"/>
  <c r="I52" i="3"/>
  <c r="I57" i="3"/>
  <c r="I59" i="3"/>
  <c r="I84" i="3"/>
  <c r="I86" i="3"/>
  <c r="I88" i="3"/>
  <c r="I90" i="3"/>
  <c r="I92" i="3"/>
  <c r="I94" i="3"/>
  <c r="I96" i="3"/>
  <c r="I98" i="3"/>
  <c r="I100" i="3"/>
  <c r="I102" i="3"/>
  <c r="I104" i="3"/>
  <c r="I106" i="3"/>
  <c r="I108" i="3"/>
  <c r="I110" i="3"/>
  <c r="I112" i="3"/>
  <c r="I8" i="3"/>
  <c r="I15" i="3"/>
  <c r="I19" i="3"/>
  <c r="I22" i="3"/>
  <c r="I24" i="3"/>
  <c r="I26" i="3"/>
  <c r="I28" i="3"/>
  <c r="I30" i="3"/>
  <c r="I32" i="3"/>
  <c r="I34" i="3"/>
  <c r="I47" i="3"/>
  <c r="I54" i="3"/>
  <c r="I61" i="3"/>
  <c r="I63" i="3"/>
  <c r="I65" i="3"/>
  <c r="I67" i="3"/>
  <c r="I69" i="3"/>
  <c r="I71" i="3"/>
  <c r="I73" i="3"/>
  <c r="I75" i="3"/>
  <c r="I77" i="3"/>
  <c r="I79" i="3"/>
  <c r="I81" i="3"/>
  <c r="I11" i="3"/>
  <c r="I14" i="3"/>
  <c r="I18" i="3"/>
  <c r="I36" i="3"/>
  <c r="I38" i="3"/>
  <c r="I40" i="3"/>
  <c r="I42" i="3"/>
  <c r="I44" i="3"/>
  <c r="I46" i="3"/>
  <c r="I49" i="3"/>
  <c r="I51" i="3"/>
  <c r="I56" i="3"/>
  <c r="I58" i="3"/>
  <c r="I83" i="3"/>
  <c r="I85" i="3"/>
  <c r="I87" i="3"/>
  <c r="I89" i="3"/>
  <c r="I91" i="3"/>
  <c r="I93" i="3"/>
  <c r="I95" i="3"/>
  <c r="I97" i="3"/>
  <c r="I99" i="3"/>
  <c r="I101" i="3"/>
  <c r="I103" i="3"/>
  <c r="I105" i="3"/>
  <c r="I107" i="3"/>
  <c r="I109" i="3"/>
  <c r="I111" i="3"/>
  <c r="I7" i="3"/>
  <c r="I10" i="3"/>
  <c r="I13" i="3"/>
  <c r="I17" i="3"/>
  <c r="I21" i="3"/>
  <c r="I23" i="3"/>
  <c r="I25" i="3"/>
  <c r="I27" i="3"/>
  <c r="I29" i="3"/>
  <c r="I31" i="3"/>
  <c r="I33" i="3"/>
  <c r="I48" i="3"/>
  <c r="I53" i="3"/>
  <c r="I55" i="3"/>
  <c r="I60" i="3"/>
  <c r="I62" i="3"/>
  <c r="I64" i="3"/>
  <c r="I66" i="3"/>
  <c r="I68" i="3"/>
  <c r="I70" i="3"/>
  <c r="I72" i="3"/>
  <c r="I74" i="3"/>
  <c r="I76" i="3"/>
  <c r="I78" i="3"/>
  <c r="I80" i="3"/>
  <c r="I82" i="3"/>
  <c r="J114" i="3"/>
  <c r="J116" i="3"/>
  <c r="J118" i="3"/>
  <c r="J120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  <c r="J148" i="3"/>
  <c r="J150" i="3"/>
  <c r="J152" i="3"/>
  <c r="J154" i="3"/>
  <c r="J113" i="3"/>
  <c r="J115" i="3"/>
  <c r="J117" i="3"/>
  <c r="J157" i="3"/>
  <c r="J159" i="3"/>
  <c r="J161" i="3"/>
  <c r="J119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147" i="3"/>
  <c r="J149" i="3"/>
  <c r="J151" i="3"/>
  <c r="J153" i="3"/>
  <c r="J155" i="3"/>
  <c r="J156" i="3"/>
  <c r="J158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J199" i="3"/>
  <c r="J201" i="3"/>
  <c r="J203" i="3"/>
  <c r="J205" i="3"/>
  <c r="J207" i="3"/>
  <c r="J209" i="3"/>
  <c r="J211" i="3"/>
  <c r="J213" i="3"/>
  <c r="J215" i="3"/>
  <c r="J217" i="3"/>
  <c r="J219" i="3"/>
  <c r="J221" i="3"/>
  <c r="J223" i="3"/>
  <c r="J225" i="3"/>
  <c r="J227" i="3"/>
  <c r="J229" i="3"/>
  <c r="J231" i="3"/>
  <c r="J233" i="3"/>
  <c r="J235" i="3"/>
  <c r="J237" i="3"/>
  <c r="J239" i="3"/>
  <c r="J241" i="3"/>
  <c r="J243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190" i="3"/>
  <c r="J192" i="3"/>
  <c r="J194" i="3"/>
  <c r="J196" i="3"/>
  <c r="J198" i="3"/>
  <c r="J200" i="3"/>
  <c r="J202" i="3"/>
  <c r="J204" i="3"/>
  <c r="J206" i="3"/>
  <c r="J208" i="3"/>
  <c r="J210" i="3"/>
  <c r="J212" i="3"/>
  <c r="J214" i="3"/>
  <c r="J216" i="3"/>
  <c r="J218" i="3"/>
  <c r="J220" i="3"/>
  <c r="J222" i="3"/>
  <c r="J224" i="3"/>
  <c r="J226" i="3"/>
  <c r="J228" i="3"/>
  <c r="J230" i="3"/>
  <c r="J232" i="3"/>
  <c r="J234" i="3"/>
  <c r="J236" i="3"/>
  <c r="J238" i="3"/>
  <c r="J240" i="3"/>
  <c r="J242" i="3"/>
  <c r="J244" i="3"/>
  <c r="J246" i="3"/>
  <c r="J248" i="3"/>
  <c r="J250" i="3"/>
  <c r="J252" i="3"/>
  <c r="J254" i="3"/>
  <c r="J256" i="3"/>
  <c r="J258" i="3"/>
  <c r="J260" i="3"/>
  <c r="J262" i="3"/>
  <c r="J264" i="3"/>
  <c r="J266" i="3"/>
  <c r="J268" i="3"/>
  <c r="J270" i="3"/>
  <c r="J272" i="3"/>
  <c r="J274" i="3"/>
  <c r="J276" i="3"/>
  <c r="J278" i="3"/>
  <c r="J280" i="3"/>
  <c r="J282" i="3"/>
  <c r="J284" i="3"/>
  <c r="J286" i="3"/>
  <c r="J288" i="3"/>
  <c r="J290" i="3"/>
  <c r="J292" i="3"/>
  <c r="J294" i="3"/>
  <c r="J296" i="3"/>
  <c r="J298" i="3"/>
  <c r="J300" i="3"/>
  <c r="J302" i="3"/>
  <c r="J304" i="3"/>
  <c r="J306" i="3"/>
  <c r="J308" i="3"/>
  <c r="J310" i="3"/>
  <c r="J312" i="3"/>
  <c r="J314" i="3"/>
  <c r="J316" i="3"/>
  <c r="J318" i="3"/>
  <c r="J320" i="3"/>
  <c r="J322" i="3"/>
  <c r="J324" i="3"/>
  <c r="J326" i="3"/>
  <c r="J245" i="3"/>
  <c r="J247" i="3"/>
  <c r="J249" i="3"/>
  <c r="J251" i="3"/>
  <c r="J253" i="3"/>
  <c r="J255" i="3"/>
  <c r="J257" i="3"/>
  <c r="J259" i="3"/>
  <c r="J261" i="3"/>
  <c r="J263" i="3"/>
  <c r="J265" i="3"/>
  <c r="J267" i="3"/>
  <c r="J269" i="3"/>
  <c r="J271" i="3"/>
  <c r="J273" i="3"/>
  <c r="J275" i="3"/>
  <c r="J277" i="3"/>
  <c r="J279" i="3"/>
  <c r="J281" i="3"/>
  <c r="J283" i="3"/>
  <c r="J285" i="3"/>
  <c r="J287" i="3"/>
  <c r="J289" i="3"/>
  <c r="J291" i="3"/>
  <c r="J293" i="3"/>
  <c r="J295" i="3"/>
  <c r="J297" i="3"/>
  <c r="J299" i="3"/>
  <c r="J301" i="3"/>
  <c r="J303" i="3"/>
  <c r="J305" i="3"/>
  <c r="J307" i="3"/>
  <c r="J309" i="3"/>
  <c r="J311" i="3"/>
  <c r="J313" i="3"/>
  <c r="J315" i="3"/>
  <c r="J317" i="3"/>
  <c r="J319" i="3"/>
  <c r="J321" i="3"/>
  <c r="J323" i="3"/>
  <c r="J325" i="3"/>
  <c r="J327" i="3"/>
  <c r="J329" i="3"/>
  <c r="J331" i="3"/>
  <c r="J333" i="3"/>
  <c r="J335" i="3"/>
  <c r="J337" i="3"/>
  <c r="J328" i="3"/>
  <c r="J330" i="3"/>
  <c r="J332" i="3"/>
  <c r="J334" i="3"/>
  <c r="J336" i="3"/>
  <c r="J338" i="3"/>
  <c r="J340" i="3"/>
  <c r="J342" i="3"/>
  <c r="J344" i="3"/>
  <c r="J346" i="3"/>
  <c r="J348" i="3"/>
  <c r="J350" i="3"/>
  <c r="J339" i="3"/>
  <c r="J341" i="3"/>
  <c r="J343" i="3"/>
  <c r="J345" i="3"/>
  <c r="J347" i="3"/>
  <c r="J349" i="3"/>
  <c r="J351" i="3"/>
  <c r="J352" i="3"/>
  <c r="J354" i="3"/>
  <c r="J356" i="3"/>
  <c r="J358" i="3"/>
  <c r="J360" i="3"/>
  <c r="J362" i="3"/>
  <c r="J364" i="3"/>
  <c r="J366" i="3"/>
  <c r="J368" i="3"/>
  <c r="J370" i="3"/>
  <c r="J372" i="3"/>
  <c r="J374" i="3"/>
  <c r="J376" i="3"/>
  <c r="J378" i="3"/>
  <c r="J380" i="3"/>
  <c r="J382" i="3"/>
  <c r="J384" i="3"/>
  <c r="J386" i="3"/>
  <c r="J388" i="3"/>
  <c r="J390" i="3"/>
  <c r="J392" i="3"/>
  <c r="J394" i="3"/>
  <c r="J396" i="3"/>
  <c r="J398" i="3"/>
  <c r="J400" i="3"/>
  <c r="J402" i="3"/>
  <c r="J404" i="3"/>
  <c r="J406" i="3"/>
  <c r="J408" i="3"/>
  <c r="J410" i="3"/>
  <c r="J412" i="3"/>
  <c r="J414" i="3"/>
  <c r="J416" i="3"/>
  <c r="J418" i="3"/>
  <c r="J420" i="3"/>
  <c r="J422" i="3"/>
  <c r="J424" i="3"/>
  <c r="J426" i="3"/>
  <c r="J428" i="3"/>
  <c r="J430" i="3"/>
  <c r="J432" i="3"/>
  <c r="J434" i="3"/>
  <c r="J436" i="3"/>
  <c r="J438" i="3"/>
  <c r="J440" i="3"/>
  <c r="J442" i="3"/>
  <c r="J444" i="3"/>
  <c r="J446" i="3"/>
  <c r="J448" i="3"/>
  <c r="J450" i="3"/>
  <c r="J452" i="3"/>
  <c r="J454" i="3"/>
  <c r="J456" i="3"/>
  <c r="J458" i="3"/>
  <c r="J460" i="3"/>
  <c r="J462" i="3"/>
  <c r="J464" i="3"/>
  <c r="J466" i="3"/>
  <c r="J468" i="3"/>
  <c r="J470" i="3"/>
  <c r="J472" i="3"/>
  <c r="J474" i="3"/>
  <c r="J476" i="3"/>
  <c r="J478" i="3"/>
  <c r="J480" i="3"/>
  <c r="J482" i="3"/>
  <c r="J484" i="3"/>
  <c r="J486" i="3"/>
  <c r="J488" i="3"/>
  <c r="J490" i="3"/>
  <c r="J492" i="3"/>
  <c r="J494" i="3"/>
  <c r="J496" i="3"/>
  <c r="J498" i="3"/>
  <c r="J500" i="3"/>
  <c r="J353" i="3"/>
  <c r="J355" i="3"/>
  <c r="J357" i="3"/>
  <c r="J359" i="3"/>
  <c r="J361" i="3"/>
  <c r="J363" i="3"/>
  <c r="J365" i="3"/>
  <c r="J367" i="3"/>
  <c r="J369" i="3"/>
  <c r="J371" i="3"/>
  <c r="J373" i="3"/>
  <c r="J375" i="3"/>
  <c r="J377" i="3"/>
  <c r="J379" i="3"/>
  <c r="J381" i="3"/>
  <c r="J383" i="3"/>
  <c r="J385" i="3"/>
  <c r="J387" i="3"/>
  <c r="J389" i="3"/>
  <c r="J391" i="3"/>
  <c r="J393" i="3"/>
  <c r="J395" i="3"/>
  <c r="J397" i="3"/>
  <c r="J399" i="3"/>
  <c r="J401" i="3"/>
  <c r="J403" i="3"/>
  <c r="J405" i="3"/>
  <c r="J407" i="3"/>
  <c r="J409" i="3"/>
  <c r="J411" i="3"/>
  <c r="J413" i="3"/>
  <c r="J415" i="3"/>
  <c r="J417" i="3"/>
  <c r="J419" i="3"/>
  <c r="J421" i="3"/>
  <c r="J423" i="3"/>
  <c r="J425" i="3"/>
  <c r="J427" i="3"/>
  <c r="J429" i="3"/>
  <c r="J431" i="3"/>
  <c r="J433" i="3"/>
  <c r="J435" i="3"/>
  <c r="J437" i="3"/>
  <c r="J439" i="3"/>
  <c r="J441" i="3"/>
  <c r="J443" i="3"/>
  <c r="J445" i="3"/>
  <c r="J447" i="3"/>
  <c r="J449" i="3"/>
  <c r="J451" i="3"/>
  <c r="J475" i="3"/>
  <c r="J477" i="3"/>
  <c r="J479" i="3"/>
  <c r="J481" i="3"/>
  <c r="J483" i="3"/>
  <c r="J485" i="3"/>
  <c r="J487" i="3"/>
  <c r="J489" i="3"/>
  <c r="J491" i="3"/>
  <c r="J493" i="3"/>
  <c r="J495" i="3"/>
  <c r="J497" i="3"/>
  <c r="J499" i="3"/>
  <c r="J501" i="3"/>
  <c r="J502" i="3"/>
  <c r="J504" i="3"/>
  <c r="J506" i="3"/>
  <c r="J508" i="3"/>
  <c r="J510" i="3"/>
  <c r="J512" i="3"/>
  <c r="J453" i="3"/>
  <c r="J509" i="3"/>
  <c r="J511" i="3"/>
  <c r="J513" i="3"/>
  <c r="J514" i="3"/>
  <c r="J516" i="3"/>
  <c r="J518" i="3"/>
  <c r="J520" i="3"/>
  <c r="J522" i="3"/>
  <c r="J524" i="3"/>
  <c r="J526" i="3"/>
  <c r="J528" i="3"/>
  <c r="J530" i="3"/>
  <c r="J532" i="3"/>
  <c r="J534" i="3"/>
  <c r="J536" i="3"/>
  <c r="J538" i="3"/>
  <c r="J540" i="3"/>
  <c r="J542" i="3"/>
  <c r="J544" i="3"/>
  <c r="J546" i="3"/>
  <c r="J548" i="3"/>
  <c r="J550" i="3"/>
  <c r="J552" i="3"/>
  <c r="J554" i="3"/>
  <c r="J556" i="3"/>
  <c r="J558" i="3"/>
  <c r="J560" i="3"/>
  <c r="J503" i="3"/>
  <c r="J505" i="3"/>
  <c r="J507" i="3"/>
  <c r="J459" i="3"/>
  <c r="J461" i="3"/>
  <c r="J463" i="3"/>
  <c r="J465" i="3"/>
  <c r="J467" i="3"/>
  <c r="J469" i="3"/>
  <c r="J471" i="3"/>
  <c r="J473" i="3"/>
  <c r="J515" i="3"/>
  <c r="J517" i="3"/>
  <c r="J519" i="3"/>
  <c r="J521" i="3"/>
  <c r="J523" i="3"/>
  <c r="J525" i="3"/>
  <c r="J527" i="3"/>
  <c r="J529" i="3"/>
  <c r="J531" i="3"/>
  <c r="J533" i="3"/>
  <c r="J535" i="3"/>
  <c r="J455" i="3"/>
  <c r="J457" i="3"/>
  <c r="J561" i="3"/>
  <c r="J563" i="3"/>
  <c r="J565" i="3"/>
  <c r="J567" i="3"/>
  <c r="J569" i="3"/>
  <c r="J571" i="3"/>
  <c r="J573" i="3"/>
  <c r="J575" i="3"/>
  <c r="J577" i="3"/>
  <c r="J579" i="3"/>
  <c r="J581" i="3"/>
  <c r="J583" i="3"/>
  <c r="J585" i="3"/>
  <c r="J587" i="3"/>
  <c r="J589" i="3"/>
  <c r="J591" i="3"/>
  <c r="J593" i="3"/>
  <c r="J595" i="3"/>
  <c r="J597" i="3"/>
  <c r="J599" i="3"/>
  <c r="J601" i="3"/>
  <c r="J603" i="3"/>
  <c r="J605" i="3"/>
  <c r="J607" i="3"/>
  <c r="J609" i="3"/>
  <c r="J611" i="3"/>
  <c r="J613" i="3"/>
  <c r="J615" i="3"/>
  <c r="J617" i="3"/>
  <c r="J619" i="3"/>
  <c r="J621" i="3"/>
  <c r="J623" i="3"/>
  <c r="J625" i="3"/>
  <c r="J627" i="3"/>
  <c r="J629" i="3"/>
  <c r="J631" i="3"/>
  <c r="J633" i="3"/>
  <c r="J635" i="3"/>
  <c r="J637" i="3"/>
  <c r="J639" i="3"/>
  <c r="J641" i="3"/>
  <c r="J643" i="3"/>
  <c r="J645" i="3"/>
  <c r="J647" i="3"/>
  <c r="J649" i="3"/>
  <c r="J651" i="3"/>
  <c r="J653" i="3"/>
  <c r="J655" i="3"/>
  <c r="J657" i="3"/>
  <c r="J659" i="3"/>
  <c r="J661" i="3"/>
  <c r="J663" i="3"/>
  <c r="J665" i="3"/>
  <c r="J667" i="3"/>
  <c r="J669" i="3"/>
  <c r="J671" i="3"/>
  <c r="J562" i="3"/>
  <c r="J564" i="3"/>
  <c r="J566" i="3"/>
  <c r="J568" i="3"/>
  <c r="J570" i="3"/>
  <c r="J572" i="3"/>
  <c r="J574" i="3"/>
  <c r="J576" i="3"/>
  <c r="J578" i="3"/>
  <c r="J580" i="3"/>
  <c r="J582" i="3"/>
  <c r="J584" i="3"/>
  <c r="J586" i="3"/>
  <c r="J588" i="3"/>
  <c r="J590" i="3"/>
  <c r="J592" i="3"/>
  <c r="J594" i="3"/>
  <c r="J596" i="3"/>
  <c r="J598" i="3"/>
  <c r="J600" i="3"/>
  <c r="J602" i="3"/>
  <c r="J604" i="3"/>
  <c r="J606" i="3"/>
  <c r="J608" i="3"/>
  <c r="J610" i="3"/>
  <c r="J612" i="3"/>
  <c r="J614" i="3"/>
  <c r="J616" i="3"/>
  <c r="J618" i="3"/>
  <c r="J620" i="3"/>
  <c r="J622" i="3"/>
  <c r="J624" i="3"/>
  <c r="J626" i="3"/>
  <c r="J628" i="3"/>
  <c r="J630" i="3"/>
  <c r="J632" i="3"/>
  <c r="J634" i="3"/>
  <c r="J636" i="3"/>
  <c r="J638" i="3"/>
  <c r="J640" i="3"/>
  <c r="J642" i="3"/>
  <c r="J644" i="3"/>
  <c r="J646" i="3"/>
  <c r="J648" i="3"/>
  <c r="J650" i="3"/>
  <c r="J652" i="3"/>
  <c r="J654" i="3"/>
  <c r="J656" i="3"/>
  <c r="J658" i="3"/>
  <c r="J660" i="3"/>
  <c r="J662" i="3"/>
  <c r="J664" i="3"/>
  <c r="J666" i="3"/>
  <c r="J668" i="3"/>
  <c r="J670" i="3"/>
  <c r="J537" i="3"/>
  <c r="J539" i="3"/>
  <c r="J541" i="3"/>
  <c r="J543" i="3"/>
  <c r="J545" i="3"/>
  <c r="J547" i="3"/>
  <c r="J549" i="3"/>
  <c r="J551" i="3"/>
  <c r="J553" i="3"/>
  <c r="J555" i="3"/>
  <c r="J557" i="3"/>
  <c r="J559" i="3"/>
  <c r="J10" i="3"/>
  <c r="J13" i="3"/>
  <c r="J17" i="3"/>
  <c r="J48" i="3"/>
  <c r="J55" i="3"/>
  <c r="J82" i="3"/>
  <c r="J6" i="3"/>
  <c r="J9" i="3"/>
  <c r="J12" i="3"/>
  <c r="J16" i="3"/>
  <c r="J20" i="3"/>
  <c r="J52" i="3"/>
  <c r="J59" i="3"/>
  <c r="J8" i="3"/>
  <c r="J15" i="3"/>
  <c r="J19" i="3"/>
  <c r="J34" i="3"/>
  <c r="J14" i="3"/>
  <c r="J18" i="3"/>
  <c r="J46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24" i="3"/>
  <c r="J28" i="3"/>
  <c r="J32" i="3"/>
  <c r="J36" i="3"/>
  <c r="J40" i="3"/>
  <c r="J44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7" i="3"/>
  <c r="J11" i="3"/>
  <c r="J23" i="3"/>
  <c r="J27" i="3"/>
  <c r="J31" i="3"/>
  <c r="J35" i="3"/>
  <c r="J39" i="3"/>
  <c r="J43" i="3"/>
  <c r="J47" i="3"/>
  <c r="J51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22" i="3"/>
  <c r="J38" i="3"/>
  <c r="J50" i="3"/>
  <c r="J58" i="3"/>
  <c r="J70" i="3"/>
  <c r="J86" i="3"/>
  <c r="J102" i="3"/>
  <c r="J26" i="3"/>
  <c r="J42" i="3"/>
  <c r="J74" i="3"/>
  <c r="J90" i="3"/>
  <c r="J106" i="3"/>
  <c r="J98" i="3"/>
  <c r="J30" i="3"/>
  <c r="J54" i="3"/>
  <c r="J62" i="3"/>
  <c r="J78" i="3"/>
  <c r="J94" i="3"/>
  <c r="J110" i="3"/>
  <c r="J66" i="3"/>
  <c r="I4" i="3"/>
  <c r="J4" i="3"/>
  <c r="I5" i="3"/>
  <c r="H5" i="3"/>
  <c r="K8" i="15"/>
  <c r="K9" i="15"/>
  <c r="K10" i="15"/>
  <c r="K11" i="15"/>
  <c r="K12" i="15"/>
  <c r="K13" i="15"/>
  <c r="K14" i="15"/>
  <c r="K15" i="15"/>
  <c r="K16" i="15"/>
  <c r="K17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6" i="15"/>
  <c r="K7" i="15"/>
  <c r="K5" i="15"/>
  <c r="N8" i="16"/>
  <c r="H305" i="3" s="1"/>
  <c r="N9" i="16"/>
  <c r="H177" i="3" s="1"/>
  <c r="N10" i="16"/>
  <c r="H14" i="3" s="1"/>
  <c r="N11" i="16"/>
  <c r="H344" i="3" s="1"/>
  <c r="N12" i="16"/>
  <c r="H196" i="3" s="1"/>
  <c r="N13" i="16"/>
  <c r="H193" i="3" s="1"/>
  <c r="N14" i="16"/>
  <c r="H213" i="3" s="1"/>
  <c r="N15" i="16"/>
  <c r="H385" i="3" s="1"/>
  <c r="N16" i="16"/>
  <c r="H393" i="3" s="1"/>
  <c r="N17" i="16"/>
  <c r="H397" i="3" s="1"/>
  <c r="N18" i="16"/>
  <c r="H403" i="3" s="1"/>
  <c r="N19" i="16"/>
  <c r="H423" i="3" s="1"/>
  <c r="N20" i="16"/>
  <c r="H238" i="3" s="1"/>
  <c r="N21" i="16"/>
  <c r="H431" i="3" s="1"/>
  <c r="N22" i="16"/>
  <c r="H441" i="3" s="1"/>
  <c r="N23" i="16"/>
  <c r="H447" i="3" s="1"/>
  <c r="N24" i="16"/>
  <c r="H470" i="3" s="1"/>
  <c r="N25" i="16"/>
  <c r="H468" i="3" s="1"/>
  <c r="N26" i="16"/>
  <c r="H475" i="3" s="1"/>
  <c r="N27" i="16"/>
  <c r="H476" i="3" s="1"/>
  <c r="N28" i="16"/>
  <c r="H500" i="3" s="1"/>
  <c r="N29" i="16"/>
  <c r="H509" i="3" s="1"/>
  <c r="N30" i="16"/>
  <c r="H519" i="3" s="1"/>
  <c r="N31" i="16"/>
  <c r="H523" i="3" s="1"/>
  <c r="N32" i="16"/>
  <c r="H274" i="3" s="1"/>
  <c r="N33" i="16"/>
  <c r="H556" i="3" s="1"/>
  <c r="N34" i="16"/>
  <c r="H572" i="3" s="1"/>
  <c r="N7" i="16"/>
  <c r="H4" i="3" s="1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27" i="15"/>
  <c r="I126" i="15"/>
  <c r="I125" i="15"/>
  <c r="I124" i="15"/>
  <c r="I123" i="15"/>
  <c r="I122" i="15"/>
  <c r="I121" i="15"/>
  <c r="I120" i="15"/>
  <c r="I119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73" i="15"/>
  <c r="I72" i="15"/>
  <c r="I71" i="15"/>
  <c r="I70" i="15"/>
  <c r="I68" i="15"/>
  <c r="I67" i="15"/>
  <c r="I66" i="15"/>
  <c r="I65" i="15"/>
  <c r="I64" i="15"/>
  <c r="I63" i="15"/>
  <c r="I62" i="15"/>
  <c r="I61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G113" i="3" l="1"/>
  <c r="G115" i="3"/>
  <c r="G117" i="3"/>
  <c r="G114" i="3"/>
  <c r="G116" i="3"/>
  <c r="G118" i="3"/>
  <c r="G15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60" i="3"/>
  <c r="G161" i="3"/>
  <c r="G162" i="3"/>
  <c r="G164" i="3"/>
  <c r="G166" i="3"/>
  <c r="G168" i="3"/>
  <c r="G170" i="3"/>
  <c r="G159" i="3"/>
  <c r="G163" i="3"/>
  <c r="G165" i="3"/>
  <c r="G167" i="3"/>
  <c r="G169" i="3"/>
  <c r="G171" i="3"/>
  <c r="G173" i="3"/>
  <c r="G156" i="3"/>
  <c r="G158" i="3"/>
  <c r="G178" i="3"/>
  <c r="G180" i="3"/>
  <c r="G182" i="3"/>
  <c r="G184" i="3"/>
  <c r="G186" i="3"/>
  <c r="G188" i="3"/>
  <c r="G190" i="3"/>
  <c r="G192" i="3"/>
  <c r="G197" i="3"/>
  <c r="G199" i="3"/>
  <c r="G201" i="3"/>
  <c r="G203" i="3"/>
  <c r="G205" i="3"/>
  <c r="G207" i="3"/>
  <c r="G209" i="3"/>
  <c r="G211" i="3"/>
  <c r="G213" i="3"/>
  <c r="G240" i="3"/>
  <c r="G176" i="3"/>
  <c r="G195" i="3"/>
  <c r="G214" i="3"/>
  <c r="G216" i="3"/>
  <c r="G218" i="3"/>
  <c r="G220" i="3"/>
  <c r="G222" i="3"/>
  <c r="G224" i="3"/>
  <c r="G226" i="3"/>
  <c r="G228" i="3"/>
  <c r="G230" i="3"/>
  <c r="G172" i="3"/>
  <c r="G174" i="3"/>
  <c r="G179" i="3"/>
  <c r="G181" i="3"/>
  <c r="G183" i="3"/>
  <c r="G185" i="3"/>
  <c r="G187" i="3"/>
  <c r="G189" i="3"/>
  <c r="G191" i="3"/>
  <c r="G193" i="3"/>
  <c r="G198" i="3"/>
  <c r="G200" i="3"/>
  <c r="G202" i="3"/>
  <c r="G204" i="3"/>
  <c r="G206" i="3"/>
  <c r="G208" i="3"/>
  <c r="G210" i="3"/>
  <c r="G212" i="3"/>
  <c r="G239" i="3"/>
  <c r="G241" i="3"/>
  <c r="G175" i="3"/>
  <c r="G177" i="3"/>
  <c r="G194" i="3"/>
  <c r="G196" i="3"/>
  <c r="G215" i="3"/>
  <c r="G217" i="3"/>
  <c r="G219" i="3"/>
  <c r="G221" i="3"/>
  <c r="G223" i="3"/>
  <c r="G225" i="3"/>
  <c r="G227" i="3"/>
  <c r="G229" i="3"/>
  <c r="G231" i="3"/>
  <c r="G233" i="3"/>
  <c r="G235" i="3"/>
  <c r="G237" i="3"/>
  <c r="G234" i="3"/>
  <c r="G238" i="3"/>
  <c r="G244" i="3"/>
  <c r="G245" i="3"/>
  <c r="G247" i="3"/>
  <c r="G249" i="3"/>
  <c r="G251" i="3"/>
  <c r="G253" i="3"/>
  <c r="G255" i="3"/>
  <c r="G257" i="3"/>
  <c r="G259" i="3"/>
  <c r="G261" i="3"/>
  <c r="G263" i="3"/>
  <c r="G265" i="3"/>
  <c r="G267" i="3"/>
  <c r="G232" i="3"/>
  <c r="G236" i="3"/>
  <c r="G246" i="3"/>
  <c r="G248" i="3"/>
  <c r="G250" i="3"/>
  <c r="G252" i="3"/>
  <c r="G254" i="3"/>
  <c r="G256" i="3"/>
  <c r="G258" i="3"/>
  <c r="G260" i="3"/>
  <c r="G262" i="3"/>
  <c r="G264" i="3"/>
  <c r="G266" i="3"/>
  <c r="G242" i="3"/>
  <c r="G243" i="3"/>
  <c r="G275" i="3"/>
  <c r="G277" i="3"/>
  <c r="G279" i="3"/>
  <c r="G281" i="3"/>
  <c r="G283" i="3"/>
  <c r="G285" i="3"/>
  <c r="G287" i="3"/>
  <c r="G289" i="3"/>
  <c r="G291" i="3"/>
  <c r="G293" i="3"/>
  <c r="G295" i="3"/>
  <c r="G297" i="3"/>
  <c r="G299" i="3"/>
  <c r="G301" i="3"/>
  <c r="G303" i="3"/>
  <c r="G305" i="3"/>
  <c r="G328" i="3"/>
  <c r="G330" i="3"/>
  <c r="G332" i="3"/>
  <c r="G334" i="3"/>
  <c r="G268" i="3"/>
  <c r="G269" i="3"/>
  <c r="G271" i="3"/>
  <c r="G273" i="3"/>
  <c r="G306" i="3"/>
  <c r="G308" i="3"/>
  <c r="G310" i="3"/>
  <c r="G312" i="3"/>
  <c r="G314" i="3"/>
  <c r="G316" i="3"/>
  <c r="G318" i="3"/>
  <c r="G320" i="3"/>
  <c r="G322" i="3"/>
  <c r="G324" i="3"/>
  <c r="G326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302" i="3"/>
  <c r="G304" i="3"/>
  <c r="G327" i="3"/>
  <c r="G329" i="3"/>
  <c r="G331" i="3"/>
  <c r="G333" i="3"/>
  <c r="G335" i="3"/>
  <c r="G270" i="3"/>
  <c r="G272" i="3"/>
  <c r="G274" i="3"/>
  <c r="G307" i="3"/>
  <c r="G309" i="3"/>
  <c r="G311" i="3"/>
  <c r="G313" i="3"/>
  <c r="G315" i="3"/>
  <c r="G317" i="3"/>
  <c r="G319" i="3"/>
  <c r="G321" i="3"/>
  <c r="G323" i="3"/>
  <c r="G325" i="3"/>
  <c r="G353" i="3"/>
  <c r="G355" i="3"/>
  <c r="G357" i="3"/>
  <c r="G359" i="3"/>
  <c r="G361" i="3"/>
  <c r="G363" i="3"/>
  <c r="G365" i="3"/>
  <c r="G367" i="3"/>
  <c r="G369" i="3"/>
  <c r="G371" i="3"/>
  <c r="G373" i="3"/>
  <c r="G375" i="3"/>
  <c r="G377" i="3"/>
  <c r="G379" i="3"/>
  <c r="G381" i="3"/>
  <c r="G383" i="3"/>
  <c r="G385" i="3"/>
  <c r="G387" i="3"/>
  <c r="G389" i="3"/>
  <c r="G391" i="3"/>
  <c r="G393" i="3"/>
  <c r="G395" i="3"/>
  <c r="G397" i="3"/>
  <c r="G399" i="3"/>
  <c r="G401" i="3"/>
  <c r="G403" i="3"/>
  <c r="G405" i="3"/>
  <c r="G407" i="3"/>
  <c r="G336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4" i="3"/>
  <c r="G356" i="3"/>
  <c r="G358" i="3"/>
  <c r="G360" i="3"/>
  <c r="G362" i="3"/>
  <c r="G364" i="3"/>
  <c r="G366" i="3"/>
  <c r="G368" i="3"/>
  <c r="G370" i="3"/>
  <c r="G372" i="3"/>
  <c r="G374" i="3"/>
  <c r="G376" i="3"/>
  <c r="G378" i="3"/>
  <c r="G380" i="3"/>
  <c r="G382" i="3"/>
  <c r="G384" i="3"/>
  <c r="G386" i="3"/>
  <c r="G388" i="3"/>
  <c r="G390" i="3"/>
  <c r="G392" i="3"/>
  <c r="G394" i="3"/>
  <c r="G396" i="3"/>
  <c r="G398" i="3"/>
  <c r="G400" i="3"/>
  <c r="G402" i="3"/>
  <c r="G404" i="3"/>
  <c r="G406" i="3"/>
  <c r="G408" i="3"/>
  <c r="G410" i="3"/>
  <c r="G337" i="3"/>
  <c r="G412" i="3"/>
  <c r="G414" i="3"/>
  <c r="G416" i="3"/>
  <c r="G418" i="3"/>
  <c r="G420" i="3"/>
  <c r="G422" i="3"/>
  <c r="G433" i="3"/>
  <c r="G435" i="3"/>
  <c r="G437" i="3"/>
  <c r="G439" i="3"/>
  <c r="G441" i="3"/>
  <c r="G448" i="3"/>
  <c r="G450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25" i="3"/>
  <c r="G427" i="3"/>
  <c r="G429" i="3"/>
  <c r="G431" i="3"/>
  <c r="G442" i="3"/>
  <c r="G444" i="3"/>
  <c r="G446" i="3"/>
  <c r="G413" i="3"/>
  <c r="G415" i="3"/>
  <c r="G417" i="3"/>
  <c r="G419" i="3"/>
  <c r="G421" i="3"/>
  <c r="G423" i="3"/>
  <c r="G432" i="3"/>
  <c r="G434" i="3"/>
  <c r="G436" i="3"/>
  <c r="G438" i="3"/>
  <c r="G440" i="3"/>
  <c r="G449" i="3"/>
  <c r="G451" i="3"/>
  <c r="G409" i="3"/>
  <c r="G411" i="3"/>
  <c r="G424" i="3"/>
  <c r="G428" i="3"/>
  <c r="G481" i="3"/>
  <c r="G483" i="3"/>
  <c r="G485" i="3"/>
  <c r="G487" i="3"/>
  <c r="G489" i="3"/>
  <c r="G491" i="3"/>
  <c r="G493" i="3"/>
  <c r="G495" i="3"/>
  <c r="G497" i="3"/>
  <c r="G499" i="3"/>
  <c r="G501" i="3"/>
  <c r="G445" i="3"/>
  <c r="G476" i="3"/>
  <c r="G479" i="3"/>
  <c r="G510" i="3"/>
  <c r="G511" i="3"/>
  <c r="G512" i="3"/>
  <c r="G513" i="3"/>
  <c r="G514" i="3"/>
  <c r="G516" i="3"/>
  <c r="G518" i="3"/>
  <c r="G520" i="3"/>
  <c r="G522" i="3"/>
  <c r="G524" i="3"/>
  <c r="G526" i="3"/>
  <c r="G528" i="3"/>
  <c r="G530" i="3"/>
  <c r="G532" i="3"/>
  <c r="G534" i="3"/>
  <c r="G536" i="3"/>
  <c r="G538" i="3"/>
  <c r="G540" i="3"/>
  <c r="G542" i="3"/>
  <c r="G544" i="3"/>
  <c r="G430" i="3"/>
  <c r="G477" i="3"/>
  <c r="G482" i="3"/>
  <c r="G484" i="3"/>
  <c r="G486" i="3"/>
  <c r="G488" i="3"/>
  <c r="G490" i="3"/>
  <c r="G492" i="3"/>
  <c r="G494" i="3"/>
  <c r="G496" i="3"/>
  <c r="G498" i="3"/>
  <c r="G500" i="3"/>
  <c r="G502" i="3"/>
  <c r="G503" i="3"/>
  <c r="G504" i="3"/>
  <c r="G505" i="3"/>
  <c r="G506" i="3"/>
  <c r="G507" i="3"/>
  <c r="G508" i="3"/>
  <c r="G509" i="3"/>
  <c r="G426" i="3"/>
  <c r="G443" i="3"/>
  <c r="G447" i="3"/>
  <c r="G478" i="3"/>
  <c r="G480" i="3"/>
  <c r="G517" i="3"/>
  <c r="G519" i="3"/>
  <c r="G531" i="3"/>
  <c r="G533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15" i="3"/>
  <c r="G525" i="3"/>
  <c r="G527" i="3"/>
  <c r="G529" i="3"/>
  <c r="G537" i="3"/>
  <c r="G539" i="3"/>
  <c r="G541" i="3"/>
  <c r="G543" i="3"/>
  <c r="G545" i="3"/>
  <c r="G561" i="3"/>
  <c r="G563" i="3"/>
  <c r="G565" i="3"/>
  <c r="G567" i="3"/>
  <c r="G569" i="3"/>
  <c r="G571" i="3"/>
  <c r="G573" i="3"/>
  <c r="G575" i="3"/>
  <c r="G577" i="3"/>
  <c r="G579" i="3"/>
  <c r="G581" i="3"/>
  <c r="G583" i="3"/>
  <c r="G523" i="3"/>
  <c r="G521" i="3"/>
  <c r="G535" i="3"/>
  <c r="G574" i="3"/>
  <c r="G576" i="3"/>
  <c r="G578" i="3"/>
  <c r="G580" i="3"/>
  <c r="G582" i="3"/>
  <c r="G584" i="3"/>
  <c r="G585" i="3"/>
  <c r="G587" i="3"/>
  <c r="G589" i="3"/>
  <c r="G591" i="3"/>
  <c r="G593" i="3"/>
  <c r="G595" i="3"/>
  <c r="G597" i="3"/>
  <c r="G599" i="3"/>
  <c r="G601" i="3"/>
  <c r="G603" i="3"/>
  <c r="G605" i="3"/>
  <c r="G607" i="3"/>
  <c r="G609" i="3"/>
  <c r="G611" i="3"/>
  <c r="G613" i="3"/>
  <c r="G615" i="3"/>
  <c r="G617" i="3"/>
  <c r="G619" i="3"/>
  <c r="G621" i="3"/>
  <c r="G623" i="3"/>
  <c r="G625" i="3"/>
  <c r="G627" i="3"/>
  <c r="G629" i="3"/>
  <c r="G631" i="3"/>
  <c r="G633" i="3"/>
  <c r="G635" i="3"/>
  <c r="G637" i="3"/>
  <c r="G639" i="3"/>
  <c r="G641" i="3"/>
  <c r="G643" i="3"/>
  <c r="G645" i="3"/>
  <c r="G647" i="3"/>
  <c r="G649" i="3"/>
  <c r="G651" i="3"/>
  <c r="G653" i="3"/>
  <c r="G655" i="3"/>
  <c r="G657" i="3"/>
  <c r="G659" i="3"/>
  <c r="G661" i="3"/>
  <c r="G663" i="3"/>
  <c r="G665" i="3"/>
  <c r="G667" i="3"/>
  <c r="G669" i="3"/>
  <c r="G671" i="3"/>
  <c r="G572" i="3"/>
  <c r="G568" i="3"/>
  <c r="G570" i="3"/>
  <c r="G586" i="3"/>
  <c r="G588" i="3"/>
  <c r="G590" i="3"/>
  <c r="G592" i="3"/>
  <c r="G594" i="3"/>
  <c r="G596" i="3"/>
  <c r="G598" i="3"/>
  <c r="G600" i="3"/>
  <c r="G602" i="3"/>
  <c r="G604" i="3"/>
  <c r="G606" i="3"/>
  <c r="G608" i="3"/>
  <c r="G610" i="3"/>
  <c r="G612" i="3"/>
  <c r="G614" i="3"/>
  <c r="G616" i="3"/>
  <c r="G618" i="3"/>
  <c r="G620" i="3"/>
  <c r="G622" i="3"/>
  <c r="G624" i="3"/>
  <c r="G626" i="3"/>
  <c r="G628" i="3"/>
  <c r="G630" i="3"/>
  <c r="G632" i="3"/>
  <c r="G634" i="3"/>
  <c r="G636" i="3"/>
  <c r="G638" i="3"/>
  <c r="G640" i="3"/>
  <c r="G642" i="3"/>
  <c r="G644" i="3"/>
  <c r="G646" i="3"/>
  <c r="G648" i="3"/>
  <c r="G650" i="3"/>
  <c r="G652" i="3"/>
  <c r="G654" i="3"/>
  <c r="G656" i="3"/>
  <c r="G658" i="3"/>
  <c r="G660" i="3"/>
  <c r="G662" i="3"/>
  <c r="G664" i="3"/>
  <c r="G666" i="3"/>
  <c r="G668" i="3"/>
  <c r="G670" i="3"/>
  <c r="G562" i="3"/>
  <c r="G564" i="3"/>
  <c r="G566" i="3"/>
  <c r="G11" i="3"/>
  <c r="G14" i="3"/>
  <c r="G18" i="3"/>
  <c r="G36" i="3"/>
  <c r="G38" i="3"/>
  <c r="G40" i="3"/>
  <c r="G42" i="3"/>
  <c r="G44" i="3"/>
  <c r="G46" i="3"/>
  <c r="G49" i="3"/>
  <c r="G51" i="3"/>
  <c r="G56" i="3"/>
  <c r="G58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7" i="3"/>
  <c r="G10" i="3"/>
  <c r="G13" i="3"/>
  <c r="G17" i="3"/>
  <c r="G21" i="3"/>
  <c r="G23" i="3"/>
  <c r="G25" i="3"/>
  <c r="G27" i="3"/>
  <c r="G29" i="3"/>
  <c r="G31" i="3"/>
  <c r="G33" i="3"/>
  <c r="G48" i="3"/>
  <c r="G53" i="3"/>
  <c r="G55" i="3"/>
  <c r="G60" i="3"/>
  <c r="G62" i="3"/>
  <c r="G64" i="3"/>
  <c r="G66" i="3"/>
  <c r="G68" i="3"/>
  <c r="G70" i="3"/>
  <c r="G72" i="3"/>
  <c r="G74" i="3"/>
  <c r="G76" i="3"/>
  <c r="G78" i="3"/>
  <c r="G80" i="3"/>
  <c r="G82" i="3"/>
  <c r="G6" i="3"/>
  <c r="G9" i="3"/>
  <c r="G12" i="3"/>
  <c r="G16" i="3"/>
  <c r="G20" i="3"/>
  <c r="G35" i="3"/>
  <c r="G37" i="3"/>
  <c r="G39" i="3"/>
  <c r="G41" i="3"/>
  <c r="G43" i="3"/>
  <c r="G45" i="3"/>
  <c r="G50" i="3"/>
  <c r="G52" i="3"/>
  <c r="G57" i="3"/>
  <c r="G59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8" i="3"/>
  <c r="G15" i="3"/>
  <c r="G19" i="3"/>
  <c r="G22" i="3"/>
  <c r="G24" i="3"/>
  <c r="G26" i="3"/>
  <c r="G28" i="3"/>
  <c r="G30" i="3"/>
  <c r="G32" i="3"/>
  <c r="G34" i="3"/>
  <c r="G47" i="3"/>
  <c r="G54" i="3"/>
  <c r="G61" i="3"/>
  <c r="G63" i="3"/>
  <c r="G65" i="3"/>
  <c r="G67" i="3"/>
  <c r="G69" i="3"/>
  <c r="G71" i="3"/>
  <c r="G73" i="3"/>
  <c r="G75" i="3"/>
  <c r="G77" i="3"/>
  <c r="G79" i="3"/>
  <c r="G81" i="3"/>
  <c r="G5" i="3"/>
  <c r="G4" i="3"/>
  <c r="V4" i="3" s="1"/>
  <c r="Q849" i="3" l="1"/>
  <c r="R849" i="3"/>
  <c r="O849" i="3"/>
  <c r="P849" i="3" l="1"/>
  <c r="N849" i="3" l="1"/>
  <c r="L849" i="3" l="1"/>
  <c r="M849" i="3"/>
  <c r="K849" i="3" l="1"/>
  <c r="J849" i="3" l="1"/>
  <c r="T425" i="3" l="1"/>
  <c r="W429" i="3"/>
  <c r="T433" i="3"/>
  <c r="V439" i="3"/>
  <c r="V443" i="3"/>
  <c r="V447" i="3"/>
  <c r="T455" i="3"/>
  <c r="T459" i="3"/>
  <c r="V463" i="3"/>
  <c r="W465" i="3"/>
  <c r="V469" i="3"/>
  <c r="T477" i="3"/>
  <c r="W481" i="3"/>
  <c r="V485" i="3"/>
  <c r="S489" i="3"/>
  <c r="W491" i="3"/>
  <c r="S495" i="3"/>
  <c r="T499" i="3"/>
  <c r="V503" i="3"/>
  <c r="T507" i="3"/>
  <c r="W511" i="3"/>
  <c r="W515" i="3"/>
  <c r="S519" i="3"/>
  <c r="T523" i="3"/>
  <c r="S527" i="3"/>
  <c r="W529" i="3"/>
  <c r="W533" i="3"/>
  <c r="T539" i="3"/>
  <c r="V543" i="3"/>
  <c r="W547" i="3"/>
  <c r="W462" i="3"/>
  <c r="W470" i="3"/>
  <c r="S476" i="3"/>
  <c r="V484" i="3"/>
  <c r="S490" i="3"/>
  <c r="T498" i="3"/>
  <c r="S504" i="3"/>
  <c r="S510" i="3"/>
  <c r="V516" i="3"/>
  <c r="V522" i="3"/>
  <c r="S526" i="3"/>
  <c r="T530" i="3"/>
  <c r="T536" i="3"/>
  <c r="V540" i="3"/>
  <c r="S546" i="3"/>
  <c r="T411" i="3"/>
  <c r="T415" i="3"/>
  <c r="T417" i="3"/>
  <c r="S419" i="3"/>
  <c r="V423" i="3"/>
  <c r="V427" i="3"/>
  <c r="V431" i="3"/>
  <c r="W441" i="3"/>
  <c r="T445" i="3"/>
  <c r="V449" i="3"/>
  <c r="S457" i="3"/>
  <c r="V461" i="3"/>
  <c r="S467" i="3"/>
  <c r="V471" i="3"/>
  <c r="T475" i="3"/>
  <c r="T479" i="3"/>
  <c r="V483" i="3"/>
  <c r="V487" i="3"/>
  <c r="V493" i="3"/>
  <c r="S497" i="3"/>
  <c r="T501" i="3"/>
  <c r="W505" i="3"/>
  <c r="V509" i="3"/>
  <c r="T513" i="3"/>
  <c r="V517" i="3"/>
  <c r="W521" i="3"/>
  <c r="W525" i="3"/>
  <c r="S531" i="3"/>
  <c r="V535" i="3"/>
  <c r="V537" i="3"/>
  <c r="T541" i="3"/>
  <c r="V545" i="3"/>
  <c r="S460" i="3"/>
  <c r="S466" i="3"/>
  <c r="V472" i="3"/>
  <c r="S478" i="3"/>
  <c r="S482" i="3"/>
  <c r="T488" i="3"/>
  <c r="S494" i="3"/>
  <c r="T500" i="3"/>
  <c r="S506" i="3"/>
  <c r="W512" i="3"/>
  <c r="W518" i="3"/>
  <c r="T542" i="3"/>
  <c r="T405" i="3"/>
  <c r="W410" i="3"/>
  <c r="W412" i="3"/>
  <c r="S414" i="3"/>
  <c r="S418" i="3"/>
  <c r="S422" i="3"/>
  <c r="V426" i="3"/>
  <c r="V428" i="3"/>
  <c r="T430" i="3"/>
  <c r="W434" i="3"/>
  <c r="W436" i="3"/>
  <c r="W438" i="3"/>
  <c r="V442" i="3"/>
  <c r="V444" i="3"/>
  <c r="V446" i="3"/>
  <c r="V450" i="3"/>
  <c r="S452" i="3"/>
  <c r="V454" i="3"/>
  <c r="S458" i="3"/>
  <c r="V464" i="3"/>
  <c r="W468" i="3"/>
  <c r="W474" i="3"/>
  <c r="S480" i="3"/>
  <c r="V486" i="3"/>
  <c r="S492" i="3"/>
  <c r="S496" i="3"/>
  <c r="S502" i="3"/>
  <c r="V508" i="3"/>
  <c r="T514" i="3"/>
  <c r="V520" i="3"/>
  <c r="S524" i="3"/>
  <c r="S528" i="3"/>
  <c r="T532" i="3"/>
  <c r="S534" i="3"/>
  <c r="S538" i="3"/>
  <c r="V544" i="3"/>
  <c r="T366" i="3"/>
  <c r="V370" i="3"/>
  <c r="S375" i="3"/>
  <c r="W379" i="3"/>
  <c r="V383" i="3"/>
  <c r="T387" i="3"/>
  <c r="V389" i="3"/>
  <c r="S391" i="3"/>
  <c r="S395" i="3"/>
  <c r="V397" i="3"/>
  <c r="W399" i="3"/>
  <c r="W401" i="3"/>
  <c r="W403" i="3"/>
  <c r="V345" i="3"/>
  <c r="S347" i="3"/>
  <c r="V353" i="3"/>
  <c r="S355" i="3"/>
  <c r="V357" i="3"/>
  <c r="S361" i="3"/>
  <c r="V392" i="3"/>
  <c r="V396" i="3"/>
  <c r="W400" i="3"/>
  <c r="V348" i="3"/>
  <c r="S352" i="3"/>
  <c r="V358" i="3"/>
  <c r="T367" i="3"/>
  <c r="W369" i="3"/>
  <c r="T374" i="3"/>
  <c r="V378" i="3"/>
  <c r="S382" i="3"/>
  <c r="V384" i="3"/>
  <c r="T386" i="3"/>
  <c r="V394" i="3"/>
  <c r="V398" i="3"/>
  <c r="S402" i="3"/>
  <c r="S350" i="3"/>
  <c r="T354" i="3"/>
  <c r="V356" i="3"/>
  <c r="W364" i="3"/>
  <c r="S349" i="3"/>
  <c r="W309" i="3"/>
  <c r="W313" i="3"/>
  <c r="S317" i="3"/>
  <c r="S319" i="3"/>
  <c r="T321" i="3"/>
  <c r="W325" i="3"/>
  <c r="S327" i="3"/>
  <c r="W329" i="3"/>
  <c r="S333" i="3"/>
  <c r="T335" i="3"/>
  <c r="W337" i="3"/>
  <c r="W341" i="3"/>
  <c r="V343" i="3"/>
  <c r="S263" i="3"/>
  <c r="S283" i="3"/>
  <c r="V287" i="3"/>
  <c r="S291" i="3"/>
  <c r="T301" i="3"/>
  <c r="V262" i="3"/>
  <c r="S266" i="3"/>
  <c r="S270" i="3"/>
  <c r="T274" i="3"/>
  <c r="W276" i="3"/>
  <c r="V278" i="3"/>
  <c r="T282" i="3"/>
  <c r="V284" i="3"/>
  <c r="W286" i="3"/>
  <c r="T290" i="3"/>
  <c r="W292" i="3"/>
  <c r="T294" i="3"/>
  <c r="T298" i="3"/>
  <c r="V300" i="3"/>
  <c r="T302" i="3"/>
  <c r="T308" i="3"/>
  <c r="V310" i="3"/>
  <c r="S314" i="3"/>
  <c r="V316" i="3"/>
  <c r="S318" i="3"/>
  <c r="W322" i="3"/>
  <c r="V324" i="3"/>
  <c r="S326" i="3"/>
  <c r="W330" i="3"/>
  <c r="V332" i="3"/>
  <c r="V334" i="3"/>
  <c r="V338" i="3"/>
  <c r="V340" i="3"/>
  <c r="S342" i="3"/>
  <c r="V261" i="3"/>
  <c r="T265" i="3"/>
  <c r="S267" i="3"/>
  <c r="W271" i="3"/>
  <c r="W273" i="3"/>
  <c r="V275" i="3"/>
  <c r="S281" i="3"/>
  <c r="S285" i="3"/>
  <c r="T289" i="3"/>
  <c r="S297" i="3"/>
  <c r="S299" i="3"/>
  <c r="V303" i="3"/>
  <c r="T196" i="3"/>
  <c r="W198" i="3"/>
  <c r="S200" i="3"/>
  <c r="T202" i="3"/>
  <c r="V204" i="3"/>
  <c r="W206" i="3"/>
  <c r="W215" i="3"/>
  <c r="T217" i="3"/>
  <c r="W221" i="3"/>
  <c r="T225" i="3"/>
  <c r="S232" i="3"/>
  <c r="S234" i="3"/>
  <c r="T236" i="3"/>
  <c r="T243" i="3"/>
  <c r="S245" i="3"/>
  <c r="W247" i="3"/>
  <c r="V249" i="3"/>
  <c r="W251" i="3"/>
  <c r="V210" i="3"/>
  <c r="W212" i="3"/>
  <c r="S227" i="3"/>
  <c r="V229" i="3"/>
  <c r="T240" i="3"/>
  <c r="W253" i="3"/>
  <c r="W255" i="3"/>
  <c r="T257" i="3"/>
  <c r="V259" i="3"/>
  <c r="W197" i="3"/>
  <c r="W201" i="3"/>
  <c r="W203" i="3"/>
  <c r="V205" i="3"/>
  <c r="V214" i="3"/>
  <c r="T216" i="3"/>
  <c r="S220" i="3"/>
  <c r="W222" i="3"/>
  <c r="T224" i="3"/>
  <c r="V231" i="3"/>
  <c r="T233" i="3"/>
  <c r="W235" i="3"/>
  <c r="W237" i="3"/>
  <c r="S244" i="3"/>
  <c r="T246" i="3"/>
  <c r="S248" i="3"/>
  <c r="S256" i="3"/>
  <c r="V209" i="3"/>
  <c r="T241" i="3"/>
  <c r="T254" i="3"/>
  <c r="V258" i="3"/>
  <c r="T239" i="3"/>
  <c r="W228" i="3"/>
  <c r="S264" i="3"/>
  <c r="T211" i="3"/>
  <c r="W243" i="3"/>
  <c r="T198" i="3"/>
  <c r="S198" i="3"/>
  <c r="S261" i="3"/>
  <c r="I849" i="3"/>
  <c r="V198" i="3"/>
  <c r="H849" i="3"/>
  <c r="V264" i="3"/>
  <c r="V206" i="3"/>
  <c r="S206" i="3"/>
  <c r="T232" i="3"/>
  <c r="W211" i="3"/>
  <c r="V211" i="3"/>
  <c r="V240" i="3"/>
  <c r="W264" i="3"/>
  <c r="V243" i="3"/>
  <c r="T264" i="3"/>
  <c r="S211" i="3"/>
  <c r="T474" i="3"/>
  <c r="W408" i="3"/>
  <c r="T408" i="3"/>
  <c r="S408" i="3"/>
  <c r="V408" i="3"/>
  <c r="T505" i="3"/>
  <c r="S338" i="3"/>
  <c r="V401" i="3"/>
  <c r="V361" i="3"/>
  <c r="W361" i="3"/>
  <c r="W466" i="3"/>
  <c r="T450" i="3"/>
  <c r="W450" i="3"/>
  <c r="W307" i="3"/>
  <c r="V307" i="3"/>
  <c r="S307" i="3"/>
  <c r="T307" i="3"/>
  <c r="W277" i="3"/>
  <c r="V277" i="3"/>
  <c r="S277" i="3"/>
  <c r="T277" i="3"/>
  <c r="W392" i="3"/>
  <c r="W388" i="3"/>
  <c r="S388" i="3"/>
  <c r="V388" i="3"/>
  <c r="T388" i="3"/>
  <c r="V453" i="3"/>
  <c r="T453" i="3"/>
  <c r="W453" i="3"/>
  <c r="S453" i="3"/>
  <c r="V476" i="3"/>
  <c r="S415" i="3"/>
  <c r="V415" i="3"/>
  <c r="W415" i="3"/>
  <c r="W301" i="3"/>
  <c r="T271" i="3"/>
  <c r="W257" i="3"/>
  <c r="T210" i="3"/>
  <c r="T237" i="3"/>
  <c r="S251" i="3"/>
  <c r="V295" i="3"/>
  <c r="T295" i="3"/>
  <c r="S295" i="3"/>
  <c r="W295" i="3"/>
  <c r="V280" i="3"/>
  <c r="W280" i="3"/>
  <c r="T280" i="3"/>
  <c r="S280" i="3"/>
  <c r="W331" i="3"/>
  <c r="T331" i="3"/>
  <c r="S331" i="3"/>
  <c r="V331" i="3"/>
  <c r="T296" i="3"/>
  <c r="W296" i="3"/>
  <c r="V296" i="3"/>
  <c r="S296" i="3"/>
  <c r="W269" i="3"/>
  <c r="S269" i="3"/>
  <c r="T269" i="3"/>
  <c r="V269" i="3"/>
  <c r="T336" i="3"/>
  <c r="W336" i="3"/>
  <c r="V336" i="3"/>
  <c r="S336" i="3"/>
  <c r="T297" i="3"/>
  <c r="V279" i="3"/>
  <c r="T279" i="3"/>
  <c r="S279" i="3"/>
  <c r="W279" i="3"/>
  <c r="W350" i="3"/>
  <c r="T350" i="3"/>
  <c r="V362" i="3"/>
  <c r="W362" i="3"/>
  <c r="S362" i="3"/>
  <c r="T362" i="3"/>
  <c r="V363" i="3"/>
  <c r="S368" i="3"/>
  <c r="V368" i="3"/>
  <c r="T368" i="3"/>
  <c r="W368" i="3"/>
  <c r="V385" i="3"/>
  <c r="T385" i="3"/>
  <c r="S385" i="3"/>
  <c r="W385" i="3"/>
  <c r="T543" i="3"/>
  <c r="V527" i="3"/>
  <c r="T511" i="3"/>
  <c r="V475" i="3"/>
  <c r="S475" i="3"/>
  <c r="W475" i="3"/>
  <c r="W418" i="3"/>
  <c r="T418" i="3"/>
  <c r="T547" i="3"/>
  <c r="V547" i="3"/>
  <c r="S547" i="3"/>
  <c r="W520" i="3"/>
  <c r="V504" i="3"/>
  <c r="S488" i="3"/>
  <c r="T469" i="3"/>
  <c r="S469" i="3"/>
  <c r="W469" i="3"/>
  <c r="T529" i="3"/>
  <c r="S529" i="3"/>
  <c r="V529" i="3"/>
  <c r="T481" i="3"/>
  <c r="S416" i="3"/>
  <c r="T416" i="3"/>
  <c r="W416" i="3"/>
  <c r="V416" i="3"/>
  <c r="W510" i="3"/>
  <c r="T510" i="3"/>
  <c r="V510" i="3"/>
  <c r="V494" i="3"/>
  <c r="W494" i="3"/>
  <c r="T494" i="3"/>
  <c r="W471" i="3"/>
  <c r="T420" i="3"/>
  <c r="W311" i="3"/>
  <c r="W323" i="3"/>
  <c r="T323" i="3"/>
  <c r="S323" i="3"/>
  <c r="V323" i="3"/>
  <c r="V328" i="3"/>
  <c r="W328" i="3"/>
  <c r="S328" i="3"/>
  <c r="T328" i="3"/>
  <c r="W312" i="3"/>
  <c r="V312" i="3"/>
  <c r="T312" i="3"/>
  <c r="S312" i="3"/>
  <c r="S293" i="3"/>
  <c r="W293" i="3"/>
  <c r="V293" i="3"/>
  <c r="T293" i="3"/>
  <c r="T333" i="3"/>
  <c r="T317" i="3"/>
  <c r="V317" i="3"/>
  <c r="W290" i="3"/>
  <c r="T346" i="3"/>
  <c r="S346" i="3"/>
  <c r="V346" i="3"/>
  <c r="W346" i="3"/>
  <c r="V382" i="3"/>
  <c r="W382" i="3"/>
  <c r="W395" i="3"/>
  <c r="T395" i="3"/>
  <c r="V395" i="3"/>
  <c r="V379" i="3"/>
  <c r="T379" i="3"/>
  <c r="S379" i="3"/>
  <c r="V359" i="3"/>
  <c r="T359" i="3"/>
  <c r="W359" i="3"/>
  <c r="S359" i="3"/>
  <c r="W348" i="3"/>
  <c r="S364" i="3"/>
  <c r="T364" i="3"/>
  <c r="S381" i="3"/>
  <c r="S353" i="3"/>
  <c r="W487" i="3"/>
  <c r="T472" i="3"/>
  <c r="W472" i="3"/>
  <c r="S472" i="3"/>
  <c r="W457" i="3"/>
  <c r="T457" i="3"/>
  <c r="V457" i="3"/>
  <c r="T484" i="3"/>
  <c r="S484" i="3"/>
  <c r="W484" i="3"/>
  <c r="V465" i="3"/>
  <c r="S426" i="3"/>
  <c r="T426" i="3"/>
  <c r="W426" i="3"/>
  <c r="V546" i="3"/>
  <c r="T521" i="3"/>
  <c r="V530" i="3"/>
  <c r="S530" i="3"/>
  <c r="W530" i="3"/>
  <c r="S448" i="3"/>
  <c r="T448" i="3"/>
  <c r="W448" i="3"/>
  <c r="V448" i="3"/>
  <c r="W432" i="3"/>
  <c r="T432" i="3"/>
  <c r="V432" i="3"/>
  <c r="S432" i="3"/>
  <c r="S288" i="3"/>
  <c r="T288" i="3"/>
  <c r="W288" i="3"/>
  <c r="V288" i="3"/>
  <c r="T272" i="3"/>
  <c r="S272" i="3"/>
  <c r="V272" i="3"/>
  <c r="W272" i="3"/>
  <c r="T339" i="3"/>
  <c r="S339" i="3"/>
  <c r="W339" i="3"/>
  <c r="V339" i="3"/>
  <c r="V319" i="3"/>
  <c r="S304" i="3"/>
  <c r="T304" i="3"/>
  <c r="V304" i="3"/>
  <c r="W304" i="3"/>
  <c r="S309" i="3"/>
  <c r="W274" i="3"/>
  <c r="V274" i="3"/>
  <c r="S404" i="3"/>
  <c r="W404" i="3"/>
  <c r="V404" i="3"/>
  <c r="T404" i="3"/>
  <c r="W380" i="3"/>
  <c r="S380" i="3"/>
  <c r="T380" i="3"/>
  <c r="V380" i="3"/>
  <c r="V360" i="3"/>
  <c r="W360" i="3"/>
  <c r="S360" i="3"/>
  <c r="T360" i="3"/>
  <c r="T377" i="3"/>
  <c r="W377" i="3"/>
  <c r="S377" i="3"/>
  <c r="V377" i="3"/>
  <c r="W499" i="3"/>
  <c r="V499" i="3"/>
  <c r="S499" i="3"/>
  <c r="S441" i="3"/>
  <c r="T441" i="3"/>
  <c r="V441" i="3"/>
  <c r="V425" i="3"/>
  <c r="S425" i="3"/>
  <c r="W425" i="3"/>
  <c r="S410" i="3"/>
  <c r="V410" i="3"/>
  <c r="T410" i="3"/>
  <c r="S512" i="3"/>
  <c r="W496" i="3"/>
  <c r="T480" i="3"/>
  <c r="V480" i="3"/>
  <c r="W480" i="3"/>
  <c r="S442" i="3"/>
  <c r="W442" i="3"/>
  <c r="T442" i="3"/>
  <c r="W493" i="3"/>
  <c r="T493" i="3"/>
  <c r="S493" i="3"/>
  <c r="S473" i="3"/>
  <c r="S455" i="3"/>
  <c r="W455" i="3"/>
  <c r="V455" i="3"/>
  <c r="T439" i="3"/>
  <c r="W439" i="3"/>
  <c r="S439" i="3"/>
  <c r="S423" i="3"/>
  <c r="W423" i="3"/>
  <c r="T423" i="3"/>
  <c r="T526" i="3"/>
  <c r="W502" i="3"/>
  <c r="T502" i="3"/>
  <c r="V502" i="3"/>
  <c r="W413" i="3"/>
  <c r="S413" i="3"/>
  <c r="T413" i="3"/>
  <c r="V413" i="3"/>
  <c r="S330" i="3"/>
  <c r="W268" i="3"/>
  <c r="W335" i="3"/>
  <c r="W315" i="3"/>
  <c r="T315" i="3"/>
  <c r="V315" i="3"/>
  <c r="S315" i="3"/>
  <c r="W281" i="3"/>
  <c r="S344" i="3"/>
  <c r="T344" i="3"/>
  <c r="W344" i="3"/>
  <c r="V344" i="3"/>
  <c r="V320" i="3"/>
  <c r="W320" i="3"/>
  <c r="S320" i="3"/>
  <c r="T320" i="3"/>
  <c r="T305" i="3"/>
  <c r="T341" i="3"/>
  <c r="S325" i="3"/>
  <c r="T325" i="3"/>
  <c r="V283" i="3"/>
  <c r="T390" i="3"/>
  <c r="S390" i="3"/>
  <c r="W390" i="3"/>
  <c r="V390" i="3"/>
  <c r="S370" i="3"/>
  <c r="W370" i="3"/>
  <c r="T370" i="3"/>
  <c r="W387" i="3"/>
  <c r="V387" i="3"/>
  <c r="S387" i="3"/>
  <c r="S371" i="3"/>
  <c r="V371" i="3"/>
  <c r="T371" i="3"/>
  <c r="W371" i="3"/>
  <c r="T351" i="3"/>
  <c r="S351" i="3"/>
  <c r="W351" i="3"/>
  <c r="V351" i="3"/>
  <c r="W376" i="3"/>
  <c r="V352" i="3"/>
  <c r="T393" i="3"/>
  <c r="S393" i="3"/>
  <c r="W393" i="3"/>
  <c r="V393" i="3"/>
  <c r="T515" i="3"/>
  <c r="V515" i="3"/>
  <c r="S515" i="3"/>
  <c r="W495" i="3"/>
  <c r="V437" i="3"/>
  <c r="T437" i="3"/>
  <c r="W437" i="3"/>
  <c r="S437" i="3"/>
  <c r="V421" i="3"/>
  <c r="W421" i="3"/>
  <c r="T421" i="3"/>
  <c r="S421" i="3"/>
  <c r="V458" i="3"/>
  <c r="T458" i="3"/>
  <c r="W458" i="3"/>
  <c r="V434" i="3"/>
  <c r="S434" i="3"/>
  <c r="T434" i="3"/>
  <c r="W509" i="3"/>
  <c r="S509" i="3"/>
  <c r="T509" i="3"/>
  <c r="T485" i="3"/>
  <c r="S485" i="3"/>
  <c r="W485" i="3"/>
  <c r="T451" i="3"/>
  <c r="V451" i="3"/>
  <c r="W451" i="3"/>
  <c r="S451" i="3"/>
  <c r="V435" i="3"/>
  <c r="T435" i="3"/>
  <c r="W435" i="3"/>
  <c r="S435" i="3"/>
  <c r="W456" i="3"/>
  <c r="S456" i="3"/>
  <c r="V456" i="3"/>
  <c r="T456" i="3"/>
  <c r="S440" i="3"/>
  <c r="V440" i="3"/>
  <c r="T440" i="3"/>
  <c r="W440" i="3"/>
  <c r="T424" i="3"/>
  <c r="W424" i="3"/>
  <c r="S424" i="3"/>
  <c r="V424" i="3"/>
  <c r="W409" i="3"/>
  <c r="T524" i="3" l="1"/>
  <c r="W534" i="3"/>
  <c r="T537" i="3"/>
  <c r="S518" i="3"/>
  <c r="S525" i="3"/>
  <c r="T538" i="3"/>
  <c r="V524" i="3"/>
  <c r="S541" i="3"/>
  <c r="U541" i="3" s="1"/>
  <c r="V525" i="3"/>
  <c r="V518" i="3"/>
  <c r="V538" i="3"/>
  <c r="W524" i="3"/>
  <c r="W541" i="3"/>
  <c r="T518" i="3"/>
  <c r="W538" i="3"/>
  <c r="V541" i="3"/>
  <c r="T495" i="3"/>
  <c r="W526" i="3"/>
  <c r="W546" i="3"/>
  <c r="S465" i="3"/>
  <c r="V481" i="3"/>
  <c r="W504" i="3"/>
  <c r="S511" i="3"/>
  <c r="U511" i="3" s="1"/>
  <c r="W527" i="3"/>
  <c r="W543" i="3"/>
  <c r="T476" i="3"/>
  <c r="V495" i="3"/>
  <c r="V526" i="3"/>
  <c r="T546" i="3"/>
  <c r="U546" i="3" s="1"/>
  <c r="T465" i="3"/>
  <c r="S481" i="3"/>
  <c r="T504" i="3"/>
  <c r="U504" i="3" s="1"/>
  <c r="V511" i="3"/>
  <c r="T527" i="3"/>
  <c r="S543" i="3"/>
  <c r="W476" i="3"/>
  <c r="V474" i="3"/>
  <c r="S521" i="3"/>
  <c r="V496" i="3"/>
  <c r="T512" i="3"/>
  <c r="U512" i="3" s="1"/>
  <c r="V521" i="3"/>
  <c r="S487" i="3"/>
  <c r="T471" i="3"/>
  <c r="V534" i="3"/>
  <c r="W488" i="3"/>
  <c r="S520" i="3"/>
  <c r="S537" i="3"/>
  <c r="T466" i="3"/>
  <c r="U466" i="3" s="1"/>
  <c r="V505" i="3"/>
  <c r="S474" i="3"/>
  <c r="T496" i="3"/>
  <c r="U496" i="3" s="1"/>
  <c r="V512" i="3"/>
  <c r="T487" i="3"/>
  <c r="S471" i="3"/>
  <c r="T534" i="3"/>
  <c r="V488" i="3"/>
  <c r="T520" i="3"/>
  <c r="W537" i="3"/>
  <c r="V466" i="3"/>
  <c r="S505" i="3"/>
  <c r="U505" i="3" s="1"/>
  <c r="T403" i="3"/>
  <c r="S403" i="3"/>
  <c r="V403" i="3"/>
  <c r="S542" i="3"/>
  <c r="U542" i="3" s="1"/>
  <c r="T401" i="3"/>
  <c r="S401" i="3"/>
  <c r="V418" i="3"/>
  <c r="T525" i="3"/>
  <c r="U525" i="3" s="1"/>
  <c r="S450" i="3"/>
  <c r="U450" i="3" s="1"/>
  <c r="T251" i="3"/>
  <c r="T206" i="3"/>
  <c r="U206" i="3" s="1"/>
  <c r="V232" i="3"/>
  <c r="W232" i="3"/>
  <c r="V234" i="3"/>
  <c r="T244" i="3"/>
  <c r="U244" i="3" s="1"/>
  <c r="V203" i="3"/>
  <c r="S282" i="3"/>
  <c r="S257" i="3"/>
  <c r="T314" i="3"/>
  <c r="U314" i="3" s="1"/>
  <c r="S243" i="3"/>
  <c r="U243" i="3" s="1"/>
  <c r="V251" i="3"/>
  <c r="S203" i="3"/>
  <c r="V257" i="3"/>
  <c r="S224" i="3"/>
  <c r="U224" i="3" s="1"/>
  <c r="T203" i="3"/>
  <c r="T235" i="3"/>
  <c r="T283" i="3"/>
  <c r="U283" i="3" s="1"/>
  <c r="V341" i="3"/>
  <c r="T281" i="3"/>
  <c r="U281" i="3" s="1"/>
  <c r="T330" i="3"/>
  <c r="V309" i="3"/>
  <c r="W353" i="3"/>
  <c r="S348" i="3"/>
  <c r="V290" i="3"/>
  <c r="V333" i="3"/>
  <c r="S298" i="3"/>
  <c r="U298" i="3" s="1"/>
  <c r="V235" i="3"/>
  <c r="S374" i="3"/>
  <c r="V322" i="3"/>
  <c r="T394" i="3"/>
  <c r="T266" i="3"/>
  <c r="U266" i="3" s="1"/>
  <c r="T248" i="3"/>
  <c r="V248" i="3"/>
  <c r="V224" i="3"/>
  <c r="W220" i="3"/>
  <c r="S228" i="3"/>
  <c r="V228" i="3"/>
  <c r="V216" i="3"/>
  <c r="W248" i="3"/>
  <c r="T228" i="3"/>
  <c r="U228" i="3" s="1"/>
  <c r="S462" i="3"/>
  <c r="W210" i="3"/>
  <c r="S235" i="3"/>
  <c r="W224" i="3"/>
  <c r="W216" i="3"/>
  <c r="W234" i="3"/>
  <c r="V256" i="3"/>
  <c r="W256" i="3"/>
  <c r="S216" i="3"/>
  <c r="U216" i="3" s="1"/>
  <c r="S210" i="3"/>
  <c r="U210" i="3" s="1"/>
  <c r="V285" i="3"/>
  <c r="T489" i="3"/>
  <c r="S240" i="3"/>
  <c r="U240" i="3" s="1"/>
  <c r="T256" i="3"/>
  <c r="U256" i="3" s="1"/>
  <c r="W240" i="3"/>
  <c r="T221" i="3"/>
  <c r="V220" i="3"/>
  <c r="S284" i="3"/>
  <c r="S428" i="3"/>
  <c r="T497" i="3"/>
  <c r="S429" i="3"/>
  <c r="W345" i="3"/>
  <c r="W461" i="3"/>
  <c r="T332" i="3"/>
  <c r="V247" i="3"/>
  <c r="T227" i="3"/>
  <c r="U227" i="3" s="1"/>
  <c r="T316" i="3"/>
  <c r="S389" i="3"/>
  <c r="S254" i="3"/>
  <c r="U254" i="3" s="1"/>
  <c r="V244" i="3"/>
  <c r="V253" i="3"/>
  <c r="W298" i="3"/>
  <c r="W297" i="3"/>
  <c r="S271" i="3"/>
  <c r="U271" i="3" s="1"/>
  <c r="S301" i="3"/>
  <c r="U301" i="3" s="1"/>
  <c r="S322" i="3"/>
  <c r="W394" i="3"/>
  <c r="T245" i="3"/>
  <c r="U245" i="3" s="1"/>
  <c r="V245" i="3"/>
  <c r="V266" i="3"/>
  <c r="S259" i="3"/>
  <c r="V282" i="3"/>
  <c r="S221" i="3"/>
  <c r="V374" i="3"/>
  <c r="T392" i="3"/>
  <c r="T338" i="3"/>
  <c r="U338" i="3" s="1"/>
  <c r="V314" i="3"/>
  <c r="V221" i="3"/>
  <c r="V241" i="3"/>
  <c r="T258" i="3"/>
  <c r="T261" i="3"/>
  <c r="U261" i="3" s="1"/>
  <c r="W283" i="3"/>
  <c r="V325" i="3"/>
  <c r="S341" i="3"/>
  <c r="U341" i="3" s="1"/>
  <c r="V281" i="3"/>
  <c r="V330" i="3"/>
  <c r="S274" i="3"/>
  <c r="U274" i="3" s="1"/>
  <c r="T309" i="3"/>
  <c r="U309" i="3" s="1"/>
  <c r="T353" i="3"/>
  <c r="U353" i="3" s="1"/>
  <c r="V364" i="3"/>
  <c r="T348" i="3"/>
  <c r="T382" i="3"/>
  <c r="U382" i="3" s="1"/>
  <c r="S290" i="3"/>
  <c r="U290" i="3" s="1"/>
  <c r="W317" i="3"/>
  <c r="W333" i="3"/>
  <c r="V350" i="3"/>
  <c r="V298" i="3"/>
  <c r="W282" i="3"/>
  <c r="V297" i="3"/>
  <c r="S237" i="3"/>
  <c r="U237" i="3" s="1"/>
  <c r="W374" i="3"/>
  <c r="V271" i="3"/>
  <c r="V301" i="3"/>
  <c r="S392" i="3"/>
  <c r="T322" i="3"/>
  <c r="T361" i="3"/>
  <c r="U361" i="3" s="1"/>
  <c r="W338" i="3"/>
  <c r="S394" i="3"/>
  <c r="W314" i="3"/>
  <c r="S241" i="3"/>
  <c r="U241" i="3" s="1"/>
  <c r="T197" i="3"/>
  <c r="T205" i="3"/>
  <c r="W241" i="3"/>
  <c r="T231" i="3"/>
  <c r="T253" i="3"/>
  <c r="W266" i="3"/>
  <c r="V212" i="3"/>
  <c r="T212" i="3"/>
  <c r="W245" i="3"/>
  <c r="W207" i="3"/>
  <c r="S207" i="3"/>
  <c r="T207" i="3"/>
  <c r="V207" i="3"/>
  <c r="W223" i="3"/>
  <c r="V223" i="3"/>
  <c r="V202" i="3"/>
  <c r="S202" i="3"/>
  <c r="U202" i="3" s="1"/>
  <c r="W202" i="3"/>
  <c r="T299" i="3"/>
  <c r="U299" i="3" s="1"/>
  <c r="V299" i="3"/>
  <c r="V273" i="3"/>
  <c r="T273" i="3"/>
  <c r="T340" i="3"/>
  <c r="W340" i="3"/>
  <c r="W324" i="3"/>
  <c r="T324" i="3"/>
  <c r="V308" i="3"/>
  <c r="S308" i="3"/>
  <c r="U308" i="3" s="1"/>
  <c r="T292" i="3"/>
  <c r="S292" i="3"/>
  <c r="T276" i="3"/>
  <c r="S276" i="3"/>
  <c r="S305" i="3"/>
  <c r="U305" i="3" s="1"/>
  <c r="V305" i="3"/>
  <c r="S343" i="3"/>
  <c r="W343" i="3"/>
  <c r="W327" i="3"/>
  <c r="V327" i="3"/>
  <c r="T311" i="3"/>
  <c r="S311" i="3"/>
  <c r="W354" i="3"/>
  <c r="V354" i="3"/>
  <c r="W384" i="3"/>
  <c r="T384" i="3"/>
  <c r="V367" i="3"/>
  <c r="W367" i="3"/>
  <c r="T396" i="3"/>
  <c r="S396" i="3"/>
  <c r="T355" i="3"/>
  <c r="U355" i="3" s="1"/>
  <c r="W355" i="3"/>
  <c r="W397" i="3"/>
  <c r="S397" i="3"/>
  <c r="T381" i="3"/>
  <c r="U381" i="3" s="1"/>
  <c r="W381" i="3"/>
  <c r="S544" i="3"/>
  <c r="T544" i="3"/>
  <c r="W508" i="3"/>
  <c r="S508" i="3"/>
  <c r="T486" i="3"/>
  <c r="S486" i="3"/>
  <c r="V452" i="3"/>
  <c r="W452" i="3"/>
  <c r="V436" i="3"/>
  <c r="T436" i="3"/>
  <c r="W420" i="3"/>
  <c r="S420" i="3"/>
  <c r="U420" i="3" s="1"/>
  <c r="T412" i="3"/>
  <c r="V412" i="3"/>
  <c r="V500" i="3"/>
  <c r="W500" i="3"/>
  <c r="T545" i="3"/>
  <c r="S545" i="3"/>
  <c r="S513" i="3"/>
  <c r="U513" i="3" s="1"/>
  <c r="V513" i="3"/>
  <c r="W479" i="3"/>
  <c r="S479" i="3"/>
  <c r="W445" i="3"/>
  <c r="S445" i="3"/>
  <c r="U445" i="3" s="1"/>
  <c r="V417" i="3"/>
  <c r="S417" i="3"/>
  <c r="U417" i="3" s="1"/>
  <c r="W536" i="3"/>
  <c r="V536" i="3"/>
  <c r="W490" i="3"/>
  <c r="T490" i="3"/>
  <c r="U490" i="3" s="1"/>
  <c r="S533" i="3"/>
  <c r="T533" i="3"/>
  <c r="S503" i="3"/>
  <c r="W503" i="3"/>
  <c r="W473" i="3"/>
  <c r="T473" i="3"/>
  <c r="U473" i="3" s="1"/>
  <c r="T443" i="3"/>
  <c r="S443" i="3"/>
  <c r="T508" i="3"/>
  <c r="W305" i="3"/>
  <c r="W513" i="3"/>
  <c r="W544" i="3"/>
  <c r="T397" i="3"/>
  <c r="U397" i="3" s="1"/>
  <c r="S354" i="3"/>
  <c r="U354" i="3" s="1"/>
  <c r="S340" i="3"/>
  <c r="W486" i="3"/>
  <c r="W443" i="3"/>
  <c r="S500" i="3"/>
  <c r="U500" i="3" s="1"/>
  <c r="V292" i="3"/>
  <c r="T343" i="3"/>
  <c r="V311" i="3"/>
  <c r="S436" i="3"/>
  <c r="W396" i="3"/>
  <c r="W258" i="3"/>
  <c r="V490" i="3"/>
  <c r="T327" i="3"/>
  <c r="U327" i="3" s="1"/>
  <c r="W227" i="3"/>
  <c r="V227" i="3"/>
  <c r="W244" i="3"/>
  <c r="T247" i="3"/>
  <c r="V254" i="3"/>
  <c r="W254" i="3"/>
  <c r="S231" i="3"/>
  <c r="S249" i="3"/>
  <c r="V239" i="3"/>
  <c r="S239" i="3"/>
  <c r="U239" i="3" s="1"/>
  <c r="W239" i="3"/>
  <c r="T199" i="3"/>
  <c r="S199" i="3"/>
  <c r="W199" i="3"/>
  <c r="W236" i="3"/>
  <c r="V236" i="3"/>
  <c r="S236" i="3"/>
  <c r="U236" i="3" s="1"/>
  <c r="T215" i="3"/>
  <c r="V215" i="3"/>
  <c r="S215" i="3"/>
  <c r="T285" i="3"/>
  <c r="U285" i="3" s="1"/>
  <c r="W285" i="3"/>
  <c r="S265" i="3"/>
  <c r="U265" i="3" s="1"/>
  <c r="W265" i="3"/>
  <c r="S332" i="3"/>
  <c r="W332" i="3"/>
  <c r="S316" i="3"/>
  <c r="W316" i="3"/>
  <c r="T300" i="3"/>
  <c r="W300" i="3"/>
  <c r="T284" i="3"/>
  <c r="W284" i="3"/>
  <c r="V268" i="3"/>
  <c r="T268" i="3"/>
  <c r="S287" i="3"/>
  <c r="T287" i="3"/>
  <c r="V335" i="3"/>
  <c r="S335" i="3"/>
  <c r="W319" i="3"/>
  <c r="T319" i="3"/>
  <c r="U319" i="3" s="1"/>
  <c r="V349" i="3"/>
  <c r="T349" i="3"/>
  <c r="S398" i="3"/>
  <c r="W398" i="3"/>
  <c r="T376" i="3"/>
  <c r="V376" i="3"/>
  <c r="T352" i="3"/>
  <c r="U352" i="3" s="1"/>
  <c r="W352" i="3"/>
  <c r="T363" i="3"/>
  <c r="S363" i="3"/>
  <c r="T345" i="3"/>
  <c r="S345" i="3"/>
  <c r="W389" i="3"/>
  <c r="T389" i="3"/>
  <c r="V528" i="3"/>
  <c r="T528" i="3"/>
  <c r="U528" i="3" s="1"/>
  <c r="T464" i="3"/>
  <c r="W464" i="3"/>
  <c r="T444" i="3"/>
  <c r="W444" i="3"/>
  <c r="T428" i="3"/>
  <c r="W428" i="3"/>
  <c r="W542" i="3"/>
  <c r="V542" i="3"/>
  <c r="V478" i="3"/>
  <c r="W478" i="3"/>
  <c r="W531" i="3"/>
  <c r="V531" i="3"/>
  <c r="W497" i="3"/>
  <c r="V497" i="3"/>
  <c r="S461" i="3"/>
  <c r="T461" i="3"/>
  <c r="W427" i="3"/>
  <c r="S427" i="3"/>
  <c r="S409" i="3"/>
  <c r="V409" i="3"/>
  <c r="T516" i="3"/>
  <c r="S516" i="3"/>
  <c r="T462" i="3"/>
  <c r="U462" i="3" s="1"/>
  <c r="V462" i="3"/>
  <c r="V519" i="3"/>
  <c r="W519" i="3"/>
  <c r="V489" i="3"/>
  <c r="W489" i="3"/>
  <c r="V459" i="3"/>
  <c r="W459" i="3"/>
  <c r="V429" i="3"/>
  <c r="T429" i="3"/>
  <c r="T478" i="3"/>
  <c r="U478" i="3" s="1"/>
  <c r="V479" i="3"/>
  <c r="T409" i="3"/>
  <c r="U409" i="3" s="1"/>
  <c r="V533" i="3"/>
  <c r="S464" i="3"/>
  <c r="T531" i="3"/>
  <c r="S376" i="3"/>
  <c r="S300" i="3"/>
  <c r="S268" i="3"/>
  <c r="W299" i="3"/>
  <c r="S444" i="3"/>
  <c r="V473" i="3"/>
  <c r="W528" i="3"/>
  <c r="T519" i="3"/>
  <c r="V355" i="3"/>
  <c r="W287" i="3"/>
  <c r="S324" i="3"/>
  <c r="W417" i="3"/>
  <c r="T427" i="3"/>
  <c r="S459" i="3"/>
  <c r="U459" i="3" s="1"/>
  <c r="W545" i="3"/>
  <c r="W516" i="3"/>
  <c r="V381" i="3"/>
  <c r="S384" i="3"/>
  <c r="W308" i="3"/>
  <c r="V276" i="3"/>
  <c r="V420" i="3"/>
  <c r="T452" i="3"/>
  <c r="U452" i="3" s="1"/>
  <c r="S536" i="3"/>
  <c r="U536" i="3" s="1"/>
  <c r="W349" i="3"/>
  <c r="W363" i="3"/>
  <c r="T220" i="3"/>
  <c r="U220" i="3" s="1"/>
  <c r="S412" i="3"/>
  <c r="V445" i="3"/>
  <c r="T398" i="3"/>
  <c r="U398" i="3" s="1"/>
  <c r="T503" i="3"/>
  <c r="U503" i="3" s="1"/>
  <c r="S367" i="3"/>
  <c r="U367" i="3" s="1"/>
  <c r="S273" i="3"/>
  <c r="V199" i="3"/>
  <c r="T223" i="3"/>
  <c r="S253" i="3"/>
  <c r="W231" i="3"/>
  <c r="S247" i="3"/>
  <c r="V265" i="3"/>
  <c r="S223" i="3"/>
  <c r="S258" i="3"/>
  <c r="V197" i="3"/>
  <c r="W261" i="3"/>
  <c r="S205" i="3"/>
  <c r="S212" i="3"/>
  <c r="S197" i="3"/>
  <c r="U198" i="3"/>
  <c r="U264" i="3"/>
  <c r="V470" i="3"/>
  <c r="V507" i="3"/>
  <c r="W540" i="3"/>
  <c r="W342" i="3"/>
  <c r="T422" i="3"/>
  <c r="U422" i="3" s="1"/>
  <c r="W411" i="3"/>
  <c r="W517" i="3"/>
  <c r="T329" i="3"/>
  <c r="S386" i="3"/>
  <c r="U386" i="3" s="1"/>
  <c r="S463" i="3"/>
  <c r="W498" i="3"/>
  <c r="V400" i="3"/>
  <c r="W483" i="3"/>
  <c r="T467" i="3"/>
  <c r="U467" i="3" s="1"/>
  <c r="W523" i="3"/>
  <c r="S431" i="3"/>
  <c r="W433" i="3"/>
  <c r="S522" i="3"/>
  <c r="W419" i="3"/>
  <c r="V460" i="3"/>
  <c r="W535" i="3"/>
  <c r="V506" i="3"/>
  <c r="V539" i="3"/>
  <c r="T447" i="3"/>
  <c r="S491" i="3"/>
  <c r="S449" i="3"/>
  <c r="W366" i="3"/>
  <c r="W262" i="3"/>
  <c r="T482" i="3"/>
  <c r="U482" i="3" s="1"/>
  <c r="S378" i="3"/>
  <c r="V477" i="3"/>
  <c r="W358" i="3"/>
  <c r="V501" i="3"/>
  <c r="W357" i="3"/>
  <c r="S196" i="3"/>
  <c r="U196" i="3" s="1"/>
  <c r="W294" i="3"/>
  <c r="W209" i="3"/>
  <c r="V419" i="3"/>
  <c r="S470" i="3"/>
  <c r="T540" i="3"/>
  <c r="W302" i="3"/>
  <c r="T460" i="3"/>
  <c r="U460" i="3" s="1"/>
  <c r="W482" i="3"/>
  <c r="S468" i="3"/>
  <c r="S483" i="3"/>
  <c r="T535" i="3"/>
  <c r="V402" i="3"/>
  <c r="S289" i="3"/>
  <c r="U289" i="3" s="1"/>
  <c r="W467" i="3"/>
  <c r="W477" i="3"/>
  <c r="W446" i="3"/>
  <c r="W507" i="3"/>
  <c r="S523" i="3"/>
  <c r="U523" i="3" s="1"/>
  <c r="W539" i="3"/>
  <c r="T275" i="3"/>
  <c r="W405" i="3"/>
  <c r="T431" i="3"/>
  <c r="W447" i="3"/>
  <c r="W501" i="3"/>
  <c r="V411" i="3"/>
  <c r="V433" i="3"/>
  <c r="V491" i="3"/>
  <c r="W347" i="3"/>
  <c r="V321" i="3"/>
  <c r="S514" i="3"/>
  <c r="U514" i="3" s="1"/>
  <c r="S517" i="3"/>
  <c r="W522" i="3"/>
  <c r="T449" i="3"/>
  <c r="T463" i="3"/>
  <c r="V313" i="3"/>
  <c r="U211" i="3"/>
  <c r="W225" i="3"/>
  <c r="S204" i="3"/>
  <c r="T259" i="3"/>
  <c r="V237" i="3"/>
  <c r="T234" i="3"/>
  <c r="U234" i="3" s="1"/>
  <c r="W200" i="3"/>
  <c r="T222" i="3"/>
  <c r="S214" i="3"/>
  <c r="V217" i="3"/>
  <c r="W259" i="3"/>
  <c r="W270" i="3"/>
  <c r="W460" i="3"/>
  <c r="V482" i="3"/>
  <c r="T483" i="3"/>
  <c r="U483" i="3" s="1"/>
  <c r="S535" i="3"/>
  <c r="T375" i="3"/>
  <c r="U375" i="3" s="1"/>
  <c r="T267" i="3"/>
  <c r="U267" i="3" s="1"/>
  <c r="S303" i="3"/>
  <c r="V467" i="3"/>
  <c r="S477" i="3"/>
  <c r="U477" i="3" s="1"/>
  <c r="W532" i="3"/>
  <c r="S507" i="3"/>
  <c r="U507" i="3" s="1"/>
  <c r="V523" i="3"/>
  <c r="S539" i="3"/>
  <c r="U539" i="3" s="1"/>
  <c r="W278" i="3"/>
  <c r="W431" i="3"/>
  <c r="S447" i="3"/>
  <c r="S501" i="3"/>
  <c r="U501" i="3" s="1"/>
  <c r="S411" i="3"/>
  <c r="U411" i="3" s="1"/>
  <c r="V430" i="3"/>
  <c r="S433" i="3"/>
  <c r="U433" i="3" s="1"/>
  <c r="T491" i="3"/>
  <c r="T383" i="3"/>
  <c r="T337" i="3"/>
  <c r="S201" i="3"/>
  <c r="S438" i="3"/>
  <c r="T517" i="3"/>
  <c r="T522" i="3"/>
  <c r="W449" i="3"/>
  <c r="W463" i="3"/>
  <c r="W326" i="3"/>
  <c r="T255" i="3"/>
  <c r="T249" i="3"/>
  <c r="S255" i="3"/>
  <c r="S498" i="3"/>
  <c r="U498" i="3" s="1"/>
  <c r="V498" i="3"/>
  <c r="T419" i="3"/>
  <c r="U419" i="3" s="1"/>
  <c r="T470" i="3"/>
  <c r="V492" i="3"/>
  <c r="S540" i="3"/>
  <c r="V369" i="3"/>
  <c r="T286" i="3"/>
  <c r="W391" i="3"/>
  <c r="S310" i="3"/>
  <c r="T334" i="3"/>
  <c r="W414" i="3"/>
  <c r="W291" i="3"/>
  <c r="W454" i="3"/>
  <c r="T399" i="3"/>
  <c r="T318" i="3"/>
  <c r="U318" i="3" s="1"/>
  <c r="V263" i="3"/>
  <c r="W356" i="3"/>
  <c r="V200" i="3"/>
  <c r="W205" i="3"/>
  <c r="S222" i="3"/>
  <c r="T200" i="3"/>
  <c r="U200" i="3" s="1"/>
  <c r="T229" i="3"/>
  <c r="S709" i="3"/>
  <c r="V709" i="3"/>
  <c r="T709" i="3"/>
  <c r="W709" i="3"/>
  <c r="S681" i="3"/>
  <c r="V681" i="3"/>
  <c r="T681" i="3"/>
  <c r="W681" i="3"/>
  <c r="T650" i="3"/>
  <c r="S650" i="3"/>
  <c r="W650" i="3"/>
  <c r="V650" i="3"/>
  <c r="V621" i="3"/>
  <c r="W621" i="3"/>
  <c r="S621" i="3"/>
  <c r="T621" i="3"/>
  <c r="W596" i="3"/>
  <c r="V596" i="3"/>
  <c r="T596" i="3"/>
  <c r="S596" i="3"/>
  <c r="W569" i="3"/>
  <c r="S569" i="3"/>
  <c r="T569" i="3"/>
  <c r="V569" i="3"/>
  <c r="W552" i="3"/>
  <c r="V552" i="3"/>
  <c r="T552" i="3"/>
  <c r="S552" i="3"/>
  <c r="V775" i="3"/>
  <c r="W775" i="3"/>
  <c r="S775" i="3"/>
  <c r="T775" i="3"/>
  <c r="S767" i="3"/>
  <c r="T767" i="3"/>
  <c r="W767" i="3"/>
  <c r="V767" i="3"/>
  <c r="V716" i="3"/>
  <c r="T716" i="3"/>
  <c r="W716" i="3"/>
  <c r="S716" i="3"/>
  <c r="V663" i="3"/>
  <c r="W663" i="3"/>
  <c r="T663" i="3"/>
  <c r="S663" i="3"/>
  <c r="V655" i="3"/>
  <c r="S655" i="3"/>
  <c r="W655" i="3"/>
  <c r="T655" i="3"/>
  <c r="V640" i="3"/>
  <c r="S640" i="3"/>
  <c r="W640" i="3"/>
  <c r="T640" i="3"/>
  <c r="T632" i="3"/>
  <c r="V632" i="3"/>
  <c r="S632" i="3"/>
  <c r="W632" i="3"/>
  <c r="V613" i="3"/>
  <c r="S613" i="3"/>
  <c r="W613" i="3"/>
  <c r="T613" i="3"/>
  <c r="S572" i="3"/>
  <c r="W572" i="3"/>
  <c r="T572" i="3"/>
  <c r="V572" i="3"/>
  <c r="S548" i="3"/>
  <c r="T548" i="3"/>
  <c r="V548" i="3"/>
  <c r="W548" i="3"/>
  <c r="V580" i="3"/>
  <c r="T580" i="3"/>
  <c r="S580" i="3"/>
  <c r="W580" i="3"/>
  <c r="S556" i="3"/>
  <c r="T556" i="3"/>
  <c r="V556" i="3"/>
  <c r="W556" i="3"/>
  <c r="W706" i="3"/>
  <c r="V706" i="3"/>
  <c r="T706" i="3"/>
  <c r="S706" i="3"/>
  <c r="S698" i="3"/>
  <c r="W698" i="3"/>
  <c r="V698" i="3"/>
  <c r="T698" i="3"/>
  <c r="T690" i="3"/>
  <c r="S690" i="3"/>
  <c r="W690" i="3"/>
  <c r="V690" i="3"/>
  <c r="S682" i="3"/>
  <c r="V682" i="3"/>
  <c r="T682" i="3"/>
  <c r="W682" i="3"/>
  <c r="T674" i="3"/>
  <c r="S674" i="3"/>
  <c r="W674" i="3"/>
  <c r="V674" i="3"/>
  <c r="S647" i="3"/>
  <c r="W647" i="3"/>
  <c r="T647" i="3"/>
  <c r="V647" i="3"/>
  <c r="S628" i="3"/>
  <c r="W628" i="3"/>
  <c r="V628" i="3"/>
  <c r="T628" i="3"/>
  <c r="W620" i="3"/>
  <c r="V620" i="3"/>
  <c r="S620" i="3"/>
  <c r="T620" i="3"/>
  <c r="V603" i="3"/>
  <c r="W603" i="3"/>
  <c r="S603" i="3"/>
  <c r="T603" i="3"/>
  <c r="S595" i="3"/>
  <c r="W595" i="3"/>
  <c r="T595" i="3"/>
  <c r="V595" i="3"/>
  <c r="V587" i="3"/>
  <c r="S587" i="3"/>
  <c r="W587" i="3"/>
  <c r="T587" i="3"/>
  <c r="W579" i="3"/>
  <c r="T579" i="3"/>
  <c r="V579" i="3"/>
  <c r="S579" i="3"/>
  <c r="V562" i="3"/>
  <c r="S562" i="3"/>
  <c r="W562" i="3"/>
  <c r="T562" i="3"/>
  <c r="V711" i="3"/>
  <c r="W711" i="3"/>
  <c r="T711" i="3"/>
  <c r="S711" i="3"/>
  <c r="W699" i="3"/>
  <c r="T699" i="3"/>
  <c r="S699" i="3"/>
  <c r="V699" i="3"/>
  <c r="V691" i="3"/>
  <c r="W691" i="3"/>
  <c r="T691" i="3"/>
  <c r="S691" i="3"/>
  <c r="V675" i="3"/>
  <c r="T675" i="3"/>
  <c r="S675" i="3"/>
  <c r="W675" i="3"/>
  <c r="W627" i="3"/>
  <c r="S627" i="3"/>
  <c r="T627" i="3"/>
  <c r="V627" i="3"/>
  <c r="T594" i="3"/>
  <c r="V594" i="3"/>
  <c r="S594" i="3"/>
  <c r="W594" i="3"/>
  <c r="W780" i="3"/>
  <c r="T780" i="3"/>
  <c r="V780" i="3"/>
  <c r="S780" i="3"/>
  <c r="V772" i="3"/>
  <c r="S772" i="3"/>
  <c r="W772" i="3"/>
  <c r="T772" i="3"/>
  <c r="T721" i="3"/>
  <c r="W721" i="3"/>
  <c r="V721" i="3"/>
  <c r="S721" i="3"/>
  <c r="W713" i="3"/>
  <c r="S713" i="3"/>
  <c r="V713" i="3"/>
  <c r="T713" i="3"/>
  <c r="S662" i="3"/>
  <c r="W662" i="3"/>
  <c r="T662" i="3"/>
  <c r="V662" i="3"/>
  <c r="T654" i="3"/>
  <c r="S654" i="3"/>
  <c r="W654" i="3"/>
  <c r="V654" i="3"/>
  <c r="V637" i="3"/>
  <c r="S637" i="3"/>
  <c r="W637" i="3"/>
  <c r="T637" i="3"/>
  <c r="W618" i="3"/>
  <c r="S618" i="3"/>
  <c r="T618" i="3"/>
  <c r="V618" i="3"/>
  <c r="V610" i="3"/>
  <c r="T610" i="3"/>
  <c r="W610" i="3"/>
  <c r="S610" i="3"/>
  <c r="V571" i="3"/>
  <c r="S571" i="3"/>
  <c r="W571" i="3"/>
  <c r="T571" i="3"/>
  <c r="T757" i="3"/>
  <c r="V757" i="3"/>
  <c r="S757" i="3"/>
  <c r="W757" i="3"/>
  <c r="S764" i="3"/>
  <c r="V764" i="3"/>
  <c r="W764" i="3"/>
  <c r="T764" i="3"/>
  <c r="S749" i="3"/>
  <c r="T749" i="3"/>
  <c r="V749" i="3"/>
  <c r="W749" i="3"/>
  <c r="W735" i="3"/>
  <c r="T735" i="3"/>
  <c r="S735" i="3"/>
  <c r="V735" i="3"/>
  <c r="W762" i="3"/>
  <c r="V762" i="3"/>
  <c r="T762" i="3"/>
  <c r="S762" i="3"/>
  <c r="V754" i="3"/>
  <c r="T754" i="3"/>
  <c r="S754" i="3"/>
  <c r="W754" i="3"/>
  <c r="T736" i="3"/>
  <c r="W736" i="3"/>
  <c r="V736" i="3"/>
  <c r="S736" i="3"/>
  <c r="T761" i="3"/>
  <c r="S761" i="3"/>
  <c r="V761" i="3"/>
  <c r="W761" i="3"/>
  <c r="V760" i="3"/>
  <c r="S760" i="3"/>
  <c r="T760" i="3"/>
  <c r="W760" i="3"/>
  <c r="T746" i="3"/>
  <c r="S746" i="3"/>
  <c r="W746" i="3"/>
  <c r="V746" i="3"/>
  <c r="T733" i="3"/>
  <c r="S733" i="3"/>
  <c r="W733" i="3"/>
  <c r="V733" i="3"/>
  <c r="T787" i="3"/>
  <c r="S787" i="3"/>
  <c r="V787" i="3"/>
  <c r="W787" i="3"/>
  <c r="S845" i="3"/>
  <c r="W845" i="3"/>
  <c r="V845" i="3"/>
  <c r="T845" i="3"/>
  <c r="S844" i="3"/>
  <c r="W844" i="3"/>
  <c r="V844" i="3"/>
  <c r="T844" i="3"/>
  <c r="V260" i="3"/>
  <c r="T260" i="3"/>
  <c r="S260" i="3"/>
  <c r="W260" i="3"/>
  <c r="S365" i="3"/>
  <c r="T365" i="3"/>
  <c r="V365" i="3"/>
  <c r="W365" i="3"/>
  <c r="W492" i="3"/>
  <c r="T369" i="3"/>
  <c r="S400" i="3"/>
  <c r="S302" i="3"/>
  <c r="U302" i="3" s="1"/>
  <c r="V270" i="3"/>
  <c r="V286" i="3"/>
  <c r="V422" i="3"/>
  <c r="V468" i="3"/>
  <c r="W375" i="3"/>
  <c r="V391" i="3"/>
  <c r="W378" i="3"/>
  <c r="W402" i="3"/>
  <c r="V267" i="3"/>
  <c r="W310" i="3"/>
  <c r="V329" i="3"/>
  <c r="V289" i="3"/>
  <c r="W303" i="3"/>
  <c r="W334" i="3"/>
  <c r="T506" i="3"/>
  <c r="U506" i="3" s="1"/>
  <c r="T446" i="3"/>
  <c r="V532" i="3"/>
  <c r="T414" i="3"/>
  <c r="U414" i="3" s="1"/>
  <c r="S358" i="3"/>
  <c r="S275" i="3"/>
  <c r="S278" i="3"/>
  <c r="T291" i="3"/>
  <c r="U291" i="3" s="1"/>
  <c r="T342" i="3"/>
  <c r="U342" i="3" s="1"/>
  <c r="S405" i="3"/>
  <c r="U405" i="3" s="1"/>
  <c r="S430" i="3"/>
  <c r="U430" i="3" s="1"/>
  <c r="T454" i="3"/>
  <c r="S357" i="3"/>
  <c r="V347" i="3"/>
  <c r="S383" i="3"/>
  <c r="S399" i="3"/>
  <c r="W386" i="3"/>
  <c r="S321" i="3"/>
  <c r="U321" i="3" s="1"/>
  <c r="V337" i="3"/>
  <c r="W318" i="3"/>
  <c r="T263" i="3"/>
  <c r="U263" i="3" s="1"/>
  <c r="V196" i="3"/>
  <c r="W263" i="3"/>
  <c r="V514" i="3"/>
  <c r="V438" i="3"/>
  <c r="S356" i="3"/>
  <c r="S294" i="3"/>
  <c r="U294" i="3" s="1"/>
  <c r="T313" i="3"/>
  <c r="T326" i="3"/>
  <c r="U326" i="3" s="1"/>
  <c r="V366" i="3"/>
  <c r="W229" i="3"/>
  <c r="T209" i="3"/>
  <c r="S233" i="3"/>
  <c r="U233" i="3" s="1"/>
  <c r="T201" i="3"/>
  <c r="U201" i="3" s="1"/>
  <c r="V222" i="3"/>
  <c r="S262" i="3"/>
  <c r="W214" i="3"/>
  <c r="T204" i="3"/>
  <c r="S246" i="3"/>
  <c r="U246" i="3" s="1"/>
  <c r="V201" i="3"/>
  <c r="V252" i="3"/>
  <c r="W252" i="3"/>
  <c r="T252" i="3"/>
  <c r="S252" i="3"/>
  <c r="W372" i="3"/>
  <c r="V372" i="3"/>
  <c r="T372" i="3"/>
  <c r="S372" i="3"/>
  <c r="V705" i="3"/>
  <c r="S705" i="3"/>
  <c r="T705" i="3"/>
  <c r="W705" i="3"/>
  <c r="W677" i="3"/>
  <c r="V677" i="3"/>
  <c r="S677" i="3"/>
  <c r="T677" i="3"/>
  <c r="W646" i="3"/>
  <c r="T646" i="3"/>
  <c r="V646" i="3"/>
  <c r="S646" i="3"/>
  <c r="S606" i="3"/>
  <c r="V606" i="3"/>
  <c r="W606" i="3"/>
  <c r="T606" i="3"/>
  <c r="S590" i="3"/>
  <c r="T590" i="3"/>
  <c r="V590" i="3"/>
  <c r="W590" i="3"/>
  <c r="V565" i="3"/>
  <c r="S565" i="3"/>
  <c r="T565" i="3"/>
  <c r="W565" i="3"/>
  <c r="T781" i="3"/>
  <c r="S781" i="3"/>
  <c r="W781" i="3"/>
  <c r="V781" i="3"/>
  <c r="T773" i="3"/>
  <c r="W773" i="3"/>
  <c r="V773" i="3"/>
  <c r="S773" i="3"/>
  <c r="W722" i="3"/>
  <c r="S722" i="3"/>
  <c r="T722" i="3"/>
  <c r="V722" i="3"/>
  <c r="S714" i="3"/>
  <c r="V714" i="3"/>
  <c r="T714" i="3"/>
  <c r="W714" i="3"/>
  <c r="W661" i="3"/>
  <c r="S661" i="3"/>
  <c r="T661" i="3"/>
  <c r="V661" i="3"/>
  <c r="V653" i="3"/>
  <c r="S653" i="3"/>
  <c r="W653" i="3"/>
  <c r="T653" i="3"/>
  <c r="W638" i="3"/>
  <c r="S638" i="3"/>
  <c r="V638" i="3"/>
  <c r="T638" i="3"/>
  <c r="T619" i="3"/>
  <c r="V619" i="3"/>
  <c r="W619" i="3"/>
  <c r="S619" i="3"/>
  <c r="S611" i="3"/>
  <c r="W611" i="3"/>
  <c r="V611" i="3"/>
  <c r="T611" i="3"/>
  <c r="W570" i="3"/>
  <c r="T570" i="3"/>
  <c r="S570" i="3"/>
  <c r="V570" i="3"/>
  <c r="W598" i="3"/>
  <c r="T598" i="3"/>
  <c r="V598" i="3"/>
  <c r="S598" i="3"/>
  <c r="V567" i="3"/>
  <c r="W567" i="3"/>
  <c r="S567" i="3"/>
  <c r="T567" i="3"/>
  <c r="V712" i="3"/>
  <c r="W712" i="3"/>
  <c r="S712" i="3"/>
  <c r="T712" i="3"/>
  <c r="S704" i="3"/>
  <c r="W704" i="3"/>
  <c r="V704" i="3"/>
  <c r="T704" i="3"/>
  <c r="S696" i="3"/>
  <c r="W696" i="3"/>
  <c r="T696" i="3"/>
  <c r="V696" i="3"/>
  <c r="V688" i="3"/>
  <c r="T688" i="3"/>
  <c r="S688" i="3"/>
  <c r="W688" i="3"/>
  <c r="W680" i="3"/>
  <c r="T680" i="3"/>
  <c r="V680" i="3"/>
  <c r="S680" i="3"/>
  <c r="W672" i="3"/>
  <c r="S672" i="3"/>
  <c r="V672" i="3"/>
  <c r="T672" i="3"/>
  <c r="T645" i="3"/>
  <c r="V645" i="3"/>
  <c r="S645" i="3"/>
  <c r="W645" i="3"/>
  <c r="T626" i="3"/>
  <c r="V626" i="3"/>
  <c r="W626" i="3"/>
  <c r="S626" i="3"/>
  <c r="T609" i="3"/>
  <c r="W609" i="3"/>
  <c r="V609" i="3"/>
  <c r="S609" i="3"/>
  <c r="T601" i="3"/>
  <c r="W601" i="3"/>
  <c r="V601" i="3"/>
  <c r="S601" i="3"/>
  <c r="T593" i="3"/>
  <c r="V593" i="3"/>
  <c r="S593" i="3"/>
  <c r="W593" i="3"/>
  <c r="V585" i="3"/>
  <c r="S585" i="3"/>
  <c r="W585" i="3"/>
  <c r="T585" i="3"/>
  <c r="W568" i="3"/>
  <c r="V568" i="3"/>
  <c r="T568" i="3"/>
  <c r="S568" i="3"/>
  <c r="T557" i="3"/>
  <c r="W557" i="3"/>
  <c r="V557" i="3"/>
  <c r="S557" i="3"/>
  <c r="V707" i="3"/>
  <c r="S707" i="3"/>
  <c r="T707" i="3"/>
  <c r="W707" i="3"/>
  <c r="W697" i="3"/>
  <c r="T697" i="3"/>
  <c r="V697" i="3"/>
  <c r="S697" i="3"/>
  <c r="W689" i="3"/>
  <c r="T689" i="3"/>
  <c r="S689" i="3"/>
  <c r="V689" i="3"/>
  <c r="W669" i="3"/>
  <c r="V669" i="3"/>
  <c r="S669" i="3"/>
  <c r="T669" i="3"/>
  <c r="S623" i="3"/>
  <c r="V623" i="3"/>
  <c r="T623" i="3"/>
  <c r="W623" i="3"/>
  <c r="V588" i="3"/>
  <c r="W588" i="3"/>
  <c r="S588" i="3"/>
  <c r="T588" i="3"/>
  <c r="W778" i="3"/>
  <c r="T778" i="3"/>
  <c r="S778" i="3"/>
  <c r="V778" i="3"/>
  <c r="W770" i="3"/>
  <c r="T770" i="3"/>
  <c r="S770" i="3"/>
  <c r="V770" i="3"/>
  <c r="W719" i="3"/>
  <c r="V719" i="3"/>
  <c r="T719" i="3"/>
  <c r="S719" i="3"/>
  <c r="T668" i="3"/>
  <c r="W668" i="3"/>
  <c r="V668" i="3"/>
  <c r="S668" i="3"/>
  <c r="V660" i="3"/>
  <c r="S660" i="3"/>
  <c r="T660" i="3"/>
  <c r="W660" i="3"/>
  <c r="T652" i="3"/>
  <c r="S652" i="3"/>
  <c r="V652" i="3"/>
  <c r="W652" i="3"/>
  <c r="S635" i="3"/>
  <c r="V635" i="3"/>
  <c r="T635" i="3"/>
  <c r="W635" i="3"/>
  <c r="T616" i="3"/>
  <c r="V616" i="3"/>
  <c r="S616" i="3"/>
  <c r="W616" i="3"/>
  <c r="T577" i="3"/>
  <c r="V577" i="3"/>
  <c r="S577" i="3"/>
  <c r="W577" i="3"/>
  <c r="T560" i="3"/>
  <c r="V560" i="3"/>
  <c r="S560" i="3"/>
  <c r="W560" i="3"/>
  <c r="V747" i="3"/>
  <c r="T747" i="3"/>
  <c r="W747" i="3"/>
  <c r="S747" i="3"/>
  <c r="S763" i="3"/>
  <c r="V763" i="3"/>
  <c r="T763" i="3"/>
  <c r="W763" i="3"/>
  <c r="V748" i="3"/>
  <c r="S748" i="3"/>
  <c r="W748" i="3"/>
  <c r="T748" i="3"/>
  <c r="V731" i="3"/>
  <c r="W731" i="3"/>
  <c r="S731" i="3"/>
  <c r="T731" i="3"/>
  <c r="T752" i="3"/>
  <c r="W752" i="3"/>
  <c r="S752" i="3"/>
  <c r="V752" i="3"/>
  <c r="T750" i="3"/>
  <c r="V750" i="3"/>
  <c r="W750" i="3"/>
  <c r="S750" i="3"/>
  <c r="V732" i="3"/>
  <c r="T732" i="3"/>
  <c r="W732" i="3"/>
  <c r="S732" i="3"/>
  <c r="V742" i="3"/>
  <c r="S742" i="3"/>
  <c r="W742" i="3"/>
  <c r="T742" i="3"/>
  <c r="T756" i="3"/>
  <c r="W756" i="3"/>
  <c r="V756" i="3"/>
  <c r="S756" i="3"/>
  <c r="T745" i="3"/>
  <c r="S745" i="3"/>
  <c r="V745" i="3"/>
  <c r="W745" i="3"/>
  <c r="S729" i="3"/>
  <c r="V729" i="3"/>
  <c r="T729" i="3"/>
  <c r="W729" i="3"/>
  <c r="T783" i="3"/>
  <c r="W783" i="3"/>
  <c r="S783" i="3"/>
  <c r="V783" i="3"/>
  <c r="V789" i="3"/>
  <c r="W789" i="3"/>
  <c r="T789" i="3"/>
  <c r="S789" i="3"/>
  <c r="T400" i="3"/>
  <c r="U400" i="3" s="1"/>
  <c r="T270" i="3"/>
  <c r="U270" i="3" s="1"/>
  <c r="W422" i="3"/>
  <c r="T468" i="3"/>
  <c r="V375" i="3"/>
  <c r="T391" i="3"/>
  <c r="U391" i="3" s="1"/>
  <c r="T378" i="3"/>
  <c r="T402" i="3"/>
  <c r="U402" i="3" s="1"/>
  <c r="W267" i="3"/>
  <c r="T310" i="3"/>
  <c r="S329" i="3"/>
  <c r="U329" i="3" s="1"/>
  <c r="W289" i="3"/>
  <c r="T303" i="3"/>
  <c r="S334" i="3"/>
  <c r="W506" i="3"/>
  <c r="S446" i="3"/>
  <c r="S532" i="3"/>
  <c r="U532" i="3" s="1"/>
  <c r="V414" i="3"/>
  <c r="T358" i="3"/>
  <c r="W275" i="3"/>
  <c r="T278" i="3"/>
  <c r="V291" i="3"/>
  <c r="V342" i="3"/>
  <c r="V405" i="3"/>
  <c r="W430" i="3"/>
  <c r="S454" i="3"/>
  <c r="T357" i="3"/>
  <c r="T347" i="3"/>
  <c r="U347" i="3" s="1"/>
  <c r="W383" i="3"/>
  <c r="V399" i="3"/>
  <c r="V386" i="3"/>
  <c r="W321" i="3"/>
  <c r="S337" i="3"/>
  <c r="V318" i="3"/>
  <c r="U257" i="3"/>
  <c r="W196" i="3"/>
  <c r="W514" i="3"/>
  <c r="T438" i="3"/>
  <c r="T356" i="3"/>
  <c r="V294" i="3"/>
  <c r="S313" i="3"/>
  <c r="V326" i="3"/>
  <c r="S366" i="3"/>
  <c r="U366" i="3" s="1"/>
  <c r="S229" i="3"/>
  <c r="S217" i="3"/>
  <c r="U217" i="3" s="1"/>
  <c r="S209" i="3"/>
  <c r="W233" i="3"/>
  <c r="S225" i="3"/>
  <c r="U225" i="3" s="1"/>
  <c r="T262" i="3"/>
  <c r="W246" i="3"/>
  <c r="T214" i="3"/>
  <c r="V225" i="3"/>
  <c r="S230" i="3"/>
  <c r="T230" i="3"/>
  <c r="W230" i="3"/>
  <c r="V230" i="3"/>
  <c r="V250" i="3"/>
  <c r="S250" i="3"/>
  <c r="T250" i="3"/>
  <c r="W250" i="3"/>
  <c r="S226" i="3"/>
  <c r="T226" i="3"/>
  <c r="W226" i="3"/>
  <c r="V226" i="3"/>
  <c r="W218" i="3"/>
  <c r="V218" i="3"/>
  <c r="S218" i="3"/>
  <c r="T218" i="3"/>
  <c r="S242" i="3"/>
  <c r="T242" i="3"/>
  <c r="W242" i="3"/>
  <c r="V242" i="3"/>
  <c r="V208" i="3"/>
  <c r="W208" i="3"/>
  <c r="T208" i="3"/>
  <c r="S208" i="3"/>
  <c r="V306" i="3"/>
  <c r="S306" i="3"/>
  <c r="W306" i="3"/>
  <c r="T306" i="3"/>
  <c r="V373" i="3"/>
  <c r="W373" i="3"/>
  <c r="S373" i="3"/>
  <c r="T373" i="3"/>
  <c r="T406" i="3"/>
  <c r="W406" i="3"/>
  <c r="S406" i="3"/>
  <c r="V406" i="3"/>
  <c r="W687" i="3"/>
  <c r="T687" i="3"/>
  <c r="S687" i="3"/>
  <c r="V687" i="3"/>
  <c r="T673" i="3"/>
  <c r="W673" i="3"/>
  <c r="S673" i="3"/>
  <c r="V673" i="3"/>
  <c r="T629" i="3"/>
  <c r="V629" i="3"/>
  <c r="S629" i="3"/>
  <c r="W629" i="3"/>
  <c r="W604" i="3"/>
  <c r="V604" i="3"/>
  <c r="T604" i="3"/>
  <c r="S604" i="3"/>
  <c r="W584" i="3"/>
  <c r="T584" i="3"/>
  <c r="S584" i="3"/>
  <c r="V584" i="3"/>
  <c r="T558" i="3"/>
  <c r="V558" i="3"/>
  <c r="W558" i="3"/>
  <c r="S558" i="3"/>
  <c r="W779" i="3"/>
  <c r="T779" i="3"/>
  <c r="V779" i="3"/>
  <c r="S779" i="3"/>
  <c r="S771" i="3"/>
  <c r="T771" i="3"/>
  <c r="W771" i="3"/>
  <c r="V771" i="3"/>
  <c r="S720" i="3"/>
  <c r="V720" i="3"/>
  <c r="T720" i="3"/>
  <c r="W720" i="3"/>
  <c r="W667" i="3"/>
  <c r="T667" i="3"/>
  <c r="S667" i="3"/>
  <c r="V667" i="3"/>
  <c r="T659" i="3"/>
  <c r="V659" i="3"/>
  <c r="W659" i="3"/>
  <c r="S659" i="3"/>
  <c r="S651" i="3"/>
  <c r="W651" i="3"/>
  <c r="T651" i="3"/>
  <c r="V651" i="3"/>
  <c r="W636" i="3"/>
  <c r="V636" i="3"/>
  <c r="T636" i="3"/>
  <c r="S636" i="3"/>
  <c r="S617" i="3"/>
  <c r="W617" i="3"/>
  <c r="T617" i="3"/>
  <c r="V617" i="3"/>
  <c r="T576" i="3"/>
  <c r="S576" i="3"/>
  <c r="W576" i="3"/>
  <c r="V576" i="3"/>
  <c r="T559" i="3"/>
  <c r="V559" i="3"/>
  <c r="W559" i="3"/>
  <c r="S559" i="3"/>
  <c r="T592" i="3"/>
  <c r="V592" i="3"/>
  <c r="S592" i="3"/>
  <c r="W592" i="3"/>
  <c r="W563" i="3"/>
  <c r="V563" i="3"/>
  <c r="S563" i="3"/>
  <c r="T563" i="3"/>
  <c r="W710" i="3"/>
  <c r="S710" i="3"/>
  <c r="T710" i="3"/>
  <c r="V710" i="3"/>
  <c r="W702" i="3"/>
  <c r="T702" i="3"/>
  <c r="V702" i="3"/>
  <c r="S702" i="3"/>
  <c r="V694" i="3"/>
  <c r="W694" i="3"/>
  <c r="T694" i="3"/>
  <c r="S694" i="3"/>
  <c r="W686" i="3"/>
  <c r="S686" i="3"/>
  <c r="V686" i="3"/>
  <c r="T686" i="3"/>
  <c r="V678" i="3"/>
  <c r="T678" i="3"/>
  <c r="S678" i="3"/>
  <c r="W678" i="3"/>
  <c r="W670" i="3"/>
  <c r="S670" i="3"/>
  <c r="V670" i="3"/>
  <c r="T670" i="3"/>
  <c r="W643" i="3"/>
  <c r="T643" i="3"/>
  <c r="V643" i="3"/>
  <c r="S643" i="3"/>
  <c r="V624" i="3"/>
  <c r="S624" i="3"/>
  <c r="T624" i="3"/>
  <c r="W624" i="3"/>
  <c r="V607" i="3"/>
  <c r="S607" i="3"/>
  <c r="T607" i="3"/>
  <c r="W607" i="3"/>
  <c r="V599" i="3"/>
  <c r="S599" i="3"/>
  <c r="W599" i="3"/>
  <c r="T599" i="3"/>
  <c r="T591" i="3"/>
  <c r="W591" i="3"/>
  <c r="S591" i="3"/>
  <c r="V591" i="3"/>
  <c r="T583" i="3"/>
  <c r="S583" i="3"/>
  <c r="W583" i="3"/>
  <c r="V583" i="3"/>
  <c r="W566" i="3"/>
  <c r="V566" i="3"/>
  <c r="S566" i="3"/>
  <c r="T566" i="3"/>
  <c r="V555" i="3"/>
  <c r="S555" i="3"/>
  <c r="W555" i="3"/>
  <c r="T555" i="3"/>
  <c r="V703" i="3"/>
  <c r="S703" i="3"/>
  <c r="W703" i="3"/>
  <c r="T703" i="3"/>
  <c r="T695" i="3"/>
  <c r="V695" i="3"/>
  <c r="W695" i="3"/>
  <c r="S695" i="3"/>
  <c r="W685" i="3"/>
  <c r="V685" i="3"/>
  <c r="S685" i="3"/>
  <c r="T685" i="3"/>
  <c r="T648" i="3"/>
  <c r="V648" i="3"/>
  <c r="S648" i="3"/>
  <c r="W648" i="3"/>
  <c r="S608" i="3"/>
  <c r="T608" i="3"/>
  <c r="V608" i="3"/>
  <c r="W608" i="3"/>
  <c r="T582" i="3"/>
  <c r="V582" i="3"/>
  <c r="S582" i="3"/>
  <c r="W582" i="3"/>
  <c r="W776" i="3"/>
  <c r="V776" i="3"/>
  <c r="S776" i="3"/>
  <c r="T776" i="3"/>
  <c r="S768" i="3"/>
  <c r="V768" i="3"/>
  <c r="W768" i="3"/>
  <c r="T768" i="3"/>
  <c r="W717" i="3"/>
  <c r="V717" i="3"/>
  <c r="S717" i="3"/>
  <c r="T717" i="3"/>
  <c r="W666" i="3"/>
  <c r="T666" i="3"/>
  <c r="V666" i="3"/>
  <c r="S666" i="3"/>
  <c r="W658" i="3"/>
  <c r="T658" i="3"/>
  <c r="V658" i="3"/>
  <c r="S658" i="3"/>
  <c r="T641" i="3"/>
  <c r="V641" i="3"/>
  <c r="W641" i="3"/>
  <c r="S641" i="3"/>
  <c r="S633" i="3"/>
  <c r="W633" i="3"/>
  <c r="T633" i="3"/>
  <c r="V633" i="3"/>
  <c r="T614" i="3"/>
  <c r="W614" i="3"/>
  <c r="S614" i="3"/>
  <c r="V614" i="3"/>
  <c r="T575" i="3"/>
  <c r="S575" i="3"/>
  <c r="V575" i="3"/>
  <c r="W575" i="3"/>
  <c r="T551" i="3"/>
  <c r="V551" i="3"/>
  <c r="S551" i="3"/>
  <c r="W551" i="3"/>
  <c r="V734" i="3"/>
  <c r="T734" i="3"/>
  <c r="S734" i="3"/>
  <c r="W734" i="3"/>
  <c r="W758" i="3"/>
  <c r="S758" i="3"/>
  <c r="V758" i="3"/>
  <c r="T758" i="3"/>
  <c r="V743" i="3"/>
  <c r="S743" i="3"/>
  <c r="T743" i="3"/>
  <c r="W743" i="3"/>
  <c r="V727" i="3"/>
  <c r="W727" i="3"/>
  <c r="T727" i="3"/>
  <c r="S727" i="3"/>
  <c r="S765" i="3"/>
  <c r="V765" i="3"/>
  <c r="W765" i="3"/>
  <c r="T765" i="3"/>
  <c r="V744" i="3"/>
  <c r="S744" i="3"/>
  <c r="W744" i="3"/>
  <c r="T744" i="3"/>
  <c r="V728" i="3"/>
  <c r="S728" i="3"/>
  <c r="T728" i="3"/>
  <c r="W728" i="3"/>
  <c r="T738" i="3"/>
  <c r="V738" i="3"/>
  <c r="S738" i="3"/>
  <c r="W738" i="3"/>
  <c r="V755" i="3"/>
  <c r="T755" i="3"/>
  <c r="S755" i="3"/>
  <c r="W755" i="3"/>
  <c r="W741" i="3"/>
  <c r="V741" i="3"/>
  <c r="S741" i="3"/>
  <c r="T741" i="3"/>
  <c r="S725" i="3"/>
  <c r="V725" i="3"/>
  <c r="T725" i="3"/>
  <c r="W725" i="3"/>
  <c r="V847" i="3"/>
  <c r="W847" i="3"/>
  <c r="T847" i="3"/>
  <c r="S847" i="3"/>
  <c r="T846" i="3"/>
  <c r="S846" i="3"/>
  <c r="V846" i="3"/>
  <c r="W846" i="3"/>
  <c r="W785" i="3"/>
  <c r="V785" i="3"/>
  <c r="T785" i="3"/>
  <c r="S785" i="3"/>
  <c r="S238" i="3"/>
  <c r="T238" i="3"/>
  <c r="W238" i="3"/>
  <c r="V238" i="3"/>
  <c r="T492" i="3"/>
  <c r="U492" i="3" s="1"/>
  <c r="S369" i="3"/>
  <c r="V302" i="3"/>
  <c r="S286" i="3"/>
  <c r="V233" i="3"/>
  <c r="W204" i="3"/>
  <c r="V255" i="3"/>
  <c r="W217" i="3"/>
  <c r="W249" i="3"/>
  <c r="V246" i="3"/>
  <c r="T213" i="3"/>
  <c r="V213" i="3"/>
  <c r="W213" i="3"/>
  <c r="S213" i="3"/>
  <c r="T219" i="3"/>
  <c r="S219" i="3"/>
  <c r="V219" i="3"/>
  <c r="W219" i="3"/>
  <c r="S407" i="3"/>
  <c r="T407" i="3"/>
  <c r="W407" i="3"/>
  <c r="V407" i="3"/>
  <c r="W683" i="3"/>
  <c r="T683" i="3"/>
  <c r="S683" i="3"/>
  <c r="V683" i="3"/>
  <c r="W671" i="3"/>
  <c r="T671" i="3"/>
  <c r="S671" i="3"/>
  <c r="V671" i="3"/>
  <c r="T625" i="3"/>
  <c r="V625" i="3"/>
  <c r="S625" i="3"/>
  <c r="W625" i="3"/>
  <c r="V600" i="3"/>
  <c r="T600" i="3"/>
  <c r="S600" i="3"/>
  <c r="W600" i="3"/>
  <c r="W578" i="3"/>
  <c r="V578" i="3"/>
  <c r="T578" i="3"/>
  <c r="S578" i="3"/>
  <c r="S554" i="3"/>
  <c r="V554" i="3"/>
  <c r="W554" i="3"/>
  <c r="T554" i="3"/>
  <c r="W777" i="3"/>
  <c r="V777" i="3"/>
  <c r="T777" i="3"/>
  <c r="S777" i="3"/>
  <c r="T769" i="3"/>
  <c r="V769" i="3"/>
  <c r="W769" i="3"/>
  <c r="S769" i="3"/>
  <c r="V718" i="3"/>
  <c r="S718" i="3"/>
  <c r="T718" i="3"/>
  <c r="W718" i="3"/>
  <c r="W665" i="3"/>
  <c r="S665" i="3"/>
  <c r="T665" i="3"/>
  <c r="V665" i="3"/>
  <c r="W657" i="3"/>
  <c r="S657" i="3"/>
  <c r="V657" i="3"/>
  <c r="T657" i="3"/>
  <c r="V642" i="3"/>
  <c r="W642" i="3"/>
  <c r="S642" i="3"/>
  <c r="T642" i="3"/>
  <c r="S634" i="3"/>
  <c r="T634" i="3"/>
  <c r="V634" i="3"/>
  <c r="W634" i="3"/>
  <c r="V615" i="3"/>
  <c r="T615" i="3"/>
  <c r="W615" i="3"/>
  <c r="S615" i="3"/>
  <c r="S574" i="3"/>
  <c r="V574" i="3"/>
  <c r="W574" i="3"/>
  <c r="T574" i="3"/>
  <c r="T550" i="3"/>
  <c r="W550" i="3"/>
  <c r="V550" i="3"/>
  <c r="S550" i="3"/>
  <c r="W586" i="3"/>
  <c r="S586" i="3"/>
  <c r="T586" i="3"/>
  <c r="V586" i="3"/>
  <c r="V561" i="3"/>
  <c r="W561" i="3"/>
  <c r="S561" i="3"/>
  <c r="T561" i="3"/>
  <c r="W708" i="3"/>
  <c r="V708" i="3"/>
  <c r="S708" i="3"/>
  <c r="T708" i="3"/>
  <c r="V700" i="3"/>
  <c r="S700" i="3"/>
  <c r="W700" i="3"/>
  <c r="T700" i="3"/>
  <c r="S692" i="3"/>
  <c r="W692" i="3"/>
  <c r="T692" i="3"/>
  <c r="V692" i="3"/>
  <c r="V684" i="3"/>
  <c r="T684" i="3"/>
  <c r="W684" i="3"/>
  <c r="S684" i="3"/>
  <c r="T676" i="3"/>
  <c r="S676" i="3"/>
  <c r="W676" i="3"/>
  <c r="V676" i="3"/>
  <c r="S649" i="3"/>
  <c r="W649" i="3"/>
  <c r="T649" i="3"/>
  <c r="V649" i="3"/>
  <c r="V630" i="3"/>
  <c r="T630" i="3"/>
  <c r="W630" i="3"/>
  <c r="S630" i="3"/>
  <c r="V622" i="3"/>
  <c r="T622" i="3"/>
  <c r="W622" i="3"/>
  <c r="S622" i="3"/>
  <c r="T605" i="3"/>
  <c r="W605" i="3"/>
  <c r="V605" i="3"/>
  <c r="S605" i="3"/>
  <c r="S597" i="3"/>
  <c r="W597" i="3"/>
  <c r="V597" i="3"/>
  <c r="T597" i="3"/>
  <c r="W589" i="3"/>
  <c r="T589" i="3"/>
  <c r="V589" i="3"/>
  <c r="S589" i="3"/>
  <c r="S581" i="3"/>
  <c r="W581" i="3"/>
  <c r="T581" i="3"/>
  <c r="V581" i="3"/>
  <c r="W564" i="3"/>
  <c r="T564" i="3"/>
  <c r="V564" i="3"/>
  <c r="S564" i="3"/>
  <c r="W553" i="3"/>
  <c r="T553" i="3"/>
  <c r="S553" i="3"/>
  <c r="V553" i="3"/>
  <c r="W701" i="3"/>
  <c r="T701" i="3"/>
  <c r="V701" i="3"/>
  <c r="S701" i="3"/>
  <c r="S693" i="3"/>
  <c r="V693" i="3"/>
  <c r="T693" i="3"/>
  <c r="W693" i="3"/>
  <c r="T679" i="3"/>
  <c r="S679" i="3"/>
  <c r="V679" i="3"/>
  <c r="W679" i="3"/>
  <c r="V644" i="3"/>
  <c r="S644" i="3"/>
  <c r="T644" i="3"/>
  <c r="W644" i="3"/>
  <c r="S602" i="3"/>
  <c r="W602" i="3"/>
  <c r="T602" i="3"/>
  <c r="V602" i="3"/>
  <c r="T782" i="3"/>
  <c r="W782" i="3"/>
  <c r="S782" i="3"/>
  <c r="V782" i="3"/>
  <c r="T774" i="3"/>
  <c r="W774" i="3"/>
  <c r="V774" i="3"/>
  <c r="S774" i="3"/>
  <c r="W766" i="3"/>
  <c r="S766" i="3"/>
  <c r="T766" i="3"/>
  <c r="V766" i="3"/>
  <c r="W715" i="3"/>
  <c r="S715" i="3"/>
  <c r="T715" i="3"/>
  <c r="V715" i="3"/>
  <c r="T664" i="3"/>
  <c r="W664" i="3"/>
  <c r="S664" i="3"/>
  <c r="V664" i="3"/>
  <c r="W656" i="3"/>
  <c r="S656" i="3"/>
  <c r="V656" i="3"/>
  <c r="T656" i="3"/>
  <c r="S639" i="3"/>
  <c r="V639" i="3"/>
  <c r="T639" i="3"/>
  <c r="W639" i="3"/>
  <c r="T631" i="3"/>
  <c r="W631" i="3"/>
  <c r="S631" i="3"/>
  <c r="V631" i="3"/>
  <c r="W612" i="3"/>
  <c r="T612" i="3"/>
  <c r="V612" i="3"/>
  <c r="S612" i="3"/>
  <c r="T573" i="3"/>
  <c r="W573" i="3"/>
  <c r="V573" i="3"/>
  <c r="S573" i="3"/>
  <c r="V549" i="3"/>
  <c r="W549" i="3"/>
  <c r="S549" i="3"/>
  <c r="T549" i="3"/>
  <c r="W730" i="3"/>
  <c r="S730" i="3"/>
  <c r="T730" i="3"/>
  <c r="V730" i="3"/>
  <c r="V753" i="3"/>
  <c r="T753" i="3"/>
  <c r="W753" i="3"/>
  <c r="S753" i="3"/>
  <c r="W739" i="3"/>
  <c r="V739" i="3"/>
  <c r="T739" i="3"/>
  <c r="S739" i="3"/>
  <c r="T723" i="3"/>
  <c r="S723" i="3"/>
  <c r="V723" i="3"/>
  <c r="W723" i="3"/>
  <c r="T759" i="3"/>
  <c r="V759" i="3"/>
  <c r="S759" i="3"/>
  <c r="W759" i="3"/>
  <c r="T740" i="3"/>
  <c r="V740" i="3"/>
  <c r="W740" i="3"/>
  <c r="S740" i="3"/>
  <c r="W724" i="3"/>
  <c r="T724" i="3"/>
  <c r="S724" i="3"/>
  <c r="V724" i="3"/>
  <c r="S726" i="3"/>
  <c r="V726" i="3"/>
  <c r="T726" i="3"/>
  <c r="W726" i="3"/>
  <c r="W751" i="3"/>
  <c r="S751" i="3"/>
  <c r="V751" i="3"/>
  <c r="T751" i="3"/>
  <c r="S737" i="3"/>
  <c r="T737" i="3"/>
  <c r="V737" i="3"/>
  <c r="W737" i="3"/>
  <c r="T786" i="3"/>
  <c r="V786" i="3"/>
  <c r="W786" i="3"/>
  <c r="S786" i="3"/>
  <c r="W788" i="3"/>
  <c r="V788" i="3"/>
  <c r="S788" i="3"/>
  <c r="T788" i="3"/>
  <c r="S848" i="3"/>
  <c r="T848" i="3"/>
  <c r="V848" i="3"/>
  <c r="W848" i="3"/>
  <c r="S784" i="3"/>
  <c r="V784" i="3"/>
  <c r="W784" i="3"/>
  <c r="T784" i="3"/>
  <c r="U248" i="3"/>
  <c r="U232" i="3"/>
  <c r="U521" i="3"/>
  <c r="G849" i="3"/>
  <c r="U499" i="3"/>
  <c r="U325" i="3"/>
  <c r="U425" i="3"/>
  <c r="U360" i="3"/>
  <c r="U534" i="3"/>
  <c r="U474" i="3"/>
  <c r="U423" i="3"/>
  <c r="U442" i="3"/>
  <c r="U404" i="3"/>
  <c r="U502" i="3"/>
  <c r="U377" i="3"/>
  <c r="U370" i="3"/>
  <c r="U401" i="3"/>
  <c r="U524" i="3"/>
  <c r="U495" i="3"/>
  <c r="U293" i="3"/>
  <c r="U475" i="3"/>
  <c r="U251" i="3"/>
  <c r="U388" i="3"/>
  <c r="U277" i="3"/>
  <c r="U307" i="3"/>
  <c r="U328" i="3"/>
  <c r="U416" i="3"/>
  <c r="U481" i="3"/>
  <c r="U385" i="3"/>
  <c r="U476" i="3"/>
  <c r="U489" i="3"/>
  <c r="U374" i="3"/>
  <c r="U415" i="3"/>
  <c r="U408" i="3"/>
  <c r="U453" i="3"/>
  <c r="U537" i="3"/>
  <c r="U488" i="3"/>
  <c r="U350" i="3"/>
  <c r="U479" i="3"/>
  <c r="U371" i="3"/>
  <c r="U410" i="3"/>
  <c r="U440" i="3"/>
  <c r="U448" i="3"/>
  <c r="U520" i="3"/>
  <c r="U282" i="3"/>
  <c r="U364" i="3"/>
  <c r="U297" i="3"/>
  <c r="U509" i="3"/>
  <c r="U434" i="3"/>
  <c r="U531" i="3"/>
  <c r="U413" i="3"/>
  <c r="U519" i="3"/>
  <c r="U380" i="3"/>
  <c r="U487" i="3"/>
  <c r="U317" i="3"/>
  <c r="U393" i="3"/>
  <c r="U351" i="3"/>
  <c r="U390" i="3"/>
  <c r="U272" i="3"/>
  <c r="U387" i="3"/>
  <c r="U320" i="3"/>
  <c r="U362" i="3"/>
  <c r="U296" i="3"/>
  <c r="U426" i="3"/>
  <c r="U484" i="3"/>
  <c r="U346" i="3"/>
  <c r="U279" i="3"/>
  <c r="U331" i="3"/>
  <c r="U421" i="3"/>
  <c r="U530" i="3"/>
  <c r="U497" i="3"/>
  <c r="U379" i="3"/>
  <c r="U395" i="3"/>
  <c r="U312" i="3"/>
  <c r="U494" i="3"/>
  <c r="U418" i="3"/>
  <c r="U368" i="3"/>
  <c r="U269" i="3"/>
  <c r="U280" i="3"/>
  <c r="U456" i="3"/>
  <c r="U435" i="3"/>
  <c r="U458" i="3"/>
  <c r="U437" i="3"/>
  <c r="U403" i="3"/>
  <c r="U344" i="3"/>
  <c r="U315" i="3"/>
  <c r="U335" i="3"/>
  <c r="U330" i="3"/>
  <c r="U455" i="3"/>
  <c r="U493" i="3"/>
  <c r="U441" i="3"/>
  <c r="U304" i="3"/>
  <c r="U339" i="3"/>
  <c r="U288" i="3"/>
  <c r="U432" i="3"/>
  <c r="U457" i="3"/>
  <c r="U359" i="3"/>
  <c r="U333" i="3"/>
  <c r="U323" i="3"/>
  <c r="U510" i="3"/>
  <c r="U527" i="3"/>
  <c r="U295" i="3"/>
  <c r="U538" i="3"/>
  <c r="U424" i="3"/>
  <c r="U451" i="3"/>
  <c r="U485" i="3"/>
  <c r="U515" i="3"/>
  <c r="U526" i="3"/>
  <c r="U439" i="3"/>
  <c r="U480" i="3"/>
  <c r="U472" i="3"/>
  <c r="U529" i="3"/>
  <c r="U469" i="3"/>
  <c r="U547" i="3"/>
  <c r="U543" i="3"/>
  <c r="U349" i="3"/>
  <c r="U336" i="3"/>
  <c r="U316" i="3" l="1"/>
  <c r="U471" i="3"/>
  <c r="U286" i="3"/>
  <c r="U518" i="3"/>
  <c r="U465" i="3"/>
  <c r="U253" i="3"/>
  <c r="U394" i="3"/>
  <c r="U284" i="3"/>
  <c r="U229" i="3"/>
  <c r="U508" i="3"/>
  <c r="U258" i="3"/>
  <c r="U205" i="3"/>
  <c r="U292" i="3"/>
  <c r="U197" i="3"/>
  <c r="U428" i="3"/>
  <c r="U427" i="3"/>
  <c r="U533" i="3"/>
  <c r="U203" i="3"/>
  <c r="U215" i="3"/>
  <c r="U235" i="3"/>
  <c r="U221" i="3"/>
  <c r="U348" i="3"/>
  <c r="U389" i="3"/>
  <c r="U332" i="3"/>
  <c r="U363" i="3"/>
  <c r="U396" i="3"/>
  <c r="U231" i="3"/>
  <c r="U392" i="3"/>
  <c r="U449" i="3"/>
  <c r="U212" i="3"/>
  <c r="U300" i="3"/>
  <c r="U429" i="3"/>
  <c r="U443" i="3"/>
  <c r="U544" i="3"/>
  <c r="U311" i="3"/>
  <c r="U340" i="3"/>
  <c r="U207" i="3"/>
  <c r="U259" i="3"/>
  <c r="U491" i="3"/>
  <c r="U447" i="3"/>
  <c r="U461" i="3"/>
  <c r="U345" i="3"/>
  <c r="U287" i="3"/>
  <c r="U273" i="3"/>
  <c r="U322" i="3"/>
  <c r="U358" i="3"/>
  <c r="U412" i="3"/>
  <c r="U343" i="3"/>
  <c r="U545" i="3"/>
  <c r="U444" i="3"/>
  <c r="U247" i="3"/>
  <c r="U214" i="3"/>
  <c r="U223" i="3"/>
  <c r="U399" i="3"/>
  <c r="U275" i="3"/>
  <c r="U470" i="3"/>
  <c r="U324" i="3"/>
  <c r="U268" i="3"/>
  <c r="U516" i="3"/>
  <c r="U464" i="3"/>
  <c r="U376" i="3"/>
  <c r="U436" i="3"/>
  <c r="U486" i="3"/>
  <c r="U384" i="3"/>
  <c r="U276" i="3"/>
  <c r="U249" i="3"/>
  <c r="U199" i="3"/>
  <c r="U369" i="3"/>
  <c r="U209" i="3"/>
  <c r="U438" i="3"/>
  <c r="U719" i="3"/>
  <c r="U568" i="3"/>
  <c r="U372" i="3"/>
  <c r="U252" i="3"/>
  <c r="U675" i="3"/>
  <c r="U262" i="3"/>
  <c r="U313" i="3"/>
  <c r="U454" i="3"/>
  <c r="U334" i="3"/>
  <c r="U594" i="3"/>
  <c r="U632" i="3"/>
  <c r="U668" i="3"/>
  <c r="U378" i="3"/>
  <c r="U310" i="3"/>
  <c r="U463" i="3"/>
  <c r="U337" i="3"/>
  <c r="U278" i="3"/>
  <c r="U303" i="3"/>
  <c r="U383" i="3"/>
  <c r="U468" i="3"/>
  <c r="U431" i="3"/>
  <c r="U697" i="3"/>
  <c r="U757" i="3"/>
  <c r="U610" i="3"/>
  <c r="U780" i="3"/>
  <c r="U579" i="3"/>
  <c r="U716" i="3"/>
  <c r="U540" i="3"/>
  <c r="U680" i="3"/>
  <c r="U736" i="3"/>
  <c r="U721" i="3"/>
  <c r="U255" i="3"/>
  <c r="U699" i="3"/>
  <c r="U517" i="3"/>
  <c r="U535" i="3"/>
  <c r="U598" i="3"/>
  <c r="U646" i="3"/>
  <c r="U356" i="3"/>
  <c r="U446" i="3"/>
  <c r="U557" i="3"/>
  <c r="U601" i="3"/>
  <c r="U609" i="3"/>
  <c r="U626" i="3"/>
  <c r="U619" i="3"/>
  <c r="U773" i="3"/>
  <c r="U775" i="3"/>
  <c r="U621" i="3"/>
  <c r="U357" i="3"/>
  <c r="U733" i="3"/>
  <c r="U746" i="3"/>
  <c r="U761" i="3"/>
  <c r="U522" i="3"/>
  <c r="U724" i="3"/>
  <c r="U755" i="3"/>
  <c r="U734" i="3"/>
  <c r="U678" i="3"/>
  <c r="U584" i="3"/>
  <c r="U565" i="3"/>
  <c r="U705" i="3"/>
  <c r="U760" i="3"/>
  <c r="U762" i="3"/>
  <c r="U691" i="3"/>
  <c r="U711" i="3"/>
  <c r="U726" i="3"/>
  <c r="U739" i="3"/>
  <c r="U639" i="3"/>
  <c r="U602" i="3"/>
  <c r="U693" i="3"/>
  <c r="U581" i="3"/>
  <c r="U649" i="3"/>
  <c r="U692" i="3"/>
  <c r="U777" i="3"/>
  <c r="U578" i="3"/>
  <c r="U785" i="3"/>
  <c r="U847" i="3"/>
  <c r="U725" i="3"/>
  <c r="U727" i="3"/>
  <c r="U633" i="3"/>
  <c r="U694" i="3"/>
  <c r="U617" i="3"/>
  <c r="U636" i="3"/>
  <c r="U651" i="3"/>
  <c r="U720" i="3"/>
  <c r="U604" i="3"/>
  <c r="U208" i="3"/>
  <c r="U742" i="3"/>
  <c r="U748" i="3"/>
  <c r="U844" i="3"/>
  <c r="U845" i="3"/>
  <c r="U620" i="3"/>
  <c r="U628" i="3"/>
  <c r="U848" i="3"/>
  <c r="U737" i="3"/>
  <c r="U753" i="3"/>
  <c r="U612" i="3"/>
  <c r="U701" i="3"/>
  <c r="U553" i="3"/>
  <c r="U564" i="3"/>
  <c r="U589" i="3"/>
  <c r="U622" i="3"/>
  <c r="U630" i="3"/>
  <c r="U684" i="3"/>
  <c r="U615" i="3"/>
  <c r="U634" i="3"/>
  <c r="U600" i="3"/>
  <c r="U671" i="3"/>
  <c r="U683" i="3"/>
  <c r="U407" i="3"/>
  <c r="U238" i="3"/>
  <c r="U658" i="3"/>
  <c r="U666" i="3"/>
  <c r="U608" i="3"/>
  <c r="U643" i="3"/>
  <c r="U702" i="3"/>
  <c r="U667" i="3"/>
  <c r="U771" i="3"/>
  <c r="U779" i="3"/>
  <c r="U687" i="3"/>
  <c r="U242" i="3"/>
  <c r="U226" i="3"/>
  <c r="U230" i="3"/>
  <c r="U789" i="3"/>
  <c r="U729" i="3"/>
  <c r="U763" i="3"/>
  <c r="U635" i="3"/>
  <c r="U660" i="3"/>
  <c r="U623" i="3"/>
  <c r="U707" i="3"/>
  <c r="U696" i="3"/>
  <c r="U661" i="3"/>
  <c r="U714" i="3"/>
  <c r="U722" i="3"/>
  <c r="U647" i="3"/>
  <c r="U682" i="3"/>
  <c r="U786" i="3"/>
  <c r="U740" i="3"/>
  <c r="U573" i="3"/>
  <c r="U774" i="3"/>
  <c r="U605" i="3"/>
  <c r="U550" i="3"/>
  <c r="U769" i="3"/>
  <c r="U213" i="3"/>
  <c r="U641" i="3"/>
  <c r="U695" i="3"/>
  <c r="U590" i="3"/>
  <c r="U204" i="3"/>
  <c r="U767" i="3"/>
  <c r="U222" i="3"/>
  <c r="U759" i="3"/>
  <c r="U723" i="3"/>
  <c r="U631" i="3"/>
  <c r="U664" i="3"/>
  <c r="U782" i="3"/>
  <c r="U679" i="3"/>
  <c r="U676" i="3"/>
  <c r="U625" i="3"/>
  <c r="U219" i="3"/>
  <c r="U846" i="3"/>
  <c r="U738" i="3"/>
  <c r="U551" i="3"/>
  <c r="U575" i="3"/>
  <c r="U614" i="3"/>
  <c r="U582" i="3"/>
  <c r="U648" i="3"/>
  <c r="U583" i="3"/>
  <c r="U591" i="3"/>
  <c r="U592" i="3"/>
  <c r="U559" i="3"/>
  <c r="U576" i="3"/>
  <c r="U659" i="3"/>
  <c r="U558" i="3"/>
  <c r="U629" i="3"/>
  <c r="U673" i="3"/>
  <c r="U406" i="3"/>
  <c r="U732" i="3"/>
  <c r="U747" i="3"/>
  <c r="U770" i="3"/>
  <c r="U778" i="3"/>
  <c r="U689" i="3"/>
  <c r="U688" i="3"/>
  <c r="U570" i="3"/>
  <c r="U754" i="3"/>
  <c r="U735" i="3"/>
  <c r="U749" i="3"/>
  <c r="U556" i="3"/>
  <c r="U580" i="3"/>
  <c r="U548" i="3"/>
  <c r="U784" i="3"/>
  <c r="U788" i="3"/>
  <c r="U751" i="3"/>
  <c r="U549" i="3"/>
  <c r="U656" i="3"/>
  <c r="U597" i="3"/>
  <c r="U700" i="3"/>
  <c r="U708" i="3"/>
  <c r="U561" i="3"/>
  <c r="U574" i="3"/>
  <c r="U642" i="3"/>
  <c r="U657" i="3"/>
  <c r="U554" i="3"/>
  <c r="U741" i="3"/>
  <c r="U744" i="3"/>
  <c r="U765" i="3"/>
  <c r="U758" i="3"/>
  <c r="U717" i="3"/>
  <c r="U768" i="3"/>
  <c r="U776" i="3"/>
  <c r="U685" i="3"/>
  <c r="U703" i="3"/>
  <c r="U555" i="3"/>
  <c r="U566" i="3"/>
  <c r="U599" i="3"/>
  <c r="U670" i="3"/>
  <c r="U686" i="3"/>
  <c r="U563" i="3"/>
  <c r="U373" i="3"/>
  <c r="U306" i="3"/>
  <c r="U218" i="3"/>
  <c r="U783" i="3"/>
  <c r="U745" i="3"/>
  <c r="U756" i="3"/>
  <c r="U750" i="3"/>
  <c r="U752" i="3"/>
  <c r="U560" i="3"/>
  <c r="U577" i="3"/>
  <c r="U616" i="3"/>
  <c r="U652" i="3"/>
  <c r="U593" i="3"/>
  <c r="U645" i="3"/>
  <c r="U781" i="3"/>
  <c r="U787" i="3"/>
  <c r="U654" i="3"/>
  <c r="U674" i="3"/>
  <c r="U690" i="3"/>
  <c r="U650" i="3"/>
  <c r="U730" i="3"/>
  <c r="U715" i="3"/>
  <c r="U766" i="3"/>
  <c r="U644" i="3"/>
  <c r="U586" i="3"/>
  <c r="U665" i="3"/>
  <c r="U718" i="3"/>
  <c r="U728" i="3"/>
  <c r="U743" i="3"/>
  <c r="U607" i="3"/>
  <c r="U624" i="3"/>
  <c r="U710" i="3"/>
  <c r="U250" i="3"/>
  <c r="U731" i="3"/>
  <c r="U588" i="3"/>
  <c r="U669" i="3"/>
  <c r="U585" i="3"/>
  <c r="U672" i="3"/>
  <c r="U704" i="3"/>
  <c r="U712" i="3"/>
  <c r="U567" i="3"/>
  <c r="U611" i="3"/>
  <c r="U638" i="3"/>
  <c r="U653" i="3"/>
  <c r="U606" i="3"/>
  <c r="U677" i="3"/>
  <c r="U365" i="3"/>
  <c r="U260" i="3"/>
  <c r="U764" i="3"/>
  <c r="U571" i="3"/>
  <c r="U637" i="3"/>
  <c r="U713" i="3"/>
  <c r="U772" i="3"/>
  <c r="U562" i="3"/>
  <c r="U587" i="3"/>
  <c r="U603" i="3"/>
  <c r="U698" i="3"/>
  <c r="U613" i="3"/>
  <c r="U640" i="3"/>
  <c r="U655" i="3"/>
  <c r="U618" i="3"/>
  <c r="U662" i="3"/>
  <c r="U627" i="3"/>
  <c r="U595" i="3"/>
  <c r="U706" i="3"/>
  <c r="U572" i="3"/>
  <c r="U663" i="3"/>
  <c r="U552" i="3"/>
  <c r="U569" i="3"/>
  <c r="U596" i="3"/>
  <c r="U681" i="3"/>
  <c r="U709" i="3"/>
  <c r="S195" i="3"/>
  <c r="T195" i="3"/>
  <c r="V195" i="3"/>
  <c r="W195" i="3"/>
  <c r="T194" i="3"/>
  <c r="S194" i="3"/>
  <c r="V194" i="3"/>
  <c r="W194" i="3"/>
  <c r="U194" i="3" l="1"/>
  <c r="U195" i="3"/>
  <c r="V165" i="3" l="1"/>
  <c r="V122" i="3"/>
  <c r="W12" i="3"/>
  <c r="V112" i="3"/>
  <c r="W112" i="3"/>
  <c r="W50" i="3"/>
  <c r="V50" i="3"/>
  <c r="V33" i="3"/>
  <c r="W165" i="3"/>
  <c r="W122" i="3"/>
  <c r="V12" i="3"/>
  <c r="W33" i="3"/>
  <c r="W35" i="3"/>
  <c r="V35" i="3"/>
  <c r="V161" i="3"/>
  <c r="W161" i="3"/>
  <c r="T33" i="3"/>
  <c r="S33" i="3"/>
  <c r="S165" i="3"/>
  <c r="T165" i="3"/>
  <c r="T161" i="3"/>
  <c r="S161" i="3"/>
  <c r="S122" i="3"/>
  <c r="T122" i="3"/>
  <c r="S12" i="3"/>
  <c r="T12" i="3"/>
  <c r="T35" i="3"/>
  <c r="S35" i="3"/>
  <c r="T112" i="3"/>
  <c r="S112" i="3"/>
  <c r="S50" i="3"/>
  <c r="T50" i="3"/>
  <c r="U12" i="3" l="1"/>
  <c r="U122" i="3"/>
  <c r="U165" i="3"/>
  <c r="U50" i="3"/>
  <c r="U112" i="3"/>
  <c r="U35" i="3"/>
  <c r="U161" i="3"/>
  <c r="U33" i="3"/>
  <c r="V116" i="3" l="1"/>
  <c r="W116" i="3"/>
  <c r="W124" i="3"/>
  <c r="V124" i="3"/>
  <c r="W117" i="3"/>
  <c r="V117" i="3"/>
  <c r="V97" i="3"/>
  <c r="W97" i="3"/>
  <c r="W115" i="3"/>
  <c r="V115" i="3"/>
  <c r="W182" i="3"/>
  <c r="V182" i="3"/>
  <c r="W151" i="3"/>
  <c r="V151" i="3"/>
  <c r="W108" i="3"/>
  <c r="V108" i="3"/>
  <c r="W120" i="3"/>
  <c r="V120" i="3"/>
  <c r="V55" i="3"/>
  <c r="W55" i="3"/>
  <c r="V109" i="3"/>
  <c r="W109" i="3"/>
  <c r="W91" i="3"/>
  <c r="V91" i="3"/>
  <c r="W130" i="3"/>
  <c r="V130" i="3"/>
  <c r="W192" i="3"/>
  <c r="V192" i="3"/>
  <c r="W191" i="3"/>
  <c r="V191" i="3"/>
  <c r="W93" i="3"/>
  <c r="V93" i="3"/>
  <c r="V168" i="3"/>
  <c r="W168" i="3"/>
  <c r="V150" i="3"/>
  <c r="W150" i="3"/>
  <c r="V80" i="3"/>
  <c r="W80" i="3"/>
  <c r="V172" i="3"/>
  <c r="W172" i="3"/>
  <c r="W154" i="3"/>
  <c r="V154" i="3"/>
  <c r="V104" i="3"/>
  <c r="W104" i="3"/>
  <c r="V75" i="3"/>
  <c r="W75" i="3"/>
  <c r="V83" i="3"/>
  <c r="W83" i="3"/>
  <c r="V137" i="3"/>
  <c r="W137" i="3"/>
  <c r="W102" i="3"/>
  <c r="V102" i="3"/>
  <c r="W86" i="3"/>
  <c r="V86" i="3"/>
  <c r="V36" i="3"/>
  <c r="W36" i="3"/>
  <c r="V9" i="3"/>
  <c r="W9" i="3"/>
  <c r="V88" i="3"/>
  <c r="W88" i="3"/>
  <c r="V85" i="3"/>
  <c r="W85" i="3"/>
  <c r="W144" i="3"/>
  <c r="V144" i="3"/>
  <c r="W92" i="3"/>
  <c r="V92" i="3"/>
  <c r="W34" i="3"/>
  <c r="V34" i="3"/>
  <c r="V128" i="3"/>
  <c r="W128" i="3"/>
  <c r="W95" i="3"/>
  <c r="V95" i="3"/>
  <c r="W149" i="3"/>
  <c r="V149" i="3"/>
  <c r="W114" i="3"/>
  <c r="V114" i="3"/>
  <c r="V98" i="3"/>
  <c r="W98" i="3"/>
  <c r="W82" i="3"/>
  <c r="V82" i="3"/>
  <c r="W52" i="3"/>
  <c r="V52" i="3"/>
  <c r="W136" i="3"/>
  <c r="V136" i="3"/>
  <c r="V74" i="3"/>
  <c r="W74" i="3"/>
  <c r="V180" i="3"/>
  <c r="W180" i="3"/>
  <c r="V78" i="3"/>
  <c r="W78" i="3"/>
  <c r="W84" i="3"/>
  <c r="V84" i="3"/>
  <c r="W22" i="3"/>
  <c r="V22" i="3"/>
  <c r="V123" i="3"/>
  <c r="W123" i="3"/>
  <c r="W89" i="3"/>
  <c r="V89" i="3"/>
  <c r="V111" i="3"/>
  <c r="W111" i="3"/>
  <c r="V41" i="3"/>
  <c r="W41" i="3"/>
  <c r="W169" i="3"/>
  <c r="V169" i="3"/>
  <c r="V145" i="3"/>
  <c r="W145" i="3"/>
  <c r="V110" i="3"/>
  <c r="W110" i="3"/>
  <c r="V94" i="3"/>
  <c r="W94" i="3"/>
  <c r="V79" i="3"/>
  <c r="W79" i="3"/>
  <c r="V127" i="3"/>
  <c r="W127" i="3"/>
  <c r="W125" i="3"/>
  <c r="V125" i="3"/>
  <c r="W100" i="3"/>
  <c r="V100" i="3"/>
  <c r="W155" i="3"/>
  <c r="V155" i="3"/>
  <c r="V134" i="3"/>
  <c r="W134" i="3"/>
  <c r="W113" i="3"/>
  <c r="V113" i="3"/>
  <c r="V77" i="3"/>
  <c r="W77" i="3"/>
  <c r="W47" i="3"/>
  <c r="V47" i="3"/>
  <c r="W96" i="3"/>
  <c r="V96" i="3"/>
  <c r="V178" i="3"/>
  <c r="W178" i="3"/>
  <c r="V138" i="3"/>
  <c r="W138" i="3"/>
  <c r="V119" i="3"/>
  <c r="W119" i="3"/>
  <c r="V81" i="3"/>
  <c r="W81" i="3"/>
  <c r="V46" i="3"/>
  <c r="W46" i="3"/>
  <c r="W107" i="3"/>
  <c r="V107" i="3"/>
  <c r="W87" i="3"/>
  <c r="V87" i="3"/>
  <c r="V53" i="3"/>
  <c r="W53" i="3"/>
  <c r="V141" i="3"/>
  <c r="W141" i="3"/>
  <c r="V126" i="3"/>
  <c r="W126" i="3"/>
  <c r="V106" i="3"/>
  <c r="W106" i="3"/>
  <c r="W90" i="3"/>
  <c r="V90" i="3"/>
  <c r="V76" i="3"/>
  <c r="W76" i="3"/>
  <c r="W60" i="3"/>
  <c r="V60" i="3"/>
  <c r="V25" i="3"/>
  <c r="W25" i="3"/>
  <c r="S192" i="3"/>
  <c r="T192" i="3"/>
  <c r="T127" i="3"/>
  <c r="S127" i="3"/>
  <c r="S100" i="3"/>
  <c r="T100" i="3"/>
  <c r="S155" i="3"/>
  <c r="T155" i="3"/>
  <c r="T134" i="3"/>
  <c r="S134" i="3"/>
  <c r="T113" i="3"/>
  <c r="S113" i="3"/>
  <c r="T77" i="3"/>
  <c r="S77" i="3"/>
  <c r="T47" i="3"/>
  <c r="S47" i="3"/>
  <c r="T96" i="3"/>
  <c r="S96" i="3"/>
  <c r="T123" i="3"/>
  <c r="S123" i="3"/>
  <c r="T89" i="3"/>
  <c r="S89" i="3"/>
  <c r="T111" i="3"/>
  <c r="S111" i="3"/>
  <c r="T91" i="3"/>
  <c r="S91" i="3"/>
  <c r="T41" i="3"/>
  <c r="S41" i="3"/>
  <c r="S149" i="3"/>
  <c r="T149" i="3"/>
  <c r="T114" i="3"/>
  <c r="S114" i="3"/>
  <c r="T98" i="3"/>
  <c r="S98" i="3"/>
  <c r="T82" i="3"/>
  <c r="S82" i="3"/>
  <c r="T52" i="3"/>
  <c r="S52" i="3"/>
  <c r="S191" i="3"/>
  <c r="T191" i="3"/>
  <c r="T93" i="3"/>
  <c r="S93" i="3"/>
  <c r="T80" i="3"/>
  <c r="S80" i="3"/>
  <c r="T178" i="3"/>
  <c r="S178" i="3"/>
  <c r="T138" i="3"/>
  <c r="S138" i="3"/>
  <c r="T119" i="3"/>
  <c r="S119" i="3"/>
  <c r="S81" i="3"/>
  <c r="T81" i="3"/>
  <c r="T46" i="3"/>
  <c r="S46" i="3"/>
  <c r="T87" i="3"/>
  <c r="S87" i="3"/>
  <c r="T53" i="3"/>
  <c r="S53" i="3"/>
  <c r="T169" i="3"/>
  <c r="S169" i="3"/>
  <c r="T145" i="3"/>
  <c r="S145" i="3"/>
  <c r="T130" i="3"/>
  <c r="S130" i="3"/>
  <c r="T110" i="3"/>
  <c r="S110" i="3"/>
  <c r="T94" i="3"/>
  <c r="S94" i="3"/>
  <c r="T79" i="3"/>
  <c r="S79" i="3"/>
  <c r="T136" i="3"/>
  <c r="S136" i="3"/>
  <c r="T182" i="3"/>
  <c r="S182" i="3"/>
  <c r="T88" i="3"/>
  <c r="S88" i="3"/>
  <c r="T116" i="3"/>
  <c r="S116" i="3"/>
  <c r="T85" i="3"/>
  <c r="S85" i="3"/>
  <c r="T144" i="3"/>
  <c r="S144" i="3"/>
  <c r="S124" i="3"/>
  <c r="T124" i="3"/>
  <c r="T92" i="3"/>
  <c r="S92" i="3"/>
  <c r="S34" i="3"/>
  <c r="T34" i="3"/>
  <c r="S117" i="3"/>
  <c r="T117" i="3"/>
  <c r="T172" i="3"/>
  <c r="S172" i="3"/>
  <c r="T154" i="3"/>
  <c r="S154" i="3"/>
  <c r="T104" i="3"/>
  <c r="S104" i="3"/>
  <c r="T75" i="3"/>
  <c r="S75" i="3"/>
  <c r="T83" i="3"/>
  <c r="S83" i="3"/>
  <c r="T141" i="3"/>
  <c r="S141" i="3"/>
  <c r="T126" i="3"/>
  <c r="S126" i="3"/>
  <c r="T106" i="3"/>
  <c r="S106" i="3"/>
  <c r="T90" i="3"/>
  <c r="S90" i="3"/>
  <c r="T76" i="3"/>
  <c r="S76" i="3"/>
  <c r="T60" i="3"/>
  <c r="S60" i="3"/>
  <c r="T74" i="3"/>
  <c r="S74" i="3"/>
  <c r="S180" i="3"/>
  <c r="T180" i="3"/>
  <c r="S151" i="3"/>
  <c r="T151" i="3"/>
  <c r="T78" i="3"/>
  <c r="S78" i="3"/>
  <c r="S120" i="3"/>
  <c r="T120" i="3"/>
  <c r="S84" i="3"/>
  <c r="T84" i="3"/>
  <c r="S109" i="3"/>
  <c r="T109" i="3"/>
  <c r="S128" i="3"/>
  <c r="T128" i="3"/>
  <c r="T97" i="3"/>
  <c r="S97" i="3"/>
  <c r="T115" i="3"/>
  <c r="S115" i="3"/>
  <c r="T95" i="3"/>
  <c r="S95" i="3"/>
  <c r="T25" i="3"/>
  <c r="S25" i="3"/>
  <c r="S137" i="3"/>
  <c r="T137" i="3"/>
  <c r="T102" i="3"/>
  <c r="S102" i="3"/>
  <c r="T86" i="3"/>
  <c r="S86" i="3"/>
  <c r="T36" i="3"/>
  <c r="S36" i="3"/>
  <c r="T9" i="3"/>
  <c r="S9" i="3"/>
  <c r="V101" i="3" l="1"/>
  <c r="W101" i="3"/>
  <c r="V17" i="3"/>
  <c r="W17" i="3"/>
  <c r="V45" i="3"/>
  <c r="W45" i="3"/>
  <c r="W44" i="3"/>
  <c r="V44" i="3"/>
  <c r="W139" i="3"/>
  <c r="V139" i="3"/>
  <c r="W143" i="3"/>
  <c r="V143" i="3"/>
  <c r="V152" i="3"/>
  <c r="W152" i="3"/>
  <c r="V160" i="3"/>
  <c r="W160" i="3"/>
  <c r="V164" i="3"/>
  <c r="W164" i="3"/>
  <c r="V28" i="3"/>
  <c r="W28" i="3"/>
  <c r="W173" i="3"/>
  <c r="V173" i="3"/>
  <c r="V62" i="3"/>
  <c r="W62" i="3"/>
  <c r="V185" i="3"/>
  <c r="W185" i="3"/>
  <c r="W19" i="3"/>
  <c r="V19" i="3"/>
  <c r="V190" i="3"/>
  <c r="W190" i="3"/>
  <c r="W63" i="3"/>
  <c r="V63" i="3"/>
  <c r="W72" i="3"/>
  <c r="V72" i="3"/>
  <c r="V11" i="3"/>
  <c r="W11" i="3"/>
  <c r="V5" i="3"/>
  <c r="W5" i="3"/>
  <c r="W23" i="3"/>
  <c r="V23" i="3"/>
  <c r="W156" i="3"/>
  <c r="V156" i="3"/>
  <c r="V132" i="3"/>
  <c r="W132" i="3"/>
  <c r="V176" i="3"/>
  <c r="W176" i="3"/>
  <c r="W7" i="3"/>
  <c r="V7" i="3"/>
  <c r="V24" i="3"/>
  <c r="W24" i="3"/>
  <c r="W118" i="3"/>
  <c r="V118" i="3"/>
  <c r="V121" i="3"/>
  <c r="W121" i="3"/>
  <c r="W131" i="3"/>
  <c r="V131" i="3"/>
  <c r="W29" i="3"/>
  <c r="V29" i="3"/>
  <c r="V140" i="3"/>
  <c r="W140" i="3"/>
  <c r="W146" i="3"/>
  <c r="V146" i="3"/>
  <c r="V153" i="3"/>
  <c r="W153" i="3"/>
  <c r="W43" i="3"/>
  <c r="V43" i="3"/>
  <c r="W57" i="3"/>
  <c r="V57" i="3"/>
  <c r="W181" i="3"/>
  <c r="V181" i="3"/>
  <c r="W8" i="3"/>
  <c r="V8" i="3"/>
  <c r="W66" i="3"/>
  <c r="V66" i="3"/>
  <c r="W70" i="3"/>
  <c r="V70" i="3"/>
  <c r="W177" i="3"/>
  <c r="V177" i="3"/>
  <c r="W99" i="3"/>
  <c r="V99" i="3"/>
  <c r="W26" i="3"/>
  <c r="V26" i="3"/>
  <c r="W56" i="3"/>
  <c r="V56" i="3"/>
  <c r="V51" i="3"/>
  <c r="W51" i="3"/>
  <c r="V159" i="3"/>
  <c r="W159" i="3"/>
  <c r="V167" i="3"/>
  <c r="W167" i="3"/>
  <c r="W188" i="3"/>
  <c r="V188" i="3"/>
  <c r="W65" i="3"/>
  <c r="V65" i="3"/>
  <c r="V67" i="3"/>
  <c r="W67" i="3"/>
  <c r="V69" i="3"/>
  <c r="W69" i="3"/>
  <c r="W58" i="3"/>
  <c r="V58" i="3"/>
  <c r="V37" i="3"/>
  <c r="W37" i="3"/>
  <c r="V157" i="3"/>
  <c r="W157" i="3"/>
  <c r="W4" i="3"/>
  <c r="W15" i="3"/>
  <c r="V15" i="3"/>
  <c r="V105" i="3"/>
  <c r="W105" i="3"/>
  <c r="V13" i="3"/>
  <c r="W13" i="3"/>
  <c r="V129" i="3"/>
  <c r="W129" i="3"/>
  <c r="W133" i="3"/>
  <c r="V133" i="3"/>
  <c r="W16" i="3"/>
  <c r="V16" i="3"/>
  <c r="V142" i="3"/>
  <c r="W142" i="3"/>
  <c r="V48" i="3"/>
  <c r="W48" i="3"/>
  <c r="W158" i="3"/>
  <c r="V158" i="3"/>
  <c r="W54" i="3"/>
  <c r="V54" i="3"/>
  <c r="W61" i="3"/>
  <c r="V61" i="3"/>
  <c r="W59" i="3"/>
  <c r="V59" i="3"/>
  <c r="W39" i="3"/>
  <c r="V39" i="3"/>
  <c r="V30" i="3"/>
  <c r="W30" i="3"/>
  <c r="W187" i="3"/>
  <c r="V187" i="3"/>
  <c r="W31" i="3"/>
  <c r="V31" i="3"/>
  <c r="V193" i="3"/>
  <c r="W193" i="3"/>
  <c r="V135" i="3"/>
  <c r="W135" i="3"/>
  <c r="V73" i="3"/>
  <c r="W73" i="3"/>
  <c r="W189" i="3"/>
  <c r="V189" i="3"/>
  <c r="W10" i="3"/>
  <c r="V10" i="3"/>
  <c r="V170" i="3"/>
  <c r="W170" i="3"/>
  <c r="V32" i="3"/>
  <c r="W32" i="3"/>
  <c r="V64" i="3"/>
  <c r="W64" i="3"/>
  <c r="V21" i="3"/>
  <c r="W21" i="3"/>
  <c r="V6" i="3"/>
  <c r="W6" i="3"/>
  <c r="V166" i="3"/>
  <c r="W166" i="3"/>
  <c r="V174" i="3"/>
  <c r="W174" i="3"/>
  <c r="V49" i="3"/>
  <c r="W49" i="3"/>
  <c r="V20" i="3"/>
  <c r="W20" i="3"/>
  <c r="W171" i="3"/>
  <c r="V171" i="3"/>
  <c r="V163" i="3"/>
  <c r="W163" i="3"/>
  <c r="W148" i="3"/>
  <c r="V148" i="3"/>
  <c r="W18" i="3"/>
  <c r="V18" i="3"/>
  <c r="V103" i="3"/>
  <c r="W103" i="3"/>
  <c r="W40" i="3"/>
  <c r="V40" i="3"/>
  <c r="V42" i="3"/>
  <c r="W42" i="3"/>
  <c r="V147" i="3"/>
  <c r="W147" i="3"/>
  <c r="W162" i="3"/>
  <c r="V162" i="3"/>
  <c r="V27" i="3"/>
  <c r="W27" i="3"/>
  <c r="W175" i="3"/>
  <c r="V175" i="3"/>
  <c r="W183" i="3"/>
  <c r="V183" i="3"/>
  <c r="V186" i="3"/>
  <c r="W186" i="3"/>
  <c r="W38" i="3"/>
  <c r="V38" i="3"/>
  <c r="V68" i="3"/>
  <c r="W68" i="3"/>
  <c r="V71" i="3"/>
  <c r="W71" i="3"/>
  <c r="W184" i="3"/>
  <c r="V184" i="3"/>
  <c r="V14" i="3"/>
  <c r="W14" i="3"/>
  <c r="V179" i="3"/>
  <c r="W179" i="3"/>
  <c r="T40" i="3"/>
  <c r="T179" i="3"/>
  <c r="T168" i="3"/>
  <c r="T150" i="3"/>
  <c r="T107" i="3"/>
  <c r="S59" i="3"/>
  <c r="S55" i="3"/>
  <c r="S17" i="3"/>
  <c r="S43" i="3"/>
  <c r="S148" i="3"/>
  <c r="S103" i="3"/>
  <c r="S38" i="3"/>
  <c r="S184" i="3"/>
  <c r="T186" i="3"/>
  <c r="T125" i="3"/>
  <c r="S4" i="3"/>
  <c r="T187" i="3"/>
  <c r="T160" i="3"/>
  <c r="T185" i="3"/>
  <c r="S63" i="3"/>
  <c r="T156" i="3"/>
  <c r="U155" i="3"/>
  <c r="S150" i="3"/>
  <c r="S19" i="3"/>
  <c r="T55" i="3"/>
  <c r="U83" i="3"/>
  <c r="T22" i="3"/>
  <c r="S107" i="3"/>
  <c r="S168" i="3"/>
  <c r="S125" i="3"/>
  <c r="T108" i="3"/>
  <c r="S22" i="3"/>
  <c r="S108" i="3"/>
  <c r="T26" i="3"/>
  <c r="U92" i="3"/>
  <c r="U116" i="3"/>
  <c r="S139" i="3"/>
  <c r="U88" i="3"/>
  <c r="S129" i="3"/>
  <c r="U74" i="3"/>
  <c r="U60" i="3"/>
  <c r="U76" i="3"/>
  <c r="U90" i="3"/>
  <c r="U106" i="3"/>
  <c r="U126" i="3"/>
  <c r="U141" i="3"/>
  <c r="U182" i="3"/>
  <c r="S170" i="3"/>
  <c r="T146" i="3"/>
  <c r="S146" i="3"/>
  <c r="T57" i="3"/>
  <c r="S57" i="3"/>
  <c r="T8" i="3"/>
  <c r="S8" i="3"/>
  <c r="S5" i="3"/>
  <c r="T5" i="3"/>
  <c r="T103" i="3"/>
  <c r="S162" i="3"/>
  <c r="S183" i="3"/>
  <c r="T183" i="3"/>
  <c r="T38" i="3"/>
  <c r="T68" i="3"/>
  <c r="S68" i="3"/>
  <c r="T71" i="3"/>
  <c r="S71" i="3"/>
  <c r="T69" i="3"/>
  <c r="S171" i="3"/>
  <c r="T171" i="3"/>
  <c r="T70" i="3"/>
  <c r="T189" i="3"/>
  <c r="S189" i="3"/>
  <c r="T14" i="3"/>
  <c r="S14" i="3"/>
  <c r="S157" i="3"/>
  <c r="T157" i="3"/>
  <c r="T56" i="3"/>
  <c r="T72" i="3"/>
  <c r="T118" i="3"/>
  <c r="T153" i="3"/>
  <c r="T177" i="3"/>
  <c r="S193" i="3"/>
  <c r="T45" i="3"/>
  <c r="T65" i="3"/>
  <c r="T67" i="3"/>
  <c r="T148" i="3"/>
  <c r="T167" i="3"/>
  <c r="T188" i="3"/>
  <c r="T59" i="3"/>
  <c r="T139" i="3"/>
  <c r="S179" i="3"/>
  <c r="S152" i="3"/>
  <c r="S142" i="3"/>
  <c r="S70" i="3"/>
  <c r="T24" i="3"/>
  <c r="S24" i="3"/>
  <c r="S29" i="3"/>
  <c r="T29" i="3"/>
  <c r="T43" i="3"/>
  <c r="T49" i="3"/>
  <c r="T66" i="3"/>
  <c r="S66" i="3"/>
  <c r="T23" i="3"/>
  <c r="S23" i="3"/>
  <c r="S18" i="3"/>
  <c r="T18" i="3"/>
  <c r="T99" i="3"/>
  <c r="S99" i="3"/>
  <c r="T42" i="3"/>
  <c r="S42" i="3"/>
  <c r="S159" i="3"/>
  <c r="T27" i="3"/>
  <c r="S27" i="3"/>
  <c r="S13" i="3"/>
  <c r="T13" i="3"/>
  <c r="T16" i="3"/>
  <c r="T48" i="3"/>
  <c r="S48" i="3"/>
  <c r="S54" i="3"/>
  <c r="T54" i="3"/>
  <c r="T39" i="3"/>
  <c r="T31" i="3"/>
  <c r="S31" i="3"/>
  <c r="S58" i="3"/>
  <c r="T58" i="3"/>
  <c r="T184" i="3"/>
  <c r="S156" i="3"/>
  <c r="S10" i="3"/>
  <c r="T10" i="3"/>
  <c r="T170" i="3"/>
  <c r="S32" i="3"/>
  <c r="T32" i="3"/>
  <c r="T64" i="3"/>
  <c r="S64" i="3"/>
  <c r="S56" i="3"/>
  <c r="S72" i="3"/>
  <c r="S118" i="3"/>
  <c r="S153" i="3"/>
  <c r="S177" i="3"/>
  <c r="T193" i="3"/>
  <c r="S45" i="3"/>
  <c r="S65" i="3"/>
  <c r="S67" i="3"/>
  <c r="S167" i="3"/>
  <c r="S188" i="3"/>
  <c r="T4" i="3"/>
  <c r="S16" i="3"/>
  <c r="S69" i="3"/>
  <c r="S39" i="3"/>
  <c r="T7" i="3"/>
  <c r="S7" i="3"/>
  <c r="T121" i="3"/>
  <c r="S121" i="3"/>
  <c r="T131" i="3"/>
  <c r="T140" i="3"/>
  <c r="S140" i="3"/>
  <c r="T166" i="3"/>
  <c r="S166" i="3"/>
  <c r="T174" i="3"/>
  <c r="S174" i="3"/>
  <c r="S181" i="3"/>
  <c r="T181" i="3"/>
  <c r="T20" i="3"/>
  <c r="S20" i="3"/>
  <c r="S11" i="3"/>
  <c r="T73" i="3"/>
  <c r="S73" i="3"/>
  <c r="T37" i="3"/>
  <c r="S37" i="3"/>
  <c r="S26" i="3"/>
  <c r="T51" i="3"/>
  <c r="S51" i="3"/>
  <c r="S147" i="3"/>
  <c r="T147" i="3"/>
  <c r="T175" i="3"/>
  <c r="S175" i="3"/>
  <c r="S186" i="3"/>
  <c r="T15" i="3"/>
  <c r="S15" i="3"/>
  <c r="T105" i="3"/>
  <c r="T129" i="3"/>
  <c r="T133" i="3"/>
  <c r="S133" i="3"/>
  <c r="T142" i="3"/>
  <c r="T158" i="3"/>
  <c r="S158" i="3"/>
  <c r="T61" i="3"/>
  <c r="S61" i="3"/>
  <c r="S30" i="3"/>
  <c r="T30" i="3"/>
  <c r="S187" i="3"/>
  <c r="T21" i="3"/>
  <c r="S21" i="3"/>
  <c r="T101" i="3"/>
  <c r="S101" i="3"/>
  <c r="T17" i="3"/>
  <c r="T6" i="3"/>
  <c r="S6" i="3"/>
  <c r="T44" i="3"/>
  <c r="S44" i="3"/>
  <c r="S143" i="3"/>
  <c r="T143" i="3"/>
  <c r="T152" i="3"/>
  <c r="T164" i="3"/>
  <c r="S164" i="3"/>
  <c r="S28" i="3"/>
  <c r="T28" i="3"/>
  <c r="T173" i="3"/>
  <c r="S173" i="3"/>
  <c r="S62" i="3"/>
  <c r="T62" i="3"/>
  <c r="S185" i="3"/>
  <c r="T19" i="3"/>
  <c r="T190" i="3"/>
  <c r="S190" i="3"/>
  <c r="T63" i="3"/>
  <c r="T135" i="3"/>
  <c r="S135" i="3"/>
  <c r="T163" i="3"/>
  <c r="S163" i="3"/>
  <c r="S132" i="3"/>
  <c r="T132" i="3"/>
  <c r="S176" i="3"/>
  <c r="T176" i="3"/>
  <c r="S160" i="3"/>
  <c r="S131" i="3"/>
  <c r="S40" i="3"/>
  <c r="S49" i="3"/>
  <c r="T11" i="3"/>
  <c r="T162" i="3"/>
  <c r="T159" i="3"/>
  <c r="S105" i="3"/>
  <c r="U86" i="3"/>
  <c r="U102" i="3"/>
  <c r="U95" i="3"/>
  <c r="U115" i="3"/>
  <c r="U128" i="3"/>
  <c r="U180" i="3"/>
  <c r="U117" i="3"/>
  <c r="U81" i="3"/>
  <c r="U100" i="3"/>
  <c r="U191" i="3"/>
  <c r="U149" i="3"/>
  <c r="U25" i="3"/>
  <c r="U104" i="3"/>
  <c r="U85" i="3"/>
  <c r="U52" i="3"/>
  <c r="U36" i="3"/>
  <c r="U124" i="3"/>
  <c r="U192" i="3"/>
  <c r="U9" i="3"/>
  <c r="U97" i="3"/>
  <c r="U78" i="3"/>
  <c r="U75" i="3"/>
  <c r="U154" i="3"/>
  <c r="U172" i="3"/>
  <c r="U144" i="3"/>
  <c r="U136" i="3"/>
  <c r="U137" i="3"/>
  <c r="U109" i="3"/>
  <c r="U84" i="3"/>
  <c r="U120" i="3"/>
  <c r="U151" i="3"/>
  <c r="U34" i="3"/>
  <c r="U79" i="3"/>
  <c r="U94" i="3"/>
  <c r="U110" i="3"/>
  <c r="U130" i="3"/>
  <c r="U145" i="3"/>
  <c r="U169" i="3"/>
  <c r="U53" i="3"/>
  <c r="U87" i="3"/>
  <c r="U46" i="3"/>
  <c r="U119" i="3"/>
  <c r="U138" i="3"/>
  <c r="U178" i="3"/>
  <c r="U80" i="3"/>
  <c r="U93" i="3"/>
  <c r="U82" i="3"/>
  <c r="U98" i="3"/>
  <c r="U114" i="3"/>
  <c r="U41" i="3"/>
  <c r="U91" i="3"/>
  <c r="U111" i="3"/>
  <c r="U89" i="3"/>
  <c r="U123" i="3"/>
  <c r="U96" i="3"/>
  <c r="U47" i="3"/>
  <c r="U77" i="3"/>
  <c r="U113" i="3"/>
  <c r="U134" i="3"/>
  <c r="U127" i="3"/>
  <c r="W849" i="3" l="1"/>
  <c r="V849" i="3"/>
  <c r="S849" i="3"/>
  <c r="T849" i="3"/>
  <c r="U55" i="3"/>
  <c r="U150" i="3"/>
  <c r="U40" i="3"/>
  <c r="U160" i="3"/>
  <c r="U148" i="3"/>
  <c r="U185" i="3"/>
  <c r="U4" i="3"/>
  <c r="U186" i="3"/>
  <c r="U17" i="3"/>
  <c r="U168" i="3"/>
  <c r="U125" i="3"/>
  <c r="U59" i="3"/>
  <c r="U103" i="3"/>
  <c r="U184" i="3"/>
  <c r="U43" i="3"/>
  <c r="U179" i="3"/>
  <c r="U63" i="3"/>
  <c r="U187" i="3"/>
  <c r="U156" i="3"/>
  <c r="U107" i="3"/>
  <c r="U38" i="3"/>
  <c r="U159" i="3"/>
  <c r="U108" i="3"/>
  <c r="U142" i="3"/>
  <c r="U22" i="3"/>
  <c r="U19" i="3"/>
  <c r="U146" i="3"/>
  <c r="U131" i="3"/>
  <c r="U190" i="3"/>
  <c r="U164" i="3"/>
  <c r="U21" i="3"/>
  <c r="U16" i="3"/>
  <c r="U32" i="3"/>
  <c r="U66" i="3"/>
  <c r="U105" i="3"/>
  <c r="U51" i="3"/>
  <c r="U166" i="3"/>
  <c r="U140" i="3"/>
  <c r="U121" i="3"/>
  <c r="U167" i="3"/>
  <c r="U45" i="3"/>
  <c r="U193" i="3"/>
  <c r="U72" i="3"/>
  <c r="U31" i="3"/>
  <c r="U162" i="3"/>
  <c r="U64" i="3"/>
  <c r="U23" i="3"/>
  <c r="U139" i="3"/>
  <c r="U183" i="3"/>
  <c r="U129" i="3"/>
  <c r="U143" i="3"/>
  <c r="U170" i="3"/>
  <c r="U39" i="3"/>
  <c r="U70" i="3"/>
  <c r="U177" i="3"/>
  <c r="U56" i="3"/>
  <c r="U26" i="3"/>
  <c r="U163" i="3"/>
  <c r="U175" i="3"/>
  <c r="U152" i="3"/>
  <c r="U71" i="3"/>
  <c r="U153" i="3"/>
  <c r="U11" i="3"/>
  <c r="U69" i="3"/>
  <c r="U135" i="3"/>
  <c r="U7" i="3"/>
  <c r="U57" i="3"/>
  <c r="U176" i="3"/>
  <c r="U62" i="3"/>
  <c r="U173" i="3"/>
  <c r="U101" i="3"/>
  <c r="U30" i="3"/>
  <c r="U158" i="3"/>
  <c r="U133" i="3"/>
  <c r="U15" i="3"/>
  <c r="U147" i="3"/>
  <c r="U37" i="3"/>
  <c r="U73" i="3"/>
  <c r="U174" i="3"/>
  <c r="U67" i="3"/>
  <c r="U10" i="3"/>
  <c r="U58" i="3"/>
  <c r="U54" i="3"/>
  <c r="U48" i="3"/>
  <c r="U42" i="3"/>
  <c r="U99" i="3"/>
  <c r="U18" i="3"/>
  <c r="U49" i="3"/>
  <c r="U29" i="3"/>
  <c r="U24" i="3"/>
  <c r="U188" i="3"/>
  <c r="U65" i="3"/>
  <c r="U118" i="3"/>
  <c r="U14" i="3"/>
  <c r="U189" i="3"/>
  <c r="U68" i="3"/>
  <c r="U5" i="3"/>
  <c r="U132" i="3"/>
  <c r="U20" i="3"/>
  <c r="U6" i="3"/>
  <c r="U13" i="3"/>
  <c r="U27" i="3"/>
  <c r="U157" i="3"/>
  <c r="U171" i="3"/>
  <c r="U28" i="3"/>
  <c r="U44" i="3"/>
  <c r="U61" i="3"/>
  <c r="U181" i="3"/>
  <c r="U8" i="3"/>
  <c r="U849" i="3" l="1"/>
</calcChain>
</file>

<file path=xl/sharedStrings.xml><?xml version="1.0" encoding="utf-8"?>
<sst xmlns="http://schemas.openxmlformats.org/spreadsheetml/2006/main" count="12226" uniqueCount="3132">
  <si>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</si>
  <si>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</si>
  <si>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</si>
  <si>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</si>
  <si>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</si>
  <si>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</si>
  <si>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</si>
  <si>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</si>
  <si>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</si>
  <si>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</si>
  <si>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Andrius Murauskas</t>
  </si>
  <si>
    <t>Mantas Marcinkevičius</t>
  </si>
  <si>
    <t>Kęstutis Steponavičius</t>
  </si>
  <si>
    <t>Mantas Bartkus</t>
  </si>
  <si>
    <t>Audrius Rudys</t>
  </si>
  <si>
    <t>Juozas Kieras</t>
  </si>
  <si>
    <t>Klubas</t>
  </si>
  <si>
    <t>Kaunas</t>
  </si>
  <si>
    <t>Mindaugas Rudys</t>
  </si>
  <si>
    <t>Romutis Ančlauskas</t>
  </si>
  <si>
    <t>Adomas Pesliakas</t>
  </si>
  <si>
    <t>Titas Pumputis</t>
  </si>
  <si>
    <t>Linas Samaška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</si>
  <si>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</si>
  <si>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</si>
  <si>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</si>
  <si>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</si>
  <si>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</si>
  <si>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</si>
  <si>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</si>
  <si>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</si>
  <si>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</si>
  <si>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</si>
  <si>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Runglorious Bastards</t>
  </si>
  <si>
    <t>EW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</si>
  <si>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</si>
  <si>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</si>
  <si>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</si>
  <si>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</si>
  <si>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</si>
  <si>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</si>
  <si>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</si>
  <si>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</si>
  <si>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</si>
  <si>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Karolina Lukšytė</t>
  </si>
  <si>
    <t>V3M</t>
  </si>
  <si>
    <t>Kaišiadorys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</si>
  <si>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</si>
  <si>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</si>
  <si>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</si>
  <si>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</si>
  <si>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</si>
  <si>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</si>
  <si>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</si>
  <si>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</si>
  <si>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TSK "Darna"</t>
  </si>
  <si>
    <t>MGW</t>
  </si>
  <si>
    <t>AM</t>
  </si>
  <si>
    <t>AW</t>
  </si>
  <si>
    <t>Brigita Šniukštaitė</t>
  </si>
  <si>
    <t>Laurynas Narkevičius</t>
  </si>
  <si>
    <t>Unė Narkūnaitė</t>
  </si>
  <si>
    <t>Urtė Šukytė</t>
  </si>
  <si>
    <t>Viltė Narkūnaitė</t>
  </si>
  <si>
    <t>Žilvinas Grigaitis</t>
  </si>
  <si>
    <t>Taškų skaičiavimo formulė: nugalėtojas gauna 1000 taškų, kitų vietų: nugalėtojo laikas padalintas iš įveikto laiko ir padauginta iš 1000.</t>
  </si>
  <si>
    <t>pastebėjus netikslumų pranešti: justas.bagdonavicius@gmail.com</t>
  </si>
  <si>
    <t>V</t>
  </si>
  <si>
    <t>Jokers - Santa Monica Networks</t>
  </si>
  <si>
    <t>V50</t>
  </si>
  <si>
    <t>V40</t>
  </si>
  <si>
    <t>M</t>
  </si>
  <si>
    <t>DNF</t>
  </si>
  <si>
    <t>M40</t>
  </si>
  <si>
    <t>V60</t>
  </si>
  <si>
    <t>Gytenis Rasickas</t>
  </si>
  <si>
    <t>Trakai</t>
  </si>
  <si>
    <t>Narūnas Jusius</t>
  </si>
  <si>
    <t>Jonava</t>
  </si>
  <si>
    <t>Dviratai-Daistatus</t>
  </si>
  <si>
    <t>Tauragė</t>
  </si>
  <si>
    <t>Viktoras Lukaševičius</t>
  </si>
  <si>
    <t>Alytus</t>
  </si>
  <si>
    <t>MTB Riders club</t>
  </si>
  <si>
    <t>Rytis Jakučionis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</si>
  <si>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</si>
  <si>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</si>
  <si>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</si>
  <si>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</si>
  <si>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</si>
  <si>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</si>
  <si>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</si>
  <si>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</si>
  <si>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</si>
  <si>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</si>
  <si>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</si>
  <si>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</si>
  <si>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</si>
  <si>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Plaukimas</t>
  </si>
  <si>
    <t>Beatričė Vinciūnaitė</t>
  </si>
  <si>
    <t>Smiltė Plytnykaitė</t>
  </si>
  <si>
    <t>Tadas Sereika</t>
  </si>
  <si>
    <t>10 geriausių rezultatų suma</t>
  </si>
  <si>
    <t>JM</t>
  </si>
  <si>
    <t>Linas Šakalys</t>
  </si>
  <si>
    <t>Nikita Žukas</t>
  </si>
  <si>
    <t>Druskininkai</t>
  </si>
  <si>
    <t>JW</t>
  </si>
  <si>
    <t>MGM</t>
  </si>
  <si>
    <t>V4M</t>
  </si>
  <si>
    <t>V1W</t>
  </si>
  <si>
    <t>3 club</t>
  </si>
  <si>
    <t>3club</t>
  </si>
  <si>
    <t>Andrius Backevičius</t>
  </si>
  <si>
    <t>Genadijus  Petrikas</t>
  </si>
  <si>
    <t>Miroslav Korvel</t>
  </si>
  <si>
    <t>Ekoterra</t>
  </si>
  <si>
    <t>Tomas Jurgulis</t>
  </si>
  <si>
    <t>Pagervė</t>
  </si>
  <si>
    <t>Evaldas Prižginas</t>
  </si>
  <si>
    <t>Andrius Jadzevicius</t>
  </si>
  <si>
    <t>Vaida Reinartaitė</t>
  </si>
  <si>
    <t>Montis Magia</t>
  </si>
  <si>
    <t>Darius Meškauskas</t>
  </si>
  <si>
    <t>Anna Kiaušas</t>
  </si>
  <si>
    <t>Aras Kliukas</t>
  </si>
  <si>
    <t>Aronas Stepanovas</t>
  </si>
  <si>
    <t>Audrius Jaraminas</t>
  </si>
  <si>
    <t>Dainius Kanaporis</t>
  </si>
  <si>
    <t>Dainius Šimkaitis</t>
  </si>
  <si>
    <t>Darius Tijūnonis</t>
  </si>
  <si>
    <t>Elijus Kenstavičius</t>
  </si>
  <si>
    <t>Ignas Vasilevicius</t>
  </si>
  <si>
    <t>Julius Sakalauskas</t>
  </si>
  <si>
    <t>Juozas Vasilevicius</t>
  </si>
  <si>
    <t>Justinas Babkin</t>
  </si>
  <si>
    <t>Kristupas Kenstavičius</t>
  </si>
  <si>
    <t>Lukas Kontrimavičius</t>
  </si>
  <si>
    <t>Mantas Jankevičius</t>
  </si>
  <si>
    <t>Matas Kvietkauskas</t>
  </si>
  <si>
    <t>Milda Ažusenytė</t>
  </si>
  <si>
    <t>Simas Vasilevicius</t>
  </si>
  <si>
    <t>Titas Jakštas</t>
  </si>
  <si>
    <t>Titas Vaitukaitis</t>
  </si>
  <si>
    <t>Ugnė Stepanova</t>
  </si>
  <si>
    <t>Vytas Vasilevičius</t>
  </si>
  <si>
    <t>Zigmas Reisas</t>
  </si>
  <si>
    <t>Vardas Pavardė</t>
  </si>
  <si>
    <t>Bėgimas</t>
  </si>
  <si>
    <t>Artjoms Gajevskis</t>
  </si>
  <si>
    <t>Arvis Grencbergs</t>
  </si>
  <si>
    <t>Emilė Steponėnaitė</t>
  </si>
  <si>
    <t>Ernesta Paškevičiūtė</t>
  </si>
  <si>
    <t>Gediminas Pajėda</t>
  </si>
  <si>
    <t>Kristupas Rimkus</t>
  </si>
  <si>
    <t>Pijus Dapkus</t>
  </si>
  <si>
    <t>Sandis Kornijenko</t>
  </si>
  <si>
    <t>Titas Kartanas</t>
  </si>
  <si>
    <t>Tomas Dambrauskas</t>
  </si>
  <si>
    <t>Ugnė Paurytė</t>
  </si>
  <si>
    <t>Audrius Perminas</t>
  </si>
  <si>
    <t>Kasparas Žiūraitis</t>
  </si>
  <si>
    <t>Martynas Judickas</t>
  </si>
  <si>
    <t>Raimondas Pasternackis</t>
  </si>
  <si>
    <t>Vytautas Jazepčikas</t>
  </si>
  <si>
    <t>Elektrėnai</t>
  </si>
  <si>
    <t>Zarasai</t>
  </si>
  <si>
    <t>Antanas Norkevičius</t>
  </si>
  <si>
    <t>Ernestas Česonis</t>
  </si>
  <si>
    <t>Irmantas Grubinskas</t>
  </si>
  <si>
    <t>Monika Juodeškaitė</t>
  </si>
  <si>
    <t>Plateliai</t>
  </si>
  <si>
    <t>Daivis Urba</t>
  </si>
  <si>
    <t>Ieva Urbonavičiūtė</t>
  </si>
  <si>
    <t>Laura Narkutė</t>
  </si>
  <si>
    <t>Sigita Šidlauskienė</t>
  </si>
  <si>
    <t>Tomas Būdvytis</t>
  </si>
  <si>
    <t>Veisiejai</t>
  </si>
  <si>
    <t>Linas Jocius</t>
  </si>
  <si>
    <t>Ieva Želvytė</t>
  </si>
  <si>
    <t>Rytis Grašys</t>
  </si>
  <si>
    <t>SD</t>
  </si>
  <si>
    <t>Kristijonas Bekampis</t>
  </si>
  <si>
    <t>Vida Dolgovienė</t>
  </si>
  <si>
    <t>Data</t>
  </si>
  <si>
    <t>Pavadinimas</t>
  </si>
  <si>
    <t>Rungtis</t>
  </si>
  <si>
    <t>Distancijos</t>
  </si>
  <si>
    <t>Organizatorius</t>
  </si>
  <si>
    <t>Registracija</t>
  </si>
  <si>
    <t>LTT 1 etapas</t>
  </si>
  <si>
    <t>LTT 2 etapas</t>
  </si>
  <si>
    <t>LTT 3 etapas</t>
  </si>
  <si>
    <t>Lietuvos akvatlono čempionatas</t>
  </si>
  <si>
    <t>Trakų triatlonas</t>
  </si>
  <si>
    <t>LTT 4 etapas</t>
  </si>
  <si>
    <t>Lietuvos triatlono sprinto čempionatas</t>
  </si>
  <si>
    <t>LTT 5 etapas</t>
  </si>
  <si>
    <t>LTT 6 etapas</t>
  </si>
  <si>
    <t>LTT 7 etapas</t>
  </si>
  <si>
    <t>Kupiškis</t>
  </si>
  <si>
    <t>Žąsliai</t>
  </si>
  <si>
    <t>Lietuvos žiemos akvatlono čempionatas</t>
  </si>
  <si>
    <t>Akvatlonas</t>
  </si>
  <si>
    <t>https://dbsportas.lt/lt/varz/2018020</t>
  </si>
  <si>
    <t>https://www.triatlonotaure.lt/stages/20/registration</t>
  </si>
  <si>
    <t>Triatlonas</t>
  </si>
  <si>
    <t>SD, OD, Tri-Fun</t>
  </si>
  <si>
    <t>Lietuvos Triatlono Taurė</t>
  </si>
  <si>
    <t>https://www.triatlonotaure.lt/stages/21/registration</t>
  </si>
  <si>
    <t>https://www.triatlonotaure.lt/stages/22/registration</t>
  </si>
  <si>
    <t>https://www.triatlonotaure.lt/stages/24/registration</t>
  </si>
  <si>
    <t>https://www.triatlonotaure.lt/stages/23/registration</t>
  </si>
  <si>
    <t>https://www.triatlonotaure.lt/stages/26/registration</t>
  </si>
  <si>
    <t>https://www.triatlonotaure.lt/stages/25/registration</t>
  </si>
  <si>
    <t>Half-Ironman</t>
  </si>
  <si>
    <t>B.Abramaičio triatlono taurė. Baltic cup 2018 etapas</t>
  </si>
  <si>
    <t>Baseino Triatlonas</t>
  </si>
  <si>
    <t>Lietuvos triatlono kroso čempionatas</t>
  </si>
  <si>
    <t>VŠĮ "Sporto renginiai"</t>
  </si>
  <si>
    <t>Kroso Triatlonas</t>
  </si>
  <si>
    <t>Baltijos regiono čempionatas</t>
  </si>
  <si>
    <t>SD, OD</t>
  </si>
  <si>
    <t>http://trakutriatlonas.lt/registracija/</t>
  </si>
  <si>
    <t>VšĮ „Tarptautinis maratonas“</t>
  </si>
  <si>
    <t>Lietuvos triatlono federacija</t>
  </si>
  <si>
    <t>Created: 2018.04.10</t>
  </si>
  <si>
    <t>Juodšilių duatlonas</t>
  </si>
  <si>
    <t>duatlonas</t>
  </si>
  <si>
    <t>Juodšiliai</t>
  </si>
  <si>
    <t>Asociacija Sporto renginiai</t>
  </si>
  <si>
    <t>2017-04-07 Akvatlonas</t>
  </si>
  <si>
    <t>2017-04-07  Juodšilių duatlonas</t>
  </si>
  <si>
    <t>Grupės AM, AW</t>
  </si>
  <si>
    <t>Trasa 1 d. 0.1 km, 2 d. 0.4 km</t>
  </si>
  <si>
    <t>Pavardė, Vardas</t>
  </si>
  <si>
    <t>Šalis</t>
  </si>
  <si>
    <t>Klubas, Miestas</t>
  </si>
  <si>
    <t>suma</t>
  </si>
  <si>
    <t>Babkin Justinas</t>
  </si>
  <si>
    <t> LTU</t>
  </si>
  <si>
    <t>TPK Ruoniai, Vilnius</t>
  </si>
  <si>
    <t>1:32.0 (  1)</t>
  </si>
  <si>
    <t>1:31.8 (  2)</t>
  </si>
  <si>
    <t>Plytnykas Joringis</t>
  </si>
  <si>
    <t>TPK Ruoniai, Nemenčinė</t>
  </si>
  <si>
    <t>2:11.0 (  2)</t>
  </si>
  <si>
    <t>1:40.0 (  4)</t>
  </si>
  <si>
    <t>Užusienis Karolis</t>
  </si>
  <si>
    <t>PKKSC, Panevėžys</t>
  </si>
  <si>
    <t>2:22.5 (  3)</t>
  </si>
  <si>
    <t>1:32.5 (  3)</t>
  </si>
  <si>
    <t>Kiaušas Saulė</t>
  </si>
  <si>
    <t>TRItonas, Vilnius</t>
  </si>
  <si>
    <t>2:29.0 (  4)</t>
  </si>
  <si>
    <t>1:28.3 (  1)</t>
  </si>
  <si>
    <t>Pasternackis Adrianas</t>
  </si>
  <si>
    <t>2:33.0 (  5)</t>
  </si>
  <si>
    <t>1:44.1 (  6)</t>
  </si>
  <si>
    <t>Tijūnonis Tomas</t>
  </si>
  <si>
    <t>2:46.0 (  6)</t>
  </si>
  <si>
    <t>1:47.9 (  7)</t>
  </si>
  <si>
    <t>Knizekevičiūtė Emilė</t>
  </si>
  <si>
    <t>3:07.0 (  7)</t>
  </si>
  <si>
    <t>2:05.2 (  9)</t>
  </si>
  <si>
    <t>Sabalytė Urtė</t>
  </si>
  <si>
    <t>3:37.0 (  8)</t>
  </si>
  <si>
    <t>1:41.9 (  5)</t>
  </si>
  <si>
    <t>Zauraitė Andreja</t>
  </si>
  <si>
    <t>3:40.0 (  9)</t>
  </si>
  <si>
    <t>2:04.5 (  8)</t>
  </si>
  <si>
    <t>Chorenka Kajus</t>
  </si>
  <si>
    <t>dns</t>
  </si>
  <si>
    <t>dnf</t>
  </si>
  <si>
    <t>Balčiūnaitė Sandra</t>
  </si>
  <si>
    <t>KKSC, Panevėžys</t>
  </si>
  <si>
    <t>Klimavičiūtė Emilė</t>
  </si>
  <si>
    <t>Mečkauskas Artūras</t>
  </si>
  <si>
    <t>Grupės MGM, MGW</t>
  </si>
  <si>
    <t>Trasa 1 d. 0.2 km, 2 d. 2.0 km 2 KP</t>
  </si>
  <si>
    <t>Grašys Rytis</t>
  </si>
  <si>
    <t>Panevėžio Triatlono klubas, Panevėžys</t>
  </si>
  <si>
    <t>2:42.0 (  1)</t>
  </si>
  <si>
    <t>7:33.7 (  3)</t>
  </si>
  <si>
    <t>Jocius Linas</t>
  </si>
  <si>
    <t>5:00.0 (  6)</t>
  </si>
  <si>
    <t>6:38.6 (  1)</t>
  </si>
  <si>
    <t>Pasternackis Raimondas</t>
  </si>
  <si>
    <t>Woxx Barbers, Vilnius</t>
  </si>
  <si>
    <t>4:56.6 (  5)</t>
  </si>
  <si>
    <t>6:53.4 (  2)</t>
  </si>
  <si>
    <t>Veikutytė Gerda</t>
  </si>
  <si>
    <t>Sakas, Šiauliai</t>
  </si>
  <si>
    <t>3:28.3 (  2)</t>
  </si>
  <si>
    <t>8:51.7 (  6)</t>
  </si>
  <si>
    <t>Vasilevicius Ignas</t>
  </si>
  <si>
    <t> ___</t>
  </si>
  <si>
    <t>OK Klajunas, Vilnius</t>
  </si>
  <si>
    <t>4:02.0 (  3)</t>
  </si>
  <si>
    <t>8:46.8 (  5)</t>
  </si>
  <si>
    <t>Daraškevičiūtė Kotryna</t>
  </si>
  <si>
    <t>Panevėžio triatlono klubas, Panevėžys</t>
  </si>
  <si>
    <t>4:11.9 (  4)</t>
  </si>
  <si>
    <t>8:54.3 (  7)</t>
  </si>
  <si>
    <t>Vasilevicius Juozas</t>
  </si>
  <si>
    <t>5:12.4 (  7)</t>
  </si>
  <si>
    <t>8:46.1 (  4)</t>
  </si>
  <si>
    <t>Vasilevicius Simas</t>
  </si>
  <si>
    <t>5:34.0 (  8)</t>
  </si>
  <si>
    <t>10:26.4 (  8)</t>
  </si>
  <si>
    <t>Daraškevičiūtė Elena</t>
  </si>
  <si>
    <t>6:39.0 (  9)</t>
  </si>
  <si>
    <t>Palionytė Ugnė</t>
  </si>
  <si>
    <t>Mažvilaitė Sandra</t>
  </si>
  <si>
    <t>Mažeika Augustas</t>
  </si>
  <si>
    <t>Baltmiškis Vytautas</t>
  </si>
  <si>
    <t>Keuri kaliuoše, Kretinga</t>
  </si>
  <si>
    <t>Grupės BM, BW</t>
  </si>
  <si>
    <t>Trasa 1 d. 0.2 km, 2 d. 1.0 km</t>
  </si>
  <si>
    <t>Plytnykaitė Smiltė</t>
  </si>
  <si>
    <t>2:29.7 (  1)</t>
  </si>
  <si>
    <t>3:39.3 (  1)</t>
  </si>
  <si>
    <t>Žigarkovs Sebastians</t>
  </si>
  <si>
    <t> LAT</t>
  </si>
  <si>
    <t>DTC Jaunība, Daugavpils</t>
  </si>
  <si>
    <t>3:02.0 (  3)</t>
  </si>
  <si>
    <t>3:54.8 (  3)</t>
  </si>
  <si>
    <t>Narkutė Laura</t>
  </si>
  <si>
    <t>3:01.1 (  2)</t>
  </si>
  <si>
    <t>4:19.4 (  9)</t>
  </si>
  <si>
    <t>Kuncaitis Kostas</t>
  </si>
  <si>
    <t>3:09.0 (  5)</t>
  </si>
  <si>
    <t>4:15.0 (  7)</t>
  </si>
  <si>
    <t>Kliukas Aras</t>
  </si>
  <si>
    <t>3:05.0 (  4)</t>
  </si>
  <si>
    <t>4:20.7 (10)</t>
  </si>
  <si>
    <t>Jonaitis Jonas Saulius</t>
  </si>
  <si>
    <t>3:17.6 (  7)</t>
  </si>
  <si>
    <t>4:14.0 (  6)</t>
  </si>
  <si>
    <t>Ažusenytė Milda</t>
  </si>
  <si>
    <t>3:39.0 (  9)</t>
  </si>
  <si>
    <t>3:53.7 (  2)</t>
  </si>
  <si>
    <t>Juška Karolis</t>
  </si>
  <si>
    <t>3:15.9 (  6)</t>
  </si>
  <si>
    <t>4:23.3 (12)</t>
  </si>
  <si>
    <t>Kvietkauskas Matas</t>
  </si>
  <si>
    <t>3:30.0 (  8)</t>
  </si>
  <si>
    <t>4:09.8 (  5)</t>
  </si>
  <si>
    <t>Lukauskas Tomas</t>
  </si>
  <si>
    <t>S.Ramoškevičiūtė, Kaunas</t>
  </si>
  <si>
    <t>3:49.6 (11)</t>
  </si>
  <si>
    <t>4:21.8 (11)</t>
  </si>
  <si>
    <t>Kenstavičius Kristupas</t>
  </si>
  <si>
    <t>3:56.0 (12)</t>
  </si>
  <si>
    <t>4:15.5 (  8)</t>
  </si>
  <si>
    <t>Grudinskij Dominik</t>
  </si>
  <si>
    <t>3:41.4 (10)</t>
  </si>
  <si>
    <t>4:39.1 (13)</t>
  </si>
  <si>
    <t>Trumpickas Karolis</t>
  </si>
  <si>
    <t>4:01.2 (13)</t>
  </si>
  <si>
    <t>4:39.2 (14)</t>
  </si>
  <si>
    <t>Pečiukas Ernestas</t>
  </si>
  <si>
    <t>4:44.6 (15)</t>
  </si>
  <si>
    <t>4:08.7 (  4)</t>
  </si>
  <si>
    <t>Šukytė Urtė</t>
  </si>
  <si>
    <t>4:10.0 (14)</t>
  </si>
  <si>
    <t>4:48.2 (15)</t>
  </si>
  <si>
    <t>Stepanova Ugnė</t>
  </si>
  <si>
    <t>4:58.3 (16)</t>
  </si>
  <si>
    <t>5:33.9 (16)</t>
  </si>
  <si>
    <t>Šukytė Arijana</t>
  </si>
  <si>
    <t>5:38.0 (19)</t>
  </si>
  <si>
    <t>5:51.8 (18)</t>
  </si>
  <si>
    <t>Vaškytė Urtė</t>
  </si>
  <si>
    <t>5:32.0 (18)</t>
  </si>
  <si>
    <t>6:03.7 (19)</t>
  </si>
  <si>
    <t>Šukytė Vėjūnė</t>
  </si>
  <si>
    <t>6:03.4 (20)</t>
  </si>
  <si>
    <t>5:48.7 (17)</t>
  </si>
  <si>
    <t>Misevičius Aivaras</t>
  </si>
  <si>
    <t>5:20.0 (17)</t>
  </si>
  <si>
    <t>6:32.9 (20)</t>
  </si>
  <si>
    <t>Seikauskas Emilis</t>
  </si>
  <si>
    <t>7:00.7 (21)</t>
  </si>
  <si>
    <t>6:33.1 (21)</t>
  </si>
  <si>
    <t>Malinauskas Benas</t>
  </si>
  <si>
    <t>Balčiūnas Vytautas</t>
  </si>
  <si>
    <t>Lysionok Ernestas</t>
  </si>
  <si>
    <t>Impuls, Vilnius</t>
  </si>
  <si>
    <t>Šarka Zigmas</t>
  </si>
  <si>
    <t>panevezys</t>
  </si>
  <si>
    <t>Čiuplys Karolis</t>
  </si>
  <si>
    <t>Balčiūnaitė Kornelija</t>
  </si>
  <si>
    <t>Linkevičiūtė Vesta</t>
  </si>
  <si>
    <t>Bertašiūtė Viltė</t>
  </si>
  <si>
    <t>KPM Vilija, Kaunas</t>
  </si>
  <si>
    <t>Krakelytė Enrika</t>
  </si>
  <si>
    <t>Notari Martina</t>
  </si>
  <si>
    <t>Balčiūnaitė Rūta</t>
  </si>
  <si>
    <t>Grupės CM, CW, DM, DW, V4M</t>
  </si>
  <si>
    <t>Trasa 1 d. 0.4 km, 2 d. 2.0 km 2 KP</t>
  </si>
  <si>
    <t>Kornijenko Sandis</t>
  </si>
  <si>
    <t>4:47.0 (  1)</t>
  </si>
  <si>
    <t>6:14.7 (  1)</t>
  </si>
  <si>
    <t>Apkievičius Kasparas</t>
  </si>
  <si>
    <t>R. Sargūno sporto gimnazija, Panevėžys</t>
  </si>
  <si>
    <t>5:15.0 (  4)</t>
  </si>
  <si>
    <t>7:15.3 (  8)</t>
  </si>
  <si>
    <t>Jakštas Titas</t>
  </si>
  <si>
    <t>5:56.7 (11)</t>
  </si>
  <si>
    <t>6:42.8 (  2)</t>
  </si>
  <si>
    <t>Steponėnaitė Emilė</t>
  </si>
  <si>
    <t>5:26.0 (  6)</t>
  </si>
  <si>
    <t>7:15.6 (  9)</t>
  </si>
  <si>
    <t>Šakalys Linas</t>
  </si>
  <si>
    <t>5:33.2 (  7)</t>
  </si>
  <si>
    <t>7:09.0 (  6)</t>
  </si>
  <si>
    <t>Gegužis Robertas</t>
  </si>
  <si>
    <t>5:50.0 (  9)</t>
  </si>
  <si>
    <t>6:56.0 (  5)</t>
  </si>
  <si>
    <t>Kairys Matas</t>
  </si>
  <si>
    <t>5:08.6 (  2)</t>
  </si>
  <si>
    <t>7:44.1 (14)</t>
  </si>
  <si>
    <t>Rimkus Kristupas</t>
  </si>
  <si>
    <t>6:07.7 (14)</t>
  </si>
  <si>
    <t>6:47.3 (  4)</t>
  </si>
  <si>
    <t>Kondraškaitė Patricija</t>
  </si>
  <si>
    <t>7:55.1 (15)</t>
  </si>
  <si>
    <t>Šniukštaitė Brigita</t>
  </si>
  <si>
    <t>5:44.0 (  8)</t>
  </si>
  <si>
    <t>7:26.7 (11)</t>
  </si>
  <si>
    <t>Vinciūnaitė Beatričė</t>
  </si>
  <si>
    <t>6:02.0 (13)</t>
  </si>
  <si>
    <t>7:11.9 (  7)</t>
  </si>
  <si>
    <t>Vaitukaitis Titas</t>
  </si>
  <si>
    <t>TPK Ruonai, Vilnius</t>
  </si>
  <si>
    <t>5:09.1 (  3)</t>
  </si>
  <si>
    <t>8:18.2 (21)</t>
  </si>
  <si>
    <t>Paurytė Ugnė</t>
  </si>
  <si>
    <t>6:13.0 (15)</t>
  </si>
  <si>
    <t>7:16.6 (10)</t>
  </si>
  <si>
    <t>Dambrauskas Tomas</t>
  </si>
  <si>
    <t>6:55.0 (27)</t>
  </si>
  <si>
    <t>6:45.5 (  3)</t>
  </si>
  <si>
    <t>Dapkus Pijus</t>
  </si>
  <si>
    <t>6:19.7 (19)</t>
  </si>
  <si>
    <t>7:29.9 (12)</t>
  </si>
  <si>
    <t>Reisas Zigmas</t>
  </si>
  <si>
    <t>5:58.0 (12)</t>
  </si>
  <si>
    <t>7:56.6 (16)</t>
  </si>
  <si>
    <t>Velika Una</t>
  </si>
  <si>
    <t>6:14.4 (17)</t>
  </si>
  <si>
    <t>7:41.5 (13)</t>
  </si>
  <si>
    <t>Barzdenytė Deimantė</t>
  </si>
  <si>
    <t>5:50.1 (10)</t>
  </si>
  <si>
    <t>8:15.2 (20)</t>
  </si>
  <si>
    <t>Rimėaitė Gustė</t>
  </si>
  <si>
    <t>6:35.0 (22)</t>
  </si>
  <si>
    <t>8:10.8 (19)</t>
  </si>
  <si>
    <t>Kenstavičius Elijus</t>
  </si>
  <si>
    <t>6:47.8 (24)</t>
  </si>
  <si>
    <t>8:31.6 (22)</t>
  </si>
  <si>
    <t>Kiškaitė Kamilė</t>
  </si>
  <si>
    <t>6:37.6 (23)</t>
  </si>
  <si>
    <t>8:46.2 (25)</t>
  </si>
  <si>
    <t>Beļeviča Darja</t>
  </si>
  <si>
    <t>6:54.9 (26)</t>
  </si>
  <si>
    <t>8:33.9 (23)</t>
  </si>
  <si>
    <t>Urbanavičius Ainis</t>
  </si>
  <si>
    <t>Vilniaus krepšinio mokykla, Vilnius</t>
  </si>
  <si>
    <t>6:14.6 (18)</t>
  </si>
  <si>
    <t>9:15.4 (27)</t>
  </si>
  <si>
    <t>Prokopavičius Domas</t>
  </si>
  <si>
    <t>7:29.3 (30)</t>
  </si>
  <si>
    <t>8:08.2 (18)</t>
  </si>
  <si>
    <t>Mikoliūnaitė Saulė</t>
  </si>
  <si>
    <t>6:49.0 (25)</t>
  </si>
  <si>
    <t>9:05.6 (26)</t>
  </si>
  <si>
    <t>Žukas Nikita</t>
  </si>
  <si>
    <t>9:47.2 (30)</t>
  </si>
  <si>
    <t>Stepanovas Aronas</t>
  </si>
  <si>
    <t>6:31.7 (21)</t>
  </si>
  <si>
    <t>9:48.3 (31)</t>
  </si>
  <si>
    <t>Juzėnas Kajus</t>
  </si>
  <si>
    <t>7:55.0 (31)</t>
  </si>
  <si>
    <t>8:43.3 (24)</t>
  </si>
  <si>
    <t>Žabaitė Liepa</t>
  </si>
  <si>
    <t>7:01.5 (28)</t>
  </si>
  <si>
    <t>10:05.5 (34)</t>
  </si>
  <si>
    <t>Bekampis Kristijonas</t>
  </si>
  <si>
    <t>9:14.7 (36)</t>
  </si>
  <si>
    <t>7:58.4 (17)</t>
  </si>
  <si>
    <t>Urba Justinas</t>
  </si>
  <si>
    <t>Kauno maratono klubas, Kaunas</t>
  </si>
  <si>
    <t>6:29.0 (20)</t>
  </si>
  <si>
    <t>11:03.5 (36)</t>
  </si>
  <si>
    <t>Gruzdys Erikas</t>
  </si>
  <si>
    <t>8:10.5 (32)</t>
  </si>
  <si>
    <t>9:26.8 (28)</t>
  </si>
  <si>
    <t>Stakėnas Patrikas</t>
  </si>
  <si>
    <t>8:40.1 (34)</t>
  </si>
  <si>
    <t>9:54.0 (33)</t>
  </si>
  <si>
    <t>Palujanskas Pijus</t>
  </si>
  <si>
    <t>8:50.8 (35)</t>
  </si>
  <si>
    <t>9:51.4 (32)</t>
  </si>
  <si>
    <t>Norvilas Ignas</t>
  </si>
  <si>
    <t>8:34.0 (33)</t>
  </si>
  <si>
    <t>10:15.0 (35)</t>
  </si>
  <si>
    <t>Jankauskas Mantas</t>
  </si>
  <si>
    <t>10:16.0 (37)</t>
  </si>
  <si>
    <t>9:45.8 (29)</t>
  </si>
  <si>
    <t>Kieras Juozas</t>
  </si>
  <si>
    <t>TSK Darna, Vilnius</t>
  </si>
  <si>
    <t>11:08.6 (38)</t>
  </si>
  <si>
    <t>12:32.0 (37)</t>
  </si>
  <si>
    <t>Kašūba Vijus</t>
  </si>
  <si>
    <t>7:20.0 (29)</t>
  </si>
  <si>
    <t>Kartanas Titas</t>
  </si>
  <si>
    <t>Paškevičiūtė Ernesta</t>
  </si>
  <si>
    <t>Gružinskas Airidas</t>
  </si>
  <si>
    <t>Jankauskas Kasparas</t>
  </si>
  <si>
    <t>Stasiukaitis Benas</t>
  </si>
  <si>
    <t>Radzevičiūtė Akvilė</t>
  </si>
  <si>
    <t>Vaitkevičiūtė Beatričė</t>
  </si>
  <si>
    <t>Proščinko Daņila</t>
  </si>
  <si>
    <t>Urbanavičiutė Arūne</t>
  </si>
  <si>
    <t>Gama, Vilnius</t>
  </si>
  <si>
    <t>Grupės IM, IW, JM, JW, V3M, V3W</t>
  </si>
  <si>
    <t>Trasa 1 d. 0.8 km, 2 d. 4.0 km 4 KP</t>
  </si>
  <si>
    <t>Prokopavičius Lukas</t>
  </si>
  <si>
    <t>10:37.0 (  2)</t>
  </si>
  <si>
    <t>12:37.9 (  1)</t>
  </si>
  <si>
    <t>Pīnups Mārcis</t>
  </si>
  <si>
    <t>10:42.9 (  3)</t>
  </si>
  <si>
    <t>13:40.1 (  2)</t>
  </si>
  <si>
    <t>Sereika Tadas</t>
  </si>
  <si>
    <t>10:12.4 (  1)</t>
  </si>
  <si>
    <t>15:12.6 (  5)</t>
  </si>
  <si>
    <t>Banys Mykolas</t>
  </si>
  <si>
    <t>R. Sargūno sporto gimnazija, Telšiai</t>
  </si>
  <si>
    <t>13:27.0 (  6)</t>
  </si>
  <si>
    <t>13:53.0 (  3)</t>
  </si>
  <si>
    <t>Mažeika Justinas</t>
  </si>
  <si>
    <t>13:32.0 (  7)</t>
  </si>
  <si>
    <t>14:45.1 (  4)</t>
  </si>
  <si>
    <t>Narkūnaitė Unė</t>
  </si>
  <si>
    <t>13:32.5 (  8)</t>
  </si>
  <si>
    <t>15:44.2 (  7)</t>
  </si>
  <si>
    <t>Kanaporis Dainius</t>
  </si>
  <si>
    <t>14:10.0 (11)</t>
  </si>
  <si>
    <t>15:39.8 (  6)</t>
  </si>
  <si>
    <t>Narkūnaitė Viltė</t>
  </si>
  <si>
    <t>13:39.3 (  9)</t>
  </si>
  <si>
    <t>16:20.2 (  8)</t>
  </si>
  <si>
    <t>Daniļeviča Sofija</t>
  </si>
  <si>
    <t>12:30.7 (  4)</t>
  </si>
  <si>
    <t>18:26.0 (11)</t>
  </si>
  <si>
    <t>Markevičius Rytis</t>
  </si>
  <si>
    <t>12:57.0 (  5)</t>
  </si>
  <si>
    <t>18:39.5 (12)</t>
  </si>
  <si>
    <t>Lukšytė Karolina</t>
  </si>
  <si>
    <t>13:43.4 (10)</t>
  </si>
  <si>
    <t>17:55.8 (  9)</t>
  </si>
  <si>
    <t>Ruškys Vytautas</t>
  </si>
  <si>
    <t>Akmenės SC, Naujoji Akmenė</t>
  </si>
  <si>
    <t>20:02.0 (12)</t>
  </si>
  <si>
    <t>18:11.4 (10)</t>
  </si>
  <si>
    <t>Kartočius Algimantas</t>
  </si>
  <si>
    <t>individualiai, Vilnius</t>
  </si>
  <si>
    <t>26:35.0 (13)</t>
  </si>
  <si>
    <t>21:40.7 (13)</t>
  </si>
  <si>
    <t>Barzdenys Matas</t>
  </si>
  <si>
    <t>Grupės EM, EW, V1M, V1W, V2M, V2W</t>
  </si>
  <si>
    <t>Trasa 1 d. 1.0 km, 2 d. 5.0 km 5 KP</t>
  </si>
  <si>
    <t>Pumputis Titas</t>
  </si>
  <si>
    <t>12:42.7 (  3)</t>
  </si>
  <si>
    <t>15:40.5 (  3)</t>
  </si>
  <si>
    <t>Gajevskis Artjoms</t>
  </si>
  <si>
    <t>12:09.9 (  1)</t>
  </si>
  <si>
    <t>16:23.1 (  5)</t>
  </si>
  <si>
    <t>Stazdas Jaunius</t>
  </si>
  <si>
    <t>14:28.8 (11)</t>
  </si>
  <si>
    <t>15:03.3 (  1)</t>
  </si>
  <si>
    <t>Gruslys Tomas</t>
  </si>
  <si>
    <t>12:40.7 (  2)</t>
  </si>
  <si>
    <t>17:47.4 (14)</t>
  </si>
  <si>
    <t>Grigaitis Žilvinas</t>
  </si>
  <si>
    <t>Marijampolės triatlono draugija, Marijampolė</t>
  </si>
  <si>
    <t>12:54.4 (  5)</t>
  </si>
  <si>
    <t>17:38.1 (12)</t>
  </si>
  <si>
    <t>Želvytė Ieva</t>
  </si>
  <si>
    <t>Robinzonada, Kaunas</t>
  </si>
  <si>
    <t>12:43.0 (  4)</t>
  </si>
  <si>
    <t>17:54.2 (15)</t>
  </si>
  <si>
    <t>Murauskas Andrius</t>
  </si>
  <si>
    <t>14:01.0 (10)</t>
  </si>
  <si>
    <t>17:05.7 (  8)</t>
  </si>
  <si>
    <t>Kontrimavičius Lukas</t>
  </si>
  <si>
    <t>13:14.0 (  7)</t>
  </si>
  <si>
    <t>18:03.4 (17)</t>
  </si>
  <si>
    <t>Pajėda Gediminas</t>
  </si>
  <si>
    <t>AplenkSave.lt / F.O.C.U.S. running, Vilnius</t>
  </si>
  <si>
    <t>15:43.8 (14)</t>
  </si>
  <si>
    <t>15:33.7 (  2)</t>
  </si>
  <si>
    <t>Vasilevičius Vytas</t>
  </si>
  <si>
    <t>15:12.7 (12)</t>
  </si>
  <si>
    <t>16:24.9 (  6)</t>
  </si>
  <si>
    <t>Tomkevičiūtė Evelina</t>
  </si>
  <si>
    <t>13:38.6 (  9)</t>
  </si>
  <si>
    <t>18:18.2 (18)</t>
  </si>
  <si>
    <t>Jazepčikas Vytautas</t>
  </si>
  <si>
    <t>16:19.0 (17)</t>
  </si>
  <si>
    <t>16:08.0 (  4)</t>
  </si>
  <si>
    <t>Marcinkevičius Mantas</t>
  </si>
  <si>
    <t>16:16.0 (16)</t>
  </si>
  <si>
    <t>16:48.4 (  7)</t>
  </si>
  <si>
    <t>Bartkus Mantas</t>
  </si>
  <si>
    <t>Orkos, Kaunas</t>
  </si>
  <si>
    <t>16:22.0 (18)</t>
  </si>
  <si>
    <t>17:17.5 (  9)</t>
  </si>
  <si>
    <t>Steponavičius Kęstutis</t>
  </si>
  <si>
    <t>13:21.0 (  8)</t>
  </si>
  <si>
    <t>20:25.6 (25)</t>
  </si>
  <si>
    <t>Urba Daivis</t>
  </si>
  <si>
    <t>15:30.1 (13)</t>
  </si>
  <si>
    <t>19:05.8 (20)</t>
  </si>
  <si>
    <t>Šimkaitis Dainius</t>
  </si>
  <si>
    <t>17:01.0 (19)</t>
  </si>
  <si>
    <t>17:40.3 (13)</t>
  </si>
  <si>
    <t>Česonis Ernestas</t>
  </si>
  <si>
    <t>19:04.0 (26)</t>
  </si>
  <si>
    <t>17:29.5 (10)</t>
  </si>
  <si>
    <t>Grubinskas Irmantas</t>
  </si>
  <si>
    <t>18:08.0 (22)</t>
  </si>
  <si>
    <t>18:37.3 (19)</t>
  </si>
  <si>
    <t>Navickas Egidijus</t>
  </si>
  <si>
    <t>Šviesos kariai, Vilnius</t>
  </si>
  <si>
    <t>19:34.0 (29)</t>
  </si>
  <si>
    <t>17:57.7 (16)</t>
  </si>
  <si>
    <t>Nikitinaitė Lina</t>
  </si>
  <si>
    <t>Robinzonada</t>
  </si>
  <si>
    <t>13:06.0 (  6)</t>
  </si>
  <si>
    <t>24:26.3 (34)</t>
  </si>
  <si>
    <t>Narkevičius Laurynas</t>
  </si>
  <si>
    <t>18:39.4 (24)</t>
  </si>
  <si>
    <t>19:23.8 (21)</t>
  </si>
  <si>
    <t>Jankevičius Mantas</t>
  </si>
  <si>
    <t>17:50.0 (21)</t>
  </si>
  <si>
    <t>20:37.6 (26)</t>
  </si>
  <si>
    <t>Samaška Linas</t>
  </si>
  <si>
    <t>17:25.0 (20)</t>
  </si>
  <si>
    <t>21:08.5 (28)</t>
  </si>
  <si>
    <t>Ančlauskas Romutis</t>
  </si>
  <si>
    <t>18:11.0 (23)</t>
  </si>
  <si>
    <t>20:25.4 (24)</t>
  </si>
  <si>
    <t>Norkevičius Antanas</t>
  </si>
  <si>
    <t>18:41.0 (25)</t>
  </si>
  <si>
    <t>20:59.9 (27)</t>
  </si>
  <si>
    <t>Backevičius Andrius</t>
  </si>
  <si>
    <t>19:27.2 (28)</t>
  </si>
  <si>
    <t>20:19.9 (23)</t>
  </si>
  <si>
    <t>Šidlauskienė Sigita</t>
  </si>
  <si>
    <t>15:52.0 (15)</t>
  </si>
  <si>
    <t>24:24.9 (33)</t>
  </si>
  <si>
    <t>Judickas Martynas</t>
  </si>
  <si>
    <t>23:00.4 (33)</t>
  </si>
  <si>
    <t>17:35.6 (11)</t>
  </si>
  <si>
    <t>Tijūnonis Darius</t>
  </si>
  <si>
    <t>19:17.8 (27)</t>
  </si>
  <si>
    <t>21:46.1 (30)</t>
  </si>
  <si>
    <t>Sakalauskas Julius</t>
  </si>
  <si>
    <t>23:50.2 (34)</t>
  </si>
  <si>
    <t>21:20.8 (29)</t>
  </si>
  <si>
    <t>Bernatavičius Julius</t>
  </si>
  <si>
    <t>Panevėžys, Panevėžys</t>
  </si>
  <si>
    <t>22:00.0 (32)</t>
  </si>
  <si>
    <t>23:14.0 (32)</t>
  </si>
  <si>
    <t>Jaraminas Audrius</t>
  </si>
  <si>
    <t>Tritonas, Vilnius</t>
  </si>
  <si>
    <t>24:00.0 (35)</t>
  </si>
  <si>
    <t>22:09.3 (31)</t>
  </si>
  <si>
    <t>Kiaušas Anna</t>
  </si>
  <si>
    <t>19:43.0 (30)</t>
  </si>
  <si>
    <t>27:41.5 (35)</t>
  </si>
  <si>
    <t>Vyšniauskas Kęstutis</t>
  </si>
  <si>
    <t>28:06.0 (36)</t>
  </si>
  <si>
    <t>20:19.1 (22)</t>
  </si>
  <si>
    <t>Karpuvienė Joana</t>
  </si>
  <si>
    <t>21:54.0 (31)</t>
  </si>
  <si>
    <t>34:39.2 (36)</t>
  </si>
  <si>
    <t>Perminas Audrius</t>
  </si>
  <si>
    <t>ORKOS, Kaunas</t>
  </si>
  <si>
    <t>Grencbergs Arvis</t>
  </si>
  <si>
    <t>SK Tērauds, Rīga</t>
  </si>
  <si>
    <t>Aukselytė Inga</t>
  </si>
  <si>
    <t>Urbanavičiutė Austė</t>
  </si>
  <si>
    <t>Serapinaitė Ieva</t>
  </si>
  <si>
    <t>Šiuolaikinės penkiakovės federacija, Vilnius</t>
  </si>
  <si>
    <t>Urbonavičiūtė Ieva</t>
  </si>
  <si>
    <t>Juodeškaitė Monika</t>
  </si>
  <si>
    <t>Kalinaitis Šarūnas</t>
  </si>
  <si>
    <t>Darna, Panevėžys</t>
  </si>
  <si>
    <t>Urbanavičienė Audronė</t>
  </si>
  <si>
    <t>Januškytė Sigita</t>
  </si>
  <si>
    <t>Delfinas, Šiauliai</t>
  </si>
  <si>
    <t>2018 m. balandžio 7 d.</t>
  </si>
  <si>
    <t>15 km dviračiu</t>
  </si>
  <si>
    <t>30 km dviračiu</t>
  </si>
  <si>
    <t>Trakų KKSC - Velonova Bioracer</t>
  </si>
  <si>
    <t>Mindaugas Zlatkus</t>
  </si>
  <si>
    <t>TRItonas</t>
  </si>
  <si>
    <t>Paulius Mačiulevičius</t>
  </si>
  <si>
    <t>Godopoco</t>
  </si>
  <si>
    <t>VILNIUS</t>
  </si>
  <si>
    <t>Justinas Biekša</t>
  </si>
  <si>
    <t>Dzūkijos brokeris</t>
  </si>
  <si>
    <t>varėna</t>
  </si>
  <si>
    <t>Capital Runners Vilnius</t>
  </si>
  <si>
    <t>Antanas Mačionis</t>
  </si>
  <si>
    <t>Kitas Reikalas</t>
  </si>
  <si>
    <t>Martynas Gindrėnas</t>
  </si>
  <si>
    <t>Andrius Cicėnas</t>
  </si>
  <si>
    <t>Vilniaus BK Jonas Maratonas</t>
  </si>
  <si>
    <t>Stajeris</t>
  </si>
  <si>
    <t>Raimondas Braziulis</t>
  </si>
  <si>
    <t>Ignalina</t>
  </si>
  <si>
    <t>Top Team</t>
  </si>
  <si>
    <t>Renata Paulauskienė</t>
  </si>
  <si>
    <t>Barclays</t>
  </si>
  <si>
    <t>Andrius Trunovas</t>
  </si>
  <si>
    <t>CEMETY</t>
  </si>
  <si>
    <t>Pavel Šilobrit</t>
  </si>
  <si>
    <t>LKPT</t>
  </si>
  <si>
    <t>Rimantas Melnikas</t>
  </si>
  <si>
    <t>J. Grigo bėgimo akademija</t>
  </si>
  <si>
    <t>Otas Aleksejevas</t>
  </si>
  <si>
    <t xml:space="preserve">Liudmila  Iniakina </t>
  </si>
  <si>
    <t xml:space="preserve">Vilnius </t>
  </si>
  <si>
    <t xml:space="preserve"> -</t>
  </si>
  <si>
    <t>Vitoldas Milius</t>
  </si>
  <si>
    <t>Petras Kiušas</t>
  </si>
  <si>
    <t>V70</t>
  </si>
  <si>
    <t>Kitas reikalas</t>
  </si>
  <si>
    <t>Steponas Varkulevičius</t>
  </si>
  <si>
    <t>Algirdas Mameniškis</t>
  </si>
  <si>
    <t>Vilniaus universiteto dainų ir šokių ansamblis</t>
  </si>
  <si>
    <t>Velonova-Bioracer</t>
  </si>
  <si>
    <t>Darius Čepauskas</t>
  </si>
  <si>
    <t xml:space="preserve">Impuls Racing Team </t>
  </si>
  <si>
    <t>Joringis Plytnykas</t>
  </si>
  <si>
    <t>Karolis Užusienis</t>
  </si>
  <si>
    <t>Saulė Kiaušas</t>
  </si>
  <si>
    <t>Adrianas Pasternackis</t>
  </si>
  <si>
    <t>Tomas Tijūnonis</t>
  </si>
  <si>
    <t>Emilė Knizekevičiūtė</t>
  </si>
  <si>
    <t>Urtė Sabalytė</t>
  </si>
  <si>
    <t>Andreja Zauraitė</t>
  </si>
  <si>
    <t>Kajus Chorenka</t>
  </si>
  <si>
    <t>Sandra Balčiūnaitė</t>
  </si>
  <si>
    <t>Emilė Klimavičiūtė</t>
  </si>
  <si>
    <t>Artūras Mečkauskas</t>
  </si>
  <si>
    <t>Sebastians Žigarkovs</t>
  </si>
  <si>
    <t>Kostas Kuncaitis</t>
  </si>
  <si>
    <t>Jonas Saulius Jonaitis</t>
  </si>
  <si>
    <t>Karolis Juška</t>
  </si>
  <si>
    <t>Tomas Lukauskas</t>
  </si>
  <si>
    <t>Dominik Grudinskij</t>
  </si>
  <si>
    <t>Karolis Trumpickas</t>
  </si>
  <si>
    <t>Ernestas Pečiukas</t>
  </si>
  <si>
    <t>Arijana Šukytė</t>
  </si>
  <si>
    <t>Urtė Vaškytė</t>
  </si>
  <si>
    <t>Vėjūnė Šukytė</t>
  </si>
  <si>
    <t>Aivaras Misevičius</t>
  </si>
  <si>
    <t>Emilis Seikauskas</t>
  </si>
  <si>
    <t>Benas Malinauskas</t>
  </si>
  <si>
    <t>Vytautas Balčiūnas</t>
  </si>
  <si>
    <t>Ernestas Lysionok</t>
  </si>
  <si>
    <t>Zigmas Šarka</t>
  </si>
  <si>
    <t>Karolis Čiuplys</t>
  </si>
  <si>
    <t>Kornelija Balčiūnaitė</t>
  </si>
  <si>
    <t>Vesta Linkevičiūtė</t>
  </si>
  <si>
    <t>Viltė Bertašiūtė</t>
  </si>
  <si>
    <t>Enrika Krakelytė</t>
  </si>
  <si>
    <t>Martina Notari</t>
  </si>
  <si>
    <t>Rūta Balčiūnaitė</t>
  </si>
  <si>
    <t>Gerda Veikutytė</t>
  </si>
  <si>
    <t>Kotryna Daraškevičiūtė</t>
  </si>
  <si>
    <t>Elena Daraškevičiūtė</t>
  </si>
  <si>
    <t>Ugnė Palionytė</t>
  </si>
  <si>
    <t>Sandra Mažvilaitė</t>
  </si>
  <si>
    <t>Augustas Mažeika</t>
  </si>
  <si>
    <t>Vytautas Baltmiškis</t>
  </si>
  <si>
    <t>Robertas Gegužis</t>
  </si>
  <si>
    <t>Matas Kairys</t>
  </si>
  <si>
    <t>Patricija Kondraškaitė</t>
  </si>
  <si>
    <t>Una Velika</t>
  </si>
  <si>
    <t>Gustė Rimėaitė</t>
  </si>
  <si>
    <t>Kamilė Kiškaitė</t>
  </si>
  <si>
    <t>Darja Beļeviča</t>
  </si>
  <si>
    <t>Ainis Urbanavičius</t>
  </si>
  <si>
    <t>Saulė Mikoliūnaitė</t>
  </si>
  <si>
    <t>Kajus Juzėnas</t>
  </si>
  <si>
    <t>Liepa Žabaitė</t>
  </si>
  <si>
    <t>Justinas Urba</t>
  </si>
  <si>
    <t>Erikas Gruzdys</t>
  </si>
  <si>
    <t>Patrikas Stakėnas</t>
  </si>
  <si>
    <t>Pijus Palujanskas</t>
  </si>
  <si>
    <t>Ignas Norvilas</t>
  </si>
  <si>
    <t>Mantas Jankauskas</t>
  </si>
  <si>
    <t>Vijus Kašūba</t>
  </si>
  <si>
    <t>Airidas Gružinskas</t>
  </si>
  <si>
    <t>Kasparas Jankauskas</t>
  </si>
  <si>
    <t>Benas Stasiukaitis</t>
  </si>
  <si>
    <t>Akvilė Radzevičiūtė</t>
  </si>
  <si>
    <t>Beatričė Vaitkevičiūtė</t>
  </si>
  <si>
    <t>Daņila Proščinko</t>
  </si>
  <si>
    <t>Arūne Urbanavičiutė</t>
  </si>
  <si>
    <t>Mārcis Pīnups</t>
  </si>
  <si>
    <t>Mykolas Banys</t>
  </si>
  <si>
    <t>Justinas Mažeika</t>
  </si>
  <si>
    <t>Sofija Daniļeviča</t>
  </si>
  <si>
    <t>Rytis Markevičius</t>
  </si>
  <si>
    <t>Vytautas Ruškys</t>
  </si>
  <si>
    <t>Algimantas Kartočius</t>
  </si>
  <si>
    <t>Jaunius Stazdas</t>
  </si>
  <si>
    <t>Tomas Gruslys</t>
  </si>
  <si>
    <t>Egidijus Navickas</t>
  </si>
  <si>
    <t>Lina Nikitinaitė</t>
  </si>
  <si>
    <t>Julius Bernatavičius</t>
  </si>
  <si>
    <t>Kęstutis Vyšniauskas</t>
  </si>
  <si>
    <t>Joana Karpuvienė</t>
  </si>
  <si>
    <t>Austė Urbanavičiutė</t>
  </si>
  <si>
    <t>Ieva Serapinaitė</t>
  </si>
  <si>
    <t>Šarūnas Kalinaitis</t>
  </si>
  <si>
    <t>Audronė Urbanavičienė</t>
  </si>
  <si>
    <t>Sigita Januškytė</t>
  </si>
  <si>
    <t>Nr</t>
  </si>
  <si>
    <t>8/4/2018</t>
  </si>
  <si>
    <t>9/1/2018</t>
  </si>
  <si>
    <t>FIRST NAME</t>
  </si>
  <si>
    <t>LAST NAME</t>
  </si>
  <si>
    <t>Gimimo data</t>
  </si>
  <si>
    <t>POS</t>
  </si>
  <si>
    <t>GROUP POS</t>
  </si>
  <si>
    <t>GENDER POS</t>
  </si>
  <si>
    <t>BIB</t>
  </si>
  <si>
    <t>AGE GROUP</t>
  </si>
  <si>
    <t>GENDER</t>
  </si>
  <si>
    <t>CITY</t>
  </si>
  <si>
    <t>CLUB</t>
  </si>
  <si>
    <t>Swim pos</t>
  </si>
  <si>
    <t>SWIM</t>
  </si>
  <si>
    <t>PACE (min/100m)</t>
  </si>
  <si>
    <t>T1</t>
  </si>
  <si>
    <t>Bike pos</t>
  </si>
  <si>
    <t>BIKE</t>
  </si>
  <si>
    <t>AVG. SPEED (km/h)</t>
  </si>
  <si>
    <t>T2</t>
  </si>
  <si>
    <t>Run pos</t>
  </si>
  <si>
    <t>RUN</t>
  </si>
  <si>
    <t>PACE (min/1km)</t>
  </si>
  <si>
    <t>TOTAL</t>
  </si>
  <si>
    <t>Marijus</t>
  </si>
  <si>
    <t>Butrimavičius</t>
  </si>
  <si>
    <t>-</t>
  </si>
  <si>
    <t>Velonova - Bioracer team</t>
  </si>
  <si>
    <t>Gediminas</t>
  </si>
  <si>
    <t>Pajėda</t>
  </si>
  <si>
    <t>AplenkSave.lt / F.O.C.U.S. running</t>
  </si>
  <si>
    <t>Andrius</t>
  </si>
  <si>
    <t>Murauskas</t>
  </si>
  <si>
    <t>Marijampolė</t>
  </si>
  <si>
    <t>Marijampolės triatlono draugija</t>
  </si>
  <si>
    <t>Edvard</t>
  </si>
  <si>
    <t>Sokolovskij</t>
  </si>
  <si>
    <t>3Club</t>
  </si>
  <si>
    <t>Laurynas</t>
  </si>
  <si>
    <t>Mykolaitis</t>
  </si>
  <si>
    <t>Dapkevičius</t>
  </si>
  <si>
    <t>Marijampolės Triatlono Draugija</t>
  </si>
  <si>
    <t>Vytas</t>
  </si>
  <si>
    <t>Vasilevičius</t>
  </si>
  <si>
    <t>Ignas</t>
  </si>
  <si>
    <t>Gelžinis</t>
  </si>
  <si>
    <t>Jutaracing-Specialized</t>
  </si>
  <si>
    <t>Donatas</t>
  </si>
  <si>
    <t>Stulgys</t>
  </si>
  <si>
    <t>S-Sportas/Lietuvos kariuomenė</t>
  </si>
  <si>
    <t>Saulius</t>
  </si>
  <si>
    <t>OD-V40</t>
  </si>
  <si>
    <t>Jevgenijus</t>
  </si>
  <si>
    <t>Tolstokorovas</t>
  </si>
  <si>
    <t>Vytautas</t>
  </si>
  <si>
    <t>Vaičiulis</t>
  </si>
  <si>
    <t>Justas</t>
  </si>
  <si>
    <t>Stanys</t>
  </si>
  <si>
    <t>KG Group</t>
  </si>
  <si>
    <t>Bertašavičius</t>
  </si>
  <si>
    <t>Kauno maratono klubas</t>
  </si>
  <si>
    <t>Marko</t>
  </si>
  <si>
    <t>Seppä</t>
  </si>
  <si>
    <t>OD-V50</t>
  </si>
  <si>
    <t>Inga</t>
  </si>
  <si>
    <t>Domas</t>
  </si>
  <si>
    <t>Bagdonavičius</t>
  </si>
  <si>
    <t>Velonova - Bioracer</t>
  </si>
  <si>
    <t>Marius</t>
  </si>
  <si>
    <t>Skučas</t>
  </si>
  <si>
    <t>Garliava</t>
  </si>
  <si>
    <t>Airidas</t>
  </si>
  <si>
    <t>Gražinskis</t>
  </si>
  <si>
    <t>Aleksej</t>
  </si>
  <si>
    <t>Kaminskij</t>
  </si>
  <si>
    <t>Vaidas</t>
  </si>
  <si>
    <t>Velutis</t>
  </si>
  <si>
    <t>Teleičių kaimas</t>
  </si>
  <si>
    <t>Rasius</t>
  </si>
  <si>
    <t>Kerbedis</t>
  </si>
  <si>
    <t>Jaukus Būstas</t>
  </si>
  <si>
    <t>Povilas</t>
  </si>
  <si>
    <t>Kvajauskas</t>
  </si>
  <si>
    <t xml:space="preserve"> Vilnius</t>
  </si>
  <si>
    <t>Audrius</t>
  </si>
  <si>
    <t>Žakas</t>
  </si>
  <si>
    <t>Runglorious Bastards-Sportland-SiS TriTeam</t>
  </si>
  <si>
    <t>Egidijus</t>
  </si>
  <si>
    <t>Navickas</t>
  </si>
  <si>
    <t>Šviesos kariai</t>
  </si>
  <si>
    <t>Liutauras</t>
  </si>
  <si>
    <t>Šakalis</t>
  </si>
  <si>
    <t>Kauno r.</t>
  </si>
  <si>
    <t>Orkos</t>
  </si>
  <si>
    <t>Arvydas</t>
  </si>
  <si>
    <t>Čiužas</t>
  </si>
  <si>
    <t>Evaldas</t>
  </si>
  <si>
    <t>Morkūnas</t>
  </si>
  <si>
    <t>Perminas</t>
  </si>
  <si>
    <t>ORKOS</t>
  </si>
  <si>
    <t>Rolandas</t>
  </si>
  <si>
    <t>Kriugžda</t>
  </si>
  <si>
    <t>Kaišiadorys BĖGA</t>
  </si>
  <si>
    <t>Skeiverys</t>
  </si>
  <si>
    <t>Tikkurila</t>
  </si>
  <si>
    <t>Andrej</t>
  </si>
  <si>
    <t>Vidinevič</t>
  </si>
  <si>
    <t>Kestutis</t>
  </si>
  <si>
    <t>Kaupas</t>
  </si>
  <si>
    <t>Deividas</t>
  </si>
  <si>
    <t>Klovas</t>
  </si>
  <si>
    <t>Vygantas</t>
  </si>
  <si>
    <t>Vitkus</t>
  </si>
  <si>
    <t>Antanas</t>
  </si>
  <si>
    <t>Edvinas</t>
  </si>
  <si>
    <t>Paulauskas</t>
  </si>
  <si>
    <t>Vasiljevas</t>
  </si>
  <si>
    <t>Renatas</t>
  </si>
  <si>
    <t>Krušinskas</t>
  </si>
  <si>
    <t>Mantautas</t>
  </si>
  <si>
    <t>Bieliauskas</t>
  </si>
  <si>
    <t>Vainius</t>
  </si>
  <si>
    <t>plyteles247.lt</t>
  </si>
  <si>
    <t>Buika</t>
  </si>
  <si>
    <t>Dipolis</t>
  </si>
  <si>
    <t>Tomas</t>
  </si>
  <si>
    <t>Kalinas</t>
  </si>
  <si>
    <t>Swedbank</t>
  </si>
  <si>
    <t>Darius</t>
  </si>
  <si>
    <t>Jonaitis</t>
  </si>
  <si>
    <t>Mažeikiai</t>
  </si>
  <si>
    <t>Elena</t>
  </si>
  <si>
    <t>Šimaitienė</t>
  </si>
  <si>
    <t>Vitalijus</t>
  </si>
  <si>
    <t>Žilys</t>
  </si>
  <si>
    <t>Best Team</t>
  </si>
  <si>
    <t>Mintautas</t>
  </si>
  <si>
    <t>Šukys</t>
  </si>
  <si>
    <t>Lietuvos kariuomenė</t>
  </si>
  <si>
    <t>Polina</t>
  </si>
  <si>
    <t>Čachovskaja</t>
  </si>
  <si>
    <t>Jonkus</t>
  </si>
  <si>
    <t>Volvere Run</t>
  </si>
  <si>
    <t>Linas</t>
  </si>
  <si>
    <t>Vaupšas</t>
  </si>
  <si>
    <t>Elektrenai</t>
  </si>
  <si>
    <t>Rimantas</t>
  </si>
  <si>
    <t>Butkevičius</t>
  </si>
  <si>
    <t>Gytis</t>
  </si>
  <si>
    <t>Gadišauskas</t>
  </si>
  <si>
    <t>Kerza</t>
  </si>
  <si>
    <t>Susisiekimo ministerija</t>
  </si>
  <si>
    <t>Sigitas</t>
  </si>
  <si>
    <t>Ciukša</t>
  </si>
  <si>
    <t>Sveicarija</t>
  </si>
  <si>
    <t>BK Maratonas</t>
  </si>
  <si>
    <t>Benas</t>
  </si>
  <si>
    <t>Pabilionis</t>
  </si>
  <si>
    <t>Kazakauskas</t>
  </si>
  <si>
    <t>Softera</t>
  </si>
  <si>
    <t>City Boxing</t>
  </si>
  <si>
    <t>Vasiliauskas</t>
  </si>
  <si>
    <t>Tadas</t>
  </si>
  <si>
    <t>Šlentneris</t>
  </si>
  <si>
    <t>Beišys</t>
  </si>
  <si>
    <t>Jonas</t>
  </si>
  <si>
    <t>Čeponis</t>
  </si>
  <si>
    <t>Kavaliauskas</t>
  </si>
  <si>
    <t>Adomaitis</t>
  </si>
  <si>
    <t>Mikalauskas</t>
  </si>
  <si>
    <t>OK Labirintas</t>
  </si>
  <si>
    <t>Anna</t>
  </si>
  <si>
    <t>Kiausas</t>
  </si>
  <si>
    <t>Dainius</t>
  </si>
  <si>
    <t>Kinderis</t>
  </si>
  <si>
    <t>Mantas</t>
  </si>
  <si>
    <t>Jonikas</t>
  </si>
  <si>
    <t>Titas</t>
  </si>
  <si>
    <t>Pumputis</t>
  </si>
  <si>
    <t>Pilipavičius</t>
  </si>
  <si>
    <t>OD</t>
  </si>
  <si>
    <t>Lukas</t>
  </si>
  <si>
    <t>Prokopavičius</t>
  </si>
  <si>
    <t>Bartkus</t>
  </si>
  <si>
    <t>Žilvinas</t>
  </si>
  <si>
    <t>Grigaitis</t>
  </si>
  <si>
    <t>Torpedos/Marijampolės triatlono draugija</t>
  </si>
  <si>
    <t>Gerasimov</t>
  </si>
  <si>
    <t>Evelina</t>
  </si>
  <si>
    <t>Kęstutis</t>
  </si>
  <si>
    <t>Binkauskas</t>
  </si>
  <si>
    <t>SD-V40</t>
  </si>
  <si>
    <t>Lunskis</t>
  </si>
  <si>
    <t>Klaipėda</t>
  </si>
  <si>
    <t>Sereika</t>
  </si>
  <si>
    <t>Raimondas</t>
  </si>
  <si>
    <t>Gincas</t>
  </si>
  <si>
    <t>Vilius</t>
  </si>
  <si>
    <t>Dičmonas</t>
  </si>
  <si>
    <t>Tauragės BMK</t>
  </si>
  <si>
    <t>Giedrius</t>
  </si>
  <si>
    <t>Žiogas</t>
  </si>
  <si>
    <t>Aurimas</t>
  </si>
  <si>
    <t>Skirgaila</t>
  </si>
  <si>
    <t>Vilniaus Bėgimo Klubas</t>
  </si>
  <si>
    <t>Robertas</t>
  </si>
  <si>
    <t>Interesovas</t>
  </si>
  <si>
    <t>Impuls Racing Team</t>
  </si>
  <si>
    <t>Petrulis</t>
  </si>
  <si>
    <t>Telšiai</t>
  </si>
  <si>
    <t>Skaisgirys</t>
  </si>
  <si>
    <t>Triatletas</t>
  </si>
  <si>
    <t>Tijūnonis</t>
  </si>
  <si>
    <t>Romutis</t>
  </si>
  <si>
    <t>Ančlauskas</t>
  </si>
  <si>
    <t>SD-V50</t>
  </si>
  <si>
    <t>Jaujininkas</t>
  </si>
  <si>
    <t>Vitalis</t>
  </si>
  <si>
    <t>Gricius</t>
  </si>
  <si>
    <t>Beatričė</t>
  </si>
  <si>
    <t>Vinciūnaitė</t>
  </si>
  <si>
    <t>Tarasonis</t>
  </si>
  <si>
    <t>Bulotas</t>
  </si>
  <si>
    <t>Martynas</t>
  </si>
  <si>
    <t>Judickas</t>
  </si>
  <si>
    <t>Telšinskas</t>
  </si>
  <si>
    <t>Kaunas/Plateliai</t>
  </si>
  <si>
    <t>Rugilė</t>
  </si>
  <si>
    <t>Girštautaitė</t>
  </si>
  <si>
    <t>Panevėžio rajonas</t>
  </si>
  <si>
    <t>TSK Darna</t>
  </si>
  <si>
    <t>Kentra</t>
  </si>
  <si>
    <t>Juozulevičius</t>
  </si>
  <si>
    <t>Martinas</t>
  </si>
  <si>
    <t>Venskaitis</t>
  </si>
  <si>
    <t>Gedvilas</t>
  </si>
  <si>
    <t>Nedas</t>
  </si>
  <si>
    <t>Kardelis</t>
  </si>
  <si>
    <t xml:space="preserve">Runglorious Bastards-Sportland-SiS TriTeam </t>
  </si>
  <si>
    <t>Daivis</t>
  </si>
  <si>
    <t>Urba</t>
  </si>
  <si>
    <t>Mindaugas</t>
  </si>
  <si>
    <t>Janulionis</t>
  </si>
  <si>
    <t>Edgaras</t>
  </si>
  <si>
    <t>Malachovskis</t>
  </si>
  <si>
    <t>Kanaporis</t>
  </si>
  <si>
    <t>Gabija</t>
  </si>
  <si>
    <t>Daraškevičiūtė</t>
  </si>
  <si>
    <t>Jankevičius</t>
  </si>
  <si>
    <t>Laimis</t>
  </si>
  <si>
    <t>Indrišiūnas</t>
  </si>
  <si>
    <t>Sanmark</t>
  </si>
  <si>
    <t>Jurijus</t>
  </si>
  <si>
    <t>Krivičius</t>
  </si>
  <si>
    <t>Unė</t>
  </si>
  <si>
    <t>Narkūnaitė</t>
  </si>
  <si>
    <t>Ambrulaitis</t>
  </si>
  <si>
    <t>Aloyzas</t>
  </si>
  <si>
    <t>Urbikas</t>
  </si>
  <si>
    <t>Taurage</t>
  </si>
  <si>
    <t>Taurages bmk</t>
  </si>
  <si>
    <t>Pašvenskas</t>
  </si>
  <si>
    <t>Jankauskas</t>
  </si>
  <si>
    <t>Giraitės k., Kauno r.</t>
  </si>
  <si>
    <t>Arturas</t>
  </si>
  <si>
    <t>Jasinskas</t>
  </si>
  <si>
    <t>Zutkis</t>
  </si>
  <si>
    <t>Geras</t>
  </si>
  <si>
    <t>Olegas</t>
  </si>
  <si>
    <t>Ivanovas</t>
  </si>
  <si>
    <t>IKIGAI team. Honest club</t>
  </si>
  <si>
    <t>Karolina</t>
  </si>
  <si>
    <t>Lukšytė</t>
  </si>
  <si>
    <t>Laimonas</t>
  </si>
  <si>
    <t>Krivickas</t>
  </si>
  <si>
    <t>Nerijus</t>
  </si>
  <si>
    <t>Brazionis</t>
  </si>
  <si>
    <t>Valdas</t>
  </si>
  <si>
    <t>Rapševičius</t>
  </si>
  <si>
    <t>Sinkevičius</t>
  </si>
  <si>
    <t>M.S.</t>
  </si>
  <si>
    <t>Danėlius</t>
  </si>
  <si>
    <t>Dzidzevičius</t>
  </si>
  <si>
    <t>Žygimantas</t>
  </si>
  <si>
    <t>Zaleckas</t>
  </si>
  <si>
    <t>Gintautas</t>
  </si>
  <si>
    <t>Rytis</t>
  </si>
  <si>
    <t>Lietuvos kariuomenė / LKA</t>
  </si>
  <si>
    <t>Sigita</t>
  </si>
  <si>
    <t>Šidlauskienė</t>
  </si>
  <si>
    <t>Mingailė</t>
  </si>
  <si>
    <t>Greičiūtė</t>
  </si>
  <si>
    <t>Juknevičius</t>
  </si>
  <si>
    <t>ju2ju2</t>
  </si>
  <si>
    <t>Ovidijus</t>
  </si>
  <si>
    <t>Grigonis</t>
  </si>
  <si>
    <t>STOKKER Team</t>
  </si>
  <si>
    <t>Stasiukynas</t>
  </si>
  <si>
    <t>Rūta</t>
  </si>
  <si>
    <t>Juškevičiūtė</t>
  </si>
  <si>
    <t>Viktorija</t>
  </si>
  <si>
    <t>Vasiliauskienė</t>
  </si>
  <si>
    <t>Korsakovas</t>
  </si>
  <si>
    <t>Aivaras</t>
  </si>
  <si>
    <t>Kotryna</t>
  </si>
  <si>
    <t>Martinaitienė</t>
  </si>
  <si>
    <t>SD-M40</t>
  </si>
  <si>
    <t>Mockus</t>
  </si>
  <si>
    <t>Žiaukas</t>
  </si>
  <si>
    <t>Artūras</t>
  </si>
  <si>
    <t>Mačionis</t>
  </si>
  <si>
    <t>Lazdijų sporto centras</t>
  </si>
  <si>
    <t>Milašius</t>
  </si>
  <si>
    <t>Jungtinis alpinistų klubas</t>
  </si>
  <si>
    <t>Skusevičius</t>
  </si>
  <si>
    <t>Sandra</t>
  </si>
  <si>
    <t>Valančauskaitė</t>
  </si>
  <si>
    <t>Jurgita</t>
  </si>
  <si>
    <t>Paulauskienė</t>
  </si>
  <si>
    <t>Justina</t>
  </si>
  <si>
    <t>Tomkevičiūtė</t>
  </si>
  <si>
    <t>Źintikas</t>
  </si>
  <si>
    <t>Lina</t>
  </si>
  <si>
    <t>Gvazdauskaitė</t>
  </si>
  <si>
    <t>F.O.C.U.S. running</t>
  </si>
  <si>
    <t>Lietuvos Respublikos Seimas</t>
  </si>
  <si>
    <t>Juozas</t>
  </si>
  <si>
    <t>Kieras</t>
  </si>
  <si>
    <t>SD-V60</t>
  </si>
  <si>
    <t>Rasa</t>
  </si>
  <si>
    <t>Šulčiūtė</t>
  </si>
  <si>
    <t>TRI-FUN</t>
  </si>
  <si>
    <t>NO</t>
  </si>
  <si>
    <t>Pečiukonis</t>
  </si>
  <si>
    <t>1995-10-21</t>
  </si>
  <si>
    <t>TRI-FUN-VM</t>
  </si>
  <si>
    <t>MyBike</t>
  </si>
  <si>
    <t>Gudaitis</t>
  </si>
  <si>
    <t>1986-03-11</t>
  </si>
  <si>
    <t>Maculevičius</t>
  </si>
  <si>
    <t>1994-02-26</t>
  </si>
  <si>
    <t>Kristupas</t>
  </si>
  <si>
    <t>Rimkus</t>
  </si>
  <si>
    <t>2004-12-24</t>
  </si>
  <si>
    <t>TRI-FUN-V14</t>
  </si>
  <si>
    <t>Kasparas</t>
  </si>
  <si>
    <t>Apkievičius</t>
  </si>
  <si>
    <t>2003-05-11</t>
  </si>
  <si>
    <t>TRI-FUN-VS</t>
  </si>
  <si>
    <t>Mykolas</t>
  </si>
  <si>
    <t>Banys</t>
  </si>
  <si>
    <t>2002-01-02</t>
  </si>
  <si>
    <t>Borisas</t>
  </si>
  <si>
    <t>1990-06-18</t>
  </si>
  <si>
    <t>Brigita</t>
  </si>
  <si>
    <t>Šniukštaitė</t>
  </si>
  <si>
    <t>2004-06-15</t>
  </si>
  <si>
    <t>TRI-FUN-M14</t>
  </si>
  <si>
    <t>Pijus</t>
  </si>
  <si>
    <t>Dapkus</t>
  </si>
  <si>
    <t>2004-08-12</t>
  </si>
  <si>
    <t>Jakštas</t>
  </si>
  <si>
    <t>2003-06-16</t>
  </si>
  <si>
    <t>Irmantas</t>
  </si>
  <si>
    <t>Kubilius</t>
  </si>
  <si>
    <t>1978-10-04</t>
  </si>
  <si>
    <t>Ugnė</t>
  </si>
  <si>
    <t>Paurytė</t>
  </si>
  <si>
    <t>2004-06-29</t>
  </si>
  <si>
    <t>Kastytis</t>
  </si>
  <si>
    <t>Gausa</t>
  </si>
  <si>
    <t>1994-04-11</t>
  </si>
  <si>
    <t>Savičius</t>
  </si>
  <si>
    <t>1974-02-12</t>
  </si>
  <si>
    <t>Kalvelytė</t>
  </si>
  <si>
    <t>1990-04-06</t>
  </si>
  <si>
    <t>TRI-FUN-MM</t>
  </si>
  <si>
    <t>Velomanai Team</t>
  </si>
  <si>
    <t>Deimantė</t>
  </si>
  <si>
    <t>Barzdenytė</t>
  </si>
  <si>
    <t>2005-05-12</t>
  </si>
  <si>
    <t>Kartanas</t>
  </si>
  <si>
    <t>2003-03-29</t>
  </si>
  <si>
    <t>Baukys</t>
  </si>
  <si>
    <t>1980-12-02</t>
  </si>
  <si>
    <t>Vitkauskas</t>
  </si>
  <si>
    <t>Draugystė</t>
  </si>
  <si>
    <t>Jocius</t>
  </si>
  <si>
    <t>1984-09-06</t>
  </si>
  <si>
    <t>Romualdas</t>
  </si>
  <si>
    <t>Griskevicius</t>
  </si>
  <si>
    <t>1980-03-01</t>
  </si>
  <si>
    <t>Nikitinaitė</t>
  </si>
  <si>
    <t>1990-04-26</t>
  </si>
  <si>
    <t>Ričard</t>
  </si>
  <si>
    <t>Račinskij</t>
  </si>
  <si>
    <t>1980-05-14</t>
  </si>
  <si>
    <t>Neringa</t>
  </si>
  <si>
    <t>Kriščiūnienė</t>
  </si>
  <si>
    <t>1993-08-20</t>
  </si>
  <si>
    <t>Arnas</t>
  </si>
  <si>
    <t>Šimonis</t>
  </si>
  <si>
    <t>1990-04-09</t>
  </si>
  <si>
    <t>2006-05-22</t>
  </si>
  <si>
    <t>Aleksas</t>
  </si>
  <si>
    <t>1999-05-02</t>
  </si>
  <si>
    <t>Mariana</t>
  </si>
  <si>
    <t>Portianko</t>
  </si>
  <si>
    <t>1974-06-19</t>
  </si>
  <si>
    <t>Vadoklytė</t>
  </si>
  <si>
    <t>1988-08-24</t>
  </si>
  <si>
    <t>Svajonė</t>
  </si>
  <si>
    <t>Karalukienė</t>
  </si>
  <si>
    <t>1970-06-05</t>
  </si>
  <si>
    <t>Vardas</t>
  </si>
  <si>
    <t>Pavardė</t>
  </si>
  <si>
    <t>Starto Nr.</t>
  </si>
  <si>
    <t>Dviratis</t>
  </si>
  <si>
    <t>Bendras laikas</t>
  </si>
  <si>
    <t>Vieta amžiaus grupėje</t>
  </si>
  <si>
    <t>Amžiaus grupė</t>
  </si>
  <si>
    <t>Savēlijs</t>
  </si>
  <si>
    <t>Suharževskis</t>
  </si>
  <si>
    <t>Artjoms</t>
  </si>
  <si>
    <t>Gajevskis</t>
  </si>
  <si>
    <t>Arvis</t>
  </si>
  <si>
    <t>Grencbergs</t>
  </si>
  <si>
    <t>Marcinkevičius</t>
  </si>
  <si>
    <t>Mārcis</t>
  </si>
  <si>
    <t>Pīnups</t>
  </si>
  <si>
    <t>Māris</t>
  </si>
  <si>
    <t>Liepa</t>
  </si>
  <si>
    <t>Janis</t>
  </si>
  <si>
    <t>Ozolins</t>
  </si>
  <si>
    <t>Aukselytė</t>
  </si>
  <si>
    <t>Batavičius</t>
  </si>
  <si>
    <t>Šimkaitis</t>
  </si>
  <si>
    <t>Daniela</t>
  </si>
  <si>
    <t>Leitane</t>
  </si>
  <si>
    <t>Paplauskė</t>
  </si>
  <si>
    <t>Mažeika</t>
  </si>
  <si>
    <t>Arūnas</t>
  </si>
  <si>
    <t>Maciulevičius</t>
  </si>
  <si>
    <t>Viesturs</t>
  </si>
  <si>
    <t xml:space="preserve">Dūzis </t>
  </si>
  <si>
    <t>Aveli</t>
  </si>
  <si>
    <t>Tättar</t>
  </si>
  <si>
    <t>Kaja</t>
  </si>
  <si>
    <t>Evita</t>
  </si>
  <si>
    <t>Jelena</t>
  </si>
  <si>
    <t>Bondarchuk</t>
  </si>
  <si>
    <t>Plaukimas 750 m – Dviratis 20 km (5 ratai) – Bėgimas 5 km (10 ratai)</t>
  </si>
  <si>
    <t>Artūrs</t>
  </si>
  <si>
    <t>Sandis</t>
  </si>
  <si>
    <t>Kornijenko</t>
  </si>
  <si>
    <t>Jakabs</t>
  </si>
  <si>
    <t>Audzevičs</t>
  </si>
  <si>
    <t>Matvejs</t>
  </si>
  <si>
    <t>Markus</t>
  </si>
  <si>
    <t>Ubavičs</t>
  </si>
  <si>
    <t>Leonid</t>
  </si>
  <si>
    <t>MM</t>
  </si>
  <si>
    <t>Raimonds</t>
  </si>
  <si>
    <t>Levickis</t>
  </si>
  <si>
    <t>Aivars</t>
  </si>
  <si>
    <t>Uzols</t>
  </si>
  <si>
    <t>Kristaps</t>
  </si>
  <si>
    <t>Dūzis</t>
  </si>
  <si>
    <t>Gegužis</t>
  </si>
  <si>
    <t xml:space="preserve"> Purytė</t>
  </si>
  <si>
    <t>Garenčiks</t>
  </si>
  <si>
    <t>Linda</t>
  </si>
  <si>
    <t>Silina</t>
  </si>
  <si>
    <t>Emilė</t>
  </si>
  <si>
    <t>Steponėnaitė</t>
  </si>
  <si>
    <t>Eihmane</t>
  </si>
  <si>
    <t>Mickeliūnas</t>
  </si>
  <si>
    <t>Darja</t>
  </si>
  <si>
    <t>Biļeviča</t>
  </si>
  <si>
    <t>Žabaitė</t>
  </si>
  <si>
    <t>Una</t>
  </si>
  <si>
    <t>Velika</t>
  </si>
  <si>
    <t>DSQ</t>
  </si>
  <si>
    <t>Plaukimas 400 m – Dviratis 12 km (3 ratai) – Bėgimas  2.5 km (5 ratai)</t>
  </si>
  <si>
    <t>Ivan</t>
  </si>
  <si>
    <t>Zigmas</t>
  </si>
  <si>
    <t>Reisas</t>
  </si>
  <si>
    <t>Elvins</t>
  </si>
  <si>
    <t>Freijs</t>
  </si>
  <si>
    <t>NiksAksels</t>
  </si>
  <si>
    <t>Janovičs</t>
  </si>
  <si>
    <t>Šakalys</t>
  </si>
  <si>
    <t>Valerijs</t>
  </si>
  <si>
    <t>Barinovs</t>
  </si>
  <si>
    <t>Beate</t>
  </si>
  <si>
    <t>Bula</t>
  </si>
  <si>
    <t>Smiltė</t>
  </si>
  <si>
    <t>Plytnykaitė</t>
  </si>
  <si>
    <t>Ralfs</t>
  </si>
  <si>
    <t>Vistinš</t>
  </si>
  <si>
    <t>Jansone</t>
  </si>
  <si>
    <t>Elijs</t>
  </si>
  <si>
    <t>Aleksejevs</t>
  </si>
  <si>
    <t>Bulko</t>
  </si>
  <si>
    <t>Andrians</t>
  </si>
  <si>
    <t>Karlis</t>
  </si>
  <si>
    <t>Kirilka</t>
  </si>
  <si>
    <t>Kenstavičius</t>
  </si>
  <si>
    <t>Milda</t>
  </si>
  <si>
    <t>Ažusenytė</t>
  </si>
  <si>
    <t>Kamilė</t>
  </si>
  <si>
    <t>Kiškytė</t>
  </si>
  <si>
    <t>Nikita</t>
  </si>
  <si>
    <t>Žukas</t>
  </si>
  <si>
    <t>Klavs</t>
  </si>
  <si>
    <t>Joja</t>
  </si>
  <si>
    <t>Karolis</t>
  </si>
  <si>
    <t>Trumpickas</t>
  </si>
  <si>
    <t>Plaukimas 200 m – Dviratis 8 km (2 ratai) – Bėgimas  1 km (2 ratai)</t>
  </si>
  <si>
    <t>Augustas</t>
  </si>
  <si>
    <t>Ganelinas</t>
  </si>
  <si>
    <t>M15A</t>
  </si>
  <si>
    <t>Gustė</t>
  </si>
  <si>
    <t>Rimšaitė</t>
  </si>
  <si>
    <t>W15A</t>
  </si>
  <si>
    <t>M20A</t>
  </si>
  <si>
    <t>W16A</t>
  </si>
  <si>
    <t>Biraitė</t>
  </si>
  <si>
    <t>Kristijonas</t>
  </si>
  <si>
    <t>Erikas</t>
  </si>
  <si>
    <t>Raudonytė</t>
  </si>
  <si>
    <t>Jukštas</t>
  </si>
  <si>
    <t>Gabrielė</t>
  </si>
  <si>
    <t>Paškauskaitė</t>
  </si>
  <si>
    <t>Urtė</t>
  </si>
  <si>
    <t>Šukytė</t>
  </si>
  <si>
    <t>Kepalaitė</t>
  </si>
  <si>
    <t>Akvilė</t>
  </si>
  <si>
    <t>Jokūbas</t>
  </si>
  <si>
    <t>Stagis</t>
  </si>
  <si>
    <t>Greta</t>
  </si>
  <si>
    <t>Petrauskaitė</t>
  </si>
  <si>
    <t>Eva</t>
  </si>
  <si>
    <t>Baranauskaitė</t>
  </si>
  <si>
    <t>Algirdas</t>
  </si>
  <si>
    <t>Kaminskas</t>
  </si>
  <si>
    <t>Vaznonytė</t>
  </si>
  <si>
    <t>Čemolonskaitė</t>
  </si>
  <si>
    <t>Plaukimas  100 m – Bėgimas 1 km (2 ratai)</t>
  </si>
  <si>
    <t>vardas pavardė</t>
  </si>
  <si>
    <t>Norkevičius</t>
  </si>
  <si>
    <t>Bekampis</t>
  </si>
  <si>
    <t>Saulius Batavičius</t>
  </si>
  <si>
    <t>Airidas Gražinskis</t>
  </si>
  <si>
    <t>Aivars Uzols</t>
  </si>
  <si>
    <t>Akvilė Kepalaitė</t>
  </si>
  <si>
    <t>Aleksas Stanys</t>
  </si>
  <si>
    <t>Aleksej Kaminskij</t>
  </si>
  <si>
    <t>Algirdas Kaminskas</t>
  </si>
  <si>
    <t>Aloyzas Urbikas</t>
  </si>
  <si>
    <t>Andrej Gerasimov</t>
  </si>
  <si>
    <t>Andrej Vidinevič</t>
  </si>
  <si>
    <t>Andrians Bulko</t>
  </si>
  <si>
    <t>Andrius Baukys</t>
  </si>
  <si>
    <t>Andrius Dapkevičius</t>
  </si>
  <si>
    <t>Andrius Mikalauskas</t>
  </si>
  <si>
    <t>Anna Kiausas</t>
  </si>
  <si>
    <t>Arnas Šimonis</t>
  </si>
  <si>
    <t>Arturas Jasinskas</t>
  </si>
  <si>
    <t>Artūras Mačionis</t>
  </si>
  <si>
    <t>Artūrs Liepa</t>
  </si>
  <si>
    <t>Arūnas Maciulevičius</t>
  </si>
  <si>
    <t>Arvydas Čiužas</t>
  </si>
  <si>
    <t>Audrius Žakas</t>
  </si>
  <si>
    <t>Augustas Ganelinas</t>
  </si>
  <si>
    <t>Aurimas Gudaitis</t>
  </si>
  <si>
    <t>Aurimas Skirgaila</t>
  </si>
  <si>
    <t>Aveli Tättar</t>
  </si>
  <si>
    <t>Beate Bula</t>
  </si>
  <si>
    <t>Beate Jansone</t>
  </si>
  <si>
    <t>Benas Kentra</t>
  </si>
  <si>
    <t>Benas Pabilionis</t>
  </si>
  <si>
    <t>Dainius Kinderis</t>
  </si>
  <si>
    <t>Daniela Leitane</t>
  </si>
  <si>
    <t>Darius Borisas</t>
  </si>
  <si>
    <t>Darius Jonaitis</t>
  </si>
  <si>
    <t>Darius Milašius</t>
  </si>
  <si>
    <t>Darius Skusevičius</t>
  </si>
  <si>
    <t>Darja Biļeviča</t>
  </si>
  <si>
    <t>Deividas Klovas</t>
  </si>
  <si>
    <t>Domas Bagdonavičius</t>
  </si>
  <si>
    <t>Domas Jukštas</t>
  </si>
  <si>
    <t>Domas Kavaliauskas</t>
  </si>
  <si>
    <t>Domas Skeiverys</t>
  </si>
  <si>
    <t>Donatas Kazakauskas</t>
  </si>
  <si>
    <t>Donatas Korsakovas</t>
  </si>
  <si>
    <t>Donatas Mockus</t>
  </si>
  <si>
    <t>Donatas Stulgys</t>
  </si>
  <si>
    <t>Edgaras Malachovskis</t>
  </si>
  <si>
    <t>Edvard Sokolovskij</t>
  </si>
  <si>
    <t>Edvinas Paulauskas</t>
  </si>
  <si>
    <t>Egidijus Buika</t>
  </si>
  <si>
    <t>Egidijus Lunskis</t>
  </si>
  <si>
    <t>Egidijus Źintikas</t>
  </si>
  <si>
    <t>Elena Šimaitienė</t>
  </si>
  <si>
    <t>Elijs Aleksejevs</t>
  </si>
  <si>
    <t>Elvins Freijs</t>
  </si>
  <si>
    <t>Eva Baranauskaitė</t>
  </si>
  <si>
    <t>Evaldas Maculevičius</t>
  </si>
  <si>
    <t>Evaldas Morkūnas</t>
  </si>
  <si>
    <t>Evaldas Zutkis</t>
  </si>
  <si>
    <t>Evita Leitane</t>
  </si>
  <si>
    <t>Gabija Biraitė</t>
  </si>
  <si>
    <t>Gabija Daraškevičiūtė</t>
  </si>
  <si>
    <t>Gabija Petrauskaitė</t>
  </si>
  <si>
    <t>Gabrielė Kepalaitė</t>
  </si>
  <si>
    <t>Gabrielė Paškauskaitė</t>
  </si>
  <si>
    <t>Gediminas Vasiliauskas</t>
  </si>
  <si>
    <t>Giedrius Danėlius</t>
  </si>
  <si>
    <t>Giedrius Žiogas</t>
  </si>
  <si>
    <t>Gintautas Jonaitis</t>
  </si>
  <si>
    <t>Greta Paškauskaitė</t>
  </si>
  <si>
    <t>Gustė Rimšaitė</t>
  </si>
  <si>
    <t>Gytis Gadišauskas</t>
  </si>
  <si>
    <t>Ignas Gelžinis</t>
  </si>
  <si>
    <t>Inga Paplauskė</t>
  </si>
  <si>
    <t>Irmantas Kubilius</t>
  </si>
  <si>
    <t>Ivan Bondarchuk</t>
  </si>
  <si>
    <t>Jakabs Audzevičs</t>
  </si>
  <si>
    <t>Janis Ozolins</t>
  </si>
  <si>
    <t>Jelena Bondarchuk</t>
  </si>
  <si>
    <t>Jevgenijus Tolstokorovas</t>
  </si>
  <si>
    <t>Jevgenijus Vasiljevas</t>
  </si>
  <si>
    <t>Jokūbas Stagis</t>
  </si>
  <si>
    <t>Jonas Čeponis</t>
  </si>
  <si>
    <t>Jonas Mickeliūnas</t>
  </si>
  <si>
    <t>Jonas Stasiukynas</t>
  </si>
  <si>
    <t>Jurgita Paulauskienė</t>
  </si>
  <si>
    <t>Jurijus Krivičius</t>
  </si>
  <si>
    <t>Justas Mažeika</t>
  </si>
  <si>
    <t>Justas Stanys</t>
  </si>
  <si>
    <t>Justina Tomkevičiūtė</t>
  </si>
  <si>
    <t>Kaja Tättar</t>
  </si>
  <si>
    <t>Kamilė Kiškytė</t>
  </si>
  <si>
    <t>Kamilė Vaznonytė</t>
  </si>
  <si>
    <t>Karlis Kirilka</t>
  </si>
  <si>
    <t>Karolina Bulko</t>
  </si>
  <si>
    <t>Kastytis Gausa</t>
  </si>
  <si>
    <t>Kęstutis Binkauskas</t>
  </si>
  <si>
    <t>Kestutis Kaupas</t>
  </si>
  <si>
    <t>Kęstutis Vitkauskas</t>
  </si>
  <si>
    <t>Klavs Dūzis</t>
  </si>
  <si>
    <t>Kotryna Martinaitienė</t>
  </si>
  <si>
    <t>Kristaps Dūzis</t>
  </si>
  <si>
    <t>Kristaps Joja</t>
  </si>
  <si>
    <t>Laimis Indrišiūnas</t>
  </si>
  <si>
    <t>Laimonas Krivickas</t>
  </si>
  <si>
    <t>Laurynas Bertašavičius</t>
  </si>
  <si>
    <t>Laurynas Mykolaitis</t>
  </si>
  <si>
    <t>Leonid Bondarchuk</t>
  </si>
  <si>
    <t>Lina Gvazdauskaitė</t>
  </si>
  <si>
    <t>Linas Dzidzevičius</t>
  </si>
  <si>
    <t>Linas Tarasonis</t>
  </si>
  <si>
    <t>Linas Vaupšas</t>
  </si>
  <si>
    <t>Linas Žiaukas</t>
  </si>
  <si>
    <t>Linda Eihmane</t>
  </si>
  <si>
    <t>Linda Silina</t>
  </si>
  <si>
    <t>Liutauras Šakalis</t>
  </si>
  <si>
    <t>Mantas Jonikas</t>
  </si>
  <si>
    <t>Mantas Juozulevičius</t>
  </si>
  <si>
    <t>Mantas Pilipavičius</t>
  </si>
  <si>
    <t>Mantautas Bieliauskas</t>
  </si>
  <si>
    <t>Mariana Portianko</t>
  </si>
  <si>
    <t>Māris Liepa</t>
  </si>
  <si>
    <t>Marius Skaisgirys</t>
  </si>
  <si>
    <t>Marius Skučas</t>
  </si>
  <si>
    <t>Marko Seppä</t>
  </si>
  <si>
    <t>Markus Ubavičs</t>
  </si>
  <si>
    <t>Martinas Venskaitis</t>
  </si>
  <si>
    <t>Matvejs Suharževskis</t>
  </si>
  <si>
    <t>Mindaugas Janulionis</t>
  </si>
  <si>
    <t>Mindaugas Pašvenskas</t>
  </si>
  <si>
    <t>Mindaugas Savičius</t>
  </si>
  <si>
    <t>Mindaugas Sinkevičius</t>
  </si>
  <si>
    <t>Mingailė Greičiūtė</t>
  </si>
  <si>
    <t>Mintautas Šukys</t>
  </si>
  <si>
    <t>Nedas Kardelis</t>
  </si>
  <si>
    <t>Nerijus Brazionis</t>
  </si>
  <si>
    <t>Neringa Kriščiūnienė</t>
  </si>
  <si>
    <t>NiksAksels Janovičs</t>
  </si>
  <si>
    <t>Olegas Ivanovas</t>
  </si>
  <si>
    <t>Ovidijus Grigonis</t>
  </si>
  <si>
    <t>Polina Čachovskaja</t>
  </si>
  <si>
    <t>Povilas Beišys</t>
  </si>
  <si>
    <t>Povilas Kvajauskas</t>
  </si>
  <si>
    <t>Povilas Pečiukonis</t>
  </si>
  <si>
    <t>Raimondas Ambrulaitis</t>
  </si>
  <si>
    <t>Raimondas Gincas</t>
  </si>
  <si>
    <t>Raimonds Garenčiks</t>
  </si>
  <si>
    <t>Raimonds Levickis</t>
  </si>
  <si>
    <t>Ralfs Vistinš</t>
  </si>
  <si>
    <t>Rasa Šulčiūtė</t>
  </si>
  <si>
    <t>Rasius Kerbedis</t>
  </si>
  <si>
    <t>Ričard Račinskij</t>
  </si>
  <si>
    <t>Rimantas Butkevičius</t>
  </si>
  <si>
    <t>Robertas Interesovas</t>
  </si>
  <si>
    <t>Rolandas Jankauskas</t>
  </si>
  <si>
    <t>Rolandas Kriugžda</t>
  </si>
  <si>
    <t>Rolandas Krušinskas</t>
  </si>
  <si>
    <t>Romualdas Griskevicius</t>
  </si>
  <si>
    <t>Rugilė Girštautaitė</t>
  </si>
  <si>
    <t>Rūta Juškevičiūtė</t>
  </si>
  <si>
    <t>Rūta Vadoklytė</t>
  </si>
  <si>
    <t>Rytis Vasiliauskas</t>
  </si>
  <si>
    <t>Sandra Valančauskaitė</t>
  </si>
  <si>
    <t>Saulius Kerza</t>
  </si>
  <si>
    <t>Savēlijs Suharževskis</t>
  </si>
  <si>
    <t>Sigitas Ciukša</t>
  </si>
  <si>
    <t>Svajonė Karalukienė</t>
  </si>
  <si>
    <t>Tadas Juknevičius</t>
  </si>
  <si>
    <t>Tadas Šlentneris</t>
  </si>
  <si>
    <t>Tomas Adomaitis</t>
  </si>
  <si>
    <t>Tomas Bulotas</t>
  </si>
  <si>
    <t>Tomas Gedvilas</t>
  </si>
  <si>
    <t>Tomas Jonkus</t>
  </si>
  <si>
    <t>Tomas Kalinas</t>
  </si>
  <si>
    <t>Ugnė Raudonytė</t>
  </si>
  <si>
    <t>Vaidas Telšinskas</t>
  </si>
  <si>
    <t>Vaidas Velutis</t>
  </si>
  <si>
    <t>Valdas Rapševičius</t>
  </si>
  <si>
    <t>Valerijs Barinovs</t>
  </si>
  <si>
    <t xml:space="preserve">Viesturs Dūzis </t>
  </si>
  <si>
    <t>Viktorija Čemolonskaitė</t>
  </si>
  <si>
    <t>Viktorija Kalvelytė</t>
  </si>
  <si>
    <t>Viktorija Vasiliauskienė</t>
  </si>
  <si>
    <t>Vilius Dičmonas</t>
  </si>
  <si>
    <t>Vilius Jaujininkas</t>
  </si>
  <si>
    <t>Vitalijus Petrulis</t>
  </si>
  <si>
    <t>Vitalijus Vasiljevas</t>
  </si>
  <si>
    <t>Vitalijus Žilys</t>
  </si>
  <si>
    <t>Vitalis Gricius</t>
  </si>
  <si>
    <t>Vygantas Vitkus</t>
  </si>
  <si>
    <t>Vytautas Vaičiulis</t>
  </si>
  <si>
    <t>Vytautas Vasiliauskas</t>
  </si>
  <si>
    <t>Žygimantas Zaleckas</t>
  </si>
  <si>
    <t>2017-04-21  LTT Elektrėnai</t>
  </si>
  <si>
    <t>2017-04-28 Abramaitis</t>
  </si>
  <si>
    <t>BIRTH DATE</t>
  </si>
  <si>
    <t>CLUB POINTS</t>
  </si>
  <si>
    <t>Staliūnas</t>
  </si>
  <si>
    <t>Vilgaudas</t>
  </si>
  <si>
    <t>Kaupa</t>
  </si>
  <si>
    <t>Vilniud</t>
  </si>
  <si>
    <t>Žiūraitis</t>
  </si>
  <si>
    <t>Bernatonis</t>
  </si>
  <si>
    <t>Eduards</t>
  </si>
  <si>
    <t>Ginters</t>
  </si>
  <si>
    <t>Riga</t>
  </si>
  <si>
    <t>Zoorbagan</t>
  </si>
  <si>
    <t>Adas</t>
  </si>
  <si>
    <t>Ridikas</t>
  </si>
  <si>
    <t>Rudys</t>
  </si>
  <si>
    <t>Buožys</t>
  </si>
  <si>
    <t>OSK "Telšiai"</t>
  </si>
  <si>
    <t>Volungevičius</t>
  </si>
  <si>
    <t>Koldas-Garmin</t>
  </si>
  <si>
    <t>Dovydaitis</t>
  </si>
  <si>
    <t>Vidas</t>
  </si>
  <si>
    <t>Staveckas</t>
  </si>
  <si>
    <t>Devyžis</t>
  </si>
  <si>
    <t>InCapital</t>
  </si>
  <si>
    <t>Būdvytis</t>
  </si>
  <si>
    <t>Vytenis</t>
  </si>
  <si>
    <t>Čukauskas</t>
  </si>
  <si>
    <t>DIPOLIS</t>
  </si>
  <si>
    <t>Rimas</t>
  </si>
  <si>
    <t>Kareiva</t>
  </si>
  <si>
    <t>Masionis</t>
  </si>
  <si>
    <t>Matas</t>
  </si>
  <si>
    <t>Milius</t>
  </si>
  <si>
    <t>Miežys</t>
  </si>
  <si>
    <t>SOS vaikų kaimas</t>
  </si>
  <si>
    <t>Henrihs</t>
  </si>
  <si>
    <t>Dobelis</t>
  </si>
  <si>
    <t>Julius</t>
  </si>
  <si>
    <t>Vaigauskas</t>
  </si>
  <si>
    <t>Palanga</t>
  </si>
  <si>
    <t>Belevičius</t>
  </si>
  <si>
    <t xml:space="preserve">3Club </t>
  </si>
  <si>
    <t>Norkevicius</t>
  </si>
  <si>
    <t>Ieva</t>
  </si>
  <si>
    <t>Urbonavičiūtė</t>
  </si>
  <si>
    <t>Gurskas</t>
  </si>
  <si>
    <t>Šešios Trim</t>
  </si>
  <si>
    <t>Turulis</t>
  </si>
  <si>
    <t>Valančius</t>
  </si>
  <si>
    <t>Rietavas</t>
  </si>
  <si>
    <t>Geležinis</t>
  </si>
  <si>
    <t xml:space="preserve">	Runglorious Bastards-Sportland-SiS TriTeam</t>
  </si>
  <si>
    <t>Dovydas</t>
  </si>
  <si>
    <t>Tritonas</t>
  </si>
  <si>
    <t>Hinz</t>
  </si>
  <si>
    <t>Lemora</t>
  </si>
  <si>
    <t>Arnasius</t>
  </si>
  <si>
    <t>Ambrazas</t>
  </si>
  <si>
    <t>Narkevičius</t>
  </si>
  <si>
    <t>Aleksandr</t>
  </si>
  <si>
    <t>Kazanskij</t>
  </si>
  <si>
    <t>Jazepčikas</t>
  </si>
  <si>
    <t>Tautvydas</t>
  </si>
  <si>
    <t>Vaškys</t>
  </si>
  <si>
    <t>Marijampole</t>
  </si>
  <si>
    <t>Kastanauskas</t>
  </si>
  <si>
    <t>FOCUS Vilnius</t>
  </si>
  <si>
    <t>Šilo</t>
  </si>
  <si>
    <t>Adomonis</t>
  </si>
  <si>
    <t>Tauras</t>
  </si>
  <si>
    <t>Pakalnis</t>
  </si>
  <si>
    <t>Urmanavičius</t>
  </si>
  <si>
    <t>G8</t>
  </si>
  <si>
    <t>Lietuvos kariuomenė/ LKA</t>
  </si>
  <si>
    <t>Kybartas</t>
  </si>
  <si>
    <t>Bukauskas</t>
  </si>
  <si>
    <t>Vilkyškiai</t>
  </si>
  <si>
    <t>vilnius</t>
  </si>
  <si>
    <t>Deltuvytis</t>
  </si>
  <si>
    <t>Stagniūnas</t>
  </si>
  <si>
    <t>Vilmantas</t>
  </si>
  <si>
    <t>Baranauskas</t>
  </si>
  <si>
    <t>Robinzonada Adventure Team</t>
  </si>
  <si>
    <t>Valdemaras</t>
  </si>
  <si>
    <t>Geležiūnas</t>
  </si>
  <si>
    <t>Narsieciu K., Kauno Raj.</t>
  </si>
  <si>
    <t>Auryla</t>
  </si>
  <si>
    <t>Pūtys</t>
  </si>
  <si>
    <t>Fixed Gear Vilnius</t>
  </si>
  <si>
    <t>Šmitaitė</t>
  </si>
  <si>
    <t>Paulius</t>
  </si>
  <si>
    <t>Latonas</t>
  </si>
  <si>
    <t>Eglė</t>
  </si>
  <si>
    <t>Raslavičienė</t>
  </si>
  <si>
    <t>Ribokas</t>
  </si>
  <si>
    <t>Romaldas</t>
  </si>
  <si>
    <t>Samaška</t>
  </si>
  <si>
    <t>Paliunis</t>
  </si>
  <si>
    <t>Molėtai</t>
  </si>
  <si>
    <t>MyBike AmberMix</t>
  </si>
  <si>
    <t>Urbanavičius</t>
  </si>
  <si>
    <t>Daskevicius</t>
  </si>
  <si>
    <t>Daskiniai</t>
  </si>
  <si>
    <t>Marco</t>
  </si>
  <si>
    <t>Rosello</t>
  </si>
  <si>
    <t>Biekša</t>
  </si>
  <si>
    <t>Greičius</t>
  </si>
  <si>
    <t>Dabulskis</t>
  </si>
  <si>
    <t>ŠILALĖ</t>
  </si>
  <si>
    <t>TAURAGĖS BMK</t>
  </si>
  <si>
    <t>Bučnys</t>
  </si>
  <si>
    <t>Lilija</t>
  </si>
  <si>
    <t>Komolenkova</t>
  </si>
  <si>
    <t>Aidas</t>
  </si>
  <si>
    <t>Čerauskas</t>
  </si>
  <si>
    <t xml:space="preserve">Tauragės BMK </t>
  </si>
  <si>
    <t>Dainora</t>
  </si>
  <si>
    <t>Mačiulienė</t>
  </si>
  <si>
    <t>FIRSTNAME</t>
  </si>
  <si>
    <t>LASTNAME</t>
  </si>
  <si>
    <t>Adas Ridikas</t>
  </si>
  <si>
    <t>Aidas Čerauskas</t>
  </si>
  <si>
    <t>Aleksandr Kazanskij</t>
  </si>
  <si>
    <t>Aloyzas Valančius</t>
  </si>
  <si>
    <t>Andrius Arnasius</t>
  </si>
  <si>
    <t>Andrius Paliunis</t>
  </si>
  <si>
    <t>Antanas Norkevicius</t>
  </si>
  <si>
    <t>Arūnas Gurskas</t>
  </si>
  <si>
    <t>Dainius Miežys</t>
  </si>
  <si>
    <t>Dainora Mačiulienė</t>
  </si>
  <si>
    <t>Darius Masionis</t>
  </si>
  <si>
    <t>Donatas Adomonis</t>
  </si>
  <si>
    <t>Dovydas Kaminskas</t>
  </si>
  <si>
    <t>Eduards Ginters</t>
  </si>
  <si>
    <t>Edvinas Greičius</t>
  </si>
  <si>
    <t>Egidijus Auryla</t>
  </si>
  <si>
    <t>Egidijus Buožys</t>
  </si>
  <si>
    <t>Egidijus Dabulskis</t>
  </si>
  <si>
    <t>Eglė Raslavičienė</t>
  </si>
  <si>
    <t>Gintautas Biekša</t>
  </si>
  <si>
    <t>Henrihs Dobelis</t>
  </si>
  <si>
    <t>Jonas Ribokas</t>
  </si>
  <si>
    <t>Julius Vaigauskas</t>
  </si>
  <si>
    <t>Justas Bagdonavičius</t>
  </si>
  <si>
    <t>Justas Bučnys</t>
  </si>
  <si>
    <t>Justas Volungevičius</t>
  </si>
  <si>
    <t>Karolis Devyžis</t>
  </si>
  <si>
    <t>Laurynas Dovydaitis</t>
  </si>
  <si>
    <t>Lilija Komolenkova</t>
  </si>
  <si>
    <t>Mantas Daskevicius</t>
  </si>
  <si>
    <t>Mantas Pūtys</t>
  </si>
  <si>
    <t>Mantas Staliūnas</t>
  </si>
  <si>
    <t>Marco Rosello</t>
  </si>
  <si>
    <t>Marius Bernatonis</t>
  </si>
  <si>
    <t>Marius Kybartas</t>
  </si>
  <si>
    <t>Marius Turulis</t>
  </si>
  <si>
    <t>Matas Milius</t>
  </si>
  <si>
    <t>Milda Šmitaitė</t>
  </si>
  <si>
    <t>Paulius Latonas</t>
  </si>
  <si>
    <t>Povilas Kastanauskas</t>
  </si>
  <si>
    <t>Renatas Belevičius</t>
  </si>
  <si>
    <t>Rimas Kareiva</t>
  </si>
  <si>
    <t>Robertas Hinz</t>
  </si>
  <si>
    <t>Rolandas Stagniūnas</t>
  </si>
  <si>
    <t>Rolandas Urbanavičius</t>
  </si>
  <si>
    <t>Romaldas Kybartas</t>
  </si>
  <si>
    <t>Tadas Ambrazas</t>
  </si>
  <si>
    <t>Tauras Pakalnis</t>
  </si>
  <si>
    <t>Tautvydas Vaškys</t>
  </si>
  <si>
    <t>Tomas Deltuvytis</t>
  </si>
  <si>
    <t>Tomas Urmanavičius</t>
  </si>
  <si>
    <t>Ugnė Purytė</t>
  </si>
  <si>
    <t>Valdemaras Geležiūnas</t>
  </si>
  <si>
    <t>Vidas Bukauskas</t>
  </si>
  <si>
    <t>Vidas Staveckas</t>
  </si>
  <si>
    <t>Vilgaudas Kaupa</t>
  </si>
  <si>
    <t>Vilmantas Baranauskas</t>
  </si>
  <si>
    <t>Vitalijus Šilo</t>
  </si>
  <si>
    <t>Vytautas Geležinis</t>
  </si>
  <si>
    <t>Vytautas Pilipavičius</t>
  </si>
  <si>
    <t>Vytenis Čukauskas</t>
  </si>
  <si>
    <t>2017-05-26  LTT Tauragė</t>
  </si>
  <si>
    <t>Junevičius</t>
  </si>
  <si>
    <t>Edgar</t>
  </si>
  <si>
    <t>Deduchov</t>
  </si>
  <si>
    <t>VOLVERE RUN</t>
  </si>
  <si>
    <t>ACTIVUS</t>
  </si>
  <si>
    <t>Janėnas</t>
  </si>
  <si>
    <t>Vladimiras</t>
  </si>
  <si>
    <t>Krakauskas</t>
  </si>
  <si>
    <t>Klaipeda</t>
  </si>
  <si>
    <t>Vaidotas</t>
  </si>
  <si>
    <t>Baužys</t>
  </si>
  <si>
    <t>Justinas</t>
  </si>
  <si>
    <t>Varėna</t>
  </si>
  <si>
    <t>Čėsna</t>
  </si>
  <si>
    <t>Šiauliai</t>
  </si>
  <si>
    <t>Garbauskas</t>
  </si>
  <si>
    <t>Karveckas</t>
  </si>
  <si>
    <t>Nuo likimo nepabėgsi</t>
  </si>
  <si>
    <t>Alexander</t>
  </si>
  <si>
    <t>Fedotenkov</t>
  </si>
  <si>
    <t>Visaginas</t>
  </si>
  <si>
    <t>Rocinante</t>
  </si>
  <si>
    <t>Kumpis</t>
  </si>
  <si>
    <t>KASP</t>
  </si>
  <si>
    <t>Lenktys</t>
  </si>
  <si>
    <t>Sabaliauskas</t>
  </si>
  <si>
    <t>Kniukšta</t>
  </si>
  <si>
    <t>Rudamina OK</t>
  </si>
  <si>
    <t>Aidžiulis</t>
  </si>
  <si>
    <t>Tytuvėnai</t>
  </si>
  <si>
    <t>Klimavičius</t>
  </si>
  <si>
    <t>Sergejs</t>
  </si>
  <si>
    <t>Bogdanovs</t>
  </si>
  <si>
    <t>Marupe</t>
  </si>
  <si>
    <t>Juozaitis</t>
  </si>
  <si>
    <t>Tomasevicius</t>
  </si>
  <si>
    <t>Bubnelis</t>
  </si>
  <si>
    <t>Kiaušas</t>
  </si>
  <si>
    <t>Žigutis</t>
  </si>
  <si>
    <t>Monika</t>
  </si>
  <si>
    <t>Juodeškaitė</t>
  </si>
  <si>
    <t>S-Sportas</t>
  </si>
  <si>
    <t>Žigilėjus</t>
  </si>
  <si>
    <t>Žurauskas</t>
  </si>
  <si>
    <t>Alexey</t>
  </si>
  <si>
    <t>Demidenko</t>
  </si>
  <si>
    <t>Kauno Maratono Klubas</t>
  </si>
  <si>
    <t>Jura</t>
  </si>
  <si>
    <t>Krivicius</t>
  </si>
  <si>
    <t>Ula</t>
  </si>
  <si>
    <t>Giniotyte</t>
  </si>
  <si>
    <t>Virbickas</t>
  </si>
  <si>
    <t>Birštonas</t>
  </si>
  <si>
    <t>Treinys</t>
  </si>
  <si>
    <t>IKIGAI team. Honest Club.</t>
  </si>
  <si>
    <t>Edvardas</t>
  </si>
  <si>
    <t>Tarasevičius</t>
  </si>
  <si>
    <t>Stankus</t>
  </si>
  <si>
    <t>Sakalauskas</t>
  </si>
  <si>
    <t>VIP</t>
  </si>
  <si>
    <t>Ugnius</t>
  </si>
  <si>
    <t>Atkočiūnas</t>
  </si>
  <si>
    <t>Aistis</t>
  </si>
  <si>
    <t>Šimaitis</t>
  </si>
  <si>
    <t>Radviliškis</t>
  </si>
  <si>
    <t>Juodzevičius</t>
  </si>
  <si>
    <t>Vojtech</t>
  </si>
  <si>
    <t>Forejt</t>
  </si>
  <si>
    <t>Oksfordas</t>
  </si>
  <si>
    <t>STOKKER TEAM</t>
  </si>
  <si>
    <t>Šatas</t>
  </si>
  <si>
    <t>Slankauskas</t>
  </si>
  <si>
    <t>Slankučiai</t>
  </si>
  <si>
    <t>Liekis</t>
  </si>
  <si>
    <t>Armantas</t>
  </si>
  <si>
    <t>Paulavičius</t>
  </si>
  <si>
    <t>Degutis</t>
  </si>
  <si>
    <t>Klešnieks</t>
  </si>
  <si>
    <t>Kliukas</t>
  </si>
  <si>
    <t>Gruslys</t>
  </si>
  <si>
    <t>TRI-FUN-MS</t>
  </si>
  <si>
    <t>Remeika</t>
  </si>
  <si>
    <t>Kauno raj</t>
  </si>
  <si>
    <t>Denia</t>
  </si>
  <si>
    <t>Viktoras</t>
  </si>
  <si>
    <t>Laucius</t>
  </si>
  <si>
    <t>Utena</t>
  </si>
  <si>
    <t>Jasaitis</t>
  </si>
  <si>
    <t>Druskininkų</t>
  </si>
  <si>
    <t>Kostas</t>
  </si>
  <si>
    <t>Gusevas</t>
  </si>
  <si>
    <t>Liudmila</t>
  </si>
  <si>
    <t>Iniakina</t>
  </si>
  <si>
    <t>Pauliukovas</t>
  </si>
  <si>
    <t>Vosylius</t>
  </si>
  <si>
    <t>Gustas</t>
  </si>
  <si>
    <t>Naujykas</t>
  </si>
  <si>
    <t>Vincentas</t>
  </si>
  <si>
    <t>Ilona</t>
  </si>
  <si>
    <t>Čiužienė</t>
  </si>
  <si>
    <t xml:space="preserve">Jonava </t>
  </si>
  <si>
    <t>Agnė</t>
  </si>
  <si>
    <t>Vincas</t>
  </si>
  <si>
    <t>Vaitkevičius</t>
  </si>
  <si>
    <t>Daiva</t>
  </si>
  <si>
    <t>Jankauskaitė</t>
  </si>
  <si>
    <t>Olimpinė distancija:</t>
  </si>
  <si>
    <t>Sprintodistancija:</t>
  </si>
  <si>
    <t>TRI-FUNdistancija:</t>
  </si>
  <si>
    <t>Agnė Mockus</t>
  </si>
  <si>
    <t>Aidas Žigilėjus</t>
  </si>
  <si>
    <t>Aistis Šimaitis</t>
  </si>
  <si>
    <t>Aivaras Kiaušas</t>
  </si>
  <si>
    <t>Alexander Fedotenkov</t>
  </si>
  <si>
    <t>Alexey Demidenko</t>
  </si>
  <si>
    <t>Algirdas Klimavičius</t>
  </si>
  <si>
    <t>Antanas Bubnelis</t>
  </si>
  <si>
    <t>Armantas Paulavičius</t>
  </si>
  <si>
    <t>Arnas Juodzevičius</t>
  </si>
  <si>
    <t>Arūnas Kumpis</t>
  </si>
  <si>
    <t>Audrius Čėsna</t>
  </si>
  <si>
    <t>Audrius Virbickas</t>
  </si>
  <si>
    <t>Dainius Vosylius</t>
  </si>
  <si>
    <t>Daiva Jankauskaitė</t>
  </si>
  <si>
    <t>Dovydas Aidžiulis</t>
  </si>
  <si>
    <t>Dovydas Kavaliauskas</t>
  </si>
  <si>
    <t>Edgar Deduchov</t>
  </si>
  <si>
    <t>Edvardas Tarasevičius</t>
  </si>
  <si>
    <t>Edvinas Šatas</t>
  </si>
  <si>
    <t>Gediminas Garbauskas</t>
  </si>
  <si>
    <t>Gediminas Karveckas</t>
  </si>
  <si>
    <t>Giedrius Sabaliauskas</t>
  </si>
  <si>
    <t>Gustas Naujykas</t>
  </si>
  <si>
    <t>Gytis Junevičius</t>
  </si>
  <si>
    <t>Ilona Čiužienė</t>
  </si>
  <si>
    <t>Julius Tomasevicius</t>
  </si>
  <si>
    <t>Jura Krivicius</t>
  </si>
  <si>
    <t>Kostas Gusevas</t>
  </si>
  <si>
    <t>Liudmila Iniakina</t>
  </si>
  <si>
    <t>Lukas Liekis</t>
  </si>
  <si>
    <t>Lukas Remeika</t>
  </si>
  <si>
    <t>Mantas Jasaitis</t>
  </si>
  <si>
    <t>Martynas Janėnas</t>
  </si>
  <si>
    <t>Mindaugas Slankauskas</t>
  </si>
  <si>
    <t>Nerijus Kliukas</t>
  </si>
  <si>
    <t>Olegas Pauliukovas</t>
  </si>
  <si>
    <t>Paulius Šukys</t>
  </si>
  <si>
    <t>Paulius Žurauskas</t>
  </si>
  <si>
    <t>Raimondas Žigutis</t>
  </si>
  <si>
    <t>Rasa Klešnieks</t>
  </si>
  <si>
    <t>Robertas Stankus</t>
  </si>
  <si>
    <t>Romualdas Kniukšta</t>
  </si>
  <si>
    <t>Sergejs Bogdanovs</t>
  </si>
  <si>
    <t>Titas Adomaitis</t>
  </si>
  <si>
    <t>Tomas Degutis</t>
  </si>
  <si>
    <t>Ugnius Atkočiūnas</t>
  </si>
  <si>
    <t>Ula Giniotyte</t>
  </si>
  <si>
    <t>Vaidotas Baužys</t>
  </si>
  <si>
    <t>Vaidotas Lenktys</t>
  </si>
  <si>
    <t>Valdemaras Juozaitis</t>
  </si>
  <si>
    <t>Viktoras Laucius</t>
  </si>
  <si>
    <t>Vincas Vaitkevičius</t>
  </si>
  <si>
    <t>Vincentas Kybartas</t>
  </si>
  <si>
    <t>Vladimiras Krakauskas</t>
  </si>
  <si>
    <t>Vojtech Forejt</t>
  </si>
  <si>
    <t>Žilvinas Treinys</t>
  </si>
  <si>
    <t>Last update: 2018.06.19</t>
  </si>
  <si>
    <t>Ilgosios distancijos dalyviams skiriama 1000 taškų, kiekvienos trumpesnės distancijos taškai mažėja po 10% (LTT TRI-FUN gauna 70%)</t>
  </si>
  <si>
    <t>POZICIJA</t>
  </si>
  <si>
    <t>DALYVIS</t>
  </si>
  <si>
    <t>DALYVIO NUMERIS</t>
  </si>
  <si>
    <t>LYTIS</t>
  </si>
  <si>
    <t>OFICIALUS LAIKAS</t>
  </si>
  <si>
    <t>Dviračiai</t>
  </si>
  <si>
    <t>Ratas #1</t>
  </si>
  <si>
    <t>Ratas #2</t>
  </si>
  <si>
    <t>Vieta pagal lytį</t>
  </si>
  <si>
    <t>Vieta pagal amžiaus gruę</t>
  </si>
  <si>
    <t>Tautvydas Kopūstas</t>
  </si>
  <si>
    <t>Lietuva</t>
  </si>
  <si>
    <t>HighPeaks Training</t>
  </si>
  <si>
    <t>Ricardo Alcalde Perez</t>
  </si>
  <si>
    <t>Leon</t>
  </si>
  <si>
    <t>Spain</t>
  </si>
  <si>
    <t>Jaunius Strazdas</t>
  </si>
  <si>
    <t>Panevežio triatlono klubas</t>
  </si>
  <si>
    <t>Martynas Tinfavicius</t>
  </si>
  <si>
    <t>Nida</t>
  </si>
  <si>
    <t>Marijampoles triatlono draugija</t>
  </si>
  <si>
    <t>Dzmitry Talkachou</t>
  </si>
  <si>
    <t>Minsk</t>
  </si>
  <si>
    <t>Russian Federation</t>
  </si>
  <si>
    <t>TriStyle</t>
  </si>
  <si>
    <t>Tri Club</t>
  </si>
  <si>
    <t>Ilya Ramantsevich</t>
  </si>
  <si>
    <t>sportfoods.by</t>
  </si>
  <si>
    <t>Meinardas Valkevičius</t>
  </si>
  <si>
    <t>MeinArt animation studio</t>
  </si>
  <si>
    <t>Zakhar Plodunov</t>
  </si>
  <si>
    <t>Solomon Islands</t>
  </si>
  <si>
    <t>TIA technology</t>
  </si>
  <si>
    <t>Gediminas Linkus</t>
  </si>
  <si>
    <t>Pavel Karpov</t>
  </si>
  <si>
    <t>Belarus</t>
  </si>
  <si>
    <t>Valiantsina Zeliankevich</t>
  </si>
  <si>
    <t>Vilniaus begimo klubas</t>
  </si>
  <si>
    <t>Yury Laktsiyonau</t>
  </si>
  <si>
    <t>Mantas Šimkus</t>
  </si>
  <si>
    <t>Gerkiškės</t>
  </si>
  <si>
    <t>Darius Šimkus</t>
  </si>
  <si>
    <t>Frederik Vandoninck</t>
  </si>
  <si>
    <t>Berlin</t>
  </si>
  <si>
    <t>Belgium</t>
  </si>
  <si>
    <t>Joris</t>
  </si>
  <si>
    <t>Asta zaborskyte</t>
  </si>
  <si>
    <t>Yury Yurchanka</t>
  </si>
  <si>
    <t>Tanzania</t>
  </si>
  <si>
    <t>Vitali Makhviyenia</t>
  </si>
  <si>
    <t>Viktoria</t>
  </si>
  <si>
    <t>Sostines olimpas</t>
  </si>
  <si>
    <t>Sławomir Rudnik</t>
  </si>
  <si>
    <t>Białystok</t>
  </si>
  <si>
    <t>Poland</t>
  </si>
  <si>
    <t>Nadaktywni / Podlasie 4x4 / ORLEN</t>
  </si>
  <si>
    <t>Bartas Mikaila</t>
  </si>
  <si>
    <t>Maxim Kosyakov</t>
  </si>
  <si>
    <t>Moscow</t>
  </si>
  <si>
    <t>Kaunas - Byliškės</t>
  </si>
  <si>
    <t>Algirdas Ramaska</t>
  </si>
  <si>
    <t>Antaris Team</t>
  </si>
  <si>
    <t>Mindaugas Mockus</t>
  </si>
  <si>
    <t>3 CLUB</t>
  </si>
  <si>
    <t>F.O.C.U.S running</t>
  </si>
  <si>
    <t>Eigminas Dagys</t>
  </si>
  <si>
    <t>Sergejs Kolomicevs</t>
  </si>
  <si>
    <t>Latvia</t>
  </si>
  <si>
    <t>LEPSKY TRI COACHING</t>
  </si>
  <si>
    <t>Vladislavs Masalskis</t>
  </si>
  <si>
    <t>Edgaras Tamošauskas</t>
  </si>
  <si>
    <t>Lietuvos kariuomene</t>
  </si>
  <si>
    <t>Martynas Gediminas</t>
  </si>
  <si>
    <t>Algirdas Pukis</t>
  </si>
  <si>
    <t>Lukas Baranauskas</t>
  </si>
  <si>
    <t>Lietuva-Gyvunams</t>
  </si>
  <si>
    <t>Dmitry Lazarev</t>
  </si>
  <si>
    <t>Kestutis Virbickas</t>
  </si>
  <si>
    <t>Šešios trim</t>
  </si>
  <si>
    <t>Guntars Akmans</t>
  </si>
  <si>
    <t>Ozolnieki</t>
  </si>
  <si>
    <t>Petr Dosmanov</t>
  </si>
  <si>
    <t>Sanrk-Petersburg</t>
  </si>
  <si>
    <t>Red Bull Komendantskiy</t>
  </si>
  <si>
    <t>Darius Žakaitis</t>
  </si>
  <si>
    <t>Mindaugas Širvinskas</t>
  </si>
  <si>
    <t>Algimantas Neniškis</t>
  </si>
  <si>
    <t>Gytis Stankevicius</t>
  </si>
  <si>
    <t>London</t>
  </si>
  <si>
    <t>United Kingdom</t>
  </si>
  <si>
    <t>Giraites k.</t>
  </si>
  <si>
    <t>Aleksandrs Lisickis</t>
  </si>
  <si>
    <t>Lukas Adomavičius</t>
  </si>
  <si>
    <t>Matas Sapiega</t>
  </si>
  <si>
    <t>Taurages Begimo Megeju Klubas</t>
  </si>
  <si>
    <t>Marius Žakas</t>
  </si>
  <si>
    <t>13 zuikiu</t>
  </si>
  <si>
    <t>Aurimas Radvilavičius</t>
  </si>
  <si>
    <t>Gargždai</t>
  </si>
  <si>
    <t>Andrius Arnašius</t>
  </si>
  <si>
    <t>Andrius Ponelis</t>
  </si>
  <si>
    <t>Slankuciai</t>
  </si>
  <si>
    <t>Marcis Pelcis</t>
  </si>
  <si>
    <t>BFAM Tri Team</t>
  </si>
  <si>
    <t>Valdas Šmaižys</t>
  </si>
  <si>
    <t>Inžinerija</t>
  </si>
  <si>
    <t>ESSERT Greg</t>
  </si>
  <si>
    <t>Grenoble</t>
  </si>
  <si>
    <t>France</t>
  </si>
  <si>
    <t>Saulius Valatka</t>
  </si>
  <si>
    <t>Egidijus Čeponis</t>
  </si>
  <si>
    <t>Rokiškis</t>
  </si>
  <si>
    <t>Rokiškio SBR</t>
  </si>
  <si>
    <t>Aki Kakko</t>
  </si>
  <si>
    <t>Finland</t>
  </si>
  <si>
    <t>Brasa crossfit</t>
  </si>
  <si>
    <t>Konstantins Buravcovs</t>
  </si>
  <si>
    <t>Rīga</t>
  </si>
  <si>
    <t>Tadas Laurinaitis</t>
  </si>
  <si>
    <t>TLS Fotostudija</t>
  </si>
  <si>
    <t>Artūras Petkus</t>
  </si>
  <si>
    <t>Vsevolod Gavrilyuk</t>
  </si>
  <si>
    <t>Kiev</t>
  </si>
  <si>
    <t>Ukraine</t>
  </si>
  <si>
    <t>SAPIK Team</t>
  </si>
  <si>
    <t>Gatis Osis</t>
  </si>
  <si>
    <t>ALEXANDER LEPSKIY</t>
  </si>
  <si>
    <t>Tadas Kundrotas</t>
  </si>
  <si>
    <t>Ignas Gedgaudas</t>
  </si>
  <si>
    <t>Bronius Varsackis</t>
  </si>
  <si>
    <t>Mantas Sidekerskis</t>
  </si>
  <si>
    <t>E-bros</t>
  </si>
  <si>
    <t>SAULIUS IMBRAZAS</t>
  </si>
  <si>
    <t>KAUNAS</t>
  </si>
  <si>
    <t>Eduard Zniščinskij</t>
  </si>
  <si>
    <t>Vilnis</t>
  </si>
  <si>
    <t>Arsen Gagloev</t>
  </si>
  <si>
    <t>Bergen</t>
  </si>
  <si>
    <t>Norway</t>
  </si>
  <si>
    <t>Lovstafettens sykkellag</t>
  </si>
  <si>
    <t>Simonas Krasauskas</t>
  </si>
  <si>
    <t>Mantas Kubilius</t>
  </si>
  <si>
    <t>Dirk Hassenstein</t>
  </si>
  <si>
    <t>Hamburg</t>
  </si>
  <si>
    <t>Germany</t>
  </si>
  <si>
    <t>Arnoldas Liudžius</t>
  </si>
  <si>
    <t>Aleksandr Bastrygin</t>
  </si>
  <si>
    <t>Sergei Sterlikov</t>
  </si>
  <si>
    <t>Mindaugas Griūnas</t>
  </si>
  <si>
    <t>Artūras Jacevičius</t>
  </si>
  <si>
    <t>Tomas Petras Rupšys</t>
  </si>
  <si>
    <t>Sprinto distancija:</t>
  </si>
  <si>
    <t>Šunskai</t>
  </si>
  <si>
    <t>SK S-Sportas</t>
  </si>
  <si>
    <t>XGenomas</t>
  </si>
  <si>
    <t>Darius Kilbauskas</t>
  </si>
  <si>
    <t>Focus Vilnius</t>
  </si>
  <si>
    <t>Łukasz Ziniewicz</t>
  </si>
  <si>
    <t>Malbork</t>
  </si>
  <si>
    <t>Ironwings2020</t>
  </si>
  <si>
    <t>Audrius Trinka</t>
  </si>
  <si>
    <t>ANTONINA FAUSTOVA</t>
  </si>
  <si>
    <t>MOSCOW</t>
  </si>
  <si>
    <t>IGNITEMoscow/AKVANT</t>
  </si>
  <si>
    <t>Paulius Lukševičius</t>
  </si>
  <si>
    <t>Edgaras Galdikas</t>
  </si>
  <si>
    <t>Aleksej Smirnov</t>
  </si>
  <si>
    <t>Paulius Urbonas</t>
  </si>
  <si>
    <t>Nemenčinės sen.</t>
  </si>
  <si>
    <t>Už save</t>
  </si>
  <si>
    <t>Karolis Pūras</t>
  </si>
  <si>
    <t>Vejas plaukuose</t>
  </si>
  <si>
    <t>Modestas Stonys</t>
  </si>
  <si>
    <t>Audrius Dailidonis</t>
  </si>
  <si>
    <t>Tankos UAB</t>
  </si>
  <si>
    <t>Vilius Šnipaitis</t>
  </si>
  <si>
    <t>Tomas Burbulis</t>
  </si>
  <si>
    <t>Lentvaris</t>
  </si>
  <si>
    <t>IS iššukio komanda</t>
  </si>
  <si>
    <t>Aivaras Gavelis</t>
  </si>
  <si>
    <t>Linas Mikalainis</t>
  </si>
  <si>
    <t>Focus running</t>
  </si>
  <si>
    <t>Mindaugas Urbikas</t>
  </si>
  <si>
    <t>Urbikas.lt</t>
  </si>
  <si>
    <t>Marco Estravis</t>
  </si>
  <si>
    <t>Algirdas Tomas Venclovaitis</t>
  </si>
  <si>
    <t>Sergejus Michailovas</t>
  </si>
  <si>
    <t>Janis Zinkevičius</t>
  </si>
  <si>
    <t>VIlnius</t>
  </si>
  <si>
    <t>stajeris</t>
  </si>
  <si>
    <t>Albertas Agejevas</t>
  </si>
  <si>
    <t>Deividas Jančius</t>
  </si>
  <si>
    <t>Artūras Petrauskas</t>
  </si>
  <si>
    <t>mariu meškos</t>
  </si>
  <si>
    <t>Arunas Butenas</t>
  </si>
  <si>
    <t>ESKIMI</t>
  </si>
  <si>
    <t>LK/KASP</t>
  </si>
  <si>
    <t>Povilas Butkus</t>
  </si>
  <si>
    <t>Familia sport club</t>
  </si>
  <si>
    <t>Daniil Shpak</t>
  </si>
  <si>
    <t>Gomel</t>
  </si>
  <si>
    <t>Jurgis Pašukonis</t>
  </si>
  <si>
    <t>Karolis Dignaitis</t>
  </si>
  <si>
    <t>Klaipedos lekšciasvydžio komanda "Mariu Meškos"</t>
  </si>
  <si>
    <t>Vladas Latvenas</t>
  </si>
  <si>
    <t>Foris Consulta</t>
  </si>
  <si>
    <t>Jonas Kabelka</t>
  </si>
  <si>
    <t>Andrius Mickus</t>
  </si>
  <si>
    <t>Henrikas Rudelis</t>
  </si>
  <si>
    <t>Arunas Strolia</t>
  </si>
  <si>
    <t>Inga Cimarmanaitė</t>
  </si>
  <si>
    <t>Danske bankas</t>
  </si>
  <si>
    <t>Jurijus Azanovas</t>
  </si>
  <si>
    <t>Šarūnas Ūsas</t>
  </si>
  <si>
    <t>Tomas Milišauskas</t>
  </si>
  <si>
    <t>Ugnė Varanauskaitė</t>
  </si>
  <si>
    <t>Monika Kavaliauskė</t>
  </si>
  <si>
    <t>CasZyme</t>
  </si>
  <si>
    <t>Sylwia Narewska</t>
  </si>
  <si>
    <t>Bialystok</t>
  </si>
  <si>
    <t>NADAKTYWNI</t>
  </si>
  <si>
    <t>Iaroslav Zhonovych</t>
  </si>
  <si>
    <t>Justinas Muleika</t>
  </si>
  <si>
    <t>General Financing</t>
  </si>
  <si>
    <t>Evelina Kavaliauskaitė</t>
  </si>
  <si>
    <t>Nerijus Zacharevičius</t>
  </si>
  <si>
    <t>Ultrabike-Everest team</t>
  </si>
  <si>
    <t>Paulius Vitkūnas</t>
  </si>
  <si>
    <t>Tomas Paskevicius</t>
  </si>
  <si>
    <t>Mantas Grigonis</t>
  </si>
  <si>
    <t>Karolis Petrauskas</t>
  </si>
  <si>
    <t>Donatas Šatkauskas</t>
  </si>
  <si>
    <t>IS iššukio</t>
  </si>
  <si>
    <t>Liucijus Ambraška</t>
  </si>
  <si>
    <t>LR Seimas</t>
  </si>
  <si>
    <t>Vilma Tūbutytė</t>
  </si>
  <si>
    <t>Nemėžio k.</t>
  </si>
  <si>
    <t>Tomas Stukas</t>
  </si>
  <si>
    <t>Vaidas Pakalka</t>
  </si>
  <si>
    <t>Paulius Daukša</t>
  </si>
  <si>
    <t>ewa</t>
  </si>
  <si>
    <t>Robertas Pranevičius</t>
  </si>
  <si>
    <t>Arvydas Grimalis</t>
  </si>
  <si>
    <t>Arunas Pivorius</t>
  </si>
  <si>
    <t>Marius Savitis</t>
  </si>
  <si>
    <t>Deniss Arsenins</t>
  </si>
  <si>
    <t>Vaida Statkevičiūtė</t>
  </si>
  <si>
    <t>Rytis Davidovicius</t>
  </si>
  <si>
    <t>Vilnius, Lietuva</t>
  </si>
  <si>
    <t>Lewben DreamTeam</t>
  </si>
  <si>
    <t>Alina Venckutė</t>
  </si>
  <si>
    <t>Rūta Juozapaitytė</t>
  </si>
  <si>
    <t>6/16/2018 LTT Zarasai</t>
  </si>
  <si>
    <t>Vainius Četrauskas</t>
  </si>
  <si>
    <t>Četrauskas</t>
  </si>
  <si>
    <t>7/8/2018 Trakų triatlonas</t>
  </si>
  <si>
    <t>Olimpinė distancija</t>
  </si>
  <si>
    <t>Ramūnas</t>
  </si>
  <si>
    <t>Mačius</t>
  </si>
  <si>
    <t>Ženeva</t>
  </si>
  <si>
    <t>TomasPetras</t>
  </si>
  <si>
    <t>Rupšys</t>
  </si>
  <si>
    <t>Lemora-Rockwool</t>
  </si>
  <si>
    <t>Teleičių Kaimas</t>
  </si>
  <si>
    <t>Simonas</t>
  </si>
  <si>
    <t>Paketūras</t>
  </si>
  <si>
    <t>Šaikus</t>
  </si>
  <si>
    <t>Tamašauskas</t>
  </si>
  <si>
    <t>Backevičius</t>
  </si>
  <si>
    <t>Danas</t>
  </si>
  <si>
    <t>Andriuškevičius</t>
  </si>
  <si>
    <t>Sergejus</t>
  </si>
  <si>
    <t>Abakumovas</t>
  </si>
  <si>
    <t>Grant Thornton Baltic</t>
  </si>
  <si>
    <t>Bausys</t>
  </si>
  <si>
    <t>ArcaPay</t>
  </si>
  <si>
    <t>Cetrauskas</t>
  </si>
  <si>
    <t>Brahmanis</t>
  </si>
  <si>
    <t>Ironman.lv</t>
  </si>
  <si>
    <t>Lietuva- gyvunams</t>
  </si>
  <si>
    <t>Aurelijus</t>
  </si>
  <si>
    <t>Motiejūnas</t>
  </si>
  <si>
    <t>Kariuomenė</t>
  </si>
  <si>
    <t xml:space="preserve">Myliu Taurage </t>
  </si>
  <si>
    <t>Šatkus</t>
  </si>
  <si>
    <t>Miglė</t>
  </si>
  <si>
    <t>Mačionytė</t>
  </si>
  <si>
    <t>Jokers Santa Monica Jokers</t>
  </si>
  <si>
    <t>Aki</t>
  </si>
  <si>
    <t>Kakko</t>
  </si>
  <si>
    <t>Brasa CrossFit</t>
  </si>
  <si>
    <t>Petras</t>
  </si>
  <si>
    <t>Katinas</t>
  </si>
  <si>
    <t>Tomaševičius</t>
  </si>
  <si>
    <t>Dzimanavičius</t>
  </si>
  <si>
    <t>Kilbauskas</t>
  </si>
  <si>
    <t>S-Sportas/ Lietuvos kariuomene</t>
  </si>
  <si>
    <t>Panevezys</t>
  </si>
  <si>
    <t>Kudapcenka</t>
  </si>
  <si>
    <t>Amber Crossfit</t>
  </si>
  <si>
    <t>Bartašius</t>
  </si>
  <si>
    <t>Tinklas</t>
  </si>
  <si>
    <t>Panevėžio Rajonas</t>
  </si>
  <si>
    <t>Pukis</t>
  </si>
  <si>
    <t>Orientavimosi sporto klubas "Ąžuolas"</t>
  </si>
  <si>
    <t>Lietuvos kariuomenė/LKA</t>
  </si>
  <si>
    <t>Tarasevicius</t>
  </si>
  <si>
    <t>Slausgalvis</t>
  </si>
  <si>
    <t>Slim4fun</t>
  </si>
  <si>
    <t>BMK</t>
  </si>
  <si>
    <t>Giraitės K., Kauno R.</t>
  </si>
  <si>
    <t>Gerbutavicius</t>
  </si>
  <si>
    <t>Gongas</t>
  </si>
  <si>
    <t>Daukšys</t>
  </si>
  <si>
    <t>sportokalendorius.lt</t>
  </si>
  <si>
    <t>Biržietis</t>
  </si>
  <si>
    <t>Bėgimo klubas</t>
  </si>
  <si>
    <t>Zinkevicius</t>
  </si>
  <si>
    <t>Venckutė</t>
  </si>
  <si>
    <t>Bytautas</t>
  </si>
  <si>
    <t>Kauno R.</t>
  </si>
  <si>
    <t>Ragelis</t>
  </si>
  <si>
    <t>Jančius</t>
  </si>
  <si>
    <t>Vitkūnas</t>
  </si>
  <si>
    <t>Jakimavičius</t>
  </si>
  <si>
    <t>Kabelka</t>
  </si>
  <si>
    <t>Jakštys</t>
  </si>
  <si>
    <t>Lėvuo</t>
  </si>
  <si>
    <t>Kriaučiūnas</t>
  </si>
  <si>
    <t>MS'10</t>
  </si>
  <si>
    <t>Kavaliauskė</t>
  </si>
  <si>
    <t>Zurauskas</t>
  </si>
  <si>
    <t>TRI-FUN distancija</t>
  </si>
  <si>
    <t>Šuškevičius</t>
  </si>
  <si>
    <t>Kauno Rajonas</t>
  </si>
  <si>
    <t>Balčaitis</t>
  </si>
  <si>
    <t>Daškevičius</t>
  </si>
  <si>
    <t>Rimvydas</t>
  </si>
  <si>
    <t>Galimovas</t>
  </si>
  <si>
    <t>Domkus</t>
  </si>
  <si>
    <t>Bielčius</t>
  </si>
  <si>
    <t>ROCKWOOL</t>
  </si>
  <si>
    <t>Čelkis</t>
  </si>
  <si>
    <t>Aurika</t>
  </si>
  <si>
    <t>Pečiukonytė</t>
  </si>
  <si>
    <t>Valatkevičius</t>
  </si>
  <si>
    <t>Zaikauskas</t>
  </si>
  <si>
    <t>Augustė</t>
  </si>
  <si>
    <t>Razmė</t>
  </si>
  <si>
    <t>Audrys</t>
  </si>
  <si>
    <t>Antončikas</t>
  </si>
  <si>
    <t>Skaidrė</t>
  </si>
  <si>
    <t>Bakutytė</t>
  </si>
  <si>
    <t>Žilienė</t>
  </si>
  <si>
    <t>Panevėžio klubas Dviračiai</t>
  </si>
  <si>
    <t>Sviklas</t>
  </si>
  <si>
    <t>Smilgevičius</t>
  </si>
  <si>
    <t>Jolanta</t>
  </si>
  <si>
    <t>Daškevičienė</t>
  </si>
  <si>
    <t>Gruzdys</t>
  </si>
  <si>
    <t>Pavel</t>
  </si>
  <si>
    <t>Sadomskij</t>
  </si>
  <si>
    <t>Olga</t>
  </si>
  <si>
    <t>Rukosueva</t>
  </si>
  <si>
    <t>Pipiras</t>
  </si>
  <si>
    <t>Mažvydas</t>
  </si>
  <si>
    <t>Alina</t>
  </si>
  <si>
    <t>Osvaldas</t>
  </si>
  <si>
    <t>Aivaras Kiausas</t>
  </si>
  <si>
    <t>Artūrs Brahmanis</t>
  </si>
  <si>
    <t>Arūnas Ragelis</t>
  </si>
  <si>
    <t>Audrys Antončikas</t>
  </si>
  <si>
    <t>Augustė Razmė</t>
  </si>
  <si>
    <t>Aurelijus Motiejūnas</t>
  </si>
  <si>
    <t>Aurika Pečiukonytė</t>
  </si>
  <si>
    <t>Danas Andriuškevičius</t>
  </si>
  <si>
    <t>Darius Biržietis</t>
  </si>
  <si>
    <t>Deividas Daukšys</t>
  </si>
  <si>
    <t>Donatas Domkus</t>
  </si>
  <si>
    <t>Edvardas Tarasevicius</t>
  </si>
  <si>
    <t>Edvinas Dzimanavičius</t>
  </si>
  <si>
    <t>Evaldas Zaikauskas</t>
  </si>
  <si>
    <t>Giedrius Pipiras</t>
  </si>
  <si>
    <t>Gytis Jakimavičius</t>
  </si>
  <si>
    <t>Janis Zinkevicius</t>
  </si>
  <si>
    <t>Jolanta Daškevičienė</t>
  </si>
  <si>
    <t>Julius Tomaševičius</t>
  </si>
  <si>
    <t>Kristupas Šaikus</t>
  </si>
  <si>
    <t>Lukas Balčaitis</t>
  </si>
  <si>
    <t>Lukas Kudapcenka</t>
  </si>
  <si>
    <t>Mantas Daškevičius</t>
  </si>
  <si>
    <t>Mantas Volungevičius</t>
  </si>
  <si>
    <t>Marius Bausys</t>
  </si>
  <si>
    <t>Marius Gerbutavicius</t>
  </si>
  <si>
    <t>Martynas Kriaučiūnas</t>
  </si>
  <si>
    <t>Matas Smilgevičius</t>
  </si>
  <si>
    <t>Mažvydas Bartašius</t>
  </si>
  <si>
    <t>Miglė Mačionytė</t>
  </si>
  <si>
    <t>Mindaugas Šatkus</t>
  </si>
  <si>
    <t>Monika Žilienė</t>
  </si>
  <si>
    <t>Nerijus Bielčius</t>
  </si>
  <si>
    <t>Olga Rukosueva</t>
  </si>
  <si>
    <t>Osvaldas Zurauskas</t>
  </si>
  <si>
    <t>Pavel Sadomskij</t>
  </si>
  <si>
    <t>Petras Katinas</t>
  </si>
  <si>
    <t>Ramūnas Čelkis</t>
  </si>
  <si>
    <t>Ramūnas Mačius</t>
  </si>
  <si>
    <t>Rimvydas Galimovas</t>
  </si>
  <si>
    <t>Sergejus Abakumovas</t>
  </si>
  <si>
    <t>Simonas Paketūras</t>
  </si>
  <si>
    <t>Skaidrė Bakutytė</t>
  </si>
  <si>
    <t>Tadas Bytautas</t>
  </si>
  <si>
    <t>Tadas Tamašauskas</t>
  </si>
  <si>
    <t>Tomas Slausgalvis</t>
  </si>
  <si>
    <t>Tomas Šuškevičius</t>
  </si>
  <si>
    <t>TomasPetras Rupšys</t>
  </si>
  <si>
    <t>Vaidas Valatkevičius</t>
  </si>
  <si>
    <t>Vainius Cetrauskas</t>
  </si>
  <si>
    <t>Vilmantas Sviklas</t>
  </si>
  <si>
    <t>Vytautas Jakštys</t>
  </si>
  <si>
    <t>Pl.</t>
  </si>
  <si>
    <t>Bib</t>
  </si>
  <si>
    <t>Name</t>
  </si>
  <si>
    <t>Club</t>
  </si>
  <si>
    <t>Sx</t>
  </si>
  <si>
    <t>Cat</t>
  </si>
  <si>
    <t>Swimming</t>
  </si>
  <si>
    <t>BIKE LAP1</t>
  </si>
  <si>
    <t>BIKE LAP 2</t>
  </si>
  <si>
    <t>Bike</t>
  </si>
  <si>
    <t>RUN LAP 1</t>
  </si>
  <si>
    <t>RUN LAP 2</t>
  </si>
  <si>
    <t>RUN LAP 3</t>
  </si>
  <si>
    <t>Running</t>
  </si>
  <si>
    <t>Time</t>
  </si>
  <si>
    <t>Man</t>
  </si>
  <si>
    <t>Butrimavičius, Marijus</t>
  </si>
  <si>
    <t>Jonikas, Mantas</t>
  </si>
  <si>
    <t>Rokas, Armandas</t>
  </si>
  <si>
    <t>Darna TsK</t>
  </si>
  <si>
    <t>Stulgys, Donatas</t>
  </si>
  <si>
    <t>Deduchov, Edgar</t>
  </si>
  <si>
    <t>Bertašavičius, Laurynas</t>
  </si>
  <si>
    <t>Kilbauskas, Darius</t>
  </si>
  <si>
    <t>Sokolovskij, Edvard</t>
  </si>
  <si>
    <t>Jazepčikas, Vytautas</t>
  </si>
  <si>
    <t>Kulionis, Viktoras</t>
  </si>
  <si>
    <t>Triathlon Syd</t>
  </si>
  <si>
    <t>Bartkus, Mantas</t>
  </si>
  <si>
    <t>Vaičiulis, Vytautas</t>
  </si>
  <si>
    <t>Jasiuvian, Inga</t>
  </si>
  <si>
    <t>Woman</t>
  </si>
  <si>
    <t>Gražinskis, Airidas</t>
  </si>
  <si>
    <t>Kaminskij, Aleksej</t>
  </si>
  <si>
    <t>Skučas, Marius</t>
  </si>
  <si>
    <t>Buožys, Egidijus</t>
  </si>
  <si>
    <t>Kumpis, Arūnas</t>
  </si>
  <si>
    <t>Šimkus, Mantas</t>
  </si>
  <si>
    <t>INTERESOVAS, Robertas</t>
  </si>
  <si>
    <t>Impuls racing team</t>
  </si>
  <si>
    <t>Paplauskė, Inga</t>
  </si>
  <si>
    <t>Šimaitienė, Elena</t>
  </si>
  <si>
    <t>Masionis , Darius</t>
  </si>
  <si>
    <t>Tijūnonis, Darius</t>
  </si>
  <si>
    <t>Vidinevič, Andrej</t>
  </si>
  <si>
    <t>Gotautas, Petras</t>
  </si>
  <si>
    <t>Šimkus, Darius</t>
  </si>
  <si>
    <t>Žilys, Vitalijus</t>
  </si>
  <si>
    <t>Šlentneris, Tadas</t>
  </si>
  <si>
    <t>Jonkus, Tomas</t>
  </si>
  <si>
    <t>Ambrazevičiūtė, Giedrė</t>
  </si>
  <si>
    <t>Runglorious Bastards-Sportland-SiS-TriTeam</t>
  </si>
  <si>
    <t>Rupšys, Tomas Petras</t>
  </si>
  <si>
    <t>Steponavičius, Kęstutis</t>
  </si>
  <si>
    <t>Radvilavičius, Aurimas</t>
  </si>
  <si>
    <t>Čėsna, Audrius</t>
  </si>
  <si>
    <t>Abakumovas, Sergejus</t>
  </si>
  <si>
    <t>Krušinskas, Rolandas</t>
  </si>
  <si>
    <t>Urbonavičiūtė, Ieva</t>
  </si>
  <si>
    <t>Dičmonas, Vilius</t>
  </si>
  <si>
    <t>Kriugžda, Rolandas</t>
  </si>
  <si>
    <t>Šukys, Mintautas</t>
  </si>
  <si>
    <t>Čachovskaja, Polina</t>
  </si>
  <si>
    <t>Kaupas, Kestutis</t>
  </si>
  <si>
    <t>Vasiljevas, Jevgenijus</t>
  </si>
  <si>
    <t>Perminas, Audrius</t>
  </si>
  <si>
    <t>Vitkus, Vygantas</t>
  </si>
  <si>
    <t>Saikus, Kristupas</t>
  </si>
  <si>
    <t>TRIClub</t>
  </si>
  <si>
    <t>Adomonis, Donatas</t>
  </si>
  <si>
    <t>Butkevičius, Rimantas</t>
  </si>
  <si>
    <t>Katinas, Petras</t>
  </si>
  <si>
    <t>Paulauskas, Edvinas</t>
  </si>
  <si>
    <t>Norkevicius, Antanas</t>
  </si>
  <si>
    <t>Čaplikas, Laimonas</t>
  </si>
  <si>
    <t>Hinz, Robertas</t>
  </si>
  <si>
    <t>Biržietis , Darius</t>
  </si>
  <si>
    <t>Zaleckas, Žygimantas</t>
  </si>
  <si>
    <t>Mockus, Mindaugas</t>
  </si>
  <si>
    <t>Kardelis, Nedas</t>
  </si>
  <si>
    <t>Gedvilas, Tomas</t>
  </si>
  <si>
    <t>Slausgalvis, Tomas</t>
  </si>
  <si>
    <t>Garmus, Mindaugas</t>
  </si>
  <si>
    <t>Jankauskas, Rolandas</t>
  </si>
  <si>
    <t>Geležinis, Vytautas</t>
  </si>
  <si>
    <t>Ranceva, Alina</t>
  </si>
  <si>
    <t>Skusevičius, Darius</t>
  </si>
  <si>
    <t>Ivanovas, Olegas</t>
  </si>
  <si>
    <t>Malachovskis, Edgaras</t>
  </si>
  <si>
    <t>Cetrauskas, Vainius</t>
  </si>
  <si>
    <t>Urbikas, Aloyzas</t>
  </si>
  <si>
    <t>Vasiliauskienė, Viktorija</t>
  </si>
  <si>
    <t>Tomaševičius, Julius</t>
  </si>
  <si>
    <t>Mačionytė, Miglė</t>
  </si>
  <si>
    <t>Jokers Santa Monica Networks</t>
  </si>
  <si>
    <t>VIŠČIUS, Vytautas</t>
  </si>
  <si>
    <t>Kinderis, Dainius</t>
  </si>
  <si>
    <t>Źintikas, Egidijus</t>
  </si>
  <si>
    <t>Žilienė, Monika</t>
  </si>
  <si>
    <t> - </t>
  </si>
  <si>
    <t>Biekša, Justinas</t>
  </si>
  <si>
    <t>Withdrawal</t>
  </si>
  <si>
    <t>Gelžinis, Ignas</t>
  </si>
  <si>
    <t>Pukis, Algirdas</t>
  </si>
  <si>
    <t>Velutis, Vaidas</t>
  </si>
  <si>
    <t>Valančauskaitė, Sandra</t>
  </si>
  <si>
    <t>Tinfavičius, Martynas</t>
  </si>
  <si>
    <t>Junevičius, Gytis</t>
  </si>
  <si>
    <t>Batavičius, Saulius</t>
  </si>
  <si>
    <t>Ratai</t>
  </si>
  <si>
    <t>Laikas</t>
  </si>
  <si>
    <t>Bely Mikita</t>
  </si>
  <si>
    <t> BLR</t>
  </si>
  <si>
    <t>BLR</t>
  </si>
  <si>
    <t>Katsianeu Mikita</t>
  </si>
  <si>
    <t>Harju Kim</t>
  </si>
  <si>
    <t> FIN</t>
  </si>
  <si>
    <t>FIN</t>
  </si>
  <si>
    <t>LTU</t>
  </si>
  <si>
    <t>Casillas Garcia Alberto Eugenio</t>
  </si>
  <si>
    <t>LTU, Panevėžys</t>
  </si>
  <si>
    <t>Sikk Johannes</t>
  </si>
  <si>
    <t> EST</t>
  </si>
  <si>
    <t>EST</t>
  </si>
  <si>
    <t>Menshykov Ivan</t>
  </si>
  <si>
    <t> UKR</t>
  </si>
  <si>
    <t>UKR</t>
  </si>
  <si>
    <t>Semashka Henadzi</t>
  </si>
  <si>
    <t>Kostenko Sergey</t>
  </si>
  <si>
    <t>LAT</t>
  </si>
  <si>
    <t>Shabanov Dmytro</t>
  </si>
  <si>
    <t>Trepp Kaarel</t>
  </si>
  <si>
    <t>Mell Karl</t>
  </si>
  <si>
    <t>IMM</t>
  </si>
  <si>
    <t>Ion Alexandru</t>
  </si>
  <si>
    <t> ROU</t>
  </si>
  <si>
    <t>ROU</t>
  </si>
  <si>
    <t>Angerjärv Armin</t>
  </si>
  <si>
    <t>Maksimava Hanna</t>
  </si>
  <si>
    <t>Zaitseva Katrin</t>
  </si>
  <si>
    <t>Strazdas Jaunius</t>
  </si>
  <si>
    <t>Zhukaven Aliaksandr</t>
  </si>
  <si>
    <t>Leitāne Daniela</t>
  </si>
  <si>
    <t>Holtsmeier Risto</t>
  </si>
  <si>
    <t>Mägi Rene</t>
  </si>
  <si>
    <t>EMM</t>
  </si>
  <si>
    <t>IND.</t>
  </si>
  <si>
    <t>Sokolova Maryna</t>
  </si>
  <si>
    <t>Kroon Ander Markus</t>
  </si>
  <si>
    <t>JMM</t>
  </si>
  <si>
    <t>Cesevičius Tadas</t>
  </si>
  <si>
    <t>Luksha Tatsiana</t>
  </si>
  <si>
    <t>Yatskevich Kiryl</t>
  </si>
  <si>
    <t>Brest</t>
  </si>
  <si>
    <t>Zasim Aliaksei</t>
  </si>
  <si>
    <t>Siimar Paula Brit</t>
  </si>
  <si>
    <t>IWM</t>
  </si>
  <si>
    <t>Minich Yeva</t>
  </si>
  <si>
    <t>Agustsdottir Amanda</t>
  </si>
  <si>
    <t> ISL</t>
  </si>
  <si>
    <t>ISL</t>
  </si>
  <si>
    <t>Bondarchuk Maria</t>
  </si>
  <si>
    <t>Tabasalu Triatloniklubi, Harku</t>
  </si>
  <si>
    <t>JWM</t>
  </si>
  <si>
    <t>Zvontsov Igor</t>
  </si>
  <si>
    <t>Baltarusija</t>
  </si>
  <si>
    <t>Jankunas Rimas</t>
  </si>
  <si>
    <t>LSMU, Kaunas</t>
  </si>
  <si>
    <t>Virbickas Audrius</t>
  </si>
  <si>
    <t>EWM</t>
  </si>
  <si>
    <t>Tättar Aveli</t>
  </si>
  <si>
    <t>TriSmile, Valga</t>
  </si>
  <si>
    <t>Krivičius Jurijus</t>
  </si>
  <si>
    <t>Impuls Racing Team, Trakai</t>
  </si>
  <si>
    <t>Ganelinas Augustas</t>
  </si>
  <si>
    <t>Sonatos, Kaunas</t>
  </si>
  <si>
    <t>Borisas Darius</t>
  </si>
  <si>
    <t>TRItonas, vilnius</t>
  </si>
  <si>
    <t>Ranceva Alina</t>
  </si>
  <si>
    <t>Vaisma Anne</t>
  </si>
  <si>
    <t>Raudmees, Pärnu</t>
  </si>
  <si>
    <t>Viljakainen Maarit</t>
  </si>
  <si>
    <t>X-tri Lahti, Orimattila</t>
  </si>
  <si>
    <t>Tättar Kaja</t>
  </si>
  <si>
    <t>Mõtsnik Külli</t>
  </si>
  <si>
    <t>21cc Triatloniklubi, Haabneeme</t>
  </si>
  <si>
    <t>Mejus Andrejus</t>
  </si>
  <si>
    <t>Kukharchyk Piotr</t>
  </si>
  <si>
    <t>Leitāne Evita</t>
  </si>
  <si>
    <t>Aquatics, Dobele</t>
  </si>
  <si>
    <t>Brikas Mažvydas</t>
  </si>
  <si>
    <t> PRK</t>
  </si>
  <si>
    <t>Urban Gym, Kupiškis</t>
  </si>
  <si>
    <t>Tamm Johan</t>
  </si>
  <si>
    <t>dsq</t>
  </si>
  <si>
    <t>Bukavets Anatol</t>
  </si>
  <si>
    <t>Kopūstas Tautvydas</t>
  </si>
  <si>
    <t>vardas</t>
  </si>
  <si>
    <t>Garcia Alberto Eugenio Casillas</t>
  </si>
  <si>
    <t>Tadas Cesevičius</t>
  </si>
  <si>
    <t>Igor Zvontsov</t>
  </si>
  <si>
    <t>Rimas Jankunas</t>
  </si>
  <si>
    <t>Alina Ranceva</t>
  </si>
  <si>
    <t>Andrejus Mejus</t>
  </si>
  <si>
    <t>Piotr Kukharchyk</t>
  </si>
  <si>
    <t>Anatol Bukavets</t>
  </si>
  <si>
    <t>Martynas Tinfavičius</t>
  </si>
  <si>
    <t>Armandas Rokas</t>
  </si>
  <si>
    <t>Viktoras Kulionis</t>
  </si>
  <si>
    <t>Inga Jasiuvian</t>
  </si>
  <si>
    <t xml:space="preserve">Darius Masionis </t>
  </si>
  <si>
    <t>Petras Gotautas</t>
  </si>
  <si>
    <t>Giedrė Ambrazevičiūtė</t>
  </si>
  <si>
    <t>Kristupas Saikus</t>
  </si>
  <si>
    <t>Laimonas Čaplikas</t>
  </si>
  <si>
    <t xml:space="preserve">Darius Biržietis </t>
  </si>
  <si>
    <t>Mindaugas Garmus</t>
  </si>
  <si>
    <t>Vytautas VIŠČIUS</t>
  </si>
  <si>
    <t>BIKE LAP 1</t>
  </si>
  <si>
    <t>BIKE LAP 3</t>
  </si>
  <si>
    <t>BIKE LAP 4</t>
  </si>
  <si>
    <t>RUN LAP 4</t>
  </si>
  <si>
    <t>Butrimavičius Marijus</t>
  </si>
  <si>
    <t>Murauskas Andrius</t>
  </si>
  <si>
    <t>Pajėda Gediminas</t>
  </si>
  <si>
    <t>Žiūraitis Kasparas</t>
  </si>
  <si>
    <t>Kaupa Vilgaudas</t>
  </si>
  <si>
    <t>Jonikas Mantas</t>
  </si>
  <si>
    <t>Sokolovskij Edvard</t>
  </si>
  <si>
    <t>Dapkevičius Andrius</t>
  </si>
  <si>
    <t>Bertašavičius Laurynas</t>
  </si>
  <si>
    <t>Bagdonavičius Domas</t>
  </si>
  <si>
    <t>Skeiverys Domas</t>
  </si>
  <si>
    <t>Stulgys Donatas</t>
  </si>
  <si>
    <t>Gražinskis Airidas</t>
  </si>
  <si>
    <t>Tarasonis Linas</t>
  </si>
  <si>
    <t>Linkus Gediminas</t>
  </si>
  <si>
    <t>Skučas Marius</t>
  </si>
  <si>
    <t>Buožys Egidijus</t>
  </si>
  <si>
    <t>Biekša Justinas</t>
  </si>
  <si>
    <t>Kerbedis Rasius</t>
  </si>
  <si>
    <t>Rupšys Tomas Petras</t>
  </si>
  <si>
    <t>Krušinskas Rolandas</t>
  </si>
  <si>
    <t>Šimaitienė Elena</t>
  </si>
  <si>
    <t>Tijūnonis Darius</t>
  </si>
  <si>
    <t>Volungevičius Mantas</t>
  </si>
  <si>
    <t>Miežys Dainius</t>
  </si>
  <si>
    <t>Velutis Vaidas</t>
  </si>
  <si>
    <t>Buika Egidijus</t>
  </si>
  <si>
    <t>Maciulevičius Arūnas</t>
  </si>
  <si>
    <t>Vitkus Vygantas</t>
  </si>
  <si>
    <t>Šlentneris Tadas</t>
  </si>
  <si>
    <t>Bieliauskas Mantautas</t>
  </si>
  <si>
    <t>Ambrazevičiūtė Giedrė</t>
  </si>
  <si>
    <t>Paulauskas Edvinas</t>
  </si>
  <si>
    <t>Kaupas Kestutis</t>
  </si>
  <si>
    <t>Pašvenskas Mindaugas</t>
  </si>
  <si>
    <t>Varkulevičius Sigitas</t>
  </si>
  <si>
    <t>Regejus</t>
  </si>
  <si>
    <t>Šukys Mintautas</t>
  </si>
  <si>
    <t>Vidinevič Andrej</t>
  </si>
  <si>
    <t>Volvere run</t>
  </si>
  <si>
    <t>Paketūras Simonas</t>
  </si>
  <si>
    <t>Turulis Marius</t>
  </si>
  <si>
    <t>Šimkus Darius</t>
  </si>
  <si>
    <t>Slausgalvis Tomas</t>
  </si>
  <si>
    <t>Andriuškevičius Danas</t>
  </si>
  <si>
    <t>Gedvilas Tomas</t>
  </si>
  <si>
    <t>Virbickas Kestutis</t>
  </si>
  <si>
    <t>Motiejūnas Aurelijus</t>
  </si>
  <si>
    <t>Kriugžda Rolandas</t>
  </si>
  <si>
    <t>Vasiljevas Jevgenijus</t>
  </si>
  <si>
    <t>Aidziulis Dovydas</t>
  </si>
  <si>
    <t>Trakšelis Ruslanas</t>
  </si>
  <si>
    <t>Žilys Vitalijus</t>
  </si>
  <si>
    <t>Arnasius Andrius</t>
  </si>
  <si>
    <t>Myliu Taurage</t>
  </si>
  <si>
    <t>Butkevičius Rimantas</t>
  </si>
  <si>
    <t>Adomonis Donatas</t>
  </si>
  <si>
    <t>Norkevicius Antanas</t>
  </si>
  <si>
    <t>Katinas Petras</t>
  </si>
  <si>
    <t>Geležiūnas Valdemaras</t>
  </si>
  <si>
    <t>Jonaitis Darius</t>
  </si>
  <si>
    <t>Zaleckas Žygimantas</t>
  </si>
  <si>
    <t>Žakas Marius</t>
  </si>
  <si>
    <t>13 zuikių</t>
  </si>
  <si>
    <t>Geležinis Vytautas</t>
  </si>
  <si>
    <t>Čachovskaja Polina</t>
  </si>
  <si>
    <t>Skusevičius Darius</t>
  </si>
  <si>
    <t>Kiausas Aivaras</t>
  </si>
  <si>
    <t>Jonaitis Gintautas</t>
  </si>
  <si>
    <t>Kinderis Dainius</t>
  </si>
  <si>
    <t>Mačionytė Miglė</t>
  </si>
  <si>
    <t>Kiausas Anna</t>
  </si>
  <si>
    <t>Šileikis Matas</t>
  </si>
  <si>
    <t>Bridziulaitis Linas</t>
  </si>
  <si>
    <t>Valančauskaitė Sandra</t>
  </si>
  <si>
    <t>Liekis Lukas</t>
  </si>
  <si>
    <t>Zaveckas Donatas</t>
  </si>
  <si>
    <t>Tolstokorovas Jevgenijus</t>
  </si>
  <si>
    <t>Prokopavičius Lukas</t>
  </si>
  <si>
    <t>Pumputis Titas</t>
  </si>
  <si>
    <t>Grigaitis Žilvinas</t>
  </si>
  <si>
    <t>Gerasimov Andrej</t>
  </si>
  <si>
    <t>Kilbauskas Darius</t>
  </si>
  <si>
    <t>Bartkus Mantas</t>
  </si>
  <si>
    <t>Žigutis Raimondas</t>
  </si>
  <si>
    <t>Jazepčikas Vytautas</t>
  </si>
  <si>
    <t>Staliūnas Mantas</t>
  </si>
  <si>
    <t>Česonis Ernestas</t>
  </si>
  <si>
    <t>Kazanskij Aleksandr</t>
  </si>
  <si>
    <t>Pečiukonis Povilas</t>
  </si>
  <si>
    <t>Gincas Raimondas</t>
  </si>
  <si>
    <t>Petrulis Vitalijus</t>
  </si>
  <si>
    <t>Jaujininkas Vilius</t>
  </si>
  <si>
    <t>Interesovas Robertas</t>
  </si>
  <si>
    <t>Morėnas Gediminas</t>
  </si>
  <si>
    <t>Binkauskas Kęstutis</t>
  </si>
  <si>
    <t>Gricius Vitalis</t>
  </si>
  <si>
    <t>Perminas Audrius</t>
  </si>
  <si>
    <t>Šimaitis Aistis</t>
  </si>
  <si>
    <t>Tomkeviciute Evelina</t>
  </si>
  <si>
    <t>Lunskis Egidijus</t>
  </si>
  <si>
    <t>Vaupšas Linas</t>
  </si>
  <si>
    <t>Demidenko Alexey</t>
  </si>
  <si>
    <t>Žigilėjus Aidas</t>
  </si>
  <si>
    <t>Judickas Martynas</t>
  </si>
  <si>
    <t>Sonatos</t>
  </si>
  <si>
    <t>Bulotas Tomas</t>
  </si>
  <si>
    <t>Vinciūnaitė Beatričė</t>
  </si>
  <si>
    <t>Ivanovas Olegas</t>
  </si>
  <si>
    <t>Ančlauskas Romutis</t>
  </si>
  <si>
    <t>Urba Daivis</t>
  </si>
  <si>
    <t>Gervelė Arvydas</t>
  </si>
  <si>
    <t>Girštautaitė Rugilė</t>
  </si>
  <si>
    <t>Krivičius Jura</t>
  </si>
  <si>
    <t>Giniotyte Ula</t>
  </si>
  <si>
    <t>Kalinas Tomas</t>
  </si>
  <si>
    <t>Jaskelevičius Mantas</t>
  </si>
  <si>
    <t>Juozulevičius Mantas</t>
  </si>
  <si>
    <t>Vasiliauskas Rytis</t>
  </si>
  <si>
    <t>Lietuvos kariuomenė, LKA</t>
  </si>
  <si>
    <t>GREIČIUS Edvinas</t>
  </si>
  <si>
    <t>Tarasevičius Edvardas</t>
  </si>
  <si>
    <t>Purkenas Algirdas</t>
  </si>
  <si>
    <t>Brazionis Nerijus</t>
  </si>
  <si>
    <t>Narkevičius Laurynas</t>
  </si>
  <si>
    <t>Baranauskas Vilmantas</t>
  </si>
  <si>
    <t>Jankauskas Rolandas</t>
  </si>
  <si>
    <t>Bytautas Tadas</t>
  </si>
  <si>
    <t>Kalvelytė Viktorija</t>
  </si>
  <si>
    <t>Rapševičius Valdas</t>
  </si>
  <si>
    <t>Greičiūtė Mingailė</t>
  </si>
  <si>
    <t>Dabravolskas Valdas</t>
  </si>
  <si>
    <t>Šidlauskienė Sigita</t>
  </si>
  <si>
    <t>Jasinskas Arturas</t>
  </si>
  <si>
    <t>Kerbedis Edvinas</t>
  </si>
  <si>
    <t>Kazakauskas Donatas</t>
  </si>
  <si>
    <t>Zutkis Evaldas</t>
  </si>
  <si>
    <t>Juškevičiūtė Rūta</t>
  </si>
  <si>
    <t>Kardelis Nedas</t>
  </si>
  <si>
    <t>Deltuvytis Tomas</t>
  </si>
  <si>
    <t>Jankevičius Mantas</t>
  </si>
  <si>
    <t>Ambrulaitis Raimondas</t>
  </si>
  <si>
    <t>Mockus Donatas</t>
  </si>
  <si>
    <t>KYBARTAS Marius</t>
  </si>
  <si>
    <t>Barouski Vadzim</t>
  </si>
  <si>
    <t>Danėlius Giedrius</t>
  </si>
  <si>
    <t>Lukšytė Karolina</t>
  </si>
  <si>
    <t>Jakštys Vytautas</t>
  </si>
  <si>
    <t>Daraškevičiūtė Gabija</t>
  </si>
  <si>
    <t>Ratavičiūtė Rūta</t>
  </si>
  <si>
    <t>Tomkevičiūtė Justina</t>
  </si>
  <si>
    <t>Šmigelskis Vytenis</t>
  </si>
  <si>
    <t>Paulauskienė Jurgita</t>
  </si>
  <si>
    <t>Beišys Mindaugas</t>
  </si>
  <si>
    <t>Raslavičienė Eglė</t>
  </si>
  <si>
    <t>Dzimanavičius Edvinas</t>
  </si>
  <si>
    <t>Imlitex</t>
  </si>
  <si>
    <t>Gvazdauskaitė Lina</t>
  </si>
  <si>
    <t>Kieras Juozas</t>
  </si>
  <si>
    <t>Mockus Agnė</t>
  </si>
  <si>
    <t>Kybartas Romaldas</t>
  </si>
  <si>
    <t>Buikienė Daiva</t>
  </si>
  <si>
    <t>Gudaitis Aurimas</t>
  </si>
  <si>
    <t>VM</t>
  </si>
  <si>
    <t>KARKLELIS Džiugas</t>
  </si>
  <si>
    <t>VS</t>
  </si>
  <si>
    <t>Apkievičius Kasparas</t>
  </si>
  <si>
    <t>Rimkus Kristupas</t>
  </si>
  <si>
    <t>V14</t>
  </si>
  <si>
    <t>Paurytė Ugnė</t>
  </si>
  <si>
    <t>M14</t>
  </si>
  <si>
    <t>Šniukštaitė Brigita</t>
  </si>
  <si>
    <t>Steponėnaitė Emilė</t>
  </si>
  <si>
    <t>TPK Ruoniai</t>
  </si>
  <si>
    <t>Gausa Kastytis</t>
  </si>
  <si>
    <t>Urbanavičius Rolandas</t>
  </si>
  <si>
    <t>Dapkus Pijus</t>
  </si>
  <si>
    <t>Kubilius Irmantas</t>
  </si>
  <si>
    <t>Šakalys Linas</t>
  </si>
  <si>
    <t>Biekša Gintautas</t>
  </si>
  <si>
    <t>Ganelinas Augustas</t>
  </si>
  <si>
    <t>Remeika Lukas</t>
  </si>
  <si>
    <t>Greičius Edvinas</t>
  </si>
  <si>
    <t>Karalukas Lauras</t>
  </si>
  <si>
    <t>Lukaševicius Nerijus</t>
  </si>
  <si>
    <t>Prokopavičius Domas</t>
  </si>
  <si>
    <t>Bekampis Kristijonas</t>
  </si>
  <si>
    <t>MS</t>
  </si>
  <si>
    <t>Mažuolienė Irina</t>
  </si>
  <si>
    <t>VeloPeak Busters</t>
  </si>
  <si>
    <t>Rimšaitė Gustė</t>
  </si>
  <si>
    <t>Jocius Linas</t>
  </si>
  <si>
    <t>Pečiukonytė Aurika</t>
  </si>
  <si>
    <t>Griskevicius Romualdas</t>
  </si>
  <si>
    <t>Daraškevičiūtė Kotryna</t>
  </si>
  <si>
    <t>Barzdenytė Deimantė</t>
  </si>
  <si>
    <t>Artamanovskis Tautvydas</t>
  </si>
  <si>
    <t>Gruzdys Erikas</t>
  </si>
  <si>
    <t>Kriščiūnienė Neringa</t>
  </si>
  <si>
    <t>Vainorius Tomas</t>
  </si>
  <si>
    <t>Plečkaitytė Greta</t>
  </si>
  <si>
    <t>Sabaliauskas Mantas</t>
  </si>
  <si>
    <t>Zaikauskas Evaldas</t>
  </si>
  <si>
    <t>Muraška Ričardas</t>
  </si>
  <si>
    <t>Gražinskis Domantas</t>
  </si>
  <si>
    <t>Pocevičius Marius</t>
  </si>
  <si>
    <t>Problemo</t>
  </si>
  <si>
    <t>Stankevičius Saulius</t>
  </si>
  <si>
    <t>Javonis OK</t>
  </si>
  <si>
    <t>BLOŽĖ Julius</t>
  </si>
  <si>
    <t>Daškevičienė Jolanta</t>
  </si>
  <si>
    <t>Kauno BMK</t>
  </si>
  <si>
    <t>Urbonas Vygandas</t>
  </si>
  <si>
    <t>Burokas Ronaldas</t>
  </si>
  <si>
    <t>MITKEVIČIUS Arūnas</t>
  </si>
  <si>
    <t>Kubiliūtė Gustė</t>
  </si>
  <si>
    <t>KVIKLIS Julius</t>
  </si>
  <si>
    <t>Bakienė Rasa</t>
  </si>
  <si>
    <t>Jurevičė Aistė</t>
  </si>
  <si>
    <t>Urban gym</t>
  </si>
  <si>
    <t>PETKŪNIENĖ Silvija</t>
  </si>
  <si>
    <t>Kolkienė Gitana</t>
  </si>
  <si>
    <t>Karalukienė Svajonė</t>
  </si>
  <si>
    <t>Batavičius Saulius</t>
  </si>
  <si>
    <t>Aukselytė Inga</t>
  </si>
  <si>
    <t>Aistė Jurevičė</t>
  </si>
  <si>
    <t>Algirdas Purkenas</t>
  </si>
  <si>
    <t>Arūnas MITKEVIČIUS</t>
  </si>
  <si>
    <t>Arvydas Gervelė</t>
  </si>
  <si>
    <t>Daiva Buikienė</t>
  </si>
  <si>
    <t>Domantas Gražinskis</t>
  </si>
  <si>
    <t>Donatas Zaveckas</t>
  </si>
  <si>
    <t>Dovydas Aidziulis</t>
  </si>
  <si>
    <t>Džiugas KARKLELIS</t>
  </si>
  <si>
    <t>Edvinas Kerbedis</t>
  </si>
  <si>
    <t>Evelina Tomkeviciute</t>
  </si>
  <si>
    <t>Gediminas Morėnas</t>
  </si>
  <si>
    <t>Gitana Kolkienė</t>
  </si>
  <si>
    <t>Greta Plečkaitytė</t>
  </si>
  <si>
    <t>Gustė Kubiliūtė</t>
  </si>
  <si>
    <t>Irina Mažuolienė</t>
  </si>
  <si>
    <t>Julius BLOŽĖ</t>
  </si>
  <si>
    <t>Julius KVIKLIS</t>
  </si>
  <si>
    <t>Jura Krivičius</t>
  </si>
  <si>
    <t>Lauras Karalukas</t>
  </si>
  <si>
    <t>Linas Bridziulaitis</t>
  </si>
  <si>
    <t>Mantas Jaskelevičius</t>
  </si>
  <si>
    <t>Mantas Sabaliauskas</t>
  </si>
  <si>
    <t>Marius Pocevičius</t>
  </si>
  <si>
    <t>Matas Šileikis</t>
  </si>
  <si>
    <t>Mindaugas Beišys</t>
  </si>
  <si>
    <t>Nerijus Lukaševicius</t>
  </si>
  <si>
    <t>Rasa Bakienė</t>
  </si>
  <si>
    <t>Ričardas Muraška</t>
  </si>
  <si>
    <t>Ronaldas Burokas</t>
  </si>
  <si>
    <t>Ruslanas Trakšelis</t>
  </si>
  <si>
    <t>Rūta Ratavičiūtė</t>
  </si>
  <si>
    <t>Saulius Stankevičius</t>
  </si>
  <si>
    <t>Sigitas Varkulevičius</t>
  </si>
  <si>
    <t>Silvija PETKŪNIENĖ</t>
  </si>
  <si>
    <t>Tautvydas Artamanovskis</t>
  </si>
  <si>
    <t>Tomas Vainorius</t>
  </si>
  <si>
    <t>Vadzim Barouski</t>
  </si>
  <si>
    <t>Valdas Dabravolskas</t>
  </si>
  <si>
    <t>Vygandas Urbonas</t>
  </si>
  <si>
    <t>Vytenis Šmigelskis</t>
  </si>
  <si>
    <t>8/18/2018 Veisiejai</t>
  </si>
  <si>
    <t>8/5/2018 Žąsliai</t>
  </si>
  <si>
    <t>7/21/2018 Jonava</t>
  </si>
  <si>
    <t>OD:</t>
  </si>
  <si>
    <t>Vasilevičius Vytas</t>
  </si>
  <si>
    <t>Dasko Jevgenijs</t>
  </si>
  <si>
    <t>Bernatonis Marius</t>
  </si>
  <si>
    <t>Neznanov Artiom</t>
  </si>
  <si>
    <t>Marcinkevičius Mantas</t>
  </si>
  <si>
    <t>Kaminskij Aleksej</t>
  </si>
  <si>
    <t>Ginters Eduards</t>
  </si>
  <si>
    <t>Kvajauskas Povilas</t>
  </si>
  <si>
    <t>Rudys Mindaugas</t>
  </si>
  <si>
    <t>Vaičiulis Vytautas</t>
  </si>
  <si>
    <t>Garbauskas Gediminas</t>
  </si>
  <si>
    <t>Skaisgirys Marius</t>
  </si>
  <si>
    <t>Masionis Darius</t>
  </si>
  <si>
    <t>Morkunas Evaldas</t>
  </si>
  <si>
    <t>Devyžys Karolis</t>
  </si>
  <si>
    <t>Paplauskė Inga</t>
  </si>
  <si>
    <t>Pilipavičius Mantas</t>
  </si>
  <si>
    <t>Čiužas Arvydas</t>
  </si>
  <si>
    <t>Beniušis Justas</t>
  </si>
  <si>
    <t>Memel cycling team</t>
  </si>
  <si>
    <t>Čukauskas Vytenis</t>
  </si>
  <si>
    <t>Milius Matas</t>
  </si>
  <si>
    <t>Čėsna Audrius</t>
  </si>
  <si>
    <t>Trinka Audrius</t>
  </si>
  <si>
    <t>Kumpis Arūnas</t>
  </si>
  <si>
    <t>Navickas Egidijus</t>
  </si>
  <si>
    <t>Jasevičius Leonas</t>
  </si>
  <si>
    <t>Lenktys Vaidotas</t>
  </si>
  <si>
    <t>Tamašauskas Tadas</t>
  </si>
  <si>
    <t>Ramaška Šarūnas</t>
  </si>
  <si>
    <t>ANTARIS TEAM</t>
  </si>
  <si>
    <t>Ramaška Algirdas</t>
  </si>
  <si>
    <t>KLOVAS DEIVIDAS</t>
  </si>
  <si>
    <t>Karveckas Gediminas</t>
  </si>
  <si>
    <t>Gediminas Martynas</t>
  </si>
  <si>
    <t>Sabaliauskas Giedrius</t>
  </si>
  <si>
    <t>Bagdonavičius Justas</t>
  </si>
  <si>
    <t>Gurskas Arunas</t>
  </si>
  <si>
    <t>ŠešiosTrim</t>
  </si>
  <si>
    <t>Urbonavičiūtė Ieva</t>
  </si>
  <si>
    <t>Jonkus Tomas</t>
  </si>
  <si>
    <t>Bausys Marius</t>
  </si>
  <si>
    <t>Vasiliauskas Vytautas</t>
  </si>
  <si>
    <t>Levickis Darius</t>
  </si>
  <si>
    <t>Mockus Mindaugas</t>
  </si>
  <si>
    <t>Aplenk Donį</t>
  </si>
  <si>
    <t>Klimavičius Algirdas</t>
  </si>
  <si>
    <t>Sinkevicius Mindaugas</t>
  </si>
  <si>
    <t>Pabilionis Benas</t>
  </si>
  <si>
    <t>Lukošius Arnas</t>
  </si>
  <si>
    <t>TransferGo</t>
  </si>
  <si>
    <t>Cetrauskas Vainius</t>
  </si>
  <si>
    <t>Biržietis Darius</t>
  </si>
  <si>
    <t>Baranovskis Henrikas</t>
  </si>
  <si>
    <t>Vilimeksas</t>
  </si>
  <si>
    <t>Kniuksta Romualdas</t>
  </si>
  <si>
    <t>TAMSTA</t>
  </si>
  <si>
    <t>Juodzevičius Arnas</t>
  </si>
  <si>
    <t>Sapiega Matas</t>
  </si>
  <si>
    <t>Beišys Povilas</t>
  </si>
  <si>
    <t>Tomaševičius Julius</t>
  </si>
  <si>
    <t>Vasiljevas Vitalijus</t>
  </si>
  <si>
    <t>Jonušis Santautas</t>
  </si>
  <si>
    <t>Bubnelis Antanas</t>
  </si>
  <si>
    <t>Matulaitis Lukas</t>
  </si>
  <si>
    <t>Popieriaus bankas</t>
  </si>
  <si>
    <t>Sakalauskas Julius</t>
  </si>
  <si>
    <t>Martinaitienė Kotryna</t>
  </si>
  <si>
    <t>OD-M40</t>
  </si>
  <si>
    <t>Stanevičius Rimantas</t>
  </si>
  <si>
    <t>Jokers Santa Monika Networks</t>
  </si>
  <si>
    <t>Balodas Gediminas</t>
  </si>
  <si>
    <t>Gailius Kestutis</t>
  </si>
  <si>
    <t>Žilienė Monika</t>
  </si>
  <si>
    <t>Backevičius Andrius</t>
  </si>
  <si>
    <t>Disqualified</t>
  </si>
  <si>
    <t>SD:</t>
  </si>
  <si>
    <t>Gruslys Tomas</t>
  </si>
  <si>
    <t>Cesevičius Tadas</t>
  </si>
  <si>
    <t>Ironwings-Tritonas</t>
  </si>
  <si>
    <t>Karklelis Džiugas</t>
  </si>
  <si>
    <t>Žiogas Giedrius</t>
  </si>
  <si>
    <t>Balsys Domantas</t>
  </si>
  <si>
    <t>Juodeškaitė Monika</t>
  </si>
  <si>
    <t>Kastanauskas Povilas</t>
  </si>
  <si>
    <t>Tomkevičiūtė Evelina</t>
  </si>
  <si>
    <t>Skirgaila Aurimas</t>
  </si>
  <si>
    <t>Vilniaus bėgimo klubas</t>
  </si>
  <si>
    <t>Kliukas Nerijus</t>
  </si>
  <si>
    <t>Treinys Žilvinas</t>
  </si>
  <si>
    <t>Jankunas Rimas</t>
  </si>
  <si>
    <t>Papreckis Aidas</t>
  </si>
  <si>
    <t>Dailidonis Audrius</t>
  </si>
  <si>
    <t>Dičmonas Vilius</t>
  </si>
  <si>
    <t>Indrišiūnas Laimis</t>
  </si>
  <si>
    <t>Krivicius Jurijus</t>
  </si>
  <si>
    <t>Lemora - Rockwool</t>
  </si>
  <si>
    <t>Pukis Algirdas</t>
  </si>
  <si>
    <t>Valiuška Dovydas</t>
  </si>
  <si>
    <t>Borisas Darius</t>
  </si>
  <si>
    <t>Estravis Marco</t>
  </si>
  <si>
    <t>Zinkevicius Janis</t>
  </si>
  <si>
    <t>Daukšys Deividas</t>
  </si>
  <si>
    <t>Malachovskis Edgaras</t>
  </si>
  <si>
    <t>Pakalnis Tauras</t>
  </si>
  <si>
    <t>Pūtys Mantas</t>
  </si>
  <si>
    <t>Pilipavičius Vytautas</t>
  </si>
  <si>
    <t>Miliušas Vytenis</t>
  </si>
  <si>
    <t>Gerbutavičius Marius</t>
  </si>
  <si>
    <t>Longas</t>
  </si>
  <si>
    <t>Karpauskas Justinas</t>
  </si>
  <si>
    <t>Čeponis Egidijus</t>
  </si>
  <si>
    <t>Vasiliauskienė Viktorija</t>
  </si>
  <si>
    <t>Semenkovas Vitalijus</t>
  </si>
  <si>
    <t>Strolia Arūnas</t>
  </si>
  <si>
    <t>Strolinis</t>
  </si>
  <si>
    <t>Gudaitis Aidas</t>
  </si>
  <si>
    <t>Aenigma</t>
  </si>
  <si>
    <t>Šmitaitė Milda</t>
  </si>
  <si>
    <t>Mėjus Antonas</t>
  </si>
  <si>
    <t>Štilius Mindaugas</t>
  </si>
  <si>
    <t>Savičius Mindaugas</t>
  </si>
  <si>
    <t>Stubbe Stijn</t>
  </si>
  <si>
    <t>Army</t>
  </si>
  <si>
    <t>Urbonaitis Tomas</t>
  </si>
  <si>
    <t>Vilčinskaitė Evelina</t>
  </si>
  <si>
    <t>Kriaučiūnas Martynas</t>
  </si>
  <si>
    <t>Schot Joost</t>
  </si>
  <si>
    <t>Vyšniauskas Povilas</t>
  </si>
  <si>
    <t>Bikulč Artūras</t>
  </si>
  <si>
    <t>Snow Arena Racing Team</t>
  </si>
  <si>
    <t>Latonas Paulius</t>
  </si>
  <si>
    <t>Daunys Petras</t>
  </si>
  <si>
    <t>Bon313gas</t>
  </si>
  <si>
    <t>Lyndo Lukaš</t>
  </si>
  <si>
    <t>Boheemen Guy</t>
  </si>
  <si>
    <t>Klešnieks Rasa</t>
  </si>
  <si>
    <t>Misiūnas Petras</t>
  </si>
  <si>
    <t>Mečėjus Klemensas</t>
  </si>
  <si>
    <t>Želvienė Ieva</t>
  </si>
  <si>
    <t>Šulčiūtė Rasa</t>
  </si>
  <si>
    <t>Sūdžiūtė Gertrūda</t>
  </si>
  <si>
    <t>Tijūnonis Jokūbas</t>
  </si>
  <si>
    <t>Banys Mykolas</t>
  </si>
  <si>
    <t>Reisas Zigmas</t>
  </si>
  <si>
    <t>Urbonas Paulius</t>
  </si>
  <si>
    <t>Skaisgirys Arijus</t>
  </si>
  <si>
    <t>Steponėnaitė Emilija</t>
  </si>
  <si>
    <t>Jančys Martynas</t>
  </si>
  <si>
    <t>Ramoškevičiūtė Sonata</t>
  </si>
  <si>
    <t>Balcaitis Lukas</t>
  </si>
  <si>
    <t>LB</t>
  </si>
  <si>
    <t>Žagunis Vaidas</t>
  </si>
  <si>
    <t>UPA</t>
  </si>
  <si>
    <t>Alinauskas Donatas</t>
  </si>
  <si>
    <t>Zalimas Andrius</t>
  </si>
  <si>
    <t>TK Pajūris</t>
  </si>
  <si>
    <t>Rapševičiūtė Marija</t>
  </si>
  <si>
    <t>Slapšys Mindaugas</t>
  </si>
  <si>
    <t>Tri-Fun</t>
  </si>
  <si>
    <t>Binkauskas Vytautas</t>
  </si>
  <si>
    <t>Iniakina Liudmila</t>
  </si>
  <si>
    <t>Kopūstas Dainius</t>
  </si>
  <si>
    <t>Dabravolskaite Vaiva</t>
  </si>
  <si>
    <t>Baukys Andrius</t>
  </si>
  <si>
    <t>Ulinskas Kęstutis</t>
  </si>
  <si>
    <t>Šidlauskas Mantas</t>
  </si>
  <si>
    <t>Segenytė Greta</t>
  </si>
  <si>
    <t>Pavlov Ruslan</t>
  </si>
  <si>
    <t>Vaitulevičius Rimvydas</t>
  </si>
  <si>
    <t>InfoEra</t>
  </si>
  <si>
    <t>Žukas Nikita</t>
  </si>
  <si>
    <t>Čugajus Jurijus</t>
  </si>
  <si>
    <t>Rudelis Linas</t>
  </si>
  <si>
    <t>Bružas Andrius</t>
  </si>
  <si>
    <t>Žalimienė Reda</t>
  </si>
  <si>
    <t>Jaraminas Audrius</t>
  </si>
  <si>
    <t>Gėrnešys</t>
  </si>
  <si>
    <t>Polujanskis Ramunas</t>
  </si>
  <si>
    <t>Žabaitė Liepa</t>
  </si>
  <si>
    <t>Smilgevičius Matas</t>
  </si>
  <si>
    <t>Kvedaras Egidijus</t>
  </si>
  <si>
    <t>Dzimanavicius Edvinas</t>
  </si>
  <si>
    <t>Grusliene Gabriele</t>
  </si>
  <si>
    <t>Juška Mindaugas</t>
  </si>
  <si>
    <t>Ryckovas Valentinas</t>
  </si>
  <si>
    <t>TV3</t>
  </si>
  <si>
    <t>Vaitkevičiūtė Eglė</t>
  </si>
  <si>
    <t>Sinkevičienė Aistė</t>
  </si>
  <si>
    <t>Sabutis Mantas</t>
  </si>
  <si>
    <t>Čiužienė Ilona</t>
  </si>
  <si>
    <t>Kvedaras Karolis</t>
  </si>
  <si>
    <t>Sagatauskas Antanas</t>
  </si>
  <si>
    <t>Antanavičienė Jūratė</t>
  </si>
  <si>
    <t>Radzevičienė Audronė</t>
  </si>
  <si>
    <t>Vitkus Algirdas</t>
  </si>
  <si>
    <t>Minam100</t>
  </si>
  <si>
    <t>Juozapaitytė Rūta</t>
  </si>
  <si>
    <t>Vaiciakauskaite Inga</t>
  </si>
  <si>
    <t>Stelmokė Monika</t>
  </si>
  <si>
    <t>Purkėnas Algirdas</t>
  </si>
  <si>
    <t>Jevgenijs Dasko</t>
  </si>
  <si>
    <t>Artiom Neznanov</t>
  </si>
  <si>
    <t>Evaldas Morkunas</t>
  </si>
  <si>
    <t>Karolis Devyžys</t>
  </si>
  <si>
    <t>Justas Beniušis</t>
  </si>
  <si>
    <t>Leonas Jasevičius</t>
  </si>
  <si>
    <t>Šarūnas Ramaška</t>
  </si>
  <si>
    <t>Algirdas Ramaška</t>
  </si>
  <si>
    <t>Arunas Gurskas</t>
  </si>
  <si>
    <t>Darius Levickis</t>
  </si>
  <si>
    <t>Mindaugas Sinkevicius</t>
  </si>
  <si>
    <t>Arnas Lukošius</t>
  </si>
  <si>
    <t>Henrikas Baranovskis</t>
  </si>
  <si>
    <t>Romualdas Kniuksta</t>
  </si>
  <si>
    <t>Santautas Jonušis</t>
  </si>
  <si>
    <t>Lukas Matulaitis</t>
  </si>
  <si>
    <t>Rimantas Stanevičius</t>
  </si>
  <si>
    <t>Gediminas Balodas</t>
  </si>
  <si>
    <t>Kestutis Gailius</t>
  </si>
  <si>
    <t>Domantas Balsys</t>
  </si>
  <si>
    <t>Aidas Papreckis</t>
  </si>
  <si>
    <t>Algirdas Purkėnas</t>
  </si>
  <si>
    <t>Jurijus Krivicius</t>
  </si>
  <si>
    <t>Dovydas Valiuška</t>
  </si>
  <si>
    <t>Vytenis Miliušas</t>
  </si>
  <si>
    <t>Marius Gerbutavičius</t>
  </si>
  <si>
    <t>Justinas Karpauskas</t>
  </si>
  <si>
    <t>Vitalijus Semenkovas</t>
  </si>
  <si>
    <t>Arūnas Strolia</t>
  </si>
  <si>
    <t>Aidas Gudaitis</t>
  </si>
  <si>
    <t>Antonas Mėjus</t>
  </si>
  <si>
    <t>Mindaugas Štilius</t>
  </si>
  <si>
    <t>Stijn Stubbe</t>
  </si>
  <si>
    <t>Tomas Urbonaitis</t>
  </si>
  <si>
    <t>Evelina Vilčinskaitė</t>
  </si>
  <si>
    <t>Joost Schot</t>
  </si>
  <si>
    <t>Povilas Vyšniauskas</t>
  </si>
  <si>
    <t>Artūras Bikulč</t>
  </si>
  <si>
    <t>Petras Daunys</t>
  </si>
  <si>
    <t>Lukaš Lyndo</t>
  </si>
  <si>
    <t>Guy Boheemen</t>
  </si>
  <si>
    <t>Petras Misiūnas</t>
  </si>
  <si>
    <t>Klemensas Mečėjus</t>
  </si>
  <si>
    <t>Ieva Želvienė</t>
  </si>
  <si>
    <t>Gertrūda Sūdžiūtė</t>
  </si>
  <si>
    <t>Jokūbas Tijūnonis</t>
  </si>
  <si>
    <t>Arijus Skaisgirys</t>
  </si>
  <si>
    <t>Emilija Steponėnaitė</t>
  </si>
  <si>
    <t>Martynas Jančys</t>
  </si>
  <si>
    <t>Sonata Ramoškevičiūtė</t>
  </si>
  <si>
    <t>Lukas Balcaitis</t>
  </si>
  <si>
    <t>Vaidas Žagunis</t>
  </si>
  <si>
    <t>Donatas Alinauskas</t>
  </si>
  <si>
    <t>Andrius Zalimas</t>
  </si>
  <si>
    <t>Marija Rapševičiūtė</t>
  </si>
  <si>
    <t>Mindaugas Slapšys</t>
  </si>
  <si>
    <t>Vytautas Binkauskas</t>
  </si>
  <si>
    <t>Dainius Kopūstas</t>
  </si>
  <si>
    <t>Vaiva Dabravolskaite</t>
  </si>
  <si>
    <t>Kęstutis Ulinskas</t>
  </si>
  <si>
    <t>Mantas Šidlauskas</t>
  </si>
  <si>
    <t>Greta Segenytė</t>
  </si>
  <si>
    <t>Ruslan Pavlov</t>
  </si>
  <si>
    <t>Rimvydas Vaitulevičius</t>
  </si>
  <si>
    <t>Jurijus Čugajus</t>
  </si>
  <si>
    <t>Linas Rudelis</t>
  </si>
  <si>
    <t>Andrius Bružas</t>
  </si>
  <si>
    <t>Reda Žalimienė</t>
  </si>
  <si>
    <t>Ramunas Polujanskis</t>
  </si>
  <si>
    <t>Egidijus Kvedaras</t>
  </si>
  <si>
    <t>Edvinas Dzimanavicius</t>
  </si>
  <si>
    <t>Gabriele Grusliene</t>
  </si>
  <si>
    <t>Mindaugas Juška</t>
  </si>
  <si>
    <t>Valentinas Ryckovas</t>
  </si>
  <si>
    <t>Eglė Vaitkevičiūtė</t>
  </si>
  <si>
    <t>Aistė Sinkevičienė</t>
  </si>
  <si>
    <t>Mantas Sabutis</t>
  </si>
  <si>
    <t>Karolis Kvedaras</t>
  </si>
  <si>
    <t>Antanas Sagatauskas</t>
  </si>
  <si>
    <t>Jūratė Antanavičienė</t>
  </si>
  <si>
    <t>Audronė Radzevičienė</t>
  </si>
  <si>
    <t>Algirdas Vitkus</t>
  </si>
  <si>
    <t>Inga Vaiciakauskaite</t>
  </si>
  <si>
    <t>Monika Stelmokė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</si>
</sst>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* #,##0.00\ _€_-;\-* #,##0.00\ _€_-;_-* &quot;-&quot;??\ _€_-;_-@_-"/>
    <numFmt numFmtId="166" formatCode="yyyy&quot;-&quot;mm&quot;-&quot;dd"/>
    <numFmt numFmtId="167" formatCode="hh:mm:ss.0"/>
    <numFmt numFmtId="168" formatCode="_-* #,##0.00\ _€_-;\-* #,##0.00\ _€_-;_-* &quot;-&quot;??\ _€_-;_-@"/>
    <numFmt numFmtId="169" formatCode="hh:mm:ss;@"/>
    <numFmt numFmtId="170" formatCode="[h]:mm:ss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4E4E4E"/>
      <name val="Arial"/>
      <family val="2"/>
    </font>
    <font>
      <sz val="10"/>
      <color rgb="FF4E4E4E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EE2E5"/>
      </top>
      <bottom style="medium">
        <color rgb="FFDEE2E5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/>
      <top style="medium">
        <color rgb="FFDDDDDD"/>
      </top>
      <bottom style="medium">
        <color rgb="FFDEE2E5"/>
      </bottom>
      <diagonal/>
    </border>
    <border>
      <left/>
      <right/>
      <top style="medium">
        <color rgb="FFDDDDDD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DDDDD"/>
      </left>
      <right/>
      <top style="medium">
        <color rgb="FFDEE2E5"/>
      </top>
      <bottom style="medium">
        <color rgb="FFDEE2E5"/>
      </bottom>
      <diagonal/>
    </border>
    <border>
      <left/>
      <right/>
      <top/>
      <bottom style="medium">
        <color rgb="FFDDDDDD"/>
      </bottom>
      <diagonal/>
    </border>
  </borders>
  <cellStyleXfs count="93">
    <xf numFmtId="0" fontId="0" fillId="0" borderId="0"/>
    <xf numFmtId="0" fontId="1" fillId="0" borderId="0"/>
    <xf numFmtId="0" fontId="2" fillId="0" borderId="0"/>
    <xf numFmtId="0" fontId="3" fillId="0" borderId="0"/>
    <xf numFmtId="0" fontId="1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17" applyNumberFormat="0" applyAlignment="0" applyProtection="0"/>
    <xf numFmtId="0" fontId="28" fillId="7" borderId="18" applyNumberFormat="0" applyAlignment="0" applyProtection="0"/>
    <xf numFmtId="0" fontId="29" fillId="7" borderId="17" applyNumberFormat="0" applyAlignment="0" applyProtection="0"/>
    <xf numFmtId="0" fontId="30" fillId="0" borderId="19" applyNumberFormat="0" applyFill="0" applyAlignment="0" applyProtection="0"/>
    <xf numFmtId="0" fontId="31" fillId="8" borderId="20" applyNumberFormat="0" applyAlignment="0" applyProtection="0"/>
    <xf numFmtId="0" fontId="32" fillId="0" borderId="0" applyNumberFormat="0" applyFill="0" applyBorder="0" applyAlignment="0" applyProtection="0"/>
    <xf numFmtId="0" fontId="1" fillId="9" borderId="21" applyNumberFormat="0" applyFont="0" applyAlignment="0" applyProtection="0"/>
    <xf numFmtId="0" fontId="33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6" fillId="0" borderId="0"/>
    <xf numFmtId="0" fontId="37" fillId="0" borderId="0"/>
    <xf numFmtId="165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3" fillId="0" borderId="16" applyNumberFormat="0" applyFill="0" applyAlignment="0" applyProtection="0"/>
    <xf numFmtId="0" fontId="63" fillId="0" borderId="0" applyNumberFormat="0" applyFill="0" applyBorder="0" applyAlignment="0" applyProtection="0"/>
    <xf numFmtId="0" fontId="64" fillId="3" borderId="0" applyNumberFormat="0" applyBorder="0" applyAlignment="0" applyProtection="0"/>
    <xf numFmtId="0" fontId="65" fillId="4" borderId="0" applyNumberFormat="0" applyBorder="0" applyAlignment="0" applyProtection="0"/>
    <xf numFmtId="0" fontId="66" fillId="5" borderId="0" applyNumberFormat="0" applyBorder="0" applyAlignment="0" applyProtection="0"/>
    <xf numFmtId="0" fontId="67" fillId="6" borderId="17" applyNumberFormat="0" applyAlignment="0" applyProtection="0"/>
    <xf numFmtId="0" fontId="68" fillId="7" borderId="18" applyNumberFormat="0" applyAlignment="0" applyProtection="0"/>
    <xf numFmtId="0" fontId="69" fillId="7" borderId="17" applyNumberFormat="0" applyAlignment="0" applyProtection="0"/>
    <xf numFmtId="0" fontId="70" fillId="0" borderId="19" applyNumberFormat="0" applyFill="0" applyAlignment="0" applyProtection="0"/>
    <xf numFmtId="0" fontId="71" fillId="8" borderId="20" applyNumberFormat="0" applyAlignment="0" applyProtection="0"/>
    <xf numFmtId="0" fontId="72" fillId="0" borderId="0" applyNumberFormat="0" applyFill="0" applyBorder="0" applyAlignment="0" applyProtection="0"/>
    <xf numFmtId="0" fontId="37" fillId="9" borderId="21" applyNumberFormat="0" applyFont="0" applyAlignment="0" applyProtection="0"/>
    <xf numFmtId="0" fontId="73" fillId="0" borderId="0" applyNumberFormat="0" applyFill="0" applyBorder="0" applyAlignment="0" applyProtection="0"/>
    <xf numFmtId="0" fontId="13" fillId="0" borderId="22" applyNumberFormat="0" applyFill="0" applyAlignment="0" applyProtection="0"/>
    <xf numFmtId="0" fontId="74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74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74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74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74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74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</cellStyleXfs>
  <cellXfs count="26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21" fontId="9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21" fontId="8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Border="1"/>
    <xf numFmtId="0" fontId="13" fillId="0" borderId="1" xfId="0" applyFont="1" applyFill="1" applyBorder="1"/>
    <xf numFmtId="47" fontId="0" fillId="0" borderId="1" xfId="0" applyNumberFormat="1" applyBorder="1"/>
    <xf numFmtId="0" fontId="13" fillId="0" borderId="1" xfId="0" applyFont="1" applyBorder="1"/>
    <xf numFmtId="21" fontId="9" fillId="0" borderId="0" xfId="0" applyNumberFormat="1" applyFont="1"/>
    <xf numFmtId="0" fontId="8" fillId="0" borderId="25" xfId="0" applyFont="1" applyBorder="1"/>
    <xf numFmtId="0" fontId="13" fillId="0" borderId="25" xfId="0" applyFont="1" applyBorder="1"/>
    <xf numFmtId="0" fontId="13" fillId="0" borderId="23" xfId="0" applyFont="1" applyBorder="1"/>
    <xf numFmtId="0" fontId="8" fillId="0" borderId="24" xfId="0" applyFont="1" applyBorder="1" applyAlignment="1">
      <alignment horizontal="center"/>
    </xf>
    <xf numFmtId="0" fontId="0" fillId="34" borderId="1" xfId="0" applyFill="1" applyBorder="1"/>
    <xf numFmtId="14" fontId="0" fillId="34" borderId="1" xfId="0" applyNumberFormat="1" applyFill="1" applyBorder="1"/>
    <xf numFmtId="0" fontId="40" fillId="34" borderId="1" xfId="51" applyFont="1" applyFill="1" applyBorder="1"/>
    <xf numFmtId="0" fontId="39" fillId="34" borderId="1" xfId="0" applyFont="1" applyFill="1" applyBorder="1"/>
    <xf numFmtId="0" fontId="0" fillId="34" borderId="1" xfId="0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1" fillId="35" borderId="32" xfId="0" applyFont="1" applyFill="1" applyBorder="1" applyAlignment="1">
      <alignment horizontal="center" vertical="center"/>
    </xf>
    <xf numFmtId="166" fontId="41" fillId="35" borderId="32" xfId="0" applyNumberFormat="1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 wrapText="1"/>
    </xf>
    <xf numFmtId="0" fontId="41" fillId="36" borderId="32" xfId="0" applyFont="1" applyFill="1" applyBorder="1" applyAlignment="1">
      <alignment horizontal="center" vertical="center" wrapText="1"/>
    </xf>
    <xf numFmtId="49" fontId="41" fillId="36" borderId="32" xfId="0" applyNumberFormat="1" applyFont="1" applyFill="1" applyBorder="1" applyAlignment="1">
      <alignment horizontal="center" vertical="center"/>
    </xf>
    <xf numFmtId="0" fontId="43" fillId="37" borderId="32" xfId="0" applyFont="1" applyFill="1" applyBorder="1" applyAlignment="1">
      <alignment horizontal="center" vertical="center" wrapText="1"/>
    </xf>
    <xf numFmtId="21" fontId="41" fillId="38" borderId="32" xfId="0" applyNumberFormat="1" applyFont="1" applyFill="1" applyBorder="1" applyAlignment="1">
      <alignment horizontal="center" vertical="center"/>
    </xf>
    <xf numFmtId="21" fontId="41" fillId="38" borderId="32" xfId="0" applyNumberFormat="1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166" fontId="43" fillId="0" borderId="32" xfId="0" applyNumberFormat="1" applyFont="1" applyBorder="1" applyAlignment="1">
      <alignment horizontal="left"/>
    </xf>
    <xf numFmtId="0" fontId="43" fillId="0" borderId="32" xfId="0" applyFont="1" applyBorder="1" applyAlignment="1">
      <alignment horizontal="center" wrapText="1"/>
    </xf>
    <xf numFmtId="14" fontId="43" fillId="0" borderId="32" xfId="0" applyNumberFormat="1" applyFont="1" applyBorder="1" applyAlignment="1">
      <alignment horizontal="center"/>
    </xf>
    <xf numFmtId="1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/>
    </xf>
    <xf numFmtId="167" fontId="43" fillId="0" borderId="32" xfId="0" applyNumberFormat="1" applyFont="1" applyBorder="1" applyAlignment="1">
      <alignment horizontal="center" vertical="center"/>
    </xf>
    <xf numFmtId="168" fontId="43" fillId="0" borderId="32" xfId="0" applyNumberFormat="1" applyFont="1" applyBorder="1" applyAlignment="1">
      <alignment horizontal="center" vertical="center"/>
    </xf>
    <xf numFmtId="0" fontId="44" fillId="37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/>
    </xf>
    <xf numFmtId="14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 vertical="center"/>
    </xf>
    <xf numFmtId="0" fontId="45" fillId="39" borderId="33" xfId="0" applyFont="1" applyFill="1" applyBorder="1" applyAlignment="1">
      <alignment horizontal="center" vertical="center" wrapText="1"/>
    </xf>
    <xf numFmtId="0" fontId="45" fillId="39" borderId="31" xfId="0" applyFont="1" applyFill="1" applyBorder="1" applyAlignment="1">
      <alignment horizontal="center" vertical="center" wrapText="1"/>
    </xf>
    <xf numFmtId="0" fontId="46" fillId="39" borderId="33" xfId="0" applyFont="1" applyFill="1" applyBorder="1" applyAlignment="1">
      <alignment horizontal="center" vertical="center" wrapText="1"/>
    </xf>
    <xf numFmtId="0" fontId="46" fillId="39" borderId="31" xfId="0" applyFont="1" applyFill="1" applyBorder="1" applyAlignment="1">
      <alignment horizontal="center" vertical="center" wrapText="1"/>
    </xf>
    <xf numFmtId="0" fontId="45" fillId="40" borderId="34" xfId="0" applyFont="1" applyFill="1" applyBorder="1" applyAlignment="1">
      <alignment horizontal="center" vertical="center" wrapText="1"/>
    </xf>
    <xf numFmtId="0" fontId="39" fillId="0" borderId="35" xfId="0" applyFont="1" applyBorder="1" applyAlignment="1">
      <alignment horizontal="center"/>
    </xf>
    <xf numFmtId="167" fontId="39" fillId="0" borderId="35" xfId="0" applyNumberFormat="1" applyFont="1" applyBorder="1" applyAlignment="1">
      <alignment horizontal="center" vertical="center"/>
    </xf>
    <xf numFmtId="169" fontId="39" fillId="0" borderId="35" xfId="0" applyNumberFormat="1" applyFont="1" applyBorder="1" applyAlignment="1">
      <alignment horizontal="center"/>
    </xf>
    <xf numFmtId="14" fontId="39" fillId="0" borderId="35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67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0" fontId="39" fillId="0" borderId="35" xfId="0" applyFont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167" fontId="43" fillId="0" borderId="36" xfId="0" applyNumberFormat="1" applyFont="1" applyBorder="1" applyAlignment="1">
      <alignment horizontal="center" vertical="center"/>
    </xf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41" fillId="35" borderId="36" xfId="0" applyFont="1" applyFill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2" fillId="35" borderId="37" xfId="0" applyFont="1" applyFill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166" fontId="41" fillId="35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left"/>
    </xf>
    <xf numFmtId="0" fontId="45" fillId="39" borderId="1" xfId="0" applyFont="1" applyFill="1" applyBorder="1" applyAlignment="1">
      <alignment horizontal="center" vertical="center"/>
    </xf>
    <xf numFmtId="0" fontId="45" fillId="39" borderId="38" xfId="0" applyFont="1" applyFill="1" applyBorder="1" applyAlignment="1">
      <alignment horizontal="center" vertical="center"/>
    </xf>
    <xf numFmtId="166" fontId="43" fillId="0" borderId="0" xfId="0" applyNumberFormat="1" applyFont="1" applyBorder="1" applyAlignment="1">
      <alignment horizontal="left"/>
    </xf>
    <xf numFmtId="0" fontId="46" fillId="39" borderId="39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38" xfId="0" applyFont="1" applyBorder="1" applyAlignment="1">
      <alignment horizontal="center"/>
    </xf>
    <xf numFmtId="0" fontId="39" fillId="0" borderId="39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0" fontId="45" fillId="39" borderId="40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/>
    </xf>
    <xf numFmtId="0" fontId="46" fillId="39" borderId="40" xfId="0" applyFont="1" applyFill="1" applyBorder="1" applyAlignment="1">
      <alignment horizontal="center" vertical="center" wrapText="1"/>
    </xf>
    <xf numFmtId="0" fontId="45" fillId="40" borderId="40" xfId="0" applyFont="1" applyFill="1" applyBorder="1" applyAlignment="1">
      <alignment horizontal="center" vertical="center" wrapText="1"/>
    </xf>
    <xf numFmtId="49" fontId="45" fillId="40" borderId="40" xfId="0" applyNumberFormat="1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 wrapText="1"/>
    </xf>
    <xf numFmtId="169" fontId="45" fillId="43" borderId="40" xfId="0" applyNumberFormat="1" applyFont="1" applyFill="1" applyBorder="1" applyAlignment="1">
      <alignment horizontal="center" vertical="center"/>
    </xf>
    <xf numFmtId="169" fontId="45" fillId="43" borderId="40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/>
    </xf>
    <xf numFmtId="169" fontId="45" fillId="43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 wrapText="1"/>
    </xf>
    <xf numFmtId="0" fontId="47" fillId="35" borderId="32" xfId="0" applyFont="1" applyFill="1" applyBorder="1" applyAlignment="1">
      <alignment horizontal="center" vertical="center"/>
    </xf>
    <xf numFmtId="166" fontId="48" fillId="0" borderId="0" xfId="0" applyNumberFormat="1" applyFont="1" applyAlignment="1">
      <alignment horizontal="left"/>
    </xf>
    <xf numFmtId="0" fontId="49" fillId="35" borderId="32" xfId="0" applyFont="1" applyFill="1" applyBorder="1" applyAlignment="1">
      <alignment horizontal="center" vertical="center"/>
    </xf>
    <xf numFmtId="0" fontId="47" fillId="36" borderId="32" xfId="0" applyFont="1" applyFill="1" applyBorder="1" applyAlignment="1">
      <alignment horizontal="center" vertical="center"/>
    </xf>
    <xf numFmtId="49" fontId="47" fillId="36" borderId="32" xfId="0" applyNumberFormat="1" applyFont="1" applyFill="1" applyBorder="1" applyAlignment="1">
      <alignment horizontal="center" vertical="center"/>
    </xf>
    <xf numFmtId="0" fontId="50" fillId="44" borderId="32" xfId="0" applyFont="1" applyFill="1" applyBorder="1" applyAlignment="1">
      <alignment horizontal="center" vertical="center"/>
    </xf>
    <xf numFmtId="21" fontId="47" fillId="44" borderId="32" xfId="0" applyNumberFormat="1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14" fontId="48" fillId="0" borderId="32" xfId="0" applyNumberFormat="1" applyFont="1" applyBorder="1" applyAlignment="1">
      <alignment horizontal="center"/>
    </xf>
    <xf numFmtId="1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/>
    </xf>
    <xf numFmtId="168" fontId="48" fillId="0" borderId="32" xfId="0" applyNumberFormat="1" applyFont="1" applyBorder="1" applyAlignment="1">
      <alignment horizontal="center" vertical="center"/>
    </xf>
    <xf numFmtId="167" fontId="48" fillId="0" borderId="32" xfId="0" applyNumberFormat="1" applyFont="1" applyBorder="1" applyAlignment="1">
      <alignment horizontal="center" vertical="center"/>
    </xf>
    <xf numFmtId="0" fontId="51" fillId="37" borderId="32" xfId="0" applyFont="1" applyFill="1" applyBorder="1" applyAlignment="1">
      <alignment horizontal="center" vertical="center"/>
    </xf>
    <xf numFmtId="21" fontId="47" fillId="38" borderId="32" xfId="0" applyNumberFormat="1" applyFont="1" applyFill="1" applyBorder="1" applyAlignment="1">
      <alignment horizontal="center" vertical="center"/>
    </xf>
    <xf numFmtId="0" fontId="50" fillId="37" borderId="32" xfId="0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 vertical="center"/>
    </xf>
    <xf numFmtId="0" fontId="0" fillId="45" borderId="1" xfId="0" applyFill="1" applyBorder="1" applyAlignment="1">
      <alignment horizontal="center"/>
    </xf>
    <xf numFmtId="14" fontId="0" fillId="45" borderId="1" xfId="0" applyNumberFormat="1" applyFill="1" applyBorder="1"/>
    <xf numFmtId="0" fontId="0" fillId="45" borderId="1" xfId="0" applyFill="1" applyBorder="1"/>
    <xf numFmtId="0" fontId="39" fillId="45" borderId="1" xfId="0" applyFont="1" applyFill="1" applyBorder="1"/>
    <xf numFmtId="0" fontId="54" fillId="0" borderId="0" xfId="0" applyFont="1"/>
    <xf numFmtId="0" fontId="2" fillId="46" borderId="43" xfId="0" applyFont="1" applyFill="1" applyBorder="1" applyAlignment="1">
      <alignment horizontal="center" vertical="center" wrapText="1"/>
    </xf>
    <xf numFmtId="0" fontId="2" fillId="46" borderId="44" xfId="0" applyFont="1" applyFill="1" applyBorder="1" applyAlignment="1">
      <alignment horizontal="center" vertical="center" wrapText="1"/>
    </xf>
    <xf numFmtId="0" fontId="55" fillId="46" borderId="45" xfId="0" applyFont="1" applyFill="1" applyBorder="1" applyAlignment="1">
      <alignment vertical="top"/>
    </xf>
    <xf numFmtId="0" fontId="55" fillId="46" borderId="42" xfId="0" applyFont="1" applyFill="1" applyBorder="1" applyAlignment="1">
      <alignment vertical="top"/>
    </xf>
    <xf numFmtId="21" fontId="55" fillId="46" borderId="42" xfId="0" applyNumberFormat="1" applyFont="1" applyFill="1" applyBorder="1" applyAlignment="1">
      <alignment vertical="top"/>
    </xf>
    <xf numFmtId="0" fontId="54" fillId="0" borderId="0" xfId="0" applyFont="1" applyAlignment="1"/>
    <xf numFmtId="0" fontId="55" fillId="47" borderId="45" xfId="0" applyFont="1" applyFill="1" applyBorder="1" applyAlignment="1">
      <alignment vertical="top"/>
    </xf>
    <xf numFmtId="0" fontId="55" fillId="47" borderId="42" xfId="0" applyFont="1" applyFill="1" applyBorder="1" applyAlignment="1">
      <alignment vertical="top"/>
    </xf>
    <xf numFmtId="21" fontId="55" fillId="47" borderId="42" xfId="0" applyNumberFormat="1" applyFont="1" applyFill="1" applyBorder="1" applyAlignment="1">
      <alignment vertical="top"/>
    </xf>
    <xf numFmtId="0" fontId="55" fillId="47" borderId="46" xfId="0" applyFont="1" applyFill="1" applyBorder="1" applyAlignment="1">
      <alignment vertical="top"/>
    </xf>
    <xf numFmtId="0" fontId="55" fillId="47" borderId="47" xfId="0" applyFont="1" applyFill="1" applyBorder="1" applyAlignment="1">
      <alignment vertical="top"/>
    </xf>
    <xf numFmtId="21" fontId="55" fillId="47" borderId="47" xfId="0" applyNumberFormat="1" applyFont="1" applyFill="1" applyBorder="1" applyAlignment="1">
      <alignment vertical="top"/>
    </xf>
    <xf numFmtId="0" fontId="56" fillId="46" borderId="44" xfId="0" applyFont="1" applyFill="1" applyBorder="1" applyAlignment="1">
      <alignment horizontal="center" vertical="center" wrapText="1"/>
    </xf>
    <xf numFmtId="0" fontId="53" fillId="46" borderId="48" xfId="0" applyFont="1" applyFill="1" applyBorder="1" applyAlignment="1">
      <alignment horizontal="center" vertical="center" wrapText="1"/>
    </xf>
    <xf numFmtId="0" fontId="53" fillId="46" borderId="41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2" fillId="46" borderId="45" xfId="0" applyFont="1" applyFill="1" applyBorder="1" applyAlignment="1">
      <alignment vertical="top"/>
    </xf>
    <xf numFmtId="0" fontId="52" fillId="46" borderId="42" xfId="0" applyFont="1" applyFill="1" applyBorder="1" applyAlignment="1">
      <alignment vertical="top"/>
    </xf>
    <xf numFmtId="21" fontId="52" fillId="46" borderId="42" xfId="0" applyNumberFormat="1" applyFont="1" applyFill="1" applyBorder="1" applyAlignment="1">
      <alignment vertical="top"/>
    </xf>
    <xf numFmtId="0" fontId="52" fillId="47" borderId="45" xfId="0" applyFont="1" applyFill="1" applyBorder="1" applyAlignment="1">
      <alignment vertical="top"/>
    </xf>
    <xf numFmtId="0" fontId="52" fillId="47" borderId="42" xfId="0" applyFont="1" applyFill="1" applyBorder="1" applyAlignment="1">
      <alignment vertical="top"/>
    </xf>
    <xf numFmtId="21" fontId="52" fillId="47" borderId="42" xfId="0" applyNumberFormat="1" applyFont="1" applyFill="1" applyBorder="1" applyAlignment="1">
      <alignment vertical="top"/>
    </xf>
    <xf numFmtId="0" fontId="52" fillId="47" borderId="46" xfId="0" applyFont="1" applyFill="1" applyBorder="1" applyAlignment="1">
      <alignment vertical="top"/>
    </xf>
    <xf numFmtId="0" fontId="52" fillId="47" borderId="47" xfId="0" applyFont="1" applyFill="1" applyBorder="1" applyAlignment="1">
      <alignment vertical="top"/>
    </xf>
    <xf numFmtId="21" fontId="52" fillId="47" borderId="47" xfId="0" applyNumberFormat="1" applyFont="1" applyFill="1" applyBorder="1" applyAlignment="1">
      <alignment vertical="top"/>
    </xf>
    <xf numFmtId="0" fontId="0" fillId="46" borderId="49" xfId="0" applyFill="1" applyBorder="1" applyAlignment="1"/>
    <xf numFmtId="0" fontId="39" fillId="0" borderId="0" xfId="0" applyFont="1" applyFill="1" applyBorder="1" applyAlignment="1">
      <alignment horizontal="center"/>
    </xf>
    <xf numFmtId="0" fontId="46" fillId="39" borderId="1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58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wrapText="1"/>
    </xf>
    <xf numFmtId="14" fontId="39" fillId="0" borderId="1" xfId="0" applyNumberFormat="1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wrapText="1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49" fontId="45" fillId="40" borderId="1" xfId="0" applyNumberFormat="1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 wrapText="1"/>
    </xf>
    <xf numFmtId="0" fontId="58" fillId="42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0" fontId="0" fillId="0" borderId="0" xfId="0"/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wrapText="1"/>
    </xf>
    <xf numFmtId="14" fontId="39" fillId="0" borderId="1" xfId="0" applyNumberFormat="1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49" fontId="45" fillId="40" borderId="1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9" fillId="0" borderId="0" xfId="0" applyFont="1" applyAlignment="1">
      <alignment horizontal="right" vertical="center" wrapText="1"/>
    </xf>
    <xf numFmtId="0" fontId="59" fillId="0" borderId="0" xfId="0" applyFont="1" applyAlignment="1">
      <alignment horizontal="center" vertical="center" wrapText="1"/>
    </xf>
    <xf numFmtId="0" fontId="54" fillId="0" borderId="0" xfId="0" applyFont="1" applyAlignment="1">
      <alignment wrapText="1"/>
    </xf>
    <xf numFmtId="46" fontId="54" fillId="0" borderId="0" xfId="0" applyNumberFormat="1" applyFont="1" applyAlignment="1">
      <alignment wrapText="1"/>
    </xf>
    <xf numFmtId="20" fontId="54" fillId="0" borderId="0" xfId="0" applyNumberFormat="1" applyFont="1" applyAlignment="1">
      <alignment wrapText="1"/>
    </xf>
    <xf numFmtId="21" fontId="54" fillId="0" borderId="0" xfId="0" applyNumberFormat="1" applyFont="1" applyAlignment="1">
      <alignment wrapText="1"/>
    </xf>
    <xf numFmtId="0" fontId="59" fillId="0" borderId="0" xfId="0" applyFont="1" applyAlignment="1">
      <alignment horizontal="center" vertical="center"/>
    </xf>
    <xf numFmtId="170" fontId="54" fillId="0" borderId="0" xfId="0" applyNumberFormat="1" applyFont="1" applyAlignment="1">
      <alignment wrapText="1"/>
    </xf>
    <xf numFmtId="170" fontId="0" fillId="0" borderId="0" xfId="0" applyNumberFormat="1"/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/>
    <xf numFmtId="46" fontId="0" fillId="0" borderId="0" xfId="0" applyNumberFormat="1" applyAlignment="1"/>
    <xf numFmtId="20" fontId="0" fillId="0" borderId="0" xfId="0" applyNumberFormat="1" applyAlignment="1"/>
    <xf numFmtId="21" fontId="0" fillId="0" borderId="0" xfId="0" applyNumberFormat="1" applyAlignment="1"/>
    <xf numFmtId="2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21" fontId="13" fillId="0" borderId="0" xfId="0" applyNumberFormat="1" applyFont="1" applyAlignment="1">
      <alignment horizontal="center" vertical="center"/>
    </xf>
    <xf numFmtId="21" fontId="0" fillId="0" borderId="0" xfId="0" applyNumberFormat="1"/>
    <xf numFmtId="21" fontId="0" fillId="0" borderId="0" xfId="0" applyNumberFormat="1" applyAlignment="1">
      <alignment wrapText="1"/>
    </xf>
    <xf numFmtId="0" fontId="0" fillId="0" borderId="0" xfId="0"/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</cellXfs>
  <cellStyles count="93">
    <cellStyle name="20% - Accent1" xfId="70" builtinId="30" customBuiltin="1"/>
    <cellStyle name="20% - Accent1 2" xfId="25" xr:uid="{00000000-0005-0000-0000-000000000000}"/>
    <cellStyle name="20% - Accent2" xfId="74" builtinId="34" customBuiltin="1"/>
    <cellStyle name="20% - Accent2 2" xfId="29" xr:uid="{00000000-0005-0000-0000-000001000000}"/>
    <cellStyle name="20% - Accent3" xfId="78" builtinId="38" customBuiltin="1"/>
    <cellStyle name="20% - Accent3 2" xfId="33" xr:uid="{00000000-0005-0000-0000-000002000000}"/>
    <cellStyle name="20% - Accent4" xfId="82" builtinId="42" customBuiltin="1"/>
    <cellStyle name="20% - Accent4 2" xfId="37" xr:uid="{00000000-0005-0000-0000-000003000000}"/>
    <cellStyle name="20% - Accent5" xfId="86" builtinId="46" customBuiltin="1"/>
    <cellStyle name="20% - Accent5 2" xfId="41" xr:uid="{00000000-0005-0000-0000-000004000000}"/>
    <cellStyle name="20% - Accent6" xfId="90" builtinId="50" customBuiltin="1"/>
    <cellStyle name="20% - Accent6 2" xfId="45" xr:uid="{00000000-0005-0000-0000-000005000000}"/>
    <cellStyle name="40% - Accent1" xfId="71" builtinId="31" customBuiltin="1"/>
    <cellStyle name="40% - Accent1 2" xfId="26" xr:uid="{00000000-0005-0000-0000-000006000000}"/>
    <cellStyle name="40% - Accent2" xfId="75" builtinId="35" customBuiltin="1"/>
    <cellStyle name="40% - Accent2 2" xfId="30" xr:uid="{00000000-0005-0000-0000-000007000000}"/>
    <cellStyle name="40% - Accent3" xfId="79" builtinId="39" customBuiltin="1"/>
    <cellStyle name="40% - Accent3 2" xfId="34" xr:uid="{00000000-0005-0000-0000-000008000000}"/>
    <cellStyle name="40% - Accent4" xfId="83" builtinId="43" customBuiltin="1"/>
    <cellStyle name="40% - Accent4 2" xfId="38" xr:uid="{00000000-0005-0000-0000-000009000000}"/>
    <cellStyle name="40% - Accent5" xfId="87" builtinId="47" customBuiltin="1"/>
    <cellStyle name="40% - Accent5 2" xfId="42" xr:uid="{00000000-0005-0000-0000-00000A000000}"/>
    <cellStyle name="40% - Accent6" xfId="91" builtinId="51" customBuiltin="1"/>
    <cellStyle name="40% - Accent6 2" xfId="46" xr:uid="{00000000-0005-0000-0000-00000B000000}"/>
    <cellStyle name="60% - Accent1" xfId="72" builtinId="32" customBuiltin="1"/>
    <cellStyle name="60% - Accent1 2" xfId="27" xr:uid="{00000000-0005-0000-0000-00000C000000}"/>
    <cellStyle name="60% - Accent2" xfId="76" builtinId="36" customBuiltin="1"/>
    <cellStyle name="60% - Accent2 2" xfId="31" xr:uid="{00000000-0005-0000-0000-00000D000000}"/>
    <cellStyle name="60% - Accent3" xfId="80" builtinId="40" customBuiltin="1"/>
    <cellStyle name="60% - Accent3 2" xfId="35" xr:uid="{00000000-0005-0000-0000-00000E000000}"/>
    <cellStyle name="60% - Accent4" xfId="84" builtinId="44" customBuiltin="1"/>
    <cellStyle name="60% - Accent4 2" xfId="39" xr:uid="{00000000-0005-0000-0000-00000F000000}"/>
    <cellStyle name="60% - Accent5" xfId="88" builtinId="48" customBuiltin="1"/>
    <cellStyle name="60% - Accent5 2" xfId="43" xr:uid="{00000000-0005-0000-0000-000010000000}"/>
    <cellStyle name="60% - Accent6" xfId="92" builtinId="52" customBuiltin="1"/>
    <cellStyle name="60% - Accent6 2" xfId="47" xr:uid="{00000000-0005-0000-0000-000011000000}"/>
    <cellStyle name="Accent1" xfId="69" builtinId="29" customBuiltin="1"/>
    <cellStyle name="Accent1 2" xfId="24" xr:uid="{00000000-0005-0000-0000-000012000000}"/>
    <cellStyle name="Accent2" xfId="73" builtinId="33" customBuiltin="1"/>
    <cellStyle name="Accent2 2" xfId="28" xr:uid="{00000000-0005-0000-0000-000013000000}"/>
    <cellStyle name="Accent3" xfId="77" builtinId="37" customBuiltin="1"/>
    <cellStyle name="Accent3 2" xfId="32" xr:uid="{00000000-0005-0000-0000-000014000000}"/>
    <cellStyle name="Accent4" xfId="81" builtinId="41" customBuiltin="1"/>
    <cellStyle name="Accent4 2" xfId="36" xr:uid="{00000000-0005-0000-0000-000015000000}"/>
    <cellStyle name="Accent5" xfId="85" builtinId="45" customBuiltin="1"/>
    <cellStyle name="Accent5 2" xfId="40" xr:uid="{00000000-0005-0000-0000-000016000000}"/>
    <cellStyle name="Accent6" xfId="89" builtinId="49" customBuiltin="1"/>
    <cellStyle name="Accent6 2" xfId="44" xr:uid="{00000000-0005-0000-0000-000017000000}"/>
    <cellStyle name="Bad" xfId="58" builtinId="27" customBuiltin="1"/>
    <cellStyle name="Bad 2" xfId="13" xr:uid="{00000000-0005-0000-0000-000018000000}"/>
    <cellStyle name="Calculation" xfId="62" builtinId="22" customBuiltin="1"/>
    <cellStyle name="Calculation 2" xfId="17" xr:uid="{00000000-0005-0000-0000-000019000000}"/>
    <cellStyle name="Check Cell" xfId="64" builtinId="23" customBuiltin="1"/>
    <cellStyle name="Check Cell 2" xfId="19" xr:uid="{00000000-0005-0000-0000-00001A000000}"/>
    <cellStyle name="Comma 2" xfId="50" xr:uid="{00000000-0005-0000-0000-00001C000000}"/>
    <cellStyle name="Excel Built-in Normal" xfId="48" xr:uid="{00000000-0005-0000-0000-00001D000000}"/>
    <cellStyle name="Explanatory Text" xfId="67" builtinId="53" customBuiltin="1"/>
    <cellStyle name="Explanatory Text 2" xfId="22" xr:uid="{00000000-0005-0000-0000-00001E000000}"/>
    <cellStyle name="Good" xfId="57" builtinId="26" customBuiltin="1"/>
    <cellStyle name="Good 2" xfId="12" xr:uid="{00000000-0005-0000-0000-00001F000000}"/>
    <cellStyle name="Heading 1" xfId="53" builtinId="16" customBuiltin="1"/>
    <cellStyle name="Heading 1 2" xfId="8" xr:uid="{00000000-0005-0000-0000-000020000000}"/>
    <cellStyle name="Heading 2" xfId="54" builtinId="17" customBuiltin="1"/>
    <cellStyle name="Heading 2 2" xfId="9" xr:uid="{00000000-0005-0000-0000-000021000000}"/>
    <cellStyle name="Heading 3" xfId="55" builtinId="18" customBuiltin="1"/>
    <cellStyle name="Heading 3 2" xfId="10" xr:uid="{00000000-0005-0000-0000-000022000000}"/>
    <cellStyle name="Heading 4" xfId="56" builtinId="19" customBuiltin="1"/>
    <cellStyle name="Heading 4 2" xfId="11" xr:uid="{00000000-0005-0000-0000-000023000000}"/>
    <cellStyle name="Hyperlink" xfId="51" builtinId="8"/>
    <cellStyle name="Input" xfId="60" builtinId="20" customBuiltin="1"/>
    <cellStyle name="Input 2" xfId="15" xr:uid="{00000000-0005-0000-0000-000024000000}"/>
    <cellStyle name="Linked Cell" xfId="63" builtinId="24" customBuiltin="1"/>
    <cellStyle name="Linked Cell 2" xfId="18" xr:uid="{00000000-0005-0000-0000-000025000000}"/>
    <cellStyle name="Neutral" xfId="59" builtinId="28" customBuiltin="1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" xfId="66" builtinId="10" customBuiltin="1"/>
    <cellStyle name="Note 2" xfId="21" xr:uid="{00000000-0005-0000-0000-00002F000000}"/>
    <cellStyle name="Output" xfId="61" builtinId="21" customBuiltin="1"/>
    <cellStyle name="Output 2" xfId="16" xr:uid="{00000000-0005-0000-0000-000030000000}"/>
    <cellStyle name="Title" xfId="52" builtinId="15" customBuiltin="1"/>
    <cellStyle name="Title 2" xfId="7" xr:uid="{00000000-0005-0000-0000-000031000000}"/>
    <cellStyle name="Total" xfId="68" builtinId="25" customBuiltin="1"/>
    <cellStyle name="Total 2" xfId="23" xr:uid="{00000000-0005-0000-0000-000032000000}"/>
    <cellStyle name="Warning Text" xfId="65" builtinId="11" customBuiltin="1"/>
    <cellStyle name="Warning Text 2" xfId="20" xr:uid="{00000000-0005-0000-0000-000033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W849" totalsRowShown="0" headerRowDxfId="58" headerRowBorderDxfId="57" tableBorderDxfId="56">
  <tableColumns count="23">
    <tableColumn id="1" xr3:uid="{00000000-0010-0000-0000-000001000000}" name="Nr."/>
    <tableColumn id="2" xr3:uid="{00000000-0010-0000-0000-000002000000}" name="Dalyvis" dataDxfId="55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54"/>
    <tableColumn id="7" xr3:uid="{00000000-0010-0000-0000-000007000000}" name="2017-04-07 Akvatlonas" dataDxfId="53"/>
    <tableColumn id="8" xr3:uid="{00000000-0010-0000-0000-000008000000}" name="2017-04-07  Juodšilių duatlonas" dataDxfId="52"/>
    <tableColumn id="9" xr3:uid="{00000000-0010-0000-0000-000009000000}" name="2017-04-21  LTT Elektrėnai" dataDxfId="51"/>
    <tableColumn id="24" xr3:uid="{00000000-0010-0000-0000-000018000000}" name="2017-04-28 Abramaitis" dataDxfId="50"/>
    <tableColumn id="10" xr3:uid="{00000000-0010-0000-0000-00000A000000}" name="2017-05-26  LTT Tauragė" dataDxfId="49"/>
    <tableColumn id="11" xr3:uid="{00000000-0010-0000-0000-00000B000000}" name="6/16/2018 LTT Zarasai" dataDxfId="48"/>
    <tableColumn id="13" xr3:uid="{00000000-0010-0000-0000-00000D000000}" name="7/8/2018 Trakų triatlonas" dataDxfId="47"/>
    <tableColumn id="27" xr3:uid="{00000000-0010-0000-0000-00001B000000}" name="7/21/2018 Jonava" dataDxfId="46"/>
    <tableColumn id="26" xr3:uid="{00000000-0010-0000-0000-00001A000000}" name="8/4/2018" dataDxfId="45">
      <calculatedColumnFormula>IFERROR(INDEX(#REF!,MATCH(B4,#REF!,0),0),"")</calculatedColumnFormula>
    </tableColumn>
    <tableColumn id="14" xr3:uid="{00000000-0010-0000-0000-00000E000000}" name="8/5/2018 Žąsliai" dataDxfId="44">
      <calculatedColumnFormula>IFERROR(INDEX(#REF!,MATCH(B4,#REF!,0),0),"")</calculatedColumnFormula>
    </tableColumn>
    <tableColumn id="15" xr3:uid="{00000000-0010-0000-0000-00000F000000}" name="8/18/2018 Veisiejai" dataDxfId="43"/>
    <tableColumn id="29" xr3:uid="{00000000-0010-0000-0000-00001D000000}" name="9/1/2018" dataDxfId="42">
      <calculatedColumnFormula>IFERROR(INDEX(#REF!,MATCH(B4,#REF!,0),0),"")</calculatedColumnFormula>
    </tableColumn>
    <tableColumn id="17" xr3:uid="{00000000-0010-0000-0000-000011000000}" name="Varžybų skaičius" dataDxfId="41"/>
    <tableColumn id="18" xr3:uid="{00000000-0010-0000-0000-000012000000}" name="Visų taškų suma" dataDxfId="40"/>
    <tableColumn id="19" xr3:uid="{00000000-0010-0000-0000-000013000000}" name="Taškų vidurkis" dataDxfId="39"/>
    <tableColumn id="20" xr3:uid="{00000000-0010-0000-0000-000014000000}" name="5 geriausių rezultatų suma" dataDxfId="38"/>
    <tableColumn id="21" xr3:uid="{00000000-0010-0000-0000-000015000000}" name="10 geriausių rezultatų suma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workbookViewId="0">
      <selection activeCell="K5" sqref="K5"/>
    </sheetView>
  </sheetViews>
  <sheetFormatPr defaultRowHeight="15" x14ac:dyDescent="0.25"/>
  <cols>
    <col min="1" max="1" width="10.7109375" customWidth="1"/>
    <col min="2" max="2" width="9.140625" style="25"/>
    <col min="3" max="3" width="26.140625" customWidth="1"/>
    <col min="4" max="4" width="11" customWidth="1"/>
    <col min="5" max="5" width="28.7109375" hidden="1" customWidth="1"/>
    <col min="6" max="6" width="12.140625" customWidth="1"/>
    <col min="7" max="7" width="11.85546875" customWidth="1"/>
    <col min="8" max="8" width="13.85546875" customWidth="1"/>
    <col min="9" max="9" width="11.5703125" customWidth="1"/>
  </cols>
  <sheetData>
    <row r="1" spans="1:11" x14ac:dyDescent="0.25">
      <c r="A1" s="25"/>
      <c r="C1" s="25"/>
      <c r="D1" s="25"/>
      <c r="E1" s="25"/>
      <c r="F1" s="25"/>
      <c r="G1" s="25"/>
      <c r="H1" s="25"/>
      <c r="I1" s="20"/>
    </row>
    <row r="2" spans="1:11" x14ac:dyDescent="0.25">
      <c r="A2" s="20" t="s">
        <v>233</v>
      </c>
      <c r="C2" s="25"/>
      <c r="D2" s="25"/>
      <c r="E2" s="25"/>
      <c r="F2" s="25"/>
      <c r="G2" s="25"/>
      <c r="H2" s="25"/>
      <c r="I2" s="20"/>
    </row>
    <row r="3" spans="1:11" x14ac:dyDescent="0.25">
      <c r="A3" s="25" t="s">
        <v>234</v>
      </c>
      <c r="C3" s="25"/>
      <c r="D3" s="25"/>
      <c r="E3" s="25"/>
      <c r="F3" s="25"/>
      <c r="G3" s="25"/>
      <c r="H3" s="25"/>
      <c r="I3" s="20"/>
    </row>
    <row r="4" spans="1:11" x14ac:dyDescent="0.25">
      <c r="A4" s="49" t="s">
        <v>1</v>
      </c>
      <c r="B4" s="49" t="s">
        <v>4</v>
      </c>
      <c r="C4" s="49" t="s">
        <v>235</v>
      </c>
      <c r="D4" s="49" t="s">
        <v>236</v>
      </c>
      <c r="E4" s="49" t="s">
        <v>237</v>
      </c>
      <c r="F4" s="49" t="s">
        <v>238</v>
      </c>
      <c r="G4" s="49" t="s">
        <v>98</v>
      </c>
      <c r="H4" s="49" t="s">
        <v>148</v>
      </c>
      <c r="I4" s="50" t="s">
        <v>0</v>
      </c>
      <c r="K4" t="s">
        <v>147</v>
      </c>
    </row>
    <row r="5" spans="1:11" x14ac:dyDescent="0.25">
      <c r="A5" s="49">
        <v>1</v>
      </c>
      <c r="B5" s="49" t="s">
        <v>57</v>
      </c>
      <c r="C5" s="49" t="s">
        <v>239</v>
      </c>
      <c r="D5" s="49" t="s">
        <v>240</v>
      </c>
      <c r="E5" s="49" t="s">
        <v>241</v>
      </c>
      <c r="F5" s="51">
        <v>2.127314814814815E-3</v>
      </c>
      <c r="G5" s="49" t="s">
        <v>242</v>
      </c>
      <c r="H5" s="49" t="s">
        <v>243</v>
      </c>
      <c r="I5" s="52">
        <f>IFERROR(ROUND($F$5/F5*500,0),0)</f>
        <v>500</v>
      </c>
      <c r="K5" t="str">
        <f>RIGHT(C5,(LEN(C5)-FIND(" ",C5,1)))&amp;" "&amp;LEFT(C5,(FIND(" ",C5)-1))</f>
        <v>Justinas Babkin</v>
      </c>
    </row>
    <row r="6" spans="1:11" x14ac:dyDescent="0.25">
      <c r="A6" s="49">
        <v>2</v>
      </c>
      <c r="B6" s="49" t="s">
        <v>57</v>
      </c>
      <c r="C6" s="49" t="s">
        <v>244</v>
      </c>
      <c r="D6" s="49" t="s">
        <v>240</v>
      </c>
      <c r="E6" s="49" t="s">
        <v>245</v>
      </c>
      <c r="F6" s="51">
        <v>2.673611111111111E-3</v>
      </c>
      <c r="G6" s="49" t="s">
        <v>246</v>
      </c>
      <c r="H6" s="49" t="s">
        <v>247</v>
      </c>
      <c r="I6" s="52">
        <f t="shared" ref="I6:I17" si="0">IFERROR(ROUND($F$5/F6*500,0),0)</f>
        <v>398</v>
      </c>
      <c r="K6" s="25" t="str">
        <f t="shared" ref="K6:K68" si="1">RIGHT(C6,(LEN(C6)-FIND(" ",C6,1)))&amp;" "&amp;LEFT(C6,(FIND(" ",C6)-1))</f>
        <v>Joringis Plytnykas</v>
      </c>
    </row>
    <row r="7" spans="1:11" x14ac:dyDescent="0.25">
      <c r="A7" s="49">
        <v>3</v>
      </c>
      <c r="B7" s="49" t="s">
        <v>57</v>
      </c>
      <c r="C7" s="49" t="s">
        <v>248</v>
      </c>
      <c r="D7" s="49" t="s">
        <v>240</v>
      </c>
      <c r="E7" s="49" t="s">
        <v>249</v>
      </c>
      <c r="F7" s="51">
        <v>2.7199074074074074E-3</v>
      </c>
      <c r="G7" s="49" t="s">
        <v>250</v>
      </c>
      <c r="H7" s="49" t="s">
        <v>251</v>
      </c>
      <c r="I7" s="52">
        <f t="shared" si="0"/>
        <v>391</v>
      </c>
      <c r="K7" s="25" t="str">
        <f t="shared" si="1"/>
        <v>Karolis Užusienis</v>
      </c>
    </row>
    <row r="8" spans="1:11" x14ac:dyDescent="0.25">
      <c r="A8" s="49">
        <v>4</v>
      </c>
      <c r="B8" s="49" t="s">
        <v>58</v>
      </c>
      <c r="C8" s="49" t="s">
        <v>252</v>
      </c>
      <c r="D8" s="49" t="s">
        <v>240</v>
      </c>
      <c r="E8" s="49" t="s">
        <v>253</v>
      </c>
      <c r="F8" s="51">
        <v>2.7465277777777779E-3</v>
      </c>
      <c r="G8" s="49" t="s">
        <v>254</v>
      </c>
      <c r="H8" s="49" t="s">
        <v>255</v>
      </c>
      <c r="I8" s="52">
        <f t="shared" si="0"/>
        <v>387</v>
      </c>
      <c r="K8" s="25" t="str">
        <f t="shared" si="1"/>
        <v>Saulė Kiaušas</v>
      </c>
    </row>
    <row r="9" spans="1:11" x14ac:dyDescent="0.25">
      <c r="A9" s="49">
        <v>5</v>
      </c>
      <c r="B9" s="49" t="s">
        <v>57</v>
      </c>
      <c r="C9" s="49" t="s">
        <v>256</v>
      </c>
      <c r="D9" s="49" t="s">
        <v>240</v>
      </c>
      <c r="E9" s="49" t="s">
        <v>241</v>
      </c>
      <c r="F9" s="51">
        <v>2.9756944444444444E-3</v>
      </c>
      <c r="G9" s="49" t="s">
        <v>257</v>
      </c>
      <c r="H9" s="49" t="s">
        <v>258</v>
      </c>
      <c r="I9" s="52">
        <f t="shared" si="0"/>
        <v>357</v>
      </c>
      <c r="K9" s="25" t="str">
        <f t="shared" si="1"/>
        <v>Adrianas Pasternackis</v>
      </c>
    </row>
    <row r="10" spans="1:11" x14ac:dyDescent="0.25">
      <c r="A10" s="49">
        <v>6</v>
      </c>
      <c r="B10" s="49" t="s">
        <v>57</v>
      </c>
      <c r="C10" s="49" t="s">
        <v>259</v>
      </c>
      <c r="D10" s="49" t="s">
        <v>240</v>
      </c>
      <c r="E10" s="49" t="s">
        <v>8</v>
      </c>
      <c r="F10" s="51">
        <v>3.1701388888888886E-3</v>
      </c>
      <c r="G10" s="49" t="s">
        <v>260</v>
      </c>
      <c r="H10" s="49" t="s">
        <v>261</v>
      </c>
      <c r="I10" s="52">
        <f t="shared" si="0"/>
        <v>336</v>
      </c>
      <c r="K10" s="25" t="str">
        <f t="shared" si="1"/>
        <v>Tomas Tijūnonis</v>
      </c>
    </row>
    <row r="11" spans="1:11" x14ac:dyDescent="0.25">
      <c r="A11" s="49">
        <v>7</v>
      </c>
      <c r="B11" s="49" t="s">
        <v>58</v>
      </c>
      <c r="C11" s="49" t="s">
        <v>262</v>
      </c>
      <c r="D11" s="49" t="s">
        <v>240</v>
      </c>
      <c r="E11" s="49" t="s">
        <v>249</v>
      </c>
      <c r="F11" s="51">
        <v>3.6134259259259257E-3</v>
      </c>
      <c r="G11" s="49" t="s">
        <v>263</v>
      </c>
      <c r="H11" s="49" t="s">
        <v>264</v>
      </c>
      <c r="I11" s="52">
        <f t="shared" si="0"/>
        <v>294</v>
      </c>
      <c r="K11" s="25" t="str">
        <f t="shared" si="1"/>
        <v>Emilė Knizekevičiūtė</v>
      </c>
    </row>
    <row r="12" spans="1:11" x14ac:dyDescent="0.25">
      <c r="A12" s="49">
        <v>8</v>
      </c>
      <c r="B12" s="49" t="s">
        <v>58</v>
      </c>
      <c r="C12" s="49" t="s">
        <v>265</v>
      </c>
      <c r="D12" s="49" t="s">
        <v>240</v>
      </c>
      <c r="E12" s="49" t="s">
        <v>249</v>
      </c>
      <c r="F12" s="51">
        <v>3.6909722222222222E-3</v>
      </c>
      <c r="G12" s="49" t="s">
        <v>266</v>
      </c>
      <c r="H12" s="49" t="s">
        <v>267</v>
      </c>
      <c r="I12" s="52">
        <f t="shared" si="0"/>
        <v>288</v>
      </c>
      <c r="K12" s="25" t="str">
        <f t="shared" si="1"/>
        <v>Urtė Sabalytė</v>
      </c>
    </row>
    <row r="13" spans="1:11" x14ac:dyDescent="0.25">
      <c r="A13" s="49">
        <v>9</v>
      </c>
      <c r="B13" s="49" t="s">
        <v>58</v>
      </c>
      <c r="C13" s="49" t="s">
        <v>268</v>
      </c>
      <c r="D13" s="49" t="s">
        <v>240</v>
      </c>
      <c r="E13" s="49" t="s">
        <v>17</v>
      </c>
      <c r="F13" s="51">
        <v>3.9872685185185193E-3</v>
      </c>
      <c r="G13" s="49" t="s">
        <v>269</v>
      </c>
      <c r="H13" s="49" t="s">
        <v>270</v>
      </c>
      <c r="I13" s="52">
        <f t="shared" si="0"/>
        <v>267</v>
      </c>
      <c r="K13" s="25" t="str">
        <f t="shared" si="1"/>
        <v>Andreja Zauraitė</v>
      </c>
    </row>
    <row r="14" spans="1:11" x14ac:dyDescent="0.25">
      <c r="A14" s="49">
        <v>10</v>
      </c>
      <c r="B14" s="49" t="s">
        <v>57</v>
      </c>
      <c r="C14" s="49" t="s">
        <v>271</v>
      </c>
      <c r="D14" s="49" t="s">
        <v>240</v>
      </c>
      <c r="E14" s="49" t="s">
        <v>249</v>
      </c>
      <c r="F14" s="49"/>
      <c r="G14" s="49" t="s">
        <v>272</v>
      </c>
      <c r="H14" s="49" t="s">
        <v>273</v>
      </c>
      <c r="I14" s="52">
        <f t="shared" si="0"/>
        <v>0</v>
      </c>
      <c r="K14" s="25" t="str">
        <f t="shared" si="1"/>
        <v>Kajus Chorenka</v>
      </c>
    </row>
    <row r="15" spans="1:11" x14ac:dyDescent="0.25">
      <c r="A15" s="49">
        <v>10</v>
      </c>
      <c r="B15" s="49" t="s">
        <v>58</v>
      </c>
      <c r="C15" s="49" t="s">
        <v>274</v>
      </c>
      <c r="D15" s="49" t="s">
        <v>240</v>
      </c>
      <c r="E15" s="49" t="s">
        <v>275</v>
      </c>
      <c r="F15" s="49"/>
      <c r="G15" s="49" t="s">
        <v>273</v>
      </c>
      <c r="H15" s="49" t="s">
        <v>273</v>
      </c>
      <c r="I15" s="52">
        <f t="shared" si="0"/>
        <v>0</v>
      </c>
      <c r="K15" s="25" t="str">
        <f t="shared" si="1"/>
        <v>Sandra Balčiūnaitė</v>
      </c>
    </row>
    <row r="16" spans="1:11" x14ac:dyDescent="0.25">
      <c r="A16" s="49">
        <v>10</v>
      </c>
      <c r="B16" s="49" t="s">
        <v>58</v>
      </c>
      <c r="C16" s="49" t="s">
        <v>276</v>
      </c>
      <c r="D16" s="49" t="s">
        <v>240</v>
      </c>
      <c r="E16" s="49" t="s">
        <v>249</v>
      </c>
      <c r="F16" s="49"/>
      <c r="G16" s="49" t="s">
        <v>272</v>
      </c>
      <c r="H16" s="49" t="s">
        <v>273</v>
      </c>
      <c r="I16" s="52">
        <f t="shared" si="0"/>
        <v>0</v>
      </c>
      <c r="K16" s="25" t="str">
        <f t="shared" si="1"/>
        <v>Emilė Klimavičiūtė</v>
      </c>
    </row>
    <row r="17" spans="1:11" x14ac:dyDescent="0.25">
      <c r="A17" s="49">
        <v>10</v>
      </c>
      <c r="B17" s="49" t="s">
        <v>57</v>
      </c>
      <c r="C17" s="49" t="s">
        <v>277</v>
      </c>
      <c r="D17" s="49" t="s">
        <v>240</v>
      </c>
      <c r="E17" s="49" t="s">
        <v>275</v>
      </c>
      <c r="F17" s="49"/>
      <c r="G17" s="49" t="s">
        <v>272</v>
      </c>
      <c r="H17" s="49" t="s">
        <v>273</v>
      </c>
      <c r="I17" s="52">
        <f t="shared" si="0"/>
        <v>0</v>
      </c>
      <c r="K17" s="25" t="str">
        <f t="shared" si="1"/>
        <v>Artūras Mečkauskas</v>
      </c>
    </row>
    <row r="18" spans="1:11" x14ac:dyDescent="0.25">
      <c r="A18" s="25"/>
      <c r="C18" s="25"/>
      <c r="D18" s="25"/>
      <c r="E18" s="25"/>
      <c r="F18" s="25"/>
      <c r="G18" s="25"/>
      <c r="H18" s="25"/>
      <c r="I18" s="20"/>
      <c r="K18" s="25"/>
    </row>
    <row r="19" spans="1:11" s="25" customFormat="1" x14ac:dyDescent="0.25">
      <c r="I19" s="20"/>
    </row>
    <row r="20" spans="1:11" s="25" customFormat="1" x14ac:dyDescent="0.25">
      <c r="A20" s="20" t="s">
        <v>317</v>
      </c>
      <c r="I20" s="20"/>
    </row>
    <row r="21" spans="1:11" s="25" customFormat="1" x14ac:dyDescent="0.25">
      <c r="A21" s="25" t="s">
        <v>318</v>
      </c>
      <c r="I21" s="20"/>
    </row>
    <row r="22" spans="1:11" s="25" customFormat="1" x14ac:dyDescent="0.25">
      <c r="A22" s="49" t="s">
        <v>1</v>
      </c>
      <c r="B22" s="49" t="s">
        <v>4</v>
      </c>
      <c r="C22" s="49" t="s">
        <v>235</v>
      </c>
      <c r="D22" s="49" t="s">
        <v>236</v>
      </c>
      <c r="E22" s="49" t="s">
        <v>237</v>
      </c>
      <c r="F22" s="49" t="s">
        <v>238</v>
      </c>
      <c r="G22" s="49" t="s">
        <v>98</v>
      </c>
      <c r="H22" s="49" t="s">
        <v>148</v>
      </c>
      <c r="I22" s="50" t="s">
        <v>0</v>
      </c>
    </row>
    <row r="23" spans="1:11" s="25" customFormat="1" x14ac:dyDescent="0.25">
      <c r="A23" s="49">
        <v>1</v>
      </c>
      <c r="B23" s="49" t="s">
        <v>51</v>
      </c>
      <c r="C23" s="49" t="s">
        <v>319</v>
      </c>
      <c r="D23" s="49" t="s">
        <v>240</v>
      </c>
      <c r="E23" s="49" t="s">
        <v>245</v>
      </c>
      <c r="F23" s="51">
        <v>4.2708333333333339E-3</v>
      </c>
      <c r="G23" s="49" t="s">
        <v>320</v>
      </c>
      <c r="H23" s="49" t="s">
        <v>321</v>
      </c>
      <c r="I23" s="52">
        <f t="shared" ref="I23:I54" si="2">IFERROR(ROUND($F$23/F23*600,0),0)</f>
        <v>600</v>
      </c>
      <c r="K23" s="25" t="str">
        <f t="shared" si="1"/>
        <v>Smiltė Plytnykaitė</v>
      </c>
    </row>
    <row r="24" spans="1:11" s="25" customFormat="1" x14ac:dyDescent="0.25">
      <c r="A24" s="49">
        <v>2</v>
      </c>
      <c r="B24" s="49" t="s">
        <v>53</v>
      </c>
      <c r="C24" s="49" t="s">
        <v>322</v>
      </c>
      <c r="D24" s="49" t="s">
        <v>323</v>
      </c>
      <c r="E24" s="49" t="s">
        <v>324</v>
      </c>
      <c r="F24" s="51">
        <v>4.8240740740740735E-3</v>
      </c>
      <c r="G24" s="49" t="s">
        <v>325</v>
      </c>
      <c r="H24" s="49" t="s">
        <v>326</v>
      </c>
      <c r="I24" s="52">
        <f t="shared" si="2"/>
        <v>531</v>
      </c>
      <c r="K24" s="25" t="str">
        <f t="shared" si="1"/>
        <v>Sebastians Žigarkovs</v>
      </c>
    </row>
    <row r="25" spans="1:11" s="25" customFormat="1" x14ac:dyDescent="0.25">
      <c r="A25" s="49">
        <v>3</v>
      </c>
      <c r="B25" s="49" t="s">
        <v>51</v>
      </c>
      <c r="C25" s="49" t="s">
        <v>327</v>
      </c>
      <c r="D25" s="49" t="s">
        <v>240</v>
      </c>
      <c r="E25" s="49" t="s">
        <v>241</v>
      </c>
      <c r="F25" s="51">
        <v>5.0983796296296298E-3</v>
      </c>
      <c r="G25" s="49" t="s">
        <v>328</v>
      </c>
      <c r="H25" s="49" t="s">
        <v>329</v>
      </c>
      <c r="I25" s="52">
        <f t="shared" si="2"/>
        <v>503</v>
      </c>
      <c r="K25" s="25" t="str">
        <f t="shared" si="1"/>
        <v>Laura Narkutė</v>
      </c>
    </row>
    <row r="26" spans="1:11" s="25" customFormat="1" x14ac:dyDescent="0.25">
      <c r="A26" s="49">
        <v>4</v>
      </c>
      <c r="B26" s="49" t="s">
        <v>53</v>
      </c>
      <c r="C26" s="49" t="s">
        <v>330</v>
      </c>
      <c r="D26" s="49" t="s">
        <v>240</v>
      </c>
      <c r="E26" s="49" t="s">
        <v>241</v>
      </c>
      <c r="F26" s="51">
        <v>5.138888888888889E-3</v>
      </c>
      <c r="G26" s="49" t="s">
        <v>331</v>
      </c>
      <c r="H26" s="49" t="s">
        <v>332</v>
      </c>
      <c r="I26" s="52">
        <f t="shared" si="2"/>
        <v>499</v>
      </c>
      <c r="K26" s="25" t="str">
        <f t="shared" si="1"/>
        <v>Kostas Kuncaitis</v>
      </c>
    </row>
    <row r="27" spans="1:11" s="25" customFormat="1" x14ac:dyDescent="0.25">
      <c r="A27" s="49">
        <v>5</v>
      </c>
      <c r="B27" s="49" t="s">
        <v>53</v>
      </c>
      <c r="C27" s="49" t="s">
        <v>333</v>
      </c>
      <c r="D27" s="49" t="s">
        <v>240</v>
      </c>
      <c r="E27" s="49" t="s">
        <v>241</v>
      </c>
      <c r="F27" s="51">
        <v>5.1585648148148146E-3</v>
      </c>
      <c r="G27" s="49" t="s">
        <v>334</v>
      </c>
      <c r="H27" s="49" t="s">
        <v>335</v>
      </c>
      <c r="I27" s="52">
        <f t="shared" si="2"/>
        <v>497</v>
      </c>
      <c r="K27" s="25" t="str">
        <f t="shared" si="1"/>
        <v>Aras Kliukas</v>
      </c>
    </row>
    <row r="28" spans="1:11" s="25" customFormat="1" x14ac:dyDescent="0.25">
      <c r="A28" s="49">
        <v>6</v>
      </c>
      <c r="B28" s="49" t="s">
        <v>53</v>
      </c>
      <c r="C28" s="49" t="s">
        <v>336</v>
      </c>
      <c r="D28" s="49" t="s">
        <v>240</v>
      </c>
      <c r="E28" s="49" t="s">
        <v>241</v>
      </c>
      <c r="F28" s="51">
        <v>5.2268518518518515E-3</v>
      </c>
      <c r="G28" s="49" t="s">
        <v>337</v>
      </c>
      <c r="H28" s="49" t="s">
        <v>338</v>
      </c>
      <c r="I28" s="52">
        <f t="shared" si="2"/>
        <v>490</v>
      </c>
      <c r="K28" s="25" t="str">
        <f t="shared" si="1"/>
        <v>Jonas Saulius Jonaitis</v>
      </c>
    </row>
    <row r="29" spans="1:11" s="25" customFormat="1" x14ac:dyDescent="0.25">
      <c r="A29" s="49">
        <v>7</v>
      </c>
      <c r="B29" s="49" t="s">
        <v>51</v>
      </c>
      <c r="C29" s="49" t="s">
        <v>339</v>
      </c>
      <c r="D29" s="49" t="s">
        <v>240</v>
      </c>
      <c r="E29" s="49" t="s">
        <v>301</v>
      </c>
      <c r="F29" s="51">
        <v>5.2395833333333331E-3</v>
      </c>
      <c r="G29" s="49" t="s">
        <v>340</v>
      </c>
      <c r="H29" s="49" t="s">
        <v>341</v>
      </c>
      <c r="I29" s="52">
        <f t="shared" si="2"/>
        <v>489</v>
      </c>
      <c r="K29" s="25" t="str">
        <f t="shared" si="1"/>
        <v>Milda Ažusenytė</v>
      </c>
    </row>
    <row r="30" spans="1:11" s="25" customFormat="1" x14ac:dyDescent="0.25">
      <c r="A30" s="49">
        <v>8</v>
      </c>
      <c r="B30" s="49" t="s">
        <v>53</v>
      </c>
      <c r="C30" s="49" t="s">
        <v>342</v>
      </c>
      <c r="D30" s="49" t="s">
        <v>240</v>
      </c>
      <c r="E30" s="49" t="s">
        <v>241</v>
      </c>
      <c r="F30" s="51">
        <v>5.3148148148148147E-3</v>
      </c>
      <c r="G30" s="49" t="s">
        <v>343</v>
      </c>
      <c r="H30" s="49" t="s">
        <v>344</v>
      </c>
      <c r="I30" s="52">
        <f t="shared" si="2"/>
        <v>482</v>
      </c>
      <c r="K30" s="25" t="str">
        <f t="shared" si="1"/>
        <v>Karolis Juška</v>
      </c>
    </row>
    <row r="31" spans="1:11" s="25" customFormat="1" x14ac:dyDescent="0.25">
      <c r="A31" s="49">
        <v>9</v>
      </c>
      <c r="B31" s="49" t="s">
        <v>53</v>
      </c>
      <c r="C31" s="49" t="s">
        <v>345</v>
      </c>
      <c r="D31" s="49" t="s">
        <v>240</v>
      </c>
      <c r="E31" s="49" t="s">
        <v>241</v>
      </c>
      <c r="F31" s="51">
        <v>5.3217592592592587E-3</v>
      </c>
      <c r="G31" s="49" t="s">
        <v>346</v>
      </c>
      <c r="H31" s="49" t="s">
        <v>347</v>
      </c>
      <c r="I31" s="52">
        <f t="shared" si="2"/>
        <v>482</v>
      </c>
      <c r="K31" s="25" t="str">
        <f t="shared" si="1"/>
        <v>Matas Kvietkauskas</v>
      </c>
    </row>
    <row r="32" spans="1:11" s="25" customFormat="1" x14ac:dyDescent="0.25">
      <c r="A32" s="49">
        <v>10</v>
      </c>
      <c r="B32" s="49" t="s">
        <v>53</v>
      </c>
      <c r="C32" s="49" t="s">
        <v>348</v>
      </c>
      <c r="D32" s="49" t="s">
        <v>240</v>
      </c>
      <c r="E32" s="49" t="s">
        <v>349</v>
      </c>
      <c r="F32" s="51">
        <v>5.687499999999999E-3</v>
      </c>
      <c r="G32" s="49" t="s">
        <v>350</v>
      </c>
      <c r="H32" s="49" t="s">
        <v>351</v>
      </c>
      <c r="I32" s="52">
        <f t="shared" si="2"/>
        <v>451</v>
      </c>
      <c r="K32" s="25" t="str">
        <f t="shared" si="1"/>
        <v>Tomas Lukauskas</v>
      </c>
    </row>
    <row r="33" spans="1:11" s="25" customFormat="1" x14ac:dyDescent="0.25">
      <c r="A33" s="49">
        <v>11</v>
      </c>
      <c r="B33" s="49" t="s">
        <v>53</v>
      </c>
      <c r="C33" s="49" t="s">
        <v>352</v>
      </c>
      <c r="D33" s="49" t="s">
        <v>240</v>
      </c>
      <c r="E33" s="49" t="s">
        <v>241</v>
      </c>
      <c r="F33" s="51">
        <v>5.688657407407407E-3</v>
      </c>
      <c r="G33" s="49" t="s">
        <v>353</v>
      </c>
      <c r="H33" s="49" t="s">
        <v>354</v>
      </c>
      <c r="I33" s="52">
        <f t="shared" si="2"/>
        <v>450</v>
      </c>
      <c r="K33" s="25" t="str">
        <f t="shared" si="1"/>
        <v>Kristupas Kenstavičius</v>
      </c>
    </row>
    <row r="34" spans="1:11" s="25" customFormat="1" x14ac:dyDescent="0.25">
      <c r="A34" s="49">
        <v>12</v>
      </c>
      <c r="B34" s="49" t="s">
        <v>53</v>
      </c>
      <c r="C34" s="49" t="s">
        <v>355</v>
      </c>
      <c r="D34" s="49" t="s">
        <v>240</v>
      </c>
      <c r="E34" s="49" t="s">
        <v>241</v>
      </c>
      <c r="F34" s="51">
        <v>5.7928240740740744E-3</v>
      </c>
      <c r="G34" s="49" t="s">
        <v>356</v>
      </c>
      <c r="H34" s="49" t="s">
        <v>357</v>
      </c>
      <c r="I34" s="52">
        <f t="shared" si="2"/>
        <v>442</v>
      </c>
      <c r="K34" s="25" t="str">
        <f t="shared" si="1"/>
        <v>Dominik Grudinskij</v>
      </c>
    </row>
    <row r="35" spans="1:11" s="25" customFormat="1" x14ac:dyDescent="0.25">
      <c r="A35" s="49">
        <v>13</v>
      </c>
      <c r="B35" s="49" t="s">
        <v>53</v>
      </c>
      <c r="C35" s="49" t="s">
        <v>358</v>
      </c>
      <c r="D35" s="49" t="s">
        <v>240</v>
      </c>
      <c r="E35" s="49" t="s">
        <v>301</v>
      </c>
      <c r="F35" s="51">
        <v>6.023148148148149E-3</v>
      </c>
      <c r="G35" s="49" t="s">
        <v>359</v>
      </c>
      <c r="H35" s="49" t="s">
        <v>360</v>
      </c>
      <c r="I35" s="52">
        <f t="shared" si="2"/>
        <v>425</v>
      </c>
      <c r="K35" s="25" t="str">
        <f t="shared" si="1"/>
        <v>Karolis Trumpickas</v>
      </c>
    </row>
    <row r="36" spans="1:11" s="25" customFormat="1" x14ac:dyDescent="0.25">
      <c r="A36" s="49">
        <v>14</v>
      </c>
      <c r="B36" s="49" t="s">
        <v>53</v>
      </c>
      <c r="C36" s="49" t="s">
        <v>361</v>
      </c>
      <c r="D36" s="49" t="s">
        <v>240</v>
      </c>
      <c r="E36" s="49" t="s">
        <v>275</v>
      </c>
      <c r="F36" s="51">
        <v>6.1724537037037043E-3</v>
      </c>
      <c r="G36" s="49" t="s">
        <v>362</v>
      </c>
      <c r="H36" s="49" t="s">
        <v>363</v>
      </c>
      <c r="I36" s="52">
        <f t="shared" si="2"/>
        <v>415</v>
      </c>
      <c r="K36" s="25" t="str">
        <f t="shared" si="1"/>
        <v>Ernestas Pečiukas</v>
      </c>
    </row>
    <row r="37" spans="1:11" s="25" customFormat="1" x14ac:dyDescent="0.25">
      <c r="A37" s="49">
        <v>15</v>
      </c>
      <c r="B37" s="49" t="s">
        <v>51</v>
      </c>
      <c r="C37" s="49" t="s">
        <v>364</v>
      </c>
      <c r="D37" s="49" t="s">
        <v>240</v>
      </c>
      <c r="E37" s="49" t="s">
        <v>275</v>
      </c>
      <c r="F37" s="51">
        <v>6.2291666666666676E-3</v>
      </c>
      <c r="G37" s="49" t="s">
        <v>365</v>
      </c>
      <c r="H37" s="49" t="s">
        <v>366</v>
      </c>
      <c r="I37" s="52">
        <f t="shared" si="2"/>
        <v>411</v>
      </c>
      <c r="K37" s="25" t="str">
        <f t="shared" si="1"/>
        <v>Urtė Šukytė</v>
      </c>
    </row>
    <row r="38" spans="1:11" s="25" customFormat="1" x14ac:dyDescent="0.25">
      <c r="A38" s="49">
        <v>16</v>
      </c>
      <c r="B38" s="49" t="s">
        <v>51</v>
      </c>
      <c r="C38" s="49" t="s">
        <v>367</v>
      </c>
      <c r="D38" s="49" t="s">
        <v>240</v>
      </c>
      <c r="E38" s="49" t="s">
        <v>275</v>
      </c>
      <c r="F38" s="51">
        <v>7.3171296296296292E-3</v>
      </c>
      <c r="G38" s="49" t="s">
        <v>368</v>
      </c>
      <c r="H38" s="49" t="s">
        <v>369</v>
      </c>
      <c r="I38" s="52">
        <f t="shared" si="2"/>
        <v>350</v>
      </c>
      <c r="K38" s="25" t="str">
        <f t="shared" si="1"/>
        <v>Ugnė Stepanova</v>
      </c>
    </row>
    <row r="39" spans="1:11" s="25" customFormat="1" x14ac:dyDescent="0.25">
      <c r="A39" s="49">
        <v>17</v>
      </c>
      <c r="B39" s="49" t="s">
        <v>51</v>
      </c>
      <c r="C39" s="49" t="s">
        <v>370</v>
      </c>
      <c r="D39" s="49" t="s">
        <v>240</v>
      </c>
      <c r="E39" s="49" t="s">
        <v>249</v>
      </c>
      <c r="F39" s="51">
        <v>7.9837962962962961E-3</v>
      </c>
      <c r="G39" s="49" t="s">
        <v>371</v>
      </c>
      <c r="H39" s="49" t="s">
        <v>372</v>
      </c>
      <c r="I39" s="52">
        <f t="shared" si="2"/>
        <v>321</v>
      </c>
      <c r="K39" s="25" t="str">
        <f t="shared" si="1"/>
        <v>Arijana Šukytė</v>
      </c>
    </row>
    <row r="40" spans="1:11" s="25" customFormat="1" x14ac:dyDescent="0.25">
      <c r="A40" s="49">
        <v>18</v>
      </c>
      <c r="B40" s="49" t="s">
        <v>51</v>
      </c>
      <c r="C40" s="49" t="s">
        <v>373</v>
      </c>
      <c r="D40" s="49" t="s">
        <v>240</v>
      </c>
      <c r="E40" s="49" t="s">
        <v>349</v>
      </c>
      <c r="F40" s="51">
        <v>8.052083333333333E-3</v>
      </c>
      <c r="G40" s="49" t="s">
        <v>374</v>
      </c>
      <c r="H40" s="49" t="s">
        <v>375</v>
      </c>
      <c r="I40" s="52">
        <f t="shared" si="2"/>
        <v>318</v>
      </c>
      <c r="K40" s="25" t="str">
        <f t="shared" si="1"/>
        <v>Urtė Vaškytė</v>
      </c>
    </row>
    <row r="41" spans="1:11" s="25" customFormat="1" x14ac:dyDescent="0.25">
      <c r="A41" s="49">
        <v>19</v>
      </c>
      <c r="B41" s="49" t="s">
        <v>51</v>
      </c>
      <c r="C41" s="49" t="s">
        <v>376</v>
      </c>
      <c r="D41" s="49" t="s">
        <v>240</v>
      </c>
      <c r="E41" s="49" t="s">
        <v>275</v>
      </c>
      <c r="F41" s="51">
        <v>8.2418981481481492E-3</v>
      </c>
      <c r="G41" s="49" t="s">
        <v>377</v>
      </c>
      <c r="H41" s="49" t="s">
        <v>378</v>
      </c>
      <c r="I41" s="52">
        <f t="shared" si="2"/>
        <v>311</v>
      </c>
      <c r="K41" s="25" t="str">
        <f t="shared" si="1"/>
        <v>Vėjūnė Šukytė</v>
      </c>
    </row>
    <row r="42" spans="1:11" s="25" customFormat="1" x14ac:dyDescent="0.25">
      <c r="A42" s="49">
        <v>20</v>
      </c>
      <c r="B42" s="49" t="s">
        <v>53</v>
      </c>
      <c r="C42" s="49" t="s">
        <v>379</v>
      </c>
      <c r="D42" s="49" t="s">
        <v>240</v>
      </c>
      <c r="E42" s="49" t="s">
        <v>249</v>
      </c>
      <c r="F42" s="51">
        <v>8.2511574074074067E-3</v>
      </c>
      <c r="G42" s="49" t="s">
        <v>380</v>
      </c>
      <c r="H42" s="49" t="s">
        <v>381</v>
      </c>
      <c r="I42" s="52">
        <f t="shared" si="2"/>
        <v>311</v>
      </c>
      <c r="K42" s="25" t="str">
        <f t="shared" si="1"/>
        <v>Aivaras Misevičius</v>
      </c>
    </row>
    <row r="43" spans="1:11" s="25" customFormat="1" x14ac:dyDescent="0.25">
      <c r="A43" s="49">
        <v>21</v>
      </c>
      <c r="B43" s="49" t="s">
        <v>53</v>
      </c>
      <c r="C43" s="49" t="s">
        <v>382</v>
      </c>
      <c r="D43" s="49" t="s">
        <v>240</v>
      </c>
      <c r="E43" s="49" t="s">
        <v>249</v>
      </c>
      <c r="F43" s="51">
        <v>9.4189814814814813E-3</v>
      </c>
      <c r="G43" s="49" t="s">
        <v>383</v>
      </c>
      <c r="H43" s="49" t="s">
        <v>384</v>
      </c>
      <c r="I43" s="52">
        <f t="shared" si="2"/>
        <v>272</v>
      </c>
      <c r="K43" s="25" t="str">
        <f t="shared" si="1"/>
        <v>Emilis Seikauskas</v>
      </c>
    </row>
    <row r="44" spans="1:11" s="25" customFormat="1" x14ac:dyDescent="0.25">
      <c r="A44" s="49">
        <v>22</v>
      </c>
      <c r="B44" s="49" t="s">
        <v>53</v>
      </c>
      <c r="C44" s="49" t="s">
        <v>385</v>
      </c>
      <c r="D44" s="49" t="s">
        <v>240</v>
      </c>
      <c r="E44" s="49" t="s">
        <v>249</v>
      </c>
      <c r="F44" s="49"/>
      <c r="G44" s="49" t="s">
        <v>273</v>
      </c>
      <c r="H44" s="49" t="s">
        <v>273</v>
      </c>
      <c r="I44" s="52">
        <f t="shared" si="2"/>
        <v>0</v>
      </c>
      <c r="K44" s="25" t="str">
        <f t="shared" si="1"/>
        <v>Benas Malinauskas</v>
      </c>
    </row>
    <row r="45" spans="1:11" s="25" customFormat="1" x14ac:dyDescent="0.25">
      <c r="A45" s="49">
        <v>22</v>
      </c>
      <c r="B45" s="49" t="s">
        <v>53</v>
      </c>
      <c r="C45" s="49" t="s">
        <v>386</v>
      </c>
      <c r="D45" s="49" t="s">
        <v>240</v>
      </c>
      <c r="E45" s="49" t="s">
        <v>249</v>
      </c>
      <c r="F45" s="49"/>
      <c r="G45" s="49" t="s">
        <v>272</v>
      </c>
      <c r="H45" s="49" t="s">
        <v>273</v>
      </c>
      <c r="I45" s="52">
        <f t="shared" si="2"/>
        <v>0</v>
      </c>
      <c r="K45" s="25" t="str">
        <f t="shared" si="1"/>
        <v>Vytautas Balčiūnas</v>
      </c>
    </row>
    <row r="46" spans="1:11" s="25" customFormat="1" x14ac:dyDescent="0.25">
      <c r="A46" s="49">
        <v>22</v>
      </c>
      <c r="B46" s="49" t="s">
        <v>53</v>
      </c>
      <c r="C46" s="49" t="s">
        <v>387</v>
      </c>
      <c r="D46" s="49" t="s">
        <v>240</v>
      </c>
      <c r="E46" s="49" t="s">
        <v>388</v>
      </c>
      <c r="F46" s="49"/>
      <c r="G46" s="49" t="s">
        <v>272</v>
      </c>
      <c r="H46" s="49" t="s">
        <v>273</v>
      </c>
      <c r="I46" s="52">
        <f t="shared" si="2"/>
        <v>0</v>
      </c>
      <c r="K46" s="25" t="str">
        <f t="shared" si="1"/>
        <v>Ernestas Lysionok</v>
      </c>
    </row>
    <row r="47" spans="1:11" s="25" customFormat="1" x14ac:dyDescent="0.25">
      <c r="A47" s="49">
        <v>22</v>
      </c>
      <c r="B47" s="49" t="s">
        <v>53</v>
      </c>
      <c r="C47" s="49" t="s">
        <v>389</v>
      </c>
      <c r="D47" s="49" t="s">
        <v>240</v>
      </c>
      <c r="E47" s="49" t="s">
        <v>390</v>
      </c>
      <c r="F47" s="49"/>
      <c r="G47" s="49" t="s">
        <v>272</v>
      </c>
      <c r="H47" s="49" t="s">
        <v>273</v>
      </c>
      <c r="I47" s="52">
        <f t="shared" si="2"/>
        <v>0</v>
      </c>
      <c r="K47" s="25" t="str">
        <f t="shared" si="1"/>
        <v>Zigmas Šarka</v>
      </c>
    </row>
    <row r="48" spans="1:11" s="25" customFormat="1" x14ac:dyDescent="0.25">
      <c r="A48" s="49">
        <v>22</v>
      </c>
      <c r="B48" s="49" t="s">
        <v>53</v>
      </c>
      <c r="C48" s="49" t="s">
        <v>391</v>
      </c>
      <c r="D48" s="49" t="s">
        <v>240</v>
      </c>
      <c r="E48" s="49" t="s">
        <v>349</v>
      </c>
      <c r="F48" s="49"/>
      <c r="G48" s="49" t="s">
        <v>272</v>
      </c>
      <c r="H48" s="49" t="s">
        <v>273</v>
      </c>
      <c r="I48" s="52">
        <f t="shared" si="2"/>
        <v>0</v>
      </c>
      <c r="K48" s="25" t="str">
        <f t="shared" si="1"/>
        <v>Karolis Čiuplys</v>
      </c>
    </row>
    <row r="49" spans="1:11" s="25" customFormat="1" x14ac:dyDescent="0.25">
      <c r="A49" s="49">
        <v>22</v>
      </c>
      <c r="B49" s="49" t="s">
        <v>51</v>
      </c>
      <c r="C49" s="49" t="s">
        <v>392</v>
      </c>
      <c r="D49" s="49" t="s">
        <v>240</v>
      </c>
      <c r="E49" s="49" t="s">
        <v>275</v>
      </c>
      <c r="F49" s="49"/>
      <c r="G49" s="49" t="s">
        <v>273</v>
      </c>
      <c r="H49" s="49" t="s">
        <v>273</v>
      </c>
      <c r="I49" s="52">
        <f t="shared" si="2"/>
        <v>0</v>
      </c>
      <c r="K49" s="25" t="str">
        <f t="shared" si="1"/>
        <v>Kornelija Balčiūnaitė</v>
      </c>
    </row>
    <row r="50" spans="1:11" s="25" customFormat="1" x14ac:dyDescent="0.25">
      <c r="A50" s="49">
        <v>22</v>
      </c>
      <c r="B50" s="49" t="s">
        <v>51</v>
      </c>
      <c r="C50" s="49" t="s">
        <v>393</v>
      </c>
      <c r="D50" s="49" t="s">
        <v>240</v>
      </c>
      <c r="E50" s="49" t="s">
        <v>275</v>
      </c>
      <c r="F50" s="49"/>
      <c r="G50" s="49" t="s">
        <v>273</v>
      </c>
      <c r="H50" s="49" t="s">
        <v>273</v>
      </c>
      <c r="I50" s="52">
        <f t="shared" si="2"/>
        <v>0</v>
      </c>
      <c r="K50" s="25" t="str">
        <f t="shared" si="1"/>
        <v>Vesta Linkevičiūtė</v>
      </c>
    </row>
    <row r="51" spans="1:11" s="25" customFormat="1" x14ac:dyDescent="0.25">
      <c r="A51" s="49">
        <v>22</v>
      </c>
      <c r="B51" s="49" t="s">
        <v>51</v>
      </c>
      <c r="C51" s="49" t="s">
        <v>394</v>
      </c>
      <c r="D51" s="49" t="s">
        <v>240</v>
      </c>
      <c r="E51" s="49" t="s">
        <v>395</v>
      </c>
      <c r="F51" s="49"/>
      <c r="G51" s="49" t="s">
        <v>272</v>
      </c>
      <c r="H51" s="49" t="s">
        <v>273</v>
      </c>
      <c r="I51" s="52">
        <f t="shared" si="2"/>
        <v>0</v>
      </c>
      <c r="K51" s="25" t="str">
        <f t="shared" si="1"/>
        <v>Viltė Bertašiūtė</v>
      </c>
    </row>
    <row r="52" spans="1:11" s="25" customFormat="1" x14ac:dyDescent="0.25">
      <c r="A52" s="49">
        <v>22</v>
      </c>
      <c r="B52" s="49" t="s">
        <v>51</v>
      </c>
      <c r="C52" s="49" t="s">
        <v>396</v>
      </c>
      <c r="D52" s="49" t="s">
        <v>240</v>
      </c>
      <c r="E52" s="49" t="s">
        <v>241</v>
      </c>
      <c r="F52" s="49"/>
      <c r="G52" s="49" t="s">
        <v>272</v>
      </c>
      <c r="H52" s="49" t="s">
        <v>273</v>
      </c>
      <c r="I52" s="52">
        <f t="shared" si="2"/>
        <v>0</v>
      </c>
      <c r="K52" s="25" t="str">
        <f t="shared" si="1"/>
        <v>Enrika Krakelytė</v>
      </c>
    </row>
    <row r="53" spans="1:11" s="25" customFormat="1" x14ac:dyDescent="0.25">
      <c r="A53" s="49">
        <v>22</v>
      </c>
      <c r="B53" s="49" t="s">
        <v>51</v>
      </c>
      <c r="C53" s="49" t="s">
        <v>397</v>
      </c>
      <c r="D53" s="49" t="s">
        <v>240</v>
      </c>
      <c r="E53" s="49" t="s">
        <v>241</v>
      </c>
      <c r="F53" s="49"/>
      <c r="G53" s="49" t="s">
        <v>272</v>
      </c>
      <c r="H53" s="49" t="s">
        <v>273</v>
      </c>
      <c r="I53" s="52">
        <f t="shared" si="2"/>
        <v>0</v>
      </c>
      <c r="K53" s="25" t="str">
        <f t="shared" si="1"/>
        <v>Martina Notari</v>
      </c>
    </row>
    <row r="54" spans="1:11" s="25" customFormat="1" x14ac:dyDescent="0.25">
      <c r="A54" s="49">
        <v>22</v>
      </c>
      <c r="B54" s="49" t="s">
        <v>51</v>
      </c>
      <c r="C54" s="49" t="s">
        <v>398</v>
      </c>
      <c r="D54" s="49" t="s">
        <v>240</v>
      </c>
      <c r="E54" s="49" t="s">
        <v>241</v>
      </c>
      <c r="F54" s="49"/>
      <c r="G54" s="49" t="s">
        <v>272</v>
      </c>
      <c r="H54" s="49" t="s">
        <v>273</v>
      </c>
      <c r="I54" s="52">
        <f t="shared" si="2"/>
        <v>0</v>
      </c>
      <c r="K54" s="25" t="str">
        <f t="shared" si="1"/>
        <v>Rūta Balčiūnaitė</v>
      </c>
    </row>
    <row r="55" spans="1:11" s="25" customFormat="1" x14ac:dyDescent="0.25">
      <c r="I55" s="20"/>
    </row>
    <row r="56" spans="1:11" s="25" customFormat="1" x14ac:dyDescent="0.25">
      <c r="I56" s="20"/>
    </row>
    <row r="57" spans="1:11" x14ac:dyDescent="0.25">
      <c r="A57" s="25"/>
      <c r="C57" s="25"/>
      <c r="D57" s="25"/>
      <c r="E57" s="25"/>
      <c r="F57" s="25"/>
      <c r="G57" s="25"/>
      <c r="H57" s="25"/>
      <c r="I57" s="20"/>
      <c r="K57" s="25"/>
    </row>
    <row r="58" spans="1:11" x14ac:dyDescent="0.25">
      <c r="A58" s="20" t="s">
        <v>278</v>
      </c>
      <c r="C58" s="25"/>
      <c r="D58" s="25"/>
      <c r="E58" s="25"/>
      <c r="F58" s="25"/>
      <c r="G58" s="25"/>
      <c r="H58" s="25"/>
      <c r="I58" s="20"/>
      <c r="K58" s="25"/>
    </row>
    <row r="59" spans="1:11" x14ac:dyDescent="0.25">
      <c r="A59" s="25" t="s">
        <v>279</v>
      </c>
      <c r="C59" s="25"/>
      <c r="D59" s="25"/>
      <c r="E59" s="25"/>
      <c r="F59" s="25"/>
      <c r="G59" s="25"/>
      <c r="H59" s="25"/>
      <c r="I59" s="20"/>
      <c r="K59" s="25"/>
    </row>
    <row r="60" spans="1:11" x14ac:dyDescent="0.25">
      <c r="A60" s="49" t="s">
        <v>1</v>
      </c>
      <c r="B60" s="49" t="s">
        <v>4</v>
      </c>
      <c r="C60" s="49" t="s">
        <v>235</v>
      </c>
      <c r="D60" s="49" t="s">
        <v>236</v>
      </c>
      <c r="E60" s="49" t="s">
        <v>237</v>
      </c>
      <c r="F60" s="49" t="s">
        <v>238</v>
      </c>
      <c r="G60" s="49" t="s">
        <v>98</v>
      </c>
      <c r="H60" s="49" t="s">
        <v>148</v>
      </c>
      <c r="I60" s="50" t="s">
        <v>0</v>
      </c>
      <c r="K60" s="25"/>
    </row>
    <row r="61" spans="1:11" x14ac:dyDescent="0.25">
      <c r="A61" s="49">
        <v>1</v>
      </c>
      <c r="B61" s="49" t="s">
        <v>108</v>
      </c>
      <c r="C61" s="49" t="s">
        <v>280</v>
      </c>
      <c r="D61" s="49" t="s">
        <v>240</v>
      </c>
      <c r="E61" s="49" t="s">
        <v>281</v>
      </c>
      <c r="F61" s="51">
        <v>7.1261574074074074E-3</v>
      </c>
      <c r="G61" s="49" t="s">
        <v>282</v>
      </c>
      <c r="H61" s="49" t="s">
        <v>283</v>
      </c>
      <c r="I61" s="52">
        <f>IFERROR(ROUND($F$61/F61*700,0),0)</f>
        <v>700</v>
      </c>
      <c r="K61" s="25" t="str">
        <f t="shared" si="1"/>
        <v>Rytis Grašys</v>
      </c>
    </row>
    <row r="62" spans="1:11" x14ac:dyDescent="0.25">
      <c r="A62" s="49">
        <v>2</v>
      </c>
      <c r="B62" s="49" t="s">
        <v>108</v>
      </c>
      <c r="C62" s="49" t="s">
        <v>284</v>
      </c>
      <c r="D62" s="49" t="s">
        <v>240</v>
      </c>
      <c r="E62" s="49" t="s">
        <v>253</v>
      </c>
      <c r="F62" s="51">
        <v>8.0856481481481474E-3</v>
      </c>
      <c r="G62" s="49" t="s">
        <v>285</v>
      </c>
      <c r="H62" s="49" t="s">
        <v>286</v>
      </c>
      <c r="I62" s="52">
        <f t="shared" ref="I62:I73" si="3">IFERROR(ROUND($F$61/F62*700,0),0)</f>
        <v>617</v>
      </c>
      <c r="K62" s="25" t="str">
        <f t="shared" si="1"/>
        <v>Linas Jocius</v>
      </c>
    </row>
    <row r="63" spans="1:11" x14ac:dyDescent="0.25">
      <c r="A63" s="49">
        <v>3</v>
      </c>
      <c r="B63" s="49" t="s">
        <v>108</v>
      </c>
      <c r="C63" s="49" t="s">
        <v>287</v>
      </c>
      <c r="D63" s="49" t="s">
        <v>240</v>
      </c>
      <c r="E63" s="49" t="s">
        <v>288</v>
      </c>
      <c r="F63" s="51">
        <v>8.217592592592594E-3</v>
      </c>
      <c r="G63" s="49" t="s">
        <v>289</v>
      </c>
      <c r="H63" s="49" t="s">
        <v>290</v>
      </c>
      <c r="I63" s="52">
        <f t="shared" si="3"/>
        <v>607</v>
      </c>
      <c r="K63" s="25" t="str">
        <f t="shared" si="1"/>
        <v>Raimondas Pasternackis</v>
      </c>
    </row>
    <row r="64" spans="1:11" x14ac:dyDescent="0.25">
      <c r="A64" s="49">
        <v>4</v>
      </c>
      <c r="B64" s="49" t="s">
        <v>56</v>
      </c>
      <c r="C64" s="49" t="s">
        <v>291</v>
      </c>
      <c r="D64" s="49" t="s">
        <v>240</v>
      </c>
      <c r="E64" s="49" t="s">
        <v>292</v>
      </c>
      <c r="F64" s="51">
        <v>8.564814814814815E-3</v>
      </c>
      <c r="G64" s="49" t="s">
        <v>293</v>
      </c>
      <c r="H64" s="49" t="s">
        <v>294</v>
      </c>
      <c r="I64" s="52">
        <f t="shared" si="3"/>
        <v>582</v>
      </c>
      <c r="K64" s="25" t="str">
        <f t="shared" si="1"/>
        <v>Gerda Veikutytė</v>
      </c>
    </row>
    <row r="65" spans="1:11" x14ac:dyDescent="0.25">
      <c r="A65" s="49">
        <v>5</v>
      </c>
      <c r="B65" s="49" t="s">
        <v>108</v>
      </c>
      <c r="C65" s="49" t="s">
        <v>295</v>
      </c>
      <c r="D65" s="49" t="s">
        <v>296</v>
      </c>
      <c r="E65" s="49" t="s">
        <v>297</v>
      </c>
      <c r="F65" s="51">
        <v>8.8981481481481481E-3</v>
      </c>
      <c r="G65" s="49" t="s">
        <v>298</v>
      </c>
      <c r="H65" s="49" t="s">
        <v>299</v>
      </c>
      <c r="I65" s="52">
        <f t="shared" si="3"/>
        <v>561</v>
      </c>
      <c r="K65" s="25" t="str">
        <f t="shared" si="1"/>
        <v>Ignas Vasilevicius</v>
      </c>
    </row>
    <row r="66" spans="1:11" x14ac:dyDescent="0.25">
      <c r="A66" s="49">
        <v>6</v>
      </c>
      <c r="B66" s="49" t="s">
        <v>56</v>
      </c>
      <c r="C66" s="49" t="s">
        <v>300</v>
      </c>
      <c r="D66" s="49" t="s">
        <v>240</v>
      </c>
      <c r="E66" s="49" t="s">
        <v>301</v>
      </c>
      <c r="F66" s="51">
        <v>9.0995370370370362E-3</v>
      </c>
      <c r="G66" s="49" t="s">
        <v>302</v>
      </c>
      <c r="H66" s="49" t="s">
        <v>303</v>
      </c>
      <c r="I66" s="52">
        <f t="shared" si="3"/>
        <v>548</v>
      </c>
      <c r="K66" s="25" t="str">
        <f t="shared" si="1"/>
        <v>Kotryna Daraškevičiūtė</v>
      </c>
    </row>
    <row r="67" spans="1:11" x14ac:dyDescent="0.25">
      <c r="A67" s="49">
        <v>7</v>
      </c>
      <c r="B67" s="49" t="s">
        <v>108</v>
      </c>
      <c r="C67" s="49" t="s">
        <v>304</v>
      </c>
      <c r="D67" s="49" t="s">
        <v>296</v>
      </c>
      <c r="E67" s="49" t="s">
        <v>297</v>
      </c>
      <c r="F67" s="51">
        <v>9.7048611111111103E-3</v>
      </c>
      <c r="G67" s="49" t="s">
        <v>305</v>
      </c>
      <c r="H67" s="49" t="s">
        <v>306</v>
      </c>
      <c r="I67" s="52">
        <f t="shared" si="3"/>
        <v>514</v>
      </c>
      <c r="K67" s="25" t="str">
        <f t="shared" si="1"/>
        <v>Juozas Vasilevicius</v>
      </c>
    </row>
    <row r="68" spans="1:11" x14ac:dyDescent="0.25">
      <c r="A68" s="49">
        <v>8</v>
      </c>
      <c r="B68" s="49" t="s">
        <v>108</v>
      </c>
      <c r="C68" s="49" t="s">
        <v>307</v>
      </c>
      <c r="D68" s="49" t="s">
        <v>296</v>
      </c>
      <c r="E68" s="49" t="s">
        <v>297</v>
      </c>
      <c r="F68" s="51">
        <v>1.111574074074074E-2</v>
      </c>
      <c r="G68" s="49" t="s">
        <v>308</v>
      </c>
      <c r="H68" s="49" t="s">
        <v>309</v>
      </c>
      <c r="I68" s="52">
        <f t="shared" si="3"/>
        <v>449</v>
      </c>
      <c r="K68" s="25" t="str">
        <f t="shared" si="1"/>
        <v>Simas Vasilevicius</v>
      </c>
    </row>
    <row r="69" spans="1:11" x14ac:dyDescent="0.25">
      <c r="A69" s="49">
        <v>9</v>
      </c>
      <c r="B69" s="49" t="s">
        <v>56</v>
      </c>
      <c r="C69" s="49" t="s">
        <v>310</v>
      </c>
      <c r="D69" s="49" t="s">
        <v>240</v>
      </c>
      <c r="E69" s="49" t="s">
        <v>301</v>
      </c>
      <c r="F69" s="51">
        <v>4.6180555555555558E-3</v>
      </c>
      <c r="G69" s="49" t="s">
        <v>311</v>
      </c>
      <c r="H69" s="49" t="s">
        <v>273</v>
      </c>
      <c r="I69" s="52">
        <v>0</v>
      </c>
      <c r="K69" s="25" t="str">
        <f t="shared" ref="K69:K127" si="4">RIGHT(C69,(LEN(C69)-FIND(" ",C69,1)))&amp;" "&amp;LEFT(C69,(FIND(" ",C69)-1))</f>
        <v>Elena Daraškevičiūtė</v>
      </c>
    </row>
    <row r="70" spans="1:11" x14ac:dyDescent="0.25">
      <c r="A70" s="49">
        <v>10</v>
      </c>
      <c r="B70" s="49" t="s">
        <v>56</v>
      </c>
      <c r="C70" s="49" t="s">
        <v>312</v>
      </c>
      <c r="D70" s="49" t="s">
        <v>240</v>
      </c>
      <c r="E70" s="49" t="s">
        <v>301</v>
      </c>
      <c r="F70" s="49"/>
      <c r="G70" s="49" t="s">
        <v>272</v>
      </c>
      <c r="H70" s="49" t="s">
        <v>273</v>
      </c>
      <c r="I70" s="52">
        <f t="shared" si="3"/>
        <v>0</v>
      </c>
      <c r="K70" s="25" t="str">
        <f t="shared" si="4"/>
        <v>Ugnė Palionytė</v>
      </c>
    </row>
    <row r="71" spans="1:11" x14ac:dyDescent="0.25">
      <c r="A71" s="49">
        <v>10</v>
      </c>
      <c r="B71" s="49" t="s">
        <v>56</v>
      </c>
      <c r="C71" s="49" t="s">
        <v>313</v>
      </c>
      <c r="D71" s="49" t="s">
        <v>240</v>
      </c>
      <c r="E71" s="49" t="s">
        <v>301</v>
      </c>
      <c r="F71" s="49"/>
      <c r="G71" s="49" t="s">
        <v>272</v>
      </c>
      <c r="H71" s="49" t="s">
        <v>273</v>
      </c>
      <c r="I71" s="52">
        <f t="shared" si="3"/>
        <v>0</v>
      </c>
      <c r="K71" s="25" t="str">
        <f t="shared" si="4"/>
        <v>Sandra Mažvilaitė</v>
      </c>
    </row>
    <row r="72" spans="1:11" x14ac:dyDescent="0.25">
      <c r="A72" s="49">
        <v>10</v>
      </c>
      <c r="B72" s="49" t="s">
        <v>108</v>
      </c>
      <c r="C72" s="49" t="s">
        <v>314</v>
      </c>
      <c r="D72" s="49" t="s">
        <v>240</v>
      </c>
      <c r="E72" s="49" t="s">
        <v>301</v>
      </c>
      <c r="F72" s="49"/>
      <c r="G72" s="49" t="s">
        <v>272</v>
      </c>
      <c r="H72" s="49" t="s">
        <v>273</v>
      </c>
      <c r="I72" s="52">
        <f t="shared" si="3"/>
        <v>0</v>
      </c>
      <c r="K72" s="25" t="str">
        <f t="shared" si="4"/>
        <v>Augustas Mažeika</v>
      </c>
    </row>
    <row r="73" spans="1:11" x14ac:dyDescent="0.25">
      <c r="A73" s="49">
        <v>10</v>
      </c>
      <c r="B73" s="49" t="s">
        <v>108</v>
      </c>
      <c r="C73" s="49" t="s">
        <v>315</v>
      </c>
      <c r="D73" s="49" t="s">
        <v>240</v>
      </c>
      <c r="E73" s="49" t="s">
        <v>316</v>
      </c>
      <c r="F73" s="49"/>
      <c r="G73" s="49" t="s">
        <v>272</v>
      </c>
      <c r="H73" s="49" t="s">
        <v>273</v>
      </c>
      <c r="I73" s="52">
        <f t="shared" si="3"/>
        <v>0</v>
      </c>
      <c r="K73" s="25" t="str">
        <f t="shared" si="4"/>
        <v>Vytautas Baltmiškis</v>
      </c>
    </row>
    <row r="74" spans="1:11" x14ac:dyDescent="0.25">
      <c r="A74" s="25"/>
      <c r="C74" s="25"/>
      <c r="D74" s="25"/>
      <c r="E74" s="25"/>
      <c r="F74" s="25"/>
      <c r="G74" s="25"/>
      <c r="H74" s="25"/>
      <c r="I74" s="20"/>
      <c r="K74" s="25"/>
    </row>
    <row r="75" spans="1:11" x14ac:dyDescent="0.25">
      <c r="K75" s="25"/>
    </row>
    <row r="76" spans="1:11" x14ac:dyDescent="0.25">
      <c r="A76" s="25"/>
      <c r="C76" s="25"/>
      <c r="D76" s="25"/>
      <c r="E76" s="25"/>
      <c r="F76" s="25"/>
      <c r="G76" s="25"/>
      <c r="H76" s="25"/>
      <c r="I76" s="20"/>
      <c r="K76" s="25"/>
    </row>
    <row r="77" spans="1:11" x14ac:dyDescent="0.25">
      <c r="A77" s="25"/>
      <c r="C77" s="25"/>
      <c r="D77" s="25"/>
      <c r="E77" s="25"/>
      <c r="F77" s="25"/>
      <c r="G77" s="25"/>
      <c r="H77" s="25"/>
      <c r="I77" s="20"/>
      <c r="K77" s="25"/>
    </row>
    <row r="78" spans="1:11" x14ac:dyDescent="0.25">
      <c r="A78" s="20" t="s">
        <v>399</v>
      </c>
      <c r="C78" s="25"/>
      <c r="D78" s="25"/>
      <c r="E78" s="25"/>
      <c r="F78" s="25"/>
      <c r="G78" s="25"/>
      <c r="H78" s="25"/>
      <c r="I78" s="20"/>
      <c r="K78" s="25"/>
    </row>
    <row r="79" spans="1:11" x14ac:dyDescent="0.25">
      <c r="A79" s="25" t="s">
        <v>400</v>
      </c>
      <c r="C79" s="25"/>
      <c r="D79" s="25"/>
      <c r="E79" s="25"/>
      <c r="F79" s="25"/>
      <c r="G79" s="25"/>
      <c r="H79" s="25"/>
      <c r="I79" s="20"/>
      <c r="K79" s="25"/>
    </row>
    <row r="80" spans="1:11" x14ac:dyDescent="0.25">
      <c r="A80" s="49" t="s">
        <v>1</v>
      </c>
      <c r="B80" s="49" t="s">
        <v>4</v>
      </c>
      <c r="C80" s="49" t="s">
        <v>235</v>
      </c>
      <c r="D80" s="49" t="s">
        <v>236</v>
      </c>
      <c r="E80" s="49" t="s">
        <v>237</v>
      </c>
      <c r="F80" s="49" t="s">
        <v>238</v>
      </c>
      <c r="G80" s="49" t="s">
        <v>98</v>
      </c>
      <c r="H80" s="49" t="s">
        <v>148</v>
      </c>
      <c r="I80" s="50" t="s">
        <v>0</v>
      </c>
      <c r="K80" s="25"/>
    </row>
    <row r="81" spans="1:11" x14ac:dyDescent="0.25">
      <c r="A81" s="49">
        <v>1</v>
      </c>
      <c r="B81" s="49" t="s">
        <v>37</v>
      </c>
      <c r="C81" s="49" t="s">
        <v>401</v>
      </c>
      <c r="D81" s="49" t="s">
        <v>323</v>
      </c>
      <c r="E81" s="49" t="s">
        <v>324</v>
      </c>
      <c r="F81" s="51">
        <v>7.658564814814816E-3</v>
      </c>
      <c r="G81" s="49" t="s">
        <v>402</v>
      </c>
      <c r="H81" s="49" t="s">
        <v>403</v>
      </c>
      <c r="I81" s="52">
        <f>IFERROR(ROUND($F$81/F81*800,0),0)</f>
        <v>800</v>
      </c>
      <c r="K81" s="25" t="str">
        <f t="shared" si="4"/>
        <v>Sandis Kornijenko</v>
      </c>
    </row>
    <row r="82" spans="1:11" x14ac:dyDescent="0.25">
      <c r="A82" s="49">
        <v>2</v>
      </c>
      <c r="B82" s="49" t="s">
        <v>37</v>
      </c>
      <c r="C82" s="49" t="s">
        <v>404</v>
      </c>
      <c r="D82" s="49" t="s">
        <v>240</v>
      </c>
      <c r="E82" s="49" t="s">
        <v>405</v>
      </c>
      <c r="F82" s="51">
        <v>8.6840277777777784E-3</v>
      </c>
      <c r="G82" s="49" t="s">
        <v>406</v>
      </c>
      <c r="H82" s="49" t="s">
        <v>407</v>
      </c>
      <c r="I82" s="52">
        <f t="shared" ref="I82:I127" si="5">IFERROR(ROUND($F$81/F82*800,0),0)</f>
        <v>706</v>
      </c>
      <c r="K82" s="25" t="str">
        <f t="shared" si="4"/>
        <v>Kasparas Apkievičius</v>
      </c>
    </row>
    <row r="83" spans="1:11" x14ac:dyDescent="0.25">
      <c r="A83" s="49">
        <v>3</v>
      </c>
      <c r="B83" s="49" t="s">
        <v>37</v>
      </c>
      <c r="C83" s="49" t="s">
        <v>408</v>
      </c>
      <c r="D83" s="49" t="s">
        <v>240</v>
      </c>
      <c r="E83" s="49" t="s">
        <v>301</v>
      </c>
      <c r="F83" s="51">
        <v>8.7905092592592601E-3</v>
      </c>
      <c r="G83" s="49" t="s">
        <v>409</v>
      </c>
      <c r="H83" s="49" t="s">
        <v>410</v>
      </c>
      <c r="I83" s="52">
        <f t="shared" si="5"/>
        <v>697</v>
      </c>
      <c r="K83" s="25" t="str">
        <f t="shared" si="4"/>
        <v>Titas Jakštas</v>
      </c>
    </row>
    <row r="84" spans="1:11" x14ac:dyDescent="0.25">
      <c r="A84" s="49">
        <v>4</v>
      </c>
      <c r="B84" s="49" t="s">
        <v>42</v>
      </c>
      <c r="C84" s="49" t="s">
        <v>411</v>
      </c>
      <c r="D84" s="49" t="s">
        <v>240</v>
      </c>
      <c r="E84" s="49" t="s">
        <v>241</v>
      </c>
      <c r="F84" s="51">
        <v>8.8148148148148153E-3</v>
      </c>
      <c r="G84" s="49" t="s">
        <v>412</v>
      </c>
      <c r="H84" s="49" t="s">
        <v>413</v>
      </c>
      <c r="I84" s="52">
        <f t="shared" si="5"/>
        <v>695</v>
      </c>
      <c r="K84" s="25" t="str">
        <f t="shared" si="4"/>
        <v>Emilė Steponėnaitė</v>
      </c>
    </row>
    <row r="85" spans="1:11" x14ac:dyDescent="0.25">
      <c r="A85" s="49">
        <v>5</v>
      </c>
      <c r="B85" s="49" t="s">
        <v>49</v>
      </c>
      <c r="C85" s="49" t="s">
        <v>414</v>
      </c>
      <c r="D85" s="49" t="s">
        <v>240</v>
      </c>
      <c r="E85" s="49" t="s">
        <v>241</v>
      </c>
      <c r="F85" s="51">
        <v>8.8217592592592601E-3</v>
      </c>
      <c r="G85" s="49" t="s">
        <v>415</v>
      </c>
      <c r="H85" s="49" t="s">
        <v>416</v>
      </c>
      <c r="I85" s="52">
        <f t="shared" si="5"/>
        <v>695</v>
      </c>
      <c r="K85" s="25" t="str">
        <f t="shared" si="4"/>
        <v>Linas Šakalys</v>
      </c>
    </row>
    <row r="86" spans="1:11" x14ac:dyDescent="0.25">
      <c r="A86" s="49">
        <v>6</v>
      </c>
      <c r="B86" s="49" t="s">
        <v>37</v>
      </c>
      <c r="C86" s="49" t="s">
        <v>417</v>
      </c>
      <c r="D86" s="49" t="s">
        <v>240</v>
      </c>
      <c r="E86" s="49" t="s">
        <v>241</v>
      </c>
      <c r="F86" s="51">
        <v>8.8657407407407417E-3</v>
      </c>
      <c r="G86" s="49" t="s">
        <v>418</v>
      </c>
      <c r="H86" s="49" t="s">
        <v>419</v>
      </c>
      <c r="I86" s="52">
        <f t="shared" si="5"/>
        <v>691</v>
      </c>
      <c r="K86" s="25" t="str">
        <f t="shared" si="4"/>
        <v>Robertas Gegužis</v>
      </c>
    </row>
    <row r="87" spans="1:11" x14ac:dyDescent="0.25">
      <c r="A87" s="49">
        <v>7</v>
      </c>
      <c r="B87" s="49" t="s">
        <v>49</v>
      </c>
      <c r="C87" s="49" t="s">
        <v>420</v>
      </c>
      <c r="D87" s="49" t="s">
        <v>240</v>
      </c>
      <c r="E87" s="49" t="s">
        <v>241</v>
      </c>
      <c r="F87" s="51">
        <v>8.9432870370370378E-3</v>
      </c>
      <c r="G87" s="49" t="s">
        <v>421</v>
      </c>
      <c r="H87" s="49" t="s">
        <v>422</v>
      </c>
      <c r="I87" s="52">
        <f t="shared" si="5"/>
        <v>685</v>
      </c>
      <c r="K87" s="25" t="str">
        <f t="shared" si="4"/>
        <v>Matas Kairys</v>
      </c>
    </row>
    <row r="88" spans="1:11" x14ac:dyDescent="0.25">
      <c r="A88" s="49">
        <v>8</v>
      </c>
      <c r="B88" s="49" t="s">
        <v>37</v>
      </c>
      <c r="C88" s="49" t="s">
        <v>423</v>
      </c>
      <c r="D88" s="49" t="s">
        <v>240</v>
      </c>
      <c r="E88" s="49" t="s">
        <v>301</v>
      </c>
      <c r="F88" s="51">
        <v>8.9699074074074073E-3</v>
      </c>
      <c r="G88" s="49" t="s">
        <v>424</v>
      </c>
      <c r="H88" s="49" t="s">
        <v>425</v>
      </c>
      <c r="I88" s="52">
        <f t="shared" si="5"/>
        <v>683</v>
      </c>
      <c r="K88" s="25" t="str">
        <f t="shared" si="4"/>
        <v>Kristupas Rimkus</v>
      </c>
    </row>
    <row r="89" spans="1:11" x14ac:dyDescent="0.25">
      <c r="A89" s="49">
        <v>9</v>
      </c>
      <c r="B89" s="49" t="s">
        <v>47</v>
      </c>
      <c r="C89" s="49" t="s">
        <v>426</v>
      </c>
      <c r="D89" s="49" t="s">
        <v>240</v>
      </c>
      <c r="E89" s="49" t="s">
        <v>241</v>
      </c>
      <c r="F89" s="51">
        <v>9.1446759259259259E-3</v>
      </c>
      <c r="G89" s="49" t="s">
        <v>406</v>
      </c>
      <c r="H89" s="49" t="s">
        <v>427</v>
      </c>
      <c r="I89" s="52">
        <f t="shared" si="5"/>
        <v>670</v>
      </c>
      <c r="K89" s="25" t="str">
        <f t="shared" si="4"/>
        <v>Patricija Kondraškaitė</v>
      </c>
    </row>
    <row r="90" spans="1:11" x14ac:dyDescent="0.25">
      <c r="A90" s="49">
        <v>10</v>
      </c>
      <c r="B90" s="49" t="s">
        <v>42</v>
      </c>
      <c r="C90" s="49" t="s">
        <v>428</v>
      </c>
      <c r="D90" s="49" t="s">
        <v>240</v>
      </c>
      <c r="E90" s="49" t="s">
        <v>301</v>
      </c>
      <c r="F90" s="51">
        <v>9.1516203703703707E-3</v>
      </c>
      <c r="G90" s="49" t="s">
        <v>429</v>
      </c>
      <c r="H90" s="49" t="s">
        <v>430</v>
      </c>
      <c r="I90" s="52">
        <f t="shared" si="5"/>
        <v>669</v>
      </c>
      <c r="K90" s="25" t="str">
        <f t="shared" si="4"/>
        <v>Brigita Šniukštaitė</v>
      </c>
    </row>
    <row r="91" spans="1:11" x14ac:dyDescent="0.25">
      <c r="A91" s="49">
        <v>11</v>
      </c>
      <c r="B91" s="49" t="s">
        <v>42</v>
      </c>
      <c r="C91" s="49" t="s">
        <v>431</v>
      </c>
      <c r="D91" s="49" t="s">
        <v>240</v>
      </c>
      <c r="E91" s="49" t="s">
        <v>301</v>
      </c>
      <c r="F91" s="51">
        <v>9.1886574074074075E-3</v>
      </c>
      <c r="G91" s="49" t="s">
        <v>432</v>
      </c>
      <c r="H91" s="49" t="s">
        <v>433</v>
      </c>
      <c r="I91" s="52">
        <f t="shared" si="5"/>
        <v>667</v>
      </c>
      <c r="K91" s="25" t="str">
        <f t="shared" si="4"/>
        <v>Beatričė Vinciūnaitė</v>
      </c>
    </row>
    <row r="92" spans="1:11" x14ac:dyDescent="0.25">
      <c r="A92" s="49">
        <v>12</v>
      </c>
      <c r="B92" s="49" t="s">
        <v>49</v>
      </c>
      <c r="C92" s="49" t="s">
        <v>434</v>
      </c>
      <c r="D92" s="49" t="s">
        <v>240</v>
      </c>
      <c r="E92" s="49" t="s">
        <v>435</v>
      </c>
      <c r="F92" s="51">
        <v>9.3437499999999996E-3</v>
      </c>
      <c r="G92" s="49" t="s">
        <v>436</v>
      </c>
      <c r="H92" s="49" t="s">
        <v>437</v>
      </c>
      <c r="I92" s="52">
        <f t="shared" si="5"/>
        <v>656</v>
      </c>
      <c r="K92" s="25" t="str">
        <f t="shared" si="4"/>
        <v>Titas Vaitukaitis</v>
      </c>
    </row>
    <row r="93" spans="1:11" x14ac:dyDescent="0.25">
      <c r="A93" s="49">
        <v>13</v>
      </c>
      <c r="B93" s="49" t="s">
        <v>42</v>
      </c>
      <c r="C93" s="49" t="s">
        <v>438</v>
      </c>
      <c r="D93" s="49" t="s">
        <v>240</v>
      </c>
      <c r="E93" s="49" t="s">
        <v>301</v>
      </c>
      <c r="F93" s="51">
        <v>9.3703703703703709E-3</v>
      </c>
      <c r="G93" s="49" t="s">
        <v>439</v>
      </c>
      <c r="H93" s="49" t="s">
        <v>440</v>
      </c>
      <c r="I93" s="52">
        <f t="shared" si="5"/>
        <v>654</v>
      </c>
      <c r="K93" s="25" t="str">
        <f t="shared" si="4"/>
        <v>Ugnė Paurytė</v>
      </c>
    </row>
    <row r="94" spans="1:11" x14ac:dyDescent="0.25">
      <c r="A94" s="49">
        <v>14</v>
      </c>
      <c r="B94" s="49" t="s">
        <v>37</v>
      </c>
      <c r="C94" s="49" t="s">
        <v>441</v>
      </c>
      <c r="D94" s="49" t="s">
        <v>240</v>
      </c>
      <c r="E94" s="49" t="s">
        <v>241</v>
      </c>
      <c r="F94" s="51">
        <v>9.4965277777777791E-3</v>
      </c>
      <c r="G94" s="49" t="s">
        <v>442</v>
      </c>
      <c r="H94" s="49" t="s">
        <v>443</v>
      </c>
      <c r="I94" s="52">
        <f t="shared" si="5"/>
        <v>645</v>
      </c>
      <c r="K94" s="25" t="str">
        <f t="shared" si="4"/>
        <v>Tomas Dambrauskas</v>
      </c>
    </row>
    <row r="95" spans="1:11" x14ac:dyDescent="0.25">
      <c r="A95" s="49">
        <v>15</v>
      </c>
      <c r="B95" s="49" t="s">
        <v>37</v>
      </c>
      <c r="C95" s="49" t="s">
        <v>444</v>
      </c>
      <c r="D95" s="49" t="s">
        <v>240</v>
      </c>
      <c r="E95" s="49" t="s">
        <v>301</v>
      </c>
      <c r="F95" s="51">
        <v>9.601851851851851E-3</v>
      </c>
      <c r="G95" s="49" t="s">
        <v>445</v>
      </c>
      <c r="H95" s="49" t="s">
        <v>446</v>
      </c>
      <c r="I95" s="52">
        <f t="shared" si="5"/>
        <v>638</v>
      </c>
      <c r="K95" s="25" t="str">
        <f t="shared" si="4"/>
        <v>Pijus Dapkus</v>
      </c>
    </row>
    <row r="96" spans="1:11" x14ac:dyDescent="0.25">
      <c r="A96" s="49">
        <v>16</v>
      </c>
      <c r="B96" s="49" t="s">
        <v>49</v>
      </c>
      <c r="C96" s="49" t="s">
        <v>447</v>
      </c>
      <c r="D96" s="49" t="s">
        <v>240</v>
      </c>
      <c r="E96" s="49" t="s">
        <v>241</v>
      </c>
      <c r="F96" s="51">
        <v>9.6597222222222223E-3</v>
      </c>
      <c r="G96" s="49" t="s">
        <v>448</v>
      </c>
      <c r="H96" s="49" t="s">
        <v>449</v>
      </c>
      <c r="I96" s="52">
        <f t="shared" si="5"/>
        <v>634</v>
      </c>
      <c r="K96" s="25" t="str">
        <f t="shared" si="4"/>
        <v>Zigmas Reisas</v>
      </c>
    </row>
    <row r="97" spans="1:11" x14ac:dyDescent="0.25">
      <c r="A97" s="49">
        <v>17</v>
      </c>
      <c r="B97" s="49" t="s">
        <v>42</v>
      </c>
      <c r="C97" s="49" t="s">
        <v>450</v>
      </c>
      <c r="D97" s="49" t="s">
        <v>323</v>
      </c>
      <c r="E97" s="49" t="s">
        <v>324</v>
      </c>
      <c r="F97" s="51">
        <v>9.6747685185185183E-3</v>
      </c>
      <c r="G97" s="49" t="s">
        <v>451</v>
      </c>
      <c r="H97" s="49" t="s">
        <v>452</v>
      </c>
      <c r="I97" s="52">
        <f t="shared" si="5"/>
        <v>633</v>
      </c>
      <c r="K97" s="25" t="str">
        <f t="shared" si="4"/>
        <v>Una Velika</v>
      </c>
    </row>
    <row r="98" spans="1:11" x14ac:dyDescent="0.25">
      <c r="A98" s="49">
        <v>18</v>
      </c>
      <c r="B98" s="49" t="s">
        <v>47</v>
      </c>
      <c r="C98" s="49" t="s">
        <v>453</v>
      </c>
      <c r="D98" s="49" t="s">
        <v>240</v>
      </c>
      <c r="E98" s="49" t="s">
        <v>301</v>
      </c>
      <c r="F98" s="51">
        <v>9.7835648148148144E-3</v>
      </c>
      <c r="G98" s="49" t="s">
        <v>454</v>
      </c>
      <c r="H98" s="49" t="s">
        <v>455</v>
      </c>
      <c r="I98" s="52">
        <f t="shared" si="5"/>
        <v>626</v>
      </c>
      <c r="K98" s="25" t="str">
        <f t="shared" si="4"/>
        <v>Deimantė Barzdenytė</v>
      </c>
    </row>
    <row r="99" spans="1:11" x14ac:dyDescent="0.25">
      <c r="A99" s="49">
        <v>19</v>
      </c>
      <c r="B99" s="49" t="s">
        <v>42</v>
      </c>
      <c r="C99" s="49" t="s">
        <v>456</v>
      </c>
      <c r="D99" s="49" t="s">
        <v>240</v>
      </c>
      <c r="E99" s="49" t="s">
        <v>349</v>
      </c>
      <c r="F99" s="51">
        <v>1.0252314814814815E-2</v>
      </c>
      <c r="G99" s="49" t="s">
        <v>457</v>
      </c>
      <c r="H99" s="49" t="s">
        <v>458</v>
      </c>
      <c r="I99" s="52">
        <f t="shared" si="5"/>
        <v>598</v>
      </c>
      <c r="K99" s="25" t="str">
        <f t="shared" si="4"/>
        <v>Gustė Rimėaitė</v>
      </c>
    </row>
    <row r="100" spans="1:11" x14ac:dyDescent="0.25">
      <c r="A100" s="49">
        <v>20</v>
      </c>
      <c r="B100" s="49" t="s">
        <v>49</v>
      </c>
      <c r="C100" s="49" t="s">
        <v>459</v>
      </c>
      <c r="D100" s="49" t="s">
        <v>240</v>
      </c>
      <c r="E100" s="49" t="s">
        <v>241</v>
      </c>
      <c r="F100" s="51">
        <v>1.0641203703703703E-2</v>
      </c>
      <c r="G100" s="49" t="s">
        <v>460</v>
      </c>
      <c r="H100" s="49" t="s">
        <v>461</v>
      </c>
      <c r="I100" s="52">
        <f t="shared" si="5"/>
        <v>576</v>
      </c>
      <c r="K100" s="25" t="str">
        <f t="shared" si="4"/>
        <v>Elijus Kenstavičius</v>
      </c>
    </row>
    <row r="101" spans="1:11" x14ac:dyDescent="0.25">
      <c r="A101" s="49">
        <v>21</v>
      </c>
      <c r="B101" s="49" t="s">
        <v>47</v>
      </c>
      <c r="C101" s="49" t="s">
        <v>462</v>
      </c>
      <c r="D101" s="49" t="s">
        <v>240</v>
      </c>
      <c r="E101" s="49" t="s">
        <v>301</v>
      </c>
      <c r="F101" s="51">
        <v>1.069212962962963E-2</v>
      </c>
      <c r="G101" s="49" t="s">
        <v>463</v>
      </c>
      <c r="H101" s="49" t="s">
        <v>464</v>
      </c>
      <c r="I101" s="52">
        <f t="shared" si="5"/>
        <v>573</v>
      </c>
      <c r="K101" s="25" t="str">
        <f t="shared" si="4"/>
        <v>Kamilė Kiškaitė</v>
      </c>
    </row>
    <row r="102" spans="1:11" x14ac:dyDescent="0.25">
      <c r="A102" s="49">
        <v>22</v>
      </c>
      <c r="B102" s="49" t="s">
        <v>42</v>
      </c>
      <c r="C102" s="49" t="s">
        <v>465</v>
      </c>
      <c r="D102" s="49" t="s">
        <v>323</v>
      </c>
      <c r="E102" s="49" t="s">
        <v>324</v>
      </c>
      <c r="F102" s="51">
        <v>1.0750000000000001E-2</v>
      </c>
      <c r="G102" s="49" t="s">
        <v>466</v>
      </c>
      <c r="H102" s="49" t="s">
        <v>467</v>
      </c>
      <c r="I102" s="52">
        <f t="shared" si="5"/>
        <v>570</v>
      </c>
      <c r="K102" s="25" t="str">
        <f t="shared" si="4"/>
        <v>Darja Beļeviča</v>
      </c>
    </row>
    <row r="103" spans="1:11" x14ac:dyDescent="0.25">
      <c r="A103" s="49">
        <v>23</v>
      </c>
      <c r="B103" s="49" t="s">
        <v>49</v>
      </c>
      <c r="C103" s="49" t="s">
        <v>468</v>
      </c>
      <c r="D103" s="49" t="s">
        <v>240</v>
      </c>
      <c r="E103" s="49" t="s">
        <v>469</v>
      </c>
      <c r="F103" s="51">
        <v>1.0763888888888891E-2</v>
      </c>
      <c r="G103" s="49" t="s">
        <v>470</v>
      </c>
      <c r="H103" s="49" t="s">
        <v>471</v>
      </c>
      <c r="I103" s="52">
        <f t="shared" si="5"/>
        <v>569</v>
      </c>
      <c r="K103" s="25" t="str">
        <f t="shared" si="4"/>
        <v>Ainis Urbanavičius</v>
      </c>
    </row>
    <row r="104" spans="1:11" x14ac:dyDescent="0.25">
      <c r="A104" s="49">
        <v>24</v>
      </c>
      <c r="B104" s="49" t="s">
        <v>49</v>
      </c>
      <c r="C104" s="49" t="s">
        <v>472</v>
      </c>
      <c r="D104" s="49" t="s">
        <v>240</v>
      </c>
      <c r="E104" s="49" t="s">
        <v>301</v>
      </c>
      <c r="F104" s="51">
        <v>1.0850694444444446E-2</v>
      </c>
      <c r="G104" s="49" t="s">
        <v>473</v>
      </c>
      <c r="H104" s="49" t="s">
        <v>474</v>
      </c>
      <c r="I104" s="52">
        <f t="shared" si="5"/>
        <v>565</v>
      </c>
      <c r="K104" s="25" t="str">
        <f t="shared" si="4"/>
        <v>Domas Prokopavičius</v>
      </c>
    </row>
    <row r="105" spans="1:11" x14ac:dyDescent="0.25">
      <c r="A105" s="49">
        <v>25</v>
      </c>
      <c r="B105" s="49" t="s">
        <v>47</v>
      </c>
      <c r="C105" s="49" t="s">
        <v>475</v>
      </c>
      <c r="D105" s="49" t="s">
        <v>240</v>
      </c>
      <c r="E105" s="49" t="s">
        <v>241</v>
      </c>
      <c r="F105" s="51">
        <v>1.1048611111111111E-2</v>
      </c>
      <c r="G105" s="49" t="s">
        <v>476</v>
      </c>
      <c r="H105" s="49" t="s">
        <v>477</v>
      </c>
      <c r="I105" s="52">
        <f t="shared" si="5"/>
        <v>555</v>
      </c>
      <c r="K105" s="25" t="str">
        <f t="shared" si="4"/>
        <v>Saulė Mikoliūnaitė</v>
      </c>
    </row>
    <row r="106" spans="1:11" x14ac:dyDescent="0.25">
      <c r="A106" s="49">
        <v>26</v>
      </c>
      <c r="B106" s="49" t="s">
        <v>49</v>
      </c>
      <c r="C106" s="49" t="s">
        <v>478</v>
      </c>
      <c r="D106" s="49" t="s">
        <v>240</v>
      </c>
      <c r="E106" s="49" t="s">
        <v>241</v>
      </c>
      <c r="F106" s="51">
        <v>1.1113425925925928E-2</v>
      </c>
      <c r="G106" s="49" t="s">
        <v>439</v>
      </c>
      <c r="H106" s="49" t="s">
        <v>479</v>
      </c>
      <c r="I106" s="52">
        <f t="shared" si="5"/>
        <v>551</v>
      </c>
      <c r="K106" s="25" t="str">
        <f t="shared" si="4"/>
        <v>Nikita Žukas</v>
      </c>
    </row>
    <row r="107" spans="1:11" x14ac:dyDescent="0.25">
      <c r="A107" s="49">
        <v>27</v>
      </c>
      <c r="B107" s="49" t="s">
        <v>49</v>
      </c>
      <c r="C107" s="49" t="s">
        <v>480</v>
      </c>
      <c r="D107" s="49" t="s">
        <v>240</v>
      </c>
      <c r="E107" s="49" t="s">
        <v>275</v>
      </c>
      <c r="F107" s="51">
        <v>1.1342592592592592E-2</v>
      </c>
      <c r="G107" s="49" t="s">
        <v>481</v>
      </c>
      <c r="H107" s="49" t="s">
        <v>482</v>
      </c>
      <c r="I107" s="52">
        <f t="shared" si="5"/>
        <v>540</v>
      </c>
      <c r="K107" s="25" t="str">
        <f t="shared" si="4"/>
        <v>Aronas Stepanovas</v>
      </c>
    </row>
    <row r="108" spans="1:11" x14ac:dyDescent="0.25">
      <c r="A108" s="49">
        <v>28</v>
      </c>
      <c r="B108" s="49" t="s">
        <v>49</v>
      </c>
      <c r="C108" s="49" t="s">
        <v>483</v>
      </c>
      <c r="D108" s="49" t="s">
        <v>240</v>
      </c>
      <c r="E108" s="49" t="s">
        <v>275</v>
      </c>
      <c r="F108" s="51">
        <v>1.1554398148148147E-2</v>
      </c>
      <c r="G108" s="49" t="s">
        <v>484</v>
      </c>
      <c r="H108" s="49" t="s">
        <v>485</v>
      </c>
      <c r="I108" s="52">
        <f t="shared" si="5"/>
        <v>530</v>
      </c>
      <c r="K108" s="25" t="str">
        <f t="shared" si="4"/>
        <v>Kajus Juzėnas</v>
      </c>
    </row>
    <row r="109" spans="1:11" x14ac:dyDescent="0.25">
      <c r="A109" s="49">
        <v>29</v>
      </c>
      <c r="B109" s="49" t="s">
        <v>47</v>
      </c>
      <c r="C109" s="49" t="s">
        <v>486</v>
      </c>
      <c r="D109" s="49" t="s">
        <v>240</v>
      </c>
      <c r="E109" s="49" t="s">
        <v>241</v>
      </c>
      <c r="F109" s="51">
        <v>1.1886574074074075E-2</v>
      </c>
      <c r="G109" s="49" t="s">
        <v>487</v>
      </c>
      <c r="H109" s="49" t="s">
        <v>488</v>
      </c>
      <c r="I109" s="52">
        <f t="shared" si="5"/>
        <v>515</v>
      </c>
      <c r="K109" s="25" t="str">
        <f t="shared" si="4"/>
        <v>Liepa Žabaitė</v>
      </c>
    </row>
    <row r="110" spans="1:11" x14ac:dyDescent="0.25">
      <c r="A110" s="49">
        <v>30</v>
      </c>
      <c r="B110" s="49" t="s">
        <v>37</v>
      </c>
      <c r="C110" s="49" t="s">
        <v>489</v>
      </c>
      <c r="D110" s="49" t="s">
        <v>240</v>
      </c>
      <c r="E110" s="49" t="s">
        <v>349</v>
      </c>
      <c r="F110" s="51">
        <v>1.1957175925925927E-2</v>
      </c>
      <c r="G110" s="49" t="s">
        <v>490</v>
      </c>
      <c r="H110" s="49" t="s">
        <v>491</v>
      </c>
      <c r="I110" s="52">
        <f t="shared" si="5"/>
        <v>512</v>
      </c>
      <c r="K110" s="25" t="str">
        <f t="shared" si="4"/>
        <v>Kristijonas Bekampis</v>
      </c>
    </row>
    <row r="111" spans="1:11" x14ac:dyDescent="0.25">
      <c r="A111" s="49">
        <v>31</v>
      </c>
      <c r="B111" s="49" t="s">
        <v>49</v>
      </c>
      <c r="C111" s="49" t="s">
        <v>492</v>
      </c>
      <c r="D111" s="49" t="s">
        <v>240</v>
      </c>
      <c r="E111" s="49" t="s">
        <v>493</v>
      </c>
      <c r="F111" s="51">
        <v>1.2181712962962964E-2</v>
      </c>
      <c r="G111" s="49" t="s">
        <v>494</v>
      </c>
      <c r="H111" s="49" t="s">
        <v>495</v>
      </c>
      <c r="I111" s="52">
        <f t="shared" si="5"/>
        <v>503</v>
      </c>
      <c r="K111" s="25" t="str">
        <f t="shared" si="4"/>
        <v>Justinas Urba</v>
      </c>
    </row>
    <row r="112" spans="1:11" x14ac:dyDescent="0.25">
      <c r="A112" s="49">
        <v>32</v>
      </c>
      <c r="B112" s="49" t="s">
        <v>37</v>
      </c>
      <c r="C112" s="49" t="s">
        <v>496</v>
      </c>
      <c r="D112" s="49" t="s">
        <v>240</v>
      </c>
      <c r="E112" s="49" t="s">
        <v>349</v>
      </c>
      <c r="F112" s="51">
        <v>1.2237268518518517E-2</v>
      </c>
      <c r="G112" s="49" t="s">
        <v>497</v>
      </c>
      <c r="H112" s="49" t="s">
        <v>498</v>
      </c>
      <c r="I112" s="52">
        <f t="shared" si="5"/>
        <v>501</v>
      </c>
      <c r="K112" s="25" t="str">
        <f t="shared" si="4"/>
        <v>Erikas Gruzdys</v>
      </c>
    </row>
    <row r="113" spans="1:11" x14ac:dyDescent="0.25">
      <c r="A113" s="49">
        <v>33</v>
      </c>
      <c r="B113" s="49" t="s">
        <v>49</v>
      </c>
      <c r="C113" s="49" t="s">
        <v>499</v>
      </c>
      <c r="D113" s="49" t="s">
        <v>240</v>
      </c>
      <c r="E113" s="49" t="s">
        <v>275</v>
      </c>
      <c r="F113" s="51">
        <v>1.2894675925925927E-2</v>
      </c>
      <c r="G113" s="49" t="s">
        <v>500</v>
      </c>
      <c r="H113" s="49" t="s">
        <v>501</v>
      </c>
      <c r="I113" s="52">
        <f t="shared" si="5"/>
        <v>475</v>
      </c>
      <c r="K113" s="25" t="str">
        <f t="shared" si="4"/>
        <v>Patrikas Stakėnas</v>
      </c>
    </row>
    <row r="114" spans="1:11" x14ac:dyDescent="0.25">
      <c r="A114" s="49">
        <v>34</v>
      </c>
      <c r="B114" s="49" t="s">
        <v>49</v>
      </c>
      <c r="C114" s="49" t="s">
        <v>502</v>
      </c>
      <c r="D114" s="49" t="s">
        <v>240</v>
      </c>
      <c r="E114" s="49" t="s">
        <v>275</v>
      </c>
      <c r="F114" s="51">
        <v>1.2988425925925926E-2</v>
      </c>
      <c r="G114" s="49" t="s">
        <v>503</v>
      </c>
      <c r="H114" s="49" t="s">
        <v>504</v>
      </c>
      <c r="I114" s="52">
        <f t="shared" si="5"/>
        <v>472</v>
      </c>
      <c r="K114" s="25" t="str">
        <f t="shared" si="4"/>
        <v>Pijus Palujanskas</v>
      </c>
    </row>
    <row r="115" spans="1:11" x14ac:dyDescent="0.25">
      <c r="A115" s="49">
        <v>35</v>
      </c>
      <c r="B115" s="49" t="s">
        <v>37</v>
      </c>
      <c r="C115" s="49" t="s">
        <v>505</v>
      </c>
      <c r="D115" s="49" t="s">
        <v>240</v>
      </c>
      <c r="E115" s="49" t="s">
        <v>275</v>
      </c>
      <c r="F115" s="51">
        <v>1.306712962962963E-2</v>
      </c>
      <c r="G115" s="49" t="s">
        <v>506</v>
      </c>
      <c r="H115" s="49" t="s">
        <v>507</v>
      </c>
      <c r="I115" s="52">
        <f t="shared" si="5"/>
        <v>469</v>
      </c>
      <c r="K115" s="25" t="str">
        <f t="shared" si="4"/>
        <v>Ignas Norvilas</v>
      </c>
    </row>
    <row r="116" spans="1:11" x14ac:dyDescent="0.25">
      <c r="A116" s="49">
        <v>36</v>
      </c>
      <c r="B116" s="49" t="s">
        <v>49</v>
      </c>
      <c r="C116" s="49" t="s">
        <v>508</v>
      </c>
      <c r="D116" s="49" t="s">
        <v>240</v>
      </c>
      <c r="E116" s="49" t="s">
        <v>349</v>
      </c>
      <c r="F116" s="51">
        <v>1.3909722222222224E-2</v>
      </c>
      <c r="G116" s="49" t="s">
        <v>509</v>
      </c>
      <c r="H116" s="49" t="s">
        <v>510</v>
      </c>
      <c r="I116" s="52">
        <f t="shared" si="5"/>
        <v>440</v>
      </c>
      <c r="K116" s="25" t="str">
        <f t="shared" si="4"/>
        <v>Mantas Jankauskas</v>
      </c>
    </row>
    <row r="117" spans="1:11" x14ac:dyDescent="0.25">
      <c r="A117" s="49">
        <v>37</v>
      </c>
      <c r="B117" s="49" t="s">
        <v>109</v>
      </c>
      <c r="C117" s="49" t="s">
        <v>511</v>
      </c>
      <c r="D117" s="49" t="s">
        <v>240</v>
      </c>
      <c r="E117" s="49" t="s">
        <v>512</v>
      </c>
      <c r="F117" s="51">
        <v>1.6442129629629629E-2</v>
      </c>
      <c r="G117" s="49" t="s">
        <v>513</v>
      </c>
      <c r="H117" s="49" t="s">
        <v>514</v>
      </c>
      <c r="I117" s="52">
        <f t="shared" si="5"/>
        <v>373</v>
      </c>
      <c r="K117" s="25" t="str">
        <f t="shared" si="4"/>
        <v>Juozas Kieras</v>
      </c>
    </row>
    <row r="118" spans="1:11" x14ac:dyDescent="0.25">
      <c r="A118" s="49">
        <v>38</v>
      </c>
      <c r="B118" s="49" t="s">
        <v>49</v>
      </c>
      <c r="C118" s="49" t="s">
        <v>515</v>
      </c>
      <c r="D118" s="49" t="s">
        <v>240</v>
      </c>
      <c r="E118" s="49" t="s">
        <v>275</v>
      </c>
      <c r="F118" s="51">
        <v>5.0925925925925921E-3</v>
      </c>
      <c r="G118" s="49" t="s">
        <v>516</v>
      </c>
      <c r="H118" s="49" t="s">
        <v>273</v>
      </c>
      <c r="I118" s="52">
        <v>0</v>
      </c>
      <c r="K118" s="25" t="str">
        <f t="shared" si="4"/>
        <v>Vijus Kašūba</v>
      </c>
    </row>
    <row r="119" spans="1:11" x14ac:dyDescent="0.25">
      <c r="A119" s="49">
        <v>39</v>
      </c>
      <c r="B119" s="49" t="s">
        <v>37</v>
      </c>
      <c r="C119" s="49" t="s">
        <v>517</v>
      </c>
      <c r="D119" s="49" t="s">
        <v>240</v>
      </c>
      <c r="E119" s="49" t="s">
        <v>301</v>
      </c>
      <c r="F119" s="49"/>
      <c r="G119" s="49" t="s">
        <v>272</v>
      </c>
      <c r="H119" s="49" t="s">
        <v>273</v>
      </c>
      <c r="I119" s="52">
        <f t="shared" si="5"/>
        <v>0</v>
      </c>
      <c r="K119" s="25" t="str">
        <f t="shared" si="4"/>
        <v>Titas Kartanas</v>
      </c>
    </row>
    <row r="120" spans="1:11" x14ac:dyDescent="0.25">
      <c r="A120" s="49">
        <v>39</v>
      </c>
      <c r="B120" s="49" t="s">
        <v>42</v>
      </c>
      <c r="C120" s="49" t="s">
        <v>518</v>
      </c>
      <c r="D120" s="49" t="s">
        <v>240</v>
      </c>
      <c r="E120" s="49" t="s">
        <v>301</v>
      </c>
      <c r="F120" s="49"/>
      <c r="G120" s="49" t="s">
        <v>272</v>
      </c>
      <c r="H120" s="49" t="s">
        <v>273</v>
      </c>
      <c r="I120" s="52">
        <f t="shared" si="5"/>
        <v>0</v>
      </c>
      <c r="K120" s="25" t="str">
        <f t="shared" si="4"/>
        <v>Ernesta Paškevičiūtė</v>
      </c>
    </row>
    <row r="121" spans="1:11" x14ac:dyDescent="0.25">
      <c r="A121" s="49">
        <v>39</v>
      </c>
      <c r="B121" s="49" t="s">
        <v>49</v>
      </c>
      <c r="C121" s="49" t="s">
        <v>519</v>
      </c>
      <c r="D121" s="49" t="s">
        <v>240</v>
      </c>
      <c r="E121" s="49" t="s">
        <v>249</v>
      </c>
      <c r="F121" s="49"/>
      <c r="G121" s="49" t="s">
        <v>273</v>
      </c>
      <c r="H121" s="49" t="s">
        <v>273</v>
      </c>
      <c r="I121" s="52">
        <f t="shared" si="5"/>
        <v>0</v>
      </c>
      <c r="K121" s="25" t="str">
        <f t="shared" si="4"/>
        <v>Airidas Gružinskas</v>
      </c>
    </row>
    <row r="122" spans="1:11" x14ac:dyDescent="0.25">
      <c r="A122" s="49">
        <v>39</v>
      </c>
      <c r="B122" s="49" t="s">
        <v>49</v>
      </c>
      <c r="C122" s="49" t="s">
        <v>520</v>
      </c>
      <c r="D122" s="49" t="s">
        <v>240</v>
      </c>
      <c r="E122" s="49" t="s">
        <v>241</v>
      </c>
      <c r="F122" s="49"/>
      <c r="G122" s="49" t="s">
        <v>272</v>
      </c>
      <c r="H122" s="49" t="s">
        <v>273</v>
      </c>
      <c r="I122" s="52">
        <f t="shared" si="5"/>
        <v>0</v>
      </c>
      <c r="K122" s="25" t="str">
        <f t="shared" si="4"/>
        <v>Kasparas Jankauskas</v>
      </c>
    </row>
    <row r="123" spans="1:11" x14ac:dyDescent="0.25">
      <c r="A123" s="49">
        <v>39</v>
      </c>
      <c r="B123" s="49" t="s">
        <v>49</v>
      </c>
      <c r="C123" s="49" t="s">
        <v>521</v>
      </c>
      <c r="D123" s="49" t="s">
        <v>240</v>
      </c>
      <c r="E123" s="49" t="s">
        <v>249</v>
      </c>
      <c r="F123" s="49"/>
      <c r="G123" s="49" t="s">
        <v>272</v>
      </c>
      <c r="H123" s="49" t="s">
        <v>273</v>
      </c>
      <c r="I123" s="52">
        <f t="shared" si="5"/>
        <v>0</v>
      </c>
      <c r="K123" s="25" t="str">
        <f t="shared" si="4"/>
        <v>Benas Stasiukaitis</v>
      </c>
    </row>
    <row r="124" spans="1:11" x14ac:dyDescent="0.25">
      <c r="A124" s="49">
        <v>39</v>
      </c>
      <c r="B124" s="49" t="s">
        <v>47</v>
      </c>
      <c r="C124" s="49" t="s">
        <v>522</v>
      </c>
      <c r="D124" s="49" t="s">
        <v>240</v>
      </c>
      <c r="E124" s="49" t="s">
        <v>275</v>
      </c>
      <c r="F124" s="49"/>
      <c r="G124" s="49" t="s">
        <v>272</v>
      </c>
      <c r="H124" s="49" t="s">
        <v>273</v>
      </c>
      <c r="I124" s="52">
        <f t="shared" si="5"/>
        <v>0</v>
      </c>
      <c r="K124" s="25" t="str">
        <f t="shared" si="4"/>
        <v>Akvilė Radzevičiūtė</v>
      </c>
    </row>
    <row r="125" spans="1:11" x14ac:dyDescent="0.25">
      <c r="A125" s="49">
        <v>39</v>
      </c>
      <c r="B125" s="49" t="s">
        <v>47</v>
      </c>
      <c r="C125" s="49" t="s">
        <v>523</v>
      </c>
      <c r="D125" s="49" t="s">
        <v>240</v>
      </c>
      <c r="E125" s="49" t="s">
        <v>275</v>
      </c>
      <c r="F125" s="49"/>
      <c r="G125" s="49" t="s">
        <v>272</v>
      </c>
      <c r="H125" s="49" t="s">
        <v>273</v>
      </c>
      <c r="I125" s="52">
        <f t="shared" si="5"/>
        <v>0</v>
      </c>
      <c r="K125" s="25" t="str">
        <f t="shared" si="4"/>
        <v>Beatričė Vaitkevičiūtė</v>
      </c>
    </row>
    <row r="126" spans="1:11" x14ac:dyDescent="0.25">
      <c r="A126" s="49">
        <v>39</v>
      </c>
      <c r="B126" s="49" t="s">
        <v>37</v>
      </c>
      <c r="C126" s="49" t="s">
        <v>524</v>
      </c>
      <c r="D126" s="49" t="s">
        <v>323</v>
      </c>
      <c r="E126" s="49" t="s">
        <v>324</v>
      </c>
      <c r="F126" s="49"/>
      <c r="G126" s="49" t="s">
        <v>272</v>
      </c>
      <c r="H126" s="49" t="s">
        <v>273</v>
      </c>
      <c r="I126" s="52">
        <f t="shared" si="5"/>
        <v>0</v>
      </c>
      <c r="K126" s="25" t="str">
        <f t="shared" si="4"/>
        <v>Daņila Proščinko</v>
      </c>
    </row>
    <row r="127" spans="1:11" x14ac:dyDescent="0.25">
      <c r="A127" s="49">
        <v>39</v>
      </c>
      <c r="B127" s="49" t="s">
        <v>42</v>
      </c>
      <c r="C127" s="49" t="s">
        <v>525</v>
      </c>
      <c r="D127" s="49" t="s">
        <v>240</v>
      </c>
      <c r="E127" s="49" t="s">
        <v>526</v>
      </c>
      <c r="F127" s="49"/>
      <c r="G127" s="49" t="s">
        <v>272</v>
      </c>
      <c r="H127" s="49" t="s">
        <v>273</v>
      </c>
      <c r="I127" s="52">
        <f t="shared" si="5"/>
        <v>0</v>
      </c>
      <c r="K127" s="25" t="str">
        <f t="shared" si="4"/>
        <v>Arūne Urbanavičiutė</v>
      </c>
    </row>
    <row r="128" spans="1:11" x14ac:dyDescent="0.25">
      <c r="A128" s="25"/>
      <c r="C128" s="25"/>
      <c r="D128" s="25"/>
      <c r="E128" s="25"/>
      <c r="F128" s="25"/>
      <c r="G128" s="25"/>
      <c r="H128" s="25"/>
      <c r="I128" s="20"/>
      <c r="K128" s="25"/>
    </row>
    <row r="129" spans="1:11" x14ac:dyDescent="0.25">
      <c r="A129" s="25"/>
      <c r="C129" s="25"/>
      <c r="D129" s="25"/>
      <c r="E129" s="25"/>
      <c r="F129" s="25"/>
      <c r="G129" s="25"/>
      <c r="H129" s="25"/>
      <c r="I129" s="20"/>
      <c r="K129" s="25"/>
    </row>
    <row r="130" spans="1:11" x14ac:dyDescent="0.25">
      <c r="A130" s="25"/>
      <c r="C130" s="25"/>
      <c r="D130" s="25"/>
      <c r="E130" s="25"/>
      <c r="F130" s="25"/>
      <c r="G130" s="25"/>
      <c r="H130" s="25"/>
      <c r="I130" s="20"/>
      <c r="K130" s="25"/>
    </row>
    <row r="131" spans="1:11" x14ac:dyDescent="0.25">
      <c r="A131" s="20" t="s">
        <v>527</v>
      </c>
      <c r="C131" s="25"/>
      <c r="D131" s="25"/>
      <c r="E131" s="25"/>
      <c r="F131" s="25"/>
      <c r="G131" s="25"/>
      <c r="H131" s="25"/>
      <c r="I131" s="20"/>
      <c r="K131" s="25"/>
    </row>
    <row r="132" spans="1:11" x14ac:dyDescent="0.25">
      <c r="A132" s="25" t="s">
        <v>528</v>
      </c>
      <c r="C132" s="25"/>
      <c r="D132" s="25"/>
      <c r="E132" s="25"/>
      <c r="F132" s="25"/>
      <c r="G132" s="25"/>
      <c r="H132" s="25"/>
      <c r="I132" s="20"/>
      <c r="K132" s="25"/>
    </row>
    <row r="133" spans="1:11" x14ac:dyDescent="0.25">
      <c r="A133" s="49" t="s">
        <v>1</v>
      </c>
      <c r="B133" s="49" t="s">
        <v>4</v>
      </c>
      <c r="C133" s="49" t="s">
        <v>235</v>
      </c>
      <c r="D133" s="49" t="s">
        <v>236</v>
      </c>
      <c r="E133" s="49" t="s">
        <v>237</v>
      </c>
      <c r="F133" s="49" t="s">
        <v>238</v>
      </c>
      <c r="G133" s="49" t="s">
        <v>98</v>
      </c>
      <c r="H133" s="49" t="s">
        <v>148</v>
      </c>
      <c r="I133" s="50" t="s">
        <v>0</v>
      </c>
      <c r="K133" s="25"/>
    </row>
    <row r="134" spans="1:11" x14ac:dyDescent="0.25">
      <c r="A134" s="49">
        <v>1</v>
      </c>
      <c r="B134" s="49" t="s">
        <v>35</v>
      </c>
      <c r="C134" s="49" t="s">
        <v>529</v>
      </c>
      <c r="D134" s="49" t="s">
        <v>240</v>
      </c>
      <c r="E134" s="49" t="s">
        <v>405</v>
      </c>
      <c r="F134" s="51">
        <v>1.6144675925925927E-2</v>
      </c>
      <c r="G134" s="49" t="s">
        <v>530</v>
      </c>
      <c r="H134" s="49" t="s">
        <v>531</v>
      </c>
      <c r="I134" s="52">
        <f>IFERROR(ROUND($F$134/F134*900,0),0)</f>
        <v>900</v>
      </c>
      <c r="K134" s="25" t="str">
        <f t="shared" ref="K134:K196" si="6">RIGHT(C134,(LEN(C134)-FIND(" ",C134,1)))&amp;" "&amp;LEFT(C134,(FIND(" ",C134)-1))</f>
        <v>Lukas Prokopavičius</v>
      </c>
    </row>
    <row r="135" spans="1:11" x14ac:dyDescent="0.25">
      <c r="A135" s="49">
        <v>2</v>
      </c>
      <c r="B135" s="49" t="s">
        <v>103</v>
      </c>
      <c r="C135" s="49" t="s">
        <v>532</v>
      </c>
      <c r="D135" s="49" t="s">
        <v>323</v>
      </c>
      <c r="E135" s="49" t="s">
        <v>324</v>
      </c>
      <c r="F135" s="51">
        <v>1.6932870370370369E-2</v>
      </c>
      <c r="G135" s="49" t="s">
        <v>533</v>
      </c>
      <c r="H135" s="49" t="s">
        <v>534</v>
      </c>
      <c r="I135" s="52">
        <f t="shared" ref="I135:I147" si="7">IFERROR(ROUND($F$134/F135*900,0),0)</f>
        <v>858</v>
      </c>
      <c r="K135" s="25" t="str">
        <f t="shared" si="6"/>
        <v>Mārcis Pīnups</v>
      </c>
    </row>
    <row r="136" spans="1:11" x14ac:dyDescent="0.25">
      <c r="A136" s="49">
        <v>3</v>
      </c>
      <c r="B136" s="49" t="s">
        <v>103</v>
      </c>
      <c r="C136" s="49" t="s">
        <v>535</v>
      </c>
      <c r="D136" s="49" t="s">
        <v>240</v>
      </c>
      <c r="E136" s="49" t="s">
        <v>301</v>
      </c>
      <c r="F136" s="51">
        <v>1.7650462962962962E-2</v>
      </c>
      <c r="G136" s="49" t="s">
        <v>536</v>
      </c>
      <c r="H136" s="49" t="s">
        <v>537</v>
      </c>
      <c r="I136" s="52">
        <f t="shared" si="7"/>
        <v>823</v>
      </c>
      <c r="K136" s="25" t="str">
        <f t="shared" si="6"/>
        <v>Tadas Sereika</v>
      </c>
    </row>
    <row r="137" spans="1:11" x14ac:dyDescent="0.25">
      <c r="A137" s="49">
        <v>4</v>
      </c>
      <c r="B137" s="49" t="s">
        <v>35</v>
      </c>
      <c r="C137" s="49" t="s">
        <v>538</v>
      </c>
      <c r="D137" s="49" t="s">
        <v>240</v>
      </c>
      <c r="E137" s="49" t="s">
        <v>539</v>
      </c>
      <c r="F137" s="51">
        <v>1.8981481481481481E-2</v>
      </c>
      <c r="G137" s="49" t="s">
        <v>540</v>
      </c>
      <c r="H137" s="49" t="s">
        <v>541</v>
      </c>
      <c r="I137" s="52">
        <f t="shared" si="7"/>
        <v>765</v>
      </c>
      <c r="K137" s="25" t="str">
        <f t="shared" si="6"/>
        <v>Mykolas Banys</v>
      </c>
    </row>
    <row r="138" spans="1:11" x14ac:dyDescent="0.25">
      <c r="A138" s="49">
        <v>5</v>
      </c>
      <c r="B138" s="49" t="s">
        <v>35</v>
      </c>
      <c r="C138" s="49" t="s">
        <v>542</v>
      </c>
      <c r="D138" s="49" t="s">
        <v>240</v>
      </c>
      <c r="E138" s="49" t="s">
        <v>301</v>
      </c>
      <c r="F138" s="51">
        <v>1.964236111111111E-2</v>
      </c>
      <c r="G138" s="49" t="s">
        <v>543</v>
      </c>
      <c r="H138" s="49" t="s">
        <v>544</v>
      </c>
      <c r="I138" s="52">
        <f t="shared" si="7"/>
        <v>740</v>
      </c>
      <c r="K138" s="25" t="str">
        <f t="shared" si="6"/>
        <v>Justinas Mažeika</v>
      </c>
    </row>
    <row r="139" spans="1:11" x14ac:dyDescent="0.25">
      <c r="A139" s="49">
        <v>6</v>
      </c>
      <c r="B139" s="49" t="s">
        <v>107</v>
      </c>
      <c r="C139" s="49" t="s">
        <v>545</v>
      </c>
      <c r="D139" s="49" t="s">
        <v>240</v>
      </c>
      <c r="E139" s="49" t="s">
        <v>301</v>
      </c>
      <c r="F139" s="51">
        <v>2.0332175925925924E-2</v>
      </c>
      <c r="G139" s="49" t="s">
        <v>546</v>
      </c>
      <c r="H139" s="49" t="s">
        <v>547</v>
      </c>
      <c r="I139" s="52">
        <f t="shared" si="7"/>
        <v>715</v>
      </c>
      <c r="K139" s="25" t="str">
        <f t="shared" si="6"/>
        <v>Unė Narkūnaitė</v>
      </c>
    </row>
    <row r="140" spans="1:11" x14ac:dyDescent="0.25">
      <c r="A140" s="49">
        <v>7</v>
      </c>
      <c r="B140" s="49" t="s">
        <v>35</v>
      </c>
      <c r="C140" s="49" t="s">
        <v>548</v>
      </c>
      <c r="D140" s="49" t="s">
        <v>240</v>
      </c>
      <c r="E140" s="49" t="s">
        <v>301</v>
      </c>
      <c r="F140" s="51">
        <v>2.0715277777777777E-2</v>
      </c>
      <c r="G140" s="49" t="s">
        <v>549</v>
      </c>
      <c r="H140" s="49" t="s">
        <v>550</v>
      </c>
      <c r="I140" s="52">
        <f t="shared" si="7"/>
        <v>701</v>
      </c>
      <c r="K140" s="25" t="str">
        <f t="shared" si="6"/>
        <v>Dainius Kanaporis</v>
      </c>
    </row>
    <row r="141" spans="1:11" x14ac:dyDescent="0.25">
      <c r="A141" s="49">
        <v>8</v>
      </c>
      <c r="B141" s="49" t="s">
        <v>107</v>
      </c>
      <c r="C141" s="49" t="s">
        <v>551</v>
      </c>
      <c r="D141" s="49" t="s">
        <v>240</v>
      </c>
      <c r="E141" s="49" t="s">
        <v>301</v>
      </c>
      <c r="F141" s="51">
        <v>2.0827546296296299E-2</v>
      </c>
      <c r="G141" s="49" t="s">
        <v>552</v>
      </c>
      <c r="H141" s="49" t="s">
        <v>553</v>
      </c>
      <c r="I141" s="52">
        <f t="shared" si="7"/>
        <v>698</v>
      </c>
      <c r="K141" s="25" t="str">
        <f t="shared" si="6"/>
        <v>Viltė Narkūnaitė</v>
      </c>
    </row>
    <row r="142" spans="1:11" x14ac:dyDescent="0.25">
      <c r="A142" s="49">
        <v>9</v>
      </c>
      <c r="B142" s="49" t="s">
        <v>38</v>
      </c>
      <c r="C142" s="49" t="s">
        <v>554</v>
      </c>
      <c r="D142" s="49" t="s">
        <v>323</v>
      </c>
      <c r="E142" s="49" t="s">
        <v>324</v>
      </c>
      <c r="F142" s="51">
        <v>2.1489583333333336E-2</v>
      </c>
      <c r="G142" s="49" t="s">
        <v>555</v>
      </c>
      <c r="H142" s="49" t="s">
        <v>556</v>
      </c>
      <c r="I142" s="52">
        <f t="shared" si="7"/>
        <v>676</v>
      </c>
      <c r="K142" s="25" t="str">
        <f t="shared" si="6"/>
        <v>Sofija Daniļeviča</v>
      </c>
    </row>
    <row r="143" spans="1:11" x14ac:dyDescent="0.25">
      <c r="A143" s="49">
        <v>10</v>
      </c>
      <c r="B143" s="49" t="s">
        <v>103</v>
      </c>
      <c r="C143" s="49" t="s">
        <v>557</v>
      </c>
      <c r="D143" s="49" t="s">
        <v>240</v>
      </c>
      <c r="E143" s="49" t="s">
        <v>241</v>
      </c>
      <c r="F143" s="51">
        <v>2.195023148148148E-2</v>
      </c>
      <c r="G143" s="49" t="s">
        <v>558</v>
      </c>
      <c r="H143" s="49" t="s">
        <v>559</v>
      </c>
      <c r="I143" s="52">
        <f t="shared" si="7"/>
        <v>662</v>
      </c>
      <c r="K143" s="25" t="str">
        <f t="shared" si="6"/>
        <v>Rytis Markevičius</v>
      </c>
    </row>
    <row r="144" spans="1:11" x14ac:dyDescent="0.25">
      <c r="A144" s="49">
        <v>11</v>
      </c>
      <c r="B144" s="49" t="s">
        <v>107</v>
      </c>
      <c r="C144" s="49" t="s">
        <v>560</v>
      </c>
      <c r="D144" s="49" t="s">
        <v>240</v>
      </c>
      <c r="E144" s="49" t="s">
        <v>405</v>
      </c>
      <c r="F144" s="51">
        <v>2.198148148148148E-2</v>
      </c>
      <c r="G144" s="49" t="s">
        <v>561</v>
      </c>
      <c r="H144" s="49" t="s">
        <v>562</v>
      </c>
      <c r="I144" s="52">
        <f t="shared" si="7"/>
        <v>661</v>
      </c>
      <c r="K144" s="25" t="str">
        <f t="shared" si="6"/>
        <v>Karolina Lukšytė</v>
      </c>
    </row>
    <row r="145" spans="1:11" x14ac:dyDescent="0.25">
      <c r="A145" s="49">
        <v>12</v>
      </c>
      <c r="B145" s="49" t="s">
        <v>45</v>
      </c>
      <c r="C145" s="49" t="s">
        <v>563</v>
      </c>
      <c r="D145" s="49" t="s">
        <v>240</v>
      </c>
      <c r="E145" s="49" t="s">
        <v>564</v>
      </c>
      <c r="F145" s="51">
        <v>2.6543981481481484E-2</v>
      </c>
      <c r="G145" s="49" t="s">
        <v>565</v>
      </c>
      <c r="H145" s="49" t="s">
        <v>566</v>
      </c>
      <c r="I145" s="52">
        <f t="shared" si="7"/>
        <v>547</v>
      </c>
      <c r="K145" s="25" t="str">
        <f t="shared" si="6"/>
        <v>Vytautas Ruškys</v>
      </c>
    </row>
    <row r="146" spans="1:11" x14ac:dyDescent="0.25">
      <c r="A146" s="49">
        <v>13</v>
      </c>
      <c r="B146" s="49" t="s">
        <v>45</v>
      </c>
      <c r="C146" s="49" t="s">
        <v>567</v>
      </c>
      <c r="D146" s="49" t="s">
        <v>240</v>
      </c>
      <c r="E146" s="49" t="s">
        <v>568</v>
      </c>
      <c r="F146" s="51">
        <v>3.3515046296296293E-2</v>
      </c>
      <c r="G146" s="49" t="s">
        <v>569</v>
      </c>
      <c r="H146" s="49" t="s">
        <v>570</v>
      </c>
      <c r="I146" s="52">
        <f t="shared" si="7"/>
        <v>434</v>
      </c>
      <c r="K146" s="25" t="str">
        <f t="shared" si="6"/>
        <v>Algimantas Kartočius</v>
      </c>
    </row>
    <row r="147" spans="1:11" x14ac:dyDescent="0.25">
      <c r="A147" s="49">
        <v>14</v>
      </c>
      <c r="B147" s="49" t="s">
        <v>103</v>
      </c>
      <c r="C147" s="49" t="s">
        <v>571</v>
      </c>
      <c r="D147" s="49" t="s">
        <v>240</v>
      </c>
      <c r="E147" s="49" t="s">
        <v>301</v>
      </c>
      <c r="F147" s="49"/>
      <c r="G147" s="49" t="s">
        <v>273</v>
      </c>
      <c r="H147" s="49" t="s">
        <v>273</v>
      </c>
      <c r="I147" s="52">
        <f t="shared" si="7"/>
        <v>0</v>
      </c>
      <c r="K147" s="25" t="str">
        <f t="shared" si="6"/>
        <v>Matas Barzdenys</v>
      </c>
    </row>
    <row r="148" spans="1:11" x14ac:dyDescent="0.25">
      <c r="A148" s="25"/>
      <c r="C148" s="25"/>
      <c r="D148" s="25"/>
      <c r="E148" s="25"/>
      <c r="F148" s="25"/>
      <c r="G148" s="25"/>
      <c r="H148" s="25"/>
      <c r="I148" s="20"/>
      <c r="K148" s="25"/>
    </row>
    <row r="149" spans="1:11" x14ac:dyDescent="0.25">
      <c r="A149" s="25"/>
      <c r="C149" s="25"/>
      <c r="D149" s="25"/>
      <c r="E149" s="25"/>
      <c r="F149" s="25"/>
      <c r="G149" s="25"/>
      <c r="H149" s="25"/>
      <c r="I149" s="20"/>
      <c r="K149" s="25"/>
    </row>
    <row r="150" spans="1:11" x14ac:dyDescent="0.25">
      <c r="A150" s="25"/>
      <c r="C150" s="25"/>
      <c r="D150" s="25"/>
      <c r="E150" s="25"/>
      <c r="F150" s="25"/>
      <c r="G150" s="25"/>
      <c r="H150" s="25"/>
      <c r="I150" s="20"/>
      <c r="K150" s="25"/>
    </row>
    <row r="151" spans="1:11" x14ac:dyDescent="0.25">
      <c r="A151" s="25"/>
      <c r="C151" s="25"/>
      <c r="D151" s="25"/>
      <c r="E151" s="25"/>
      <c r="F151" s="25"/>
      <c r="G151" s="25"/>
      <c r="H151" s="25"/>
      <c r="I151" s="20"/>
      <c r="K151" s="25"/>
    </row>
    <row r="152" spans="1:11" x14ac:dyDescent="0.25">
      <c r="A152" s="20" t="s">
        <v>572</v>
      </c>
      <c r="C152" s="25"/>
      <c r="D152" s="25"/>
      <c r="E152" s="25"/>
      <c r="F152" s="25"/>
      <c r="G152" s="25"/>
      <c r="H152" s="25"/>
      <c r="I152" s="20"/>
      <c r="K152" s="25"/>
    </row>
    <row r="153" spans="1:11" x14ac:dyDescent="0.25">
      <c r="A153" s="25" t="s">
        <v>573</v>
      </c>
      <c r="C153" s="25"/>
      <c r="D153" s="25"/>
      <c r="E153" s="25"/>
      <c r="F153" s="25"/>
      <c r="G153" s="25"/>
      <c r="H153" s="25"/>
      <c r="I153" s="20"/>
      <c r="K153" s="25"/>
    </row>
    <row r="154" spans="1:11" x14ac:dyDescent="0.25">
      <c r="A154" s="49" t="s">
        <v>1</v>
      </c>
      <c r="B154" s="49" t="s">
        <v>4</v>
      </c>
      <c r="C154" s="49" t="s">
        <v>235</v>
      </c>
      <c r="D154" s="49" t="s">
        <v>236</v>
      </c>
      <c r="E154" s="49" t="s">
        <v>237</v>
      </c>
      <c r="F154" s="49" t="s">
        <v>238</v>
      </c>
      <c r="G154" s="49" t="s">
        <v>98</v>
      </c>
      <c r="H154" s="49" t="s">
        <v>148</v>
      </c>
      <c r="I154" s="50" t="s">
        <v>0</v>
      </c>
      <c r="K154" s="25"/>
    </row>
    <row r="155" spans="1:11" x14ac:dyDescent="0.25">
      <c r="A155" s="49">
        <v>1</v>
      </c>
      <c r="B155" s="49" t="s">
        <v>30</v>
      </c>
      <c r="C155" s="49" t="s">
        <v>574</v>
      </c>
      <c r="D155" s="49" t="s">
        <v>240</v>
      </c>
      <c r="E155" s="49" t="s">
        <v>301</v>
      </c>
      <c r="F155" s="51">
        <v>1.9712962962962963E-2</v>
      </c>
      <c r="G155" s="49" t="s">
        <v>575</v>
      </c>
      <c r="H155" s="49" t="s">
        <v>576</v>
      </c>
      <c r="I155" s="52">
        <f t="shared" ref="I155:I200" si="8">IFERROR(ROUND($F$155/F155*1000,0),0)</f>
        <v>1000</v>
      </c>
      <c r="K155" s="25" t="str">
        <f t="shared" si="6"/>
        <v>Titas Pumputis</v>
      </c>
    </row>
    <row r="156" spans="1:11" x14ac:dyDescent="0.25">
      <c r="A156" s="49">
        <v>2</v>
      </c>
      <c r="B156" s="49" t="s">
        <v>30</v>
      </c>
      <c r="C156" s="49" t="s">
        <v>577</v>
      </c>
      <c r="D156" s="49" t="s">
        <v>323</v>
      </c>
      <c r="E156" s="49" t="s">
        <v>324</v>
      </c>
      <c r="F156" s="51">
        <v>1.982638888888889E-2</v>
      </c>
      <c r="G156" s="49" t="s">
        <v>578</v>
      </c>
      <c r="H156" s="49" t="s">
        <v>579</v>
      </c>
      <c r="I156" s="52">
        <f t="shared" si="8"/>
        <v>994</v>
      </c>
      <c r="K156" s="25" t="str">
        <f t="shared" si="6"/>
        <v>Artjoms Gajevskis</v>
      </c>
    </row>
    <row r="157" spans="1:11" x14ac:dyDescent="0.25">
      <c r="A157" s="49">
        <v>3</v>
      </c>
      <c r="B157" s="49" t="s">
        <v>30</v>
      </c>
      <c r="C157" s="49" t="s">
        <v>580</v>
      </c>
      <c r="D157" s="49" t="s">
        <v>240</v>
      </c>
      <c r="E157" s="49" t="s">
        <v>301</v>
      </c>
      <c r="F157" s="51">
        <v>2.0510416666666666E-2</v>
      </c>
      <c r="G157" s="49" t="s">
        <v>581</v>
      </c>
      <c r="H157" s="49" t="s">
        <v>582</v>
      </c>
      <c r="I157" s="52">
        <f t="shared" si="8"/>
        <v>961</v>
      </c>
      <c r="K157" s="25" t="str">
        <f t="shared" si="6"/>
        <v>Jaunius Stazdas</v>
      </c>
    </row>
    <row r="158" spans="1:11" x14ac:dyDescent="0.25">
      <c r="A158" s="49">
        <v>4</v>
      </c>
      <c r="B158" s="49" t="s">
        <v>30</v>
      </c>
      <c r="C158" s="49" t="s">
        <v>583</v>
      </c>
      <c r="D158" s="49" t="s">
        <v>240</v>
      </c>
      <c r="E158" s="49" t="s">
        <v>253</v>
      </c>
      <c r="F158" s="51">
        <v>2.1158564814814814E-2</v>
      </c>
      <c r="G158" s="49" t="s">
        <v>584</v>
      </c>
      <c r="H158" s="49" t="s">
        <v>585</v>
      </c>
      <c r="I158" s="52">
        <f t="shared" si="8"/>
        <v>932</v>
      </c>
      <c r="K158" s="25" t="str">
        <f t="shared" si="6"/>
        <v>Tomas Gruslys</v>
      </c>
    </row>
    <row r="159" spans="1:11" x14ac:dyDescent="0.25">
      <c r="A159" s="49">
        <v>5</v>
      </c>
      <c r="B159" s="49" t="s">
        <v>30</v>
      </c>
      <c r="C159" s="49" t="s">
        <v>586</v>
      </c>
      <c r="D159" s="49" t="s">
        <v>240</v>
      </c>
      <c r="E159" s="49" t="s">
        <v>587</v>
      </c>
      <c r="F159" s="51">
        <v>2.1209490740740741E-2</v>
      </c>
      <c r="G159" s="49" t="s">
        <v>588</v>
      </c>
      <c r="H159" s="49" t="s">
        <v>589</v>
      </c>
      <c r="I159" s="52">
        <f t="shared" si="8"/>
        <v>929</v>
      </c>
      <c r="K159" s="25" t="str">
        <f t="shared" si="6"/>
        <v>Žilvinas Grigaitis</v>
      </c>
    </row>
    <row r="160" spans="1:11" x14ac:dyDescent="0.25">
      <c r="A160" s="49">
        <v>6</v>
      </c>
      <c r="B160" s="49" t="s">
        <v>34</v>
      </c>
      <c r="C160" s="49" t="s">
        <v>590</v>
      </c>
      <c r="D160" s="49" t="s">
        <v>240</v>
      </c>
      <c r="E160" s="49" t="s">
        <v>591</v>
      </c>
      <c r="F160" s="51">
        <v>2.1263888888888888E-2</v>
      </c>
      <c r="G160" s="49" t="s">
        <v>592</v>
      </c>
      <c r="H160" s="49" t="s">
        <v>593</v>
      </c>
      <c r="I160" s="52">
        <f t="shared" si="8"/>
        <v>927</v>
      </c>
      <c r="K160" s="25" t="str">
        <f t="shared" si="6"/>
        <v>Ieva Želvytė</v>
      </c>
    </row>
    <row r="161" spans="1:11" x14ac:dyDescent="0.25">
      <c r="A161" s="49">
        <v>7</v>
      </c>
      <c r="B161" s="49" t="s">
        <v>30</v>
      </c>
      <c r="C161" s="49" t="s">
        <v>594</v>
      </c>
      <c r="D161" s="49" t="s">
        <v>240</v>
      </c>
      <c r="E161" s="49" t="s">
        <v>587</v>
      </c>
      <c r="F161" s="51">
        <v>2.1605324074074075E-2</v>
      </c>
      <c r="G161" s="49" t="s">
        <v>595</v>
      </c>
      <c r="H161" s="49" t="s">
        <v>596</v>
      </c>
      <c r="I161" s="52">
        <f t="shared" si="8"/>
        <v>912</v>
      </c>
      <c r="K161" s="25" t="str">
        <f t="shared" si="6"/>
        <v>Andrius Murauskas</v>
      </c>
    </row>
    <row r="162" spans="1:11" x14ac:dyDescent="0.25">
      <c r="A162" s="49">
        <v>8</v>
      </c>
      <c r="B162" s="49" t="s">
        <v>30</v>
      </c>
      <c r="C162" s="49" t="s">
        <v>597</v>
      </c>
      <c r="D162" s="49" t="s">
        <v>240</v>
      </c>
      <c r="E162" s="49" t="s">
        <v>241</v>
      </c>
      <c r="F162" s="51">
        <v>2.1729166666666664E-2</v>
      </c>
      <c r="G162" s="49" t="s">
        <v>598</v>
      </c>
      <c r="H162" s="49" t="s">
        <v>599</v>
      </c>
      <c r="I162" s="52">
        <f t="shared" si="8"/>
        <v>907</v>
      </c>
      <c r="K162" s="25" t="str">
        <f t="shared" si="6"/>
        <v>Lukas Kontrimavičius</v>
      </c>
    </row>
    <row r="163" spans="1:11" x14ac:dyDescent="0.25">
      <c r="A163" s="49">
        <v>9</v>
      </c>
      <c r="B163" s="49" t="s">
        <v>30</v>
      </c>
      <c r="C163" s="49" t="s">
        <v>600</v>
      </c>
      <c r="D163" s="49" t="s">
        <v>240</v>
      </c>
      <c r="E163" s="49" t="s">
        <v>601</v>
      </c>
      <c r="F163" s="51">
        <v>2.1730324074074076E-2</v>
      </c>
      <c r="G163" s="49" t="s">
        <v>602</v>
      </c>
      <c r="H163" s="49" t="s">
        <v>603</v>
      </c>
      <c r="I163" s="52">
        <f t="shared" si="8"/>
        <v>907</v>
      </c>
      <c r="K163" s="25" t="str">
        <f t="shared" si="6"/>
        <v>Gediminas Pajėda</v>
      </c>
    </row>
    <row r="164" spans="1:11" x14ac:dyDescent="0.25">
      <c r="A164" s="49">
        <v>10</v>
      </c>
      <c r="B164" s="49" t="s">
        <v>30</v>
      </c>
      <c r="C164" s="49" t="s">
        <v>604</v>
      </c>
      <c r="D164" s="49" t="s">
        <v>240</v>
      </c>
      <c r="E164" s="49" t="s">
        <v>253</v>
      </c>
      <c r="F164" s="51">
        <v>2.1962962962962962E-2</v>
      </c>
      <c r="G164" s="49" t="s">
        <v>605</v>
      </c>
      <c r="H164" s="49" t="s">
        <v>606</v>
      </c>
      <c r="I164" s="52">
        <f t="shared" si="8"/>
        <v>898</v>
      </c>
      <c r="K164" s="25" t="str">
        <f t="shared" si="6"/>
        <v>Vytas Vasilevičius</v>
      </c>
    </row>
    <row r="165" spans="1:11" x14ac:dyDescent="0.25">
      <c r="A165" s="49">
        <v>11</v>
      </c>
      <c r="B165" s="49" t="s">
        <v>34</v>
      </c>
      <c r="C165" s="49" t="s">
        <v>607</v>
      </c>
      <c r="D165" s="49" t="s">
        <v>240</v>
      </c>
      <c r="E165" s="49" t="s">
        <v>405</v>
      </c>
      <c r="F165" s="51">
        <v>2.2185185185185183E-2</v>
      </c>
      <c r="G165" s="49" t="s">
        <v>608</v>
      </c>
      <c r="H165" s="49" t="s">
        <v>609</v>
      </c>
      <c r="I165" s="52">
        <f t="shared" si="8"/>
        <v>889</v>
      </c>
      <c r="K165" s="25" t="str">
        <f t="shared" si="6"/>
        <v>Evelina Tomkevičiūtė</v>
      </c>
    </row>
    <row r="166" spans="1:11" x14ac:dyDescent="0.25">
      <c r="A166" s="49">
        <v>12</v>
      </c>
      <c r="B166" s="49" t="s">
        <v>30</v>
      </c>
      <c r="C166" s="49" t="s">
        <v>610</v>
      </c>
      <c r="D166" s="49" t="s">
        <v>240</v>
      </c>
      <c r="E166" s="49" t="s">
        <v>253</v>
      </c>
      <c r="F166" s="51">
        <v>2.2534722222222223E-2</v>
      </c>
      <c r="G166" s="49" t="s">
        <v>611</v>
      </c>
      <c r="H166" s="49" t="s">
        <v>612</v>
      </c>
      <c r="I166" s="52">
        <f t="shared" si="8"/>
        <v>875</v>
      </c>
      <c r="K166" s="25" t="str">
        <f t="shared" si="6"/>
        <v>Vytautas Jazepčikas</v>
      </c>
    </row>
    <row r="167" spans="1:11" x14ac:dyDescent="0.25">
      <c r="A167" s="49">
        <v>13</v>
      </c>
      <c r="B167" s="49" t="s">
        <v>30</v>
      </c>
      <c r="C167" s="49" t="s">
        <v>613</v>
      </c>
      <c r="D167" s="49" t="s">
        <v>240</v>
      </c>
      <c r="E167" s="49" t="s">
        <v>253</v>
      </c>
      <c r="F167" s="51">
        <v>2.2967592592592592E-2</v>
      </c>
      <c r="G167" s="49" t="s">
        <v>614</v>
      </c>
      <c r="H167" s="49" t="s">
        <v>615</v>
      </c>
      <c r="I167" s="52">
        <f t="shared" si="8"/>
        <v>858</v>
      </c>
      <c r="K167" s="25" t="str">
        <f t="shared" si="6"/>
        <v>Mantas Marcinkevičius</v>
      </c>
    </row>
    <row r="168" spans="1:11" x14ac:dyDescent="0.25">
      <c r="A168" s="49">
        <v>14</v>
      </c>
      <c r="B168" s="49" t="s">
        <v>30</v>
      </c>
      <c r="C168" s="49" t="s">
        <v>616</v>
      </c>
      <c r="D168" s="49" t="s">
        <v>240</v>
      </c>
      <c r="E168" s="49" t="s">
        <v>617</v>
      </c>
      <c r="F168" s="51">
        <v>2.3373842592592592E-2</v>
      </c>
      <c r="G168" s="49" t="s">
        <v>618</v>
      </c>
      <c r="H168" s="49" t="s">
        <v>619</v>
      </c>
      <c r="I168" s="52">
        <f t="shared" si="8"/>
        <v>843</v>
      </c>
      <c r="K168" s="25" t="str">
        <f t="shared" si="6"/>
        <v>Mantas Bartkus</v>
      </c>
    </row>
    <row r="169" spans="1:11" x14ac:dyDescent="0.25">
      <c r="A169" s="49">
        <v>15</v>
      </c>
      <c r="B169" s="49" t="s">
        <v>30</v>
      </c>
      <c r="C169" s="49" t="s">
        <v>620</v>
      </c>
      <c r="D169" s="49" t="s">
        <v>240</v>
      </c>
      <c r="E169" s="49" t="s">
        <v>241</v>
      </c>
      <c r="F169" s="51">
        <v>2.3456018518518515E-2</v>
      </c>
      <c r="G169" s="49" t="s">
        <v>621</v>
      </c>
      <c r="H169" s="49" t="s">
        <v>622</v>
      </c>
      <c r="I169" s="52">
        <f t="shared" si="8"/>
        <v>840</v>
      </c>
      <c r="K169" s="25" t="str">
        <f t="shared" si="6"/>
        <v>Kęstutis Steponavičius</v>
      </c>
    </row>
    <row r="170" spans="1:11" x14ac:dyDescent="0.25">
      <c r="A170" s="49">
        <v>16</v>
      </c>
      <c r="B170" s="49" t="s">
        <v>43</v>
      </c>
      <c r="C170" s="49" t="s">
        <v>623</v>
      </c>
      <c r="D170" s="49" t="s">
        <v>240</v>
      </c>
      <c r="E170" s="49" t="s">
        <v>493</v>
      </c>
      <c r="F170" s="51">
        <v>2.4026620370370372E-2</v>
      </c>
      <c r="G170" s="49" t="s">
        <v>624</v>
      </c>
      <c r="H170" s="49" t="s">
        <v>625</v>
      </c>
      <c r="I170" s="52">
        <f t="shared" si="8"/>
        <v>820</v>
      </c>
      <c r="K170" s="25" t="str">
        <f t="shared" si="6"/>
        <v>Daivis Urba</v>
      </c>
    </row>
    <row r="171" spans="1:11" x14ac:dyDescent="0.25">
      <c r="A171" s="49">
        <v>17</v>
      </c>
      <c r="B171" s="49" t="s">
        <v>30</v>
      </c>
      <c r="C171" s="49" t="s">
        <v>626</v>
      </c>
      <c r="D171" s="49" t="s">
        <v>240</v>
      </c>
      <c r="E171" s="49" t="s">
        <v>253</v>
      </c>
      <c r="F171" s="51">
        <v>2.4089120370370368E-2</v>
      </c>
      <c r="G171" s="49" t="s">
        <v>627</v>
      </c>
      <c r="H171" s="49" t="s">
        <v>628</v>
      </c>
      <c r="I171" s="52">
        <f t="shared" si="8"/>
        <v>818</v>
      </c>
      <c r="K171" s="25" t="str">
        <f t="shared" si="6"/>
        <v>Dainius Šimkaitis</v>
      </c>
    </row>
    <row r="172" spans="1:11" x14ac:dyDescent="0.25">
      <c r="A172" s="49">
        <v>18</v>
      </c>
      <c r="B172" s="49" t="s">
        <v>30</v>
      </c>
      <c r="C172" s="49" t="s">
        <v>629</v>
      </c>
      <c r="D172" s="49" t="s">
        <v>240</v>
      </c>
      <c r="E172" s="49" t="s">
        <v>241</v>
      </c>
      <c r="F172" s="51">
        <v>2.538773148148148E-2</v>
      </c>
      <c r="G172" s="49" t="s">
        <v>630</v>
      </c>
      <c r="H172" s="49" t="s">
        <v>631</v>
      </c>
      <c r="I172" s="52">
        <f t="shared" si="8"/>
        <v>776</v>
      </c>
      <c r="K172" s="25" t="str">
        <f t="shared" si="6"/>
        <v>Ernestas Česonis</v>
      </c>
    </row>
    <row r="173" spans="1:11" x14ac:dyDescent="0.25">
      <c r="A173" s="49">
        <v>19</v>
      </c>
      <c r="B173" s="49" t="s">
        <v>30</v>
      </c>
      <c r="C173" s="49" t="s">
        <v>632</v>
      </c>
      <c r="D173" s="49" t="s">
        <v>240</v>
      </c>
      <c r="E173" s="49" t="s">
        <v>301</v>
      </c>
      <c r="F173" s="51">
        <v>2.5524305555555557E-2</v>
      </c>
      <c r="G173" s="49" t="s">
        <v>633</v>
      </c>
      <c r="H173" s="49" t="s">
        <v>634</v>
      </c>
      <c r="I173" s="52">
        <f t="shared" si="8"/>
        <v>772</v>
      </c>
      <c r="K173" s="25" t="str">
        <f t="shared" si="6"/>
        <v>Irmantas Grubinskas</v>
      </c>
    </row>
    <row r="174" spans="1:11" x14ac:dyDescent="0.25">
      <c r="A174" s="49">
        <v>20</v>
      </c>
      <c r="B174" s="49" t="s">
        <v>30</v>
      </c>
      <c r="C174" s="49" t="s">
        <v>635</v>
      </c>
      <c r="D174" s="49" t="s">
        <v>240</v>
      </c>
      <c r="E174" s="49" t="s">
        <v>636</v>
      </c>
      <c r="F174" s="51">
        <v>2.6061342592592598E-2</v>
      </c>
      <c r="G174" s="49" t="s">
        <v>637</v>
      </c>
      <c r="H174" s="49" t="s">
        <v>638</v>
      </c>
      <c r="I174" s="52">
        <f t="shared" si="8"/>
        <v>756</v>
      </c>
      <c r="K174" s="25" t="str">
        <f t="shared" si="6"/>
        <v>Egidijus Navickas</v>
      </c>
    </row>
    <row r="175" spans="1:11" x14ac:dyDescent="0.25">
      <c r="A175" s="49">
        <v>21</v>
      </c>
      <c r="B175" s="49" t="s">
        <v>34</v>
      </c>
      <c r="C175" s="49" t="s">
        <v>639</v>
      </c>
      <c r="D175" s="49" t="s">
        <v>240</v>
      </c>
      <c r="E175" s="49" t="s">
        <v>640</v>
      </c>
      <c r="F175" s="51">
        <v>2.6068287037037036E-2</v>
      </c>
      <c r="G175" s="49" t="s">
        <v>641</v>
      </c>
      <c r="H175" s="49" t="s">
        <v>642</v>
      </c>
      <c r="I175" s="52">
        <f t="shared" si="8"/>
        <v>756</v>
      </c>
      <c r="K175" s="25" t="str">
        <f t="shared" si="6"/>
        <v>Lina Nikitinaitė</v>
      </c>
    </row>
    <row r="176" spans="1:11" x14ac:dyDescent="0.25">
      <c r="A176" s="49">
        <v>22</v>
      </c>
      <c r="B176" s="49" t="s">
        <v>30</v>
      </c>
      <c r="C176" s="49" t="s">
        <v>643</v>
      </c>
      <c r="D176" s="49" t="s">
        <v>240</v>
      </c>
      <c r="E176" s="49" t="s">
        <v>301</v>
      </c>
      <c r="F176" s="51">
        <v>2.6425925925925926E-2</v>
      </c>
      <c r="G176" s="49" t="s">
        <v>644</v>
      </c>
      <c r="H176" s="49" t="s">
        <v>645</v>
      </c>
      <c r="I176" s="52">
        <f t="shared" si="8"/>
        <v>746</v>
      </c>
      <c r="K176" s="25" t="str">
        <f t="shared" si="6"/>
        <v>Laurynas Narkevičius</v>
      </c>
    </row>
    <row r="177" spans="1:11" x14ac:dyDescent="0.25">
      <c r="A177" s="49">
        <v>23</v>
      </c>
      <c r="B177" s="49" t="s">
        <v>30</v>
      </c>
      <c r="C177" s="49" t="s">
        <v>646</v>
      </c>
      <c r="D177" s="49" t="s">
        <v>240</v>
      </c>
      <c r="E177" s="49" t="s">
        <v>301</v>
      </c>
      <c r="F177" s="51">
        <v>2.6708333333333334E-2</v>
      </c>
      <c r="G177" s="49" t="s">
        <v>647</v>
      </c>
      <c r="H177" s="49" t="s">
        <v>648</v>
      </c>
      <c r="I177" s="52">
        <f t="shared" si="8"/>
        <v>738</v>
      </c>
      <c r="K177" s="25" t="str">
        <f t="shared" si="6"/>
        <v>Mantas Jankevičius</v>
      </c>
    </row>
    <row r="178" spans="1:11" x14ac:dyDescent="0.25">
      <c r="A178" s="49">
        <v>24</v>
      </c>
      <c r="B178" s="49" t="s">
        <v>43</v>
      </c>
      <c r="C178" s="49" t="s">
        <v>649</v>
      </c>
      <c r="D178" s="49" t="s">
        <v>240</v>
      </c>
      <c r="E178" s="49" t="s">
        <v>640</v>
      </c>
      <c r="F178" s="51">
        <v>2.6776620370370371E-2</v>
      </c>
      <c r="G178" s="49" t="s">
        <v>650</v>
      </c>
      <c r="H178" s="49" t="s">
        <v>651</v>
      </c>
      <c r="I178" s="52">
        <f t="shared" si="8"/>
        <v>736</v>
      </c>
      <c r="K178" s="25" t="str">
        <f t="shared" si="6"/>
        <v>Linas Samaška</v>
      </c>
    </row>
    <row r="179" spans="1:11" x14ac:dyDescent="0.25">
      <c r="A179" s="49">
        <v>25</v>
      </c>
      <c r="B179" s="49" t="s">
        <v>40</v>
      </c>
      <c r="C179" s="49" t="s">
        <v>652</v>
      </c>
      <c r="D179" s="49" t="s">
        <v>240</v>
      </c>
      <c r="E179" s="49" t="s">
        <v>493</v>
      </c>
      <c r="F179" s="51">
        <v>2.6810185185185187E-2</v>
      </c>
      <c r="G179" s="49" t="s">
        <v>653</v>
      </c>
      <c r="H179" s="49" t="s">
        <v>654</v>
      </c>
      <c r="I179" s="52">
        <f t="shared" si="8"/>
        <v>735</v>
      </c>
      <c r="K179" s="25" t="str">
        <f t="shared" si="6"/>
        <v>Romutis Ančlauskas</v>
      </c>
    </row>
    <row r="180" spans="1:11" x14ac:dyDescent="0.25">
      <c r="A180" s="49">
        <v>26</v>
      </c>
      <c r="B180" s="49" t="s">
        <v>30</v>
      </c>
      <c r="C180" s="49" t="s">
        <v>655</v>
      </c>
      <c r="D180" s="49" t="s">
        <v>240</v>
      </c>
      <c r="E180" s="49" t="s">
        <v>493</v>
      </c>
      <c r="F180" s="51">
        <v>2.755671296296296E-2</v>
      </c>
      <c r="G180" s="49" t="s">
        <v>656</v>
      </c>
      <c r="H180" s="49" t="s">
        <v>657</v>
      </c>
      <c r="I180" s="52">
        <f t="shared" si="8"/>
        <v>715</v>
      </c>
      <c r="K180" s="25" t="str">
        <f t="shared" si="6"/>
        <v>Antanas Norkevičius</v>
      </c>
    </row>
    <row r="181" spans="1:11" x14ac:dyDescent="0.25">
      <c r="A181" s="49">
        <v>27</v>
      </c>
      <c r="B181" s="49" t="s">
        <v>30</v>
      </c>
      <c r="C181" s="49" t="s">
        <v>658</v>
      </c>
      <c r="D181" s="49" t="s">
        <v>240</v>
      </c>
      <c r="E181" s="49" t="s">
        <v>349</v>
      </c>
      <c r="F181" s="51">
        <v>2.7628472222222217E-2</v>
      </c>
      <c r="G181" s="49" t="s">
        <v>659</v>
      </c>
      <c r="H181" s="49" t="s">
        <v>660</v>
      </c>
      <c r="I181" s="52">
        <f t="shared" si="8"/>
        <v>714</v>
      </c>
      <c r="K181" s="25" t="str">
        <f t="shared" si="6"/>
        <v>Andrius Backevičius</v>
      </c>
    </row>
    <row r="182" spans="1:11" x14ac:dyDescent="0.25">
      <c r="A182" s="49">
        <v>28</v>
      </c>
      <c r="B182" s="49" t="s">
        <v>34</v>
      </c>
      <c r="C182" s="49" t="s">
        <v>661</v>
      </c>
      <c r="D182" s="49" t="s">
        <v>240</v>
      </c>
      <c r="E182" s="49" t="s">
        <v>253</v>
      </c>
      <c r="F182" s="51">
        <v>2.7973379629629629E-2</v>
      </c>
      <c r="G182" s="49" t="s">
        <v>662</v>
      </c>
      <c r="H182" s="49" t="s">
        <v>663</v>
      </c>
      <c r="I182" s="52">
        <f t="shared" si="8"/>
        <v>705</v>
      </c>
      <c r="K182" s="25" t="str">
        <f t="shared" si="6"/>
        <v>Sigita Šidlauskienė</v>
      </c>
    </row>
    <row r="183" spans="1:11" x14ac:dyDescent="0.25">
      <c r="A183" s="49">
        <v>29</v>
      </c>
      <c r="B183" s="49" t="s">
        <v>30</v>
      </c>
      <c r="C183" s="49" t="s">
        <v>664</v>
      </c>
      <c r="D183" s="49" t="s">
        <v>240</v>
      </c>
      <c r="E183" s="49" t="s">
        <v>349</v>
      </c>
      <c r="F183" s="51">
        <v>2.8194444444444442E-2</v>
      </c>
      <c r="G183" s="49" t="s">
        <v>665</v>
      </c>
      <c r="H183" s="49" t="s">
        <v>666</v>
      </c>
      <c r="I183" s="52">
        <f t="shared" si="8"/>
        <v>699</v>
      </c>
      <c r="K183" s="25" t="str">
        <f t="shared" si="6"/>
        <v>Martynas Judickas</v>
      </c>
    </row>
    <row r="184" spans="1:11" x14ac:dyDescent="0.25">
      <c r="A184" s="49">
        <v>30</v>
      </c>
      <c r="B184" s="49" t="s">
        <v>43</v>
      </c>
      <c r="C184" s="49" t="s">
        <v>667</v>
      </c>
      <c r="D184" s="49" t="s">
        <v>240</v>
      </c>
      <c r="E184" s="49" t="s">
        <v>8</v>
      </c>
      <c r="F184" s="51">
        <v>2.8517361111111111E-2</v>
      </c>
      <c r="G184" s="49" t="s">
        <v>668</v>
      </c>
      <c r="H184" s="49" t="s">
        <v>669</v>
      </c>
      <c r="I184" s="52">
        <f t="shared" si="8"/>
        <v>691</v>
      </c>
      <c r="K184" s="25" t="str">
        <f t="shared" si="6"/>
        <v>Darius Tijūnonis</v>
      </c>
    </row>
    <row r="185" spans="1:11" x14ac:dyDescent="0.25">
      <c r="A185" s="49">
        <v>31</v>
      </c>
      <c r="B185" s="49" t="s">
        <v>30</v>
      </c>
      <c r="C185" s="49" t="s">
        <v>670</v>
      </c>
      <c r="D185" s="49" t="s">
        <v>240</v>
      </c>
      <c r="E185" s="49" t="s">
        <v>349</v>
      </c>
      <c r="F185" s="51">
        <v>3.1377314814814809E-2</v>
      </c>
      <c r="G185" s="49" t="s">
        <v>671</v>
      </c>
      <c r="H185" s="49" t="s">
        <v>672</v>
      </c>
      <c r="I185" s="52">
        <f t="shared" si="8"/>
        <v>628</v>
      </c>
      <c r="K185" s="25" t="str">
        <f t="shared" si="6"/>
        <v>Julius Sakalauskas</v>
      </c>
    </row>
    <row r="186" spans="1:11" x14ac:dyDescent="0.25">
      <c r="A186" s="49">
        <v>32</v>
      </c>
      <c r="B186" s="49" t="s">
        <v>30</v>
      </c>
      <c r="C186" s="49" t="s">
        <v>673</v>
      </c>
      <c r="D186" s="49" t="s">
        <v>240</v>
      </c>
      <c r="E186" s="49" t="s">
        <v>674</v>
      </c>
      <c r="F186" s="51">
        <v>3.1412037037037037E-2</v>
      </c>
      <c r="G186" s="49" t="s">
        <v>675</v>
      </c>
      <c r="H186" s="49" t="s">
        <v>676</v>
      </c>
      <c r="I186" s="52">
        <f t="shared" si="8"/>
        <v>628</v>
      </c>
      <c r="K186" s="25" t="str">
        <f t="shared" si="6"/>
        <v>Julius Bernatavičius</v>
      </c>
    </row>
    <row r="187" spans="1:11" x14ac:dyDescent="0.25">
      <c r="A187" s="49">
        <v>33</v>
      </c>
      <c r="B187" s="49" t="s">
        <v>30</v>
      </c>
      <c r="C187" s="49" t="s">
        <v>677</v>
      </c>
      <c r="D187" s="49" t="s">
        <v>240</v>
      </c>
      <c r="E187" s="49" t="s">
        <v>678</v>
      </c>
      <c r="F187" s="51">
        <v>3.2052083333333335E-2</v>
      </c>
      <c r="G187" s="49" t="s">
        <v>679</v>
      </c>
      <c r="H187" s="49" t="s">
        <v>680</v>
      </c>
      <c r="I187" s="52">
        <f t="shared" si="8"/>
        <v>615</v>
      </c>
      <c r="K187" s="25" t="str">
        <f t="shared" si="6"/>
        <v>Audrius Jaraminas</v>
      </c>
    </row>
    <row r="188" spans="1:11" x14ac:dyDescent="0.25">
      <c r="A188" s="49">
        <v>34</v>
      </c>
      <c r="B188" s="49" t="s">
        <v>34</v>
      </c>
      <c r="C188" s="49" t="s">
        <v>681</v>
      </c>
      <c r="D188" s="49" t="s">
        <v>240</v>
      </c>
      <c r="E188" s="49" t="s">
        <v>253</v>
      </c>
      <c r="F188" s="51">
        <v>3.2922453703703704E-2</v>
      </c>
      <c r="G188" s="49" t="s">
        <v>682</v>
      </c>
      <c r="H188" s="49" t="s">
        <v>683</v>
      </c>
      <c r="I188" s="52">
        <f t="shared" si="8"/>
        <v>599</v>
      </c>
      <c r="K188" s="25" t="str">
        <f t="shared" si="6"/>
        <v>Anna Kiaušas</v>
      </c>
    </row>
    <row r="189" spans="1:11" x14ac:dyDescent="0.25">
      <c r="A189" s="49">
        <v>35</v>
      </c>
      <c r="B189" s="49" t="s">
        <v>30</v>
      </c>
      <c r="C189" s="49" t="s">
        <v>684</v>
      </c>
      <c r="D189" s="49" t="s">
        <v>240</v>
      </c>
      <c r="E189" s="49" t="s">
        <v>17</v>
      </c>
      <c r="F189" s="51">
        <v>3.3623842592592594E-2</v>
      </c>
      <c r="G189" s="49" t="s">
        <v>685</v>
      </c>
      <c r="H189" s="49" t="s">
        <v>686</v>
      </c>
      <c r="I189" s="52">
        <f t="shared" si="8"/>
        <v>586</v>
      </c>
      <c r="K189" s="25" t="str">
        <f t="shared" si="6"/>
        <v>Kęstutis Vyšniauskas</v>
      </c>
    </row>
    <row r="190" spans="1:11" x14ac:dyDescent="0.25">
      <c r="A190" s="49">
        <v>36</v>
      </c>
      <c r="B190" s="49" t="s">
        <v>110</v>
      </c>
      <c r="C190" s="49" t="s">
        <v>687</v>
      </c>
      <c r="D190" s="49" t="s">
        <v>240</v>
      </c>
      <c r="E190" s="49" t="s">
        <v>526</v>
      </c>
      <c r="F190" s="51">
        <v>3.9273148148148147E-2</v>
      </c>
      <c r="G190" s="49" t="s">
        <v>688</v>
      </c>
      <c r="H190" s="49" t="s">
        <v>689</v>
      </c>
      <c r="I190" s="52">
        <f t="shared" si="8"/>
        <v>502</v>
      </c>
      <c r="K190" s="25" t="str">
        <f t="shared" si="6"/>
        <v>Joana Karpuvienė</v>
      </c>
    </row>
    <row r="191" spans="1:11" x14ac:dyDescent="0.25">
      <c r="A191" s="49">
        <v>37</v>
      </c>
      <c r="B191" s="49" t="s">
        <v>30</v>
      </c>
      <c r="C191" s="49" t="s">
        <v>690</v>
      </c>
      <c r="D191" s="49" t="s">
        <v>240</v>
      </c>
      <c r="E191" s="49" t="s">
        <v>691</v>
      </c>
      <c r="F191" s="49"/>
      <c r="G191" s="49" t="s">
        <v>272</v>
      </c>
      <c r="H191" s="49" t="s">
        <v>273</v>
      </c>
      <c r="I191" s="52">
        <f t="shared" si="8"/>
        <v>0</v>
      </c>
      <c r="K191" s="25" t="str">
        <f t="shared" si="6"/>
        <v>Audrius Perminas</v>
      </c>
    </row>
    <row r="192" spans="1:11" x14ac:dyDescent="0.25">
      <c r="A192" s="49">
        <v>37</v>
      </c>
      <c r="B192" s="49" t="s">
        <v>30</v>
      </c>
      <c r="C192" s="49" t="s">
        <v>692</v>
      </c>
      <c r="D192" s="49" t="s">
        <v>323</v>
      </c>
      <c r="E192" s="49" t="s">
        <v>693</v>
      </c>
      <c r="F192" s="49"/>
      <c r="G192" s="49" t="s">
        <v>272</v>
      </c>
      <c r="H192" s="49" t="s">
        <v>273</v>
      </c>
      <c r="I192" s="52">
        <f t="shared" si="8"/>
        <v>0</v>
      </c>
      <c r="K192" s="25" t="str">
        <f t="shared" si="6"/>
        <v>Arvis Grencbergs</v>
      </c>
    </row>
    <row r="193" spans="1:11" x14ac:dyDescent="0.25">
      <c r="A193" s="49">
        <v>37</v>
      </c>
      <c r="B193" s="49" t="s">
        <v>34</v>
      </c>
      <c r="C193" s="49" t="s">
        <v>694</v>
      </c>
      <c r="D193" s="49" t="s">
        <v>240</v>
      </c>
      <c r="E193" s="49" t="s">
        <v>253</v>
      </c>
      <c r="F193" s="49"/>
      <c r="G193" s="49" t="s">
        <v>272</v>
      </c>
      <c r="H193" s="49" t="s">
        <v>273</v>
      </c>
      <c r="I193" s="52">
        <f t="shared" si="8"/>
        <v>0</v>
      </c>
      <c r="K193" s="25" t="str">
        <f t="shared" si="6"/>
        <v>Inga Aukselytė</v>
      </c>
    </row>
    <row r="194" spans="1:11" x14ac:dyDescent="0.25">
      <c r="A194" s="49">
        <v>37</v>
      </c>
      <c r="B194" s="49" t="s">
        <v>34</v>
      </c>
      <c r="C194" s="49" t="s">
        <v>695</v>
      </c>
      <c r="D194" s="49" t="s">
        <v>240</v>
      </c>
      <c r="E194" s="49" t="s">
        <v>526</v>
      </c>
      <c r="F194" s="49"/>
      <c r="G194" s="49" t="s">
        <v>272</v>
      </c>
      <c r="H194" s="49" t="s">
        <v>273</v>
      </c>
      <c r="I194" s="52">
        <f t="shared" si="8"/>
        <v>0</v>
      </c>
      <c r="K194" s="25" t="str">
        <f t="shared" si="6"/>
        <v>Austė Urbanavičiutė</v>
      </c>
    </row>
    <row r="195" spans="1:11" x14ac:dyDescent="0.25">
      <c r="A195" s="49">
        <v>37</v>
      </c>
      <c r="B195" s="49" t="s">
        <v>34</v>
      </c>
      <c r="C195" s="49" t="s">
        <v>696</v>
      </c>
      <c r="D195" s="49" t="s">
        <v>240</v>
      </c>
      <c r="E195" s="49" t="s">
        <v>697</v>
      </c>
      <c r="F195" s="49"/>
      <c r="G195" s="49" t="s">
        <v>272</v>
      </c>
      <c r="H195" s="49" t="s">
        <v>273</v>
      </c>
      <c r="I195" s="52">
        <f t="shared" si="8"/>
        <v>0</v>
      </c>
      <c r="K195" s="25" t="str">
        <f t="shared" si="6"/>
        <v>Ieva Serapinaitė</v>
      </c>
    </row>
    <row r="196" spans="1:11" x14ac:dyDescent="0.25">
      <c r="A196" s="49">
        <v>37</v>
      </c>
      <c r="B196" s="49" t="s">
        <v>34</v>
      </c>
      <c r="C196" s="49" t="s">
        <v>698</v>
      </c>
      <c r="D196" s="49" t="s">
        <v>240</v>
      </c>
      <c r="E196" s="49" t="s">
        <v>253</v>
      </c>
      <c r="F196" s="49"/>
      <c r="G196" s="49" t="s">
        <v>272</v>
      </c>
      <c r="H196" s="49" t="s">
        <v>273</v>
      </c>
      <c r="I196" s="52">
        <f t="shared" si="8"/>
        <v>0</v>
      </c>
      <c r="K196" s="25" t="str">
        <f t="shared" si="6"/>
        <v>Ieva Urbonavičiūtė</v>
      </c>
    </row>
    <row r="197" spans="1:11" x14ac:dyDescent="0.25">
      <c r="A197" s="49">
        <v>37</v>
      </c>
      <c r="B197" s="49" t="s">
        <v>34</v>
      </c>
      <c r="C197" s="49" t="s">
        <v>699</v>
      </c>
      <c r="D197" s="49" t="s">
        <v>240</v>
      </c>
      <c r="E197" s="49" t="s">
        <v>349</v>
      </c>
      <c r="F197" s="49"/>
      <c r="G197" s="49" t="s">
        <v>273</v>
      </c>
      <c r="H197" s="49" t="s">
        <v>273</v>
      </c>
      <c r="I197" s="52">
        <f t="shared" si="8"/>
        <v>0</v>
      </c>
      <c r="K197" s="25" t="str">
        <f t="shared" ref="K197:K200" si="9">RIGHT(C197,(LEN(C197)-FIND(" ",C197,1)))&amp;" "&amp;LEFT(C197,(FIND(" ",C197)-1))</f>
        <v>Monika Juodeškaitė</v>
      </c>
    </row>
    <row r="198" spans="1:11" x14ac:dyDescent="0.25">
      <c r="A198" s="49">
        <v>37</v>
      </c>
      <c r="B198" s="49" t="s">
        <v>43</v>
      </c>
      <c r="C198" s="49" t="s">
        <v>700</v>
      </c>
      <c r="D198" s="49" t="s">
        <v>240</v>
      </c>
      <c r="E198" s="49" t="s">
        <v>701</v>
      </c>
      <c r="F198" s="49"/>
      <c r="G198" s="49" t="s">
        <v>272</v>
      </c>
      <c r="H198" s="49" t="s">
        <v>273</v>
      </c>
      <c r="I198" s="52">
        <f t="shared" si="8"/>
        <v>0</v>
      </c>
      <c r="K198" s="25" t="str">
        <f t="shared" si="9"/>
        <v>Šarūnas Kalinaitis</v>
      </c>
    </row>
    <row r="199" spans="1:11" x14ac:dyDescent="0.25">
      <c r="A199" s="49">
        <v>37</v>
      </c>
      <c r="B199" s="49" t="s">
        <v>110</v>
      </c>
      <c r="C199" s="49" t="s">
        <v>702</v>
      </c>
      <c r="D199" s="49" t="s">
        <v>240</v>
      </c>
      <c r="E199" s="49" t="s">
        <v>526</v>
      </c>
      <c r="F199" s="49"/>
      <c r="G199" s="49" t="s">
        <v>272</v>
      </c>
      <c r="H199" s="49" t="s">
        <v>273</v>
      </c>
      <c r="I199" s="52">
        <f t="shared" si="8"/>
        <v>0</v>
      </c>
      <c r="K199" s="25" t="str">
        <f t="shared" si="9"/>
        <v>Audronė Urbanavičienė</v>
      </c>
    </row>
    <row r="200" spans="1:11" x14ac:dyDescent="0.25">
      <c r="A200" s="49">
        <v>37</v>
      </c>
      <c r="B200" s="49" t="s">
        <v>110</v>
      </c>
      <c r="C200" s="49" t="s">
        <v>703</v>
      </c>
      <c r="D200" s="49" t="s">
        <v>240</v>
      </c>
      <c r="E200" s="49" t="s">
        <v>704</v>
      </c>
      <c r="F200" s="49"/>
      <c r="G200" s="49" t="s">
        <v>272</v>
      </c>
      <c r="H200" s="49" t="s">
        <v>273</v>
      </c>
      <c r="I200" s="52">
        <f t="shared" si="8"/>
        <v>0</v>
      </c>
      <c r="K200" s="25" t="str">
        <f t="shared" si="9"/>
        <v>Sigita Januškytė</v>
      </c>
    </row>
  </sheetData>
  <conditionalFormatting sqref="K1:K1048576">
    <cfRule type="duplicateValues" dxfId="36" priority="1"/>
  </conditionalFormatting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D8E1-24E9-4EFE-AEB8-DE444A4F9803}">
  <dimension ref="A1:S85"/>
  <sheetViews>
    <sheetView workbookViewId="0">
      <selection activeCell="R1" sqref="R1:S2"/>
    </sheetView>
  </sheetViews>
  <sheetFormatPr defaultRowHeight="15" x14ac:dyDescent="0.25"/>
  <cols>
    <col min="1" max="2" width="9.140625" style="171"/>
    <col min="3" max="3" width="27.42578125" style="171" customWidth="1"/>
    <col min="4" max="4" width="32.7109375" style="177" customWidth="1"/>
    <col min="5" max="5" width="9.140625" style="171"/>
    <col min="6" max="6" width="8.28515625" style="171" customWidth="1"/>
    <col min="7" max="7" width="10.85546875" style="171" customWidth="1"/>
    <col min="8" max="8" width="7.5703125" style="171" customWidth="1"/>
    <col min="9" max="11" width="10.85546875" style="171" customWidth="1"/>
    <col min="12" max="12" width="7.42578125" style="171" customWidth="1"/>
    <col min="13" max="16" width="10.85546875" style="171" customWidth="1"/>
    <col min="17" max="18" width="13.85546875" style="171" customWidth="1"/>
    <col min="19" max="19" width="20.28515625" style="171" customWidth="1"/>
    <col min="20" max="16384" width="9.140625" style="171"/>
  </cols>
  <sheetData>
    <row r="1" spans="1:19" x14ac:dyDescent="0.25">
      <c r="A1" s="242" t="s">
        <v>2355</v>
      </c>
      <c r="B1" s="243" t="s">
        <v>2356</v>
      </c>
      <c r="C1" s="243" t="s">
        <v>2357</v>
      </c>
      <c r="D1" s="248" t="s">
        <v>2358</v>
      </c>
      <c r="E1" s="243" t="s">
        <v>2359</v>
      </c>
      <c r="F1" s="243" t="s">
        <v>2360</v>
      </c>
      <c r="G1" s="243" t="s">
        <v>2361</v>
      </c>
      <c r="H1" s="243" t="s">
        <v>853</v>
      </c>
      <c r="I1" s="243" t="s">
        <v>2362</v>
      </c>
      <c r="J1" s="243" t="s">
        <v>2363</v>
      </c>
      <c r="K1" s="243" t="s">
        <v>2364</v>
      </c>
      <c r="L1" s="243" t="s">
        <v>857</v>
      </c>
      <c r="M1" s="243" t="s">
        <v>2365</v>
      </c>
      <c r="N1" s="243" t="s">
        <v>2366</v>
      </c>
      <c r="O1" s="243" t="s">
        <v>2367</v>
      </c>
      <c r="P1" s="243" t="s">
        <v>2368</v>
      </c>
      <c r="Q1" s="243" t="s">
        <v>2369</v>
      </c>
      <c r="R1" s="243" t="s">
        <v>0</v>
      </c>
    </row>
    <row r="2" spans="1:19" x14ac:dyDescent="0.25">
      <c r="A2" s="244">
        <v>1</v>
      </c>
      <c r="B2" s="244">
        <v>50</v>
      </c>
      <c r="C2" s="244" t="s">
        <v>2461</v>
      </c>
      <c r="D2" s="177" t="s">
        <v>875</v>
      </c>
      <c r="E2" s="244" t="s">
        <v>2370</v>
      </c>
      <c r="F2" s="244" t="s">
        <v>70</v>
      </c>
      <c r="G2" s="245">
        <v>1.0930555555555557</v>
      </c>
      <c r="H2" s="246">
        <v>4.9305555555555554E-2</v>
      </c>
      <c r="I2" s="247">
        <v>4.9490740740740745E-2</v>
      </c>
      <c r="J2" s="247">
        <v>4.8888888888888891E-2</v>
      </c>
      <c r="K2" s="247">
        <v>9.9525462962962954E-2</v>
      </c>
      <c r="L2" s="246">
        <v>3.1944444444444449E-2</v>
      </c>
      <c r="M2" s="245">
        <v>1.3069444444444445</v>
      </c>
      <c r="N2" s="245">
        <v>1.3666666666666665</v>
      </c>
      <c r="O2" s="245">
        <v>1.3680555555555556</v>
      </c>
      <c r="P2" s="247">
        <v>6.761574074074074E-2</v>
      </c>
      <c r="Q2" s="249">
        <v>0.18675416666666667</v>
      </c>
      <c r="R2" s="111">
        <f>IFERROR(ROUND($Q$2/Q2*1000,0),0)</f>
        <v>1000</v>
      </c>
      <c r="S2" s="171" t="str">
        <f>RIGHT(C2,(LEN(C2)-FIND(",",C2,1))-1)&amp;" "&amp;LEFT(C2,(FIND(",",C2)-1))</f>
        <v>Martynas Tinfavičius</v>
      </c>
    </row>
    <row r="3" spans="1:19" x14ac:dyDescent="0.25">
      <c r="A3" s="244">
        <v>2</v>
      </c>
      <c r="B3" s="244">
        <v>59</v>
      </c>
      <c r="C3" s="244" t="s">
        <v>2371</v>
      </c>
      <c r="D3" s="177" t="s">
        <v>865</v>
      </c>
      <c r="E3" s="244" t="s">
        <v>2370</v>
      </c>
      <c r="F3" s="244"/>
      <c r="G3" s="245">
        <v>1.3340277777777778</v>
      </c>
      <c r="H3" s="246">
        <v>6.3194444444444442E-2</v>
      </c>
      <c r="I3" s="247">
        <v>4.5567129629629631E-2</v>
      </c>
      <c r="J3" s="247">
        <v>4.6469907407407411E-2</v>
      </c>
      <c r="K3" s="247">
        <v>9.2893518518518514E-2</v>
      </c>
      <c r="L3" s="246">
        <v>4.7916666666666663E-2</v>
      </c>
      <c r="M3" s="245">
        <v>1.3243055555555556</v>
      </c>
      <c r="N3" s="245">
        <v>1.4916666666666665</v>
      </c>
      <c r="O3" s="245">
        <v>1.5736111111111111</v>
      </c>
      <c r="P3" s="247">
        <v>7.3437500000000003E-2</v>
      </c>
      <c r="Q3" s="249">
        <v>0.19043576388888886</v>
      </c>
      <c r="R3" s="111">
        <f t="shared" ref="R3:R66" si="0">IFERROR(ROUND($Q$2/Q3*1000,0),0)</f>
        <v>981</v>
      </c>
      <c r="S3" s="171" t="str">
        <f t="shared" ref="S3:S66" si="1">RIGHT(C3,(LEN(C3)-FIND(",",C3,1))-1)&amp;" "&amp;LEFT(C3,(FIND(",",C3)-1))</f>
        <v>Marijus Butrimavičius</v>
      </c>
    </row>
    <row r="4" spans="1:19" x14ac:dyDescent="0.25">
      <c r="A4" s="244">
        <v>3</v>
      </c>
      <c r="B4" s="244">
        <v>11</v>
      </c>
      <c r="C4" s="244" t="s">
        <v>2372</v>
      </c>
      <c r="D4" s="177" t="s">
        <v>875</v>
      </c>
      <c r="E4" s="244" t="s">
        <v>2370</v>
      </c>
      <c r="F4" s="244"/>
      <c r="G4" s="245">
        <v>1.34375</v>
      </c>
      <c r="H4" s="246">
        <v>4.9999999999999996E-2</v>
      </c>
      <c r="I4" s="247">
        <v>5.2638888888888895E-2</v>
      </c>
      <c r="J4" s="247">
        <v>5.3067129629629638E-2</v>
      </c>
      <c r="K4" s="247">
        <v>0.10668981481481482</v>
      </c>
      <c r="L4" s="246">
        <v>4.8611111111111112E-2</v>
      </c>
      <c r="M4" s="245">
        <v>1.3125</v>
      </c>
      <c r="N4" s="245">
        <v>1.3638888888888889</v>
      </c>
      <c r="O4" s="245">
        <v>1.3888888888888891</v>
      </c>
      <c r="P4" s="247">
        <v>6.8078703703703711E-2</v>
      </c>
      <c r="Q4" s="249">
        <v>0.1988324074074074</v>
      </c>
      <c r="R4" s="111">
        <f t="shared" si="0"/>
        <v>939</v>
      </c>
      <c r="S4" s="171" t="str">
        <f t="shared" si="1"/>
        <v>Mantas Jonikas</v>
      </c>
    </row>
    <row r="5" spans="1:19" x14ac:dyDescent="0.25">
      <c r="A5" s="244">
        <v>4</v>
      </c>
      <c r="B5" s="244">
        <v>89</v>
      </c>
      <c r="C5" s="244" t="s">
        <v>2373</v>
      </c>
      <c r="D5" s="177" t="s">
        <v>2374</v>
      </c>
      <c r="E5" s="244" t="s">
        <v>2370</v>
      </c>
      <c r="F5" s="244"/>
      <c r="G5" s="245">
        <v>1.4444444444444444</v>
      </c>
      <c r="H5" s="246">
        <v>4.1666666666666664E-2</v>
      </c>
      <c r="I5" s="247">
        <v>4.8888888888888891E-2</v>
      </c>
      <c r="J5" s="247">
        <v>5.0069444444444444E-2</v>
      </c>
      <c r="K5" s="247">
        <v>9.9872685185185175E-2</v>
      </c>
      <c r="L5" s="246">
        <v>3.5416666666666666E-2</v>
      </c>
      <c r="M5" s="245">
        <v>1.3291666666666666</v>
      </c>
      <c r="N5" s="245">
        <v>1.4909722222222221</v>
      </c>
      <c r="O5" s="245">
        <v>1.6083333333333334</v>
      </c>
      <c r="P5" s="247">
        <v>7.4212962962962967E-2</v>
      </c>
      <c r="Q5" s="249">
        <v>0.19947627314814817</v>
      </c>
      <c r="R5" s="111">
        <f t="shared" si="0"/>
        <v>936</v>
      </c>
      <c r="S5" s="171" t="str">
        <f t="shared" si="1"/>
        <v>Armandas Rokas</v>
      </c>
    </row>
    <row r="6" spans="1:19" x14ac:dyDescent="0.25">
      <c r="A6" s="244">
        <v>5</v>
      </c>
      <c r="B6" s="244">
        <v>82</v>
      </c>
      <c r="C6" s="244" t="s">
        <v>2375</v>
      </c>
      <c r="D6" s="177" t="s">
        <v>887</v>
      </c>
      <c r="E6" s="244" t="s">
        <v>2370</v>
      </c>
      <c r="F6" s="244"/>
      <c r="G6" s="245">
        <v>1.7763888888888888</v>
      </c>
      <c r="H6" s="246">
        <v>6.3888888888888884E-2</v>
      </c>
      <c r="I6" s="247">
        <v>5.0879629629629629E-2</v>
      </c>
      <c r="J6" s="247">
        <v>5.122685185185185E-2</v>
      </c>
      <c r="K6" s="247">
        <v>0.10310185185185185</v>
      </c>
      <c r="L6" s="246">
        <v>4.8611111111111112E-2</v>
      </c>
      <c r="M6" s="245">
        <v>1.20625</v>
      </c>
      <c r="N6" s="245">
        <v>1.3347222222222221</v>
      </c>
      <c r="O6" s="245">
        <v>1.3951388888888889</v>
      </c>
      <c r="P6" s="247">
        <v>6.5902777777777768E-2</v>
      </c>
      <c r="Q6" s="249">
        <v>0.20052129629629631</v>
      </c>
      <c r="R6" s="111">
        <f t="shared" si="0"/>
        <v>931</v>
      </c>
      <c r="S6" s="171" t="str">
        <f t="shared" si="1"/>
        <v>Donatas Stulgys</v>
      </c>
    </row>
    <row r="7" spans="1:19" x14ac:dyDescent="0.25">
      <c r="A7" s="244">
        <v>6</v>
      </c>
      <c r="B7" s="244">
        <v>38</v>
      </c>
      <c r="C7" s="244" t="s">
        <v>2462</v>
      </c>
      <c r="D7" s="177" t="s">
        <v>864</v>
      </c>
      <c r="E7" s="244" t="s">
        <v>2370</v>
      </c>
      <c r="F7" s="244"/>
      <c r="G7" s="245">
        <v>1.3361111111111112</v>
      </c>
      <c r="H7" s="246">
        <v>4.9999999999999996E-2</v>
      </c>
      <c r="I7" s="247">
        <v>5.2905092592592594E-2</v>
      </c>
      <c r="J7" s="247">
        <v>5.4363425925925933E-2</v>
      </c>
      <c r="K7" s="247">
        <v>0.10831018518518519</v>
      </c>
      <c r="L7" s="246">
        <v>4.3750000000000004E-2</v>
      </c>
      <c r="M7" s="245">
        <v>1.3256944444444445</v>
      </c>
      <c r="N7" s="245">
        <v>1.3958333333333333</v>
      </c>
      <c r="O7" s="245">
        <v>1.4097222222222223</v>
      </c>
      <c r="P7" s="247">
        <v>6.94212962962963E-2</v>
      </c>
      <c r="Q7" s="249">
        <v>0.20158912037037036</v>
      </c>
      <c r="R7" s="111">
        <f t="shared" si="0"/>
        <v>926</v>
      </c>
      <c r="S7" s="171" t="str">
        <f t="shared" si="1"/>
        <v>Gytis Junevičius</v>
      </c>
    </row>
    <row r="8" spans="1:19" x14ac:dyDescent="0.25">
      <c r="A8" s="244">
        <v>7</v>
      </c>
      <c r="B8" s="244">
        <v>31</v>
      </c>
      <c r="C8" s="244" t="s">
        <v>2376</v>
      </c>
      <c r="D8" s="177" t="s">
        <v>1770</v>
      </c>
      <c r="E8" s="244" t="s">
        <v>2370</v>
      </c>
      <c r="F8" s="244"/>
      <c r="G8" s="245">
        <v>1.5180555555555555</v>
      </c>
      <c r="H8" s="246">
        <v>4.5138888888888888E-2</v>
      </c>
      <c r="I8" s="247">
        <v>5.2141203703703703E-2</v>
      </c>
      <c r="J8" s="247">
        <v>5.2199074074074071E-2</v>
      </c>
      <c r="K8" s="247">
        <v>0.10538194444444444</v>
      </c>
      <c r="L8" s="246">
        <v>4.027777777777778E-2</v>
      </c>
      <c r="M8" s="245">
        <v>1.3638888888888889</v>
      </c>
      <c r="N8" s="245">
        <v>1.4631944444444445</v>
      </c>
      <c r="O8" s="245">
        <v>1.3736111111111111</v>
      </c>
      <c r="P8" s="247">
        <v>7.0277777777777786E-2</v>
      </c>
      <c r="Q8" s="249">
        <v>0.20240590277777779</v>
      </c>
      <c r="R8" s="111">
        <f t="shared" si="0"/>
        <v>923</v>
      </c>
      <c r="S8" s="171" t="str">
        <f t="shared" si="1"/>
        <v>Edgar Deduchov</v>
      </c>
    </row>
    <row r="9" spans="1:19" x14ac:dyDescent="0.25">
      <c r="A9" s="244">
        <v>8</v>
      </c>
      <c r="B9" s="244">
        <v>1</v>
      </c>
      <c r="C9" s="244" t="s">
        <v>2377</v>
      </c>
      <c r="D9" s="177" t="s">
        <v>931</v>
      </c>
      <c r="E9" s="244" t="s">
        <v>2370</v>
      </c>
      <c r="F9" s="244" t="s">
        <v>70</v>
      </c>
      <c r="G9" s="245">
        <v>1.54375</v>
      </c>
      <c r="H9" s="246">
        <v>8.6805555555555566E-2</v>
      </c>
      <c r="I9" s="247">
        <v>5.0243055555555555E-2</v>
      </c>
      <c r="J9" s="247">
        <v>5.0740740740740746E-2</v>
      </c>
      <c r="K9" s="247">
        <v>0.10207175925925926</v>
      </c>
      <c r="L9" s="246">
        <v>7.8472222222222221E-2</v>
      </c>
      <c r="M9" s="245">
        <v>1.3520833333333335</v>
      </c>
      <c r="N9" s="245">
        <v>1.4979166666666668</v>
      </c>
      <c r="O9" s="245">
        <v>1.4895833333333333</v>
      </c>
      <c r="P9" s="247">
        <v>7.2673611111111105E-2</v>
      </c>
      <c r="Q9" s="249">
        <v>0.20326481481481481</v>
      </c>
      <c r="R9" s="111">
        <f t="shared" si="0"/>
        <v>919</v>
      </c>
      <c r="S9" s="171" t="str">
        <f t="shared" si="1"/>
        <v>Laurynas Bertašavičius</v>
      </c>
    </row>
    <row r="10" spans="1:19" x14ac:dyDescent="0.25">
      <c r="A10" s="244">
        <v>9</v>
      </c>
      <c r="B10" s="244">
        <v>3</v>
      </c>
      <c r="C10" s="244" t="s">
        <v>2463</v>
      </c>
      <c r="D10" s="177" t="s">
        <v>710</v>
      </c>
      <c r="E10" s="244" t="s">
        <v>2370</v>
      </c>
      <c r="F10" s="244" t="s">
        <v>70</v>
      </c>
      <c r="G10" s="245">
        <v>1.747222222222222</v>
      </c>
      <c r="H10" s="246">
        <v>3.888888888888889E-2</v>
      </c>
      <c r="I10" s="247">
        <v>5.122685185185185E-2</v>
      </c>
      <c r="J10" s="247">
        <v>5.1203703703703703E-2</v>
      </c>
      <c r="K10" s="247">
        <v>0.10342592592592592</v>
      </c>
      <c r="L10" s="246">
        <v>4.027777777777778E-2</v>
      </c>
      <c r="M10" s="245">
        <v>1.304861111111111</v>
      </c>
      <c r="N10" s="245">
        <v>1.46875</v>
      </c>
      <c r="O10" s="245">
        <v>1.4749999999999999</v>
      </c>
      <c r="P10" s="247">
        <v>7.1192129629629633E-2</v>
      </c>
      <c r="Q10" s="249">
        <v>0.20509386574074073</v>
      </c>
      <c r="R10" s="111">
        <f t="shared" si="0"/>
        <v>911</v>
      </c>
      <c r="S10" s="171" t="str">
        <f t="shared" si="1"/>
        <v>Saulius Batavičius</v>
      </c>
    </row>
    <row r="11" spans="1:19" x14ac:dyDescent="0.25">
      <c r="A11" s="244">
        <v>10</v>
      </c>
      <c r="B11" s="244">
        <v>6</v>
      </c>
      <c r="C11" s="244" t="s">
        <v>2378</v>
      </c>
      <c r="D11" s="177" t="s">
        <v>887</v>
      </c>
      <c r="E11" s="244" t="s">
        <v>2370</v>
      </c>
      <c r="F11" s="244"/>
      <c r="G11" s="245">
        <v>1.6881944444444443</v>
      </c>
      <c r="H11" s="246">
        <v>4.9999999999999996E-2</v>
      </c>
      <c r="I11" s="247">
        <v>5.3368055555555551E-2</v>
      </c>
      <c r="J11" s="247">
        <v>5.6041666666666663E-2</v>
      </c>
      <c r="K11" s="247">
        <v>0.11040509259259258</v>
      </c>
      <c r="L11" s="246">
        <v>5.347222222222222E-2</v>
      </c>
      <c r="M11" s="245">
        <v>1.2666666666666666</v>
      </c>
      <c r="N11" s="245">
        <v>1.3395833333333333</v>
      </c>
      <c r="O11" s="245">
        <v>1.4486111111111111</v>
      </c>
      <c r="P11" s="247">
        <v>6.7928240740740733E-2</v>
      </c>
      <c r="Q11" s="249">
        <v>0.20822731481481482</v>
      </c>
      <c r="R11" s="111">
        <f t="shared" si="0"/>
        <v>897</v>
      </c>
      <c r="S11" s="171" t="str">
        <f t="shared" si="1"/>
        <v>Darius Kilbauskas</v>
      </c>
    </row>
    <row r="12" spans="1:19" x14ac:dyDescent="0.25">
      <c r="A12" s="244">
        <v>11</v>
      </c>
      <c r="B12" s="244">
        <v>25</v>
      </c>
      <c r="C12" s="244" t="s">
        <v>2379</v>
      </c>
      <c r="D12" s="177" t="s">
        <v>875</v>
      </c>
      <c r="E12" s="244" t="s">
        <v>2370</v>
      </c>
      <c r="F12" s="244"/>
      <c r="G12" s="245">
        <v>1.3444444444444443</v>
      </c>
      <c r="H12" s="246">
        <v>7.1527777777777787E-2</v>
      </c>
      <c r="I12" s="247">
        <v>4.8634259259259259E-2</v>
      </c>
      <c r="J12" s="247">
        <v>5.033564814814815E-2</v>
      </c>
      <c r="K12" s="247">
        <v>0.10001157407407407</v>
      </c>
      <c r="L12" s="246">
        <v>2.9861111111111113E-2</v>
      </c>
      <c r="M12" s="245">
        <v>1.65625</v>
      </c>
      <c r="N12" s="245">
        <v>1.6402777777777777</v>
      </c>
      <c r="O12" s="245">
        <v>1.7645833333333334</v>
      </c>
      <c r="P12" s="247">
        <v>8.4814814814814801E-2</v>
      </c>
      <c r="Q12" s="249">
        <v>0.20896134259259258</v>
      </c>
      <c r="R12" s="111">
        <f t="shared" si="0"/>
        <v>894</v>
      </c>
      <c r="S12" s="171" t="str">
        <f t="shared" si="1"/>
        <v>Edvard Sokolovskij</v>
      </c>
    </row>
    <row r="13" spans="1:19" x14ac:dyDescent="0.25">
      <c r="A13" s="244">
        <v>12</v>
      </c>
      <c r="B13" s="244">
        <v>5</v>
      </c>
      <c r="C13" s="244" t="s">
        <v>2380</v>
      </c>
      <c r="D13" s="177" t="s">
        <v>710</v>
      </c>
      <c r="E13" s="244" t="s">
        <v>2370</v>
      </c>
      <c r="F13" s="244"/>
      <c r="G13" s="245">
        <v>1.5048611111111112</v>
      </c>
      <c r="H13" s="246">
        <v>9.7916666666666666E-2</v>
      </c>
      <c r="I13" s="247">
        <v>5.6458333333333333E-2</v>
      </c>
      <c r="J13" s="247">
        <v>5.9085648148148151E-2</v>
      </c>
      <c r="K13" s="247">
        <v>0.1165625</v>
      </c>
      <c r="L13" s="246">
        <v>3.6805555555555557E-2</v>
      </c>
      <c r="M13" s="245">
        <v>1.2368055555555555</v>
      </c>
      <c r="N13" s="245">
        <v>1.3638888888888889</v>
      </c>
      <c r="O13" s="245">
        <v>1.3708333333333333</v>
      </c>
      <c r="P13" s="247">
        <v>6.6481481481481489E-2</v>
      </c>
      <c r="Q13" s="249">
        <v>0.21039398148148147</v>
      </c>
      <c r="R13" s="111">
        <f t="shared" si="0"/>
        <v>888</v>
      </c>
      <c r="S13" s="171" t="str">
        <f t="shared" si="1"/>
        <v>Vytautas Jazepčikas</v>
      </c>
    </row>
    <row r="14" spans="1:19" x14ac:dyDescent="0.25">
      <c r="A14" s="244">
        <v>13</v>
      </c>
      <c r="B14" s="244">
        <v>33</v>
      </c>
      <c r="C14" s="244" t="s">
        <v>2381</v>
      </c>
      <c r="D14" s="177" t="s">
        <v>2382</v>
      </c>
      <c r="E14" s="244" t="s">
        <v>2370</v>
      </c>
      <c r="F14" s="244"/>
      <c r="G14" s="245">
        <v>1.2298611111111111</v>
      </c>
      <c r="H14" s="246">
        <v>3.1944444444444449E-2</v>
      </c>
      <c r="I14" s="247">
        <v>4.8692129629629627E-2</v>
      </c>
      <c r="J14" s="247">
        <v>5.1157407407407408E-2</v>
      </c>
      <c r="K14" s="247">
        <v>0.10081018518518518</v>
      </c>
      <c r="L14" s="246">
        <v>5.6250000000000001E-2</v>
      </c>
      <c r="M14" s="245">
        <v>1.5222222222222221</v>
      </c>
      <c r="N14" s="245">
        <v>1.9701388888888889</v>
      </c>
      <c r="O14" s="245">
        <v>1.7465277777777777</v>
      </c>
      <c r="P14" s="247">
        <v>8.7766203703703707E-2</v>
      </c>
      <c r="Q14" s="249">
        <v>0.21055717592592593</v>
      </c>
      <c r="R14" s="111">
        <f t="shared" si="0"/>
        <v>887</v>
      </c>
      <c r="S14" s="171" t="str">
        <f t="shared" si="1"/>
        <v>Viktoras Kulionis</v>
      </c>
    </row>
    <row r="15" spans="1:19" x14ac:dyDescent="0.25">
      <c r="A15" s="244">
        <v>14</v>
      </c>
      <c r="B15" s="244">
        <v>66</v>
      </c>
      <c r="C15" s="244" t="s">
        <v>2383</v>
      </c>
      <c r="D15" s="177" t="s">
        <v>931</v>
      </c>
      <c r="E15" s="244" t="s">
        <v>2370</v>
      </c>
      <c r="F15" s="244"/>
      <c r="G15" s="245">
        <v>1.4923611111111112</v>
      </c>
      <c r="H15" s="246">
        <v>5.9722222222222225E-2</v>
      </c>
      <c r="I15" s="247">
        <v>5.3773148148148153E-2</v>
      </c>
      <c r="J15" s="247">
        <v>5.5509259259259258E-2</v>
      </c>
      <c r="K15" s="247">
        <v>0.11025462962962962</v>
      </c>
      <c r="L15" s="246">
        <v>2.2222222222222223E-2</v>
      </c>
      <c r="M15" s="245">
        <v>1.3680555555555556</v>
      </c>
      <c r="N15" s="245">
        <v>1.4916666666666665</v>
      </c>
      <c r="O15" s="245">
        <v>1.5993055555555555</v>
      </c>
      <c r="P15" s="247">
        <v>7.4583333333333335E-2</v>
      </c>
      <c r="Q15" s="249">
        <v>0.21108564814814815</v>
      </c>
      <c r="R15" s="111">
        <f t="shared" si="0"/>
        <v>885</v>
      </c>
      <c r="S15" s="171" t="str">
        <f t="shared" si="1"/>
        <v>Mantas Bartkus</v>
      </c>
    </row>
    <row r="16" spans="1:19" x14ac:dyDescent="0.25">
      <c r="A16" s="244">
        <v>15</v>
      </c>
      <c r="B16" s="244">
        <v>76</v>
      </c>
      <c r="C16" s="244" t="s">
        <v>2384</v>
      </c>
      <c r="D16" s="177" t="s">
        <v>710</v>
      </c>
      <c r="E16" s="244" t="s">
        <v>2370</v>
      </c>
      <c r="F16" s="244"/>
      <c r="G16" s="245">
        <v>1.4861111111111109</v>
      </c>
      <c r="H16" s="246">
        <v>7.6388888888888895E-2</v>
      </c>
      <c r="I16" s="247">
        <v>5.3240740740740734E-2</v>
      </c>
      <c r="J16" s="247">
        <v>5.4293981481481485E-2</v>
      </c>
      <c r="K16" s="247">
        <v>0.10853009259259259</v>
      </c>
      <c r="L16" s="246">
        <v>2.2222222222222223E-2</v>
      </c>
      <c r="M16" s="245">
        <v>1.4194444444444445</v>
      </c>
      <c r="N16" s="245">
        <v>1.5513888888888889</v>
      </c>
      <c r="O16" s="245">
        <v>1.6395833333333334</v>
      </c>
      <c r="P16" s="247">
        <v>7.7337962962962969E-2</v>
      </c>
      <c r="Q16" s="249">
        <v>0.21230092592592595</v>
      </c>
      <c r="R16" s="111">
        <f t="shared" si="0"/>
        <v>880</v>
      </c>
      <c r="S16" s="171" t="str">
        <f t="shared" si="1"/>
        <v>Vytautas Vaičiulis</v>
      </c>
    </row>
    <row r="17" spans="1:19" x14ac:dyDescent="0.25">
      <c r="A17" s="244">
        <v>16</v>
      </c>
      <c r="B17" s="244">
        <v>32</v>
      </c>
      <c r="C17" s="244" t="s">
        <v>2385</v>
      </c>
      <c r="D17" s="177" t="s">
        <v>2382</v>
      </c>
      <c r="E17" s="244" t="s">
        <v>2386</v>
      </c>
      <c r="F17" s="244"/>
      <c r="G17" s="245">
        <v>1.8416666666666668</v>
      </c>
      <c r="H17" s="246">
        <v>4.9305555555555554E-2</v>
      </c>
      <c r="I17" s="247">
        <v>5.3715277777777772E-2</v>
      </c>
      <c r="J17" s="247">
        <v>5.545138888888889E-2</v>
      </c>
      <c r="K17" s="247">
        <v>0.11028935185185185</v>
      </c>
      <c r="L17" s="246">
        <v>9.375E-2</v>
      </c>
      <c r="M17" s="245">
        <v>1.3590277777777777</v>
      </c>
      <c r="N17" s="245">
        <v>1.4361111111111111</v>
      </c>
      <c r="O17" s="245">
        <v>1.4472222222222222</v>
      </c>
      <c r="P17" s="247">
        <v>7.104166666666667E-2</v>
      </c>
      <c r="Q17" s="249">
        <v>0.21443113425925928</v>
      </c>
      <c r="R17" s="111">
        <f t="shared" si="0"/>
        <v>871</v>
      </c>
      <c r="S17" s="171" t="str">
        <f t="shared" si="1"/>
        <v>Inga Jasiuvian</v>
      </c>
    </row>
    <row r="18" spans="1:19" x14ac:dyDescent="0.25">
      <c r="A18" s="244">
        <v>17</v>
      </c>
      <c r="B18" s="244">
        <v>9</v>
      </c>
      <c r="C18" s="244" t="s">
        <v>2387</v>
      </c>
      <c r="D18" s="177" t="s">
        <v>710</v>
      </c>
      <c r="E18" s="244" t="s">
        <v>2370</v>
      </c>
      <c r="F18" s="244"/>
      <c r="G18" s="245">
        <v>1.5930555555555557</v>
      </c>
      <c r="H18" s="246">
        <v>7.4305555555555555E-2</v>
      </c>
      <c r="I18" s="247">
        <v>5.5972222222222222E-2</v>
      </c>
      <c r="J18" s="247">
        <v>5.5069444444444449E-2</v>
      </c>
      <c r="K18" s="247">
        <v>0.11217592592592592</v>
      </c>
      <c r="L18" s="246">
        <v>4.9305555555555554E-2</v>
      </c>
      <c r="M18" s="245">
        <v>1.4361111111111111</v>
      </c>
      <c r="N18" s="245">
        <v>1.5486111111111109</v>
      </c>
      <c r="O18" s="245">
        <v>1.5534722222222221</v>
      </c>
      <c r="P18" s="247">
        <v>7.6099537037037035E-2</v>
      </c>
      <c r="Q18" s="249">
        <v>0.21690983796296295</v>
      </c>
      <c r="R18" s="111">
        <f t="shared" si="0"/>
        <v>861</v>
      </c>
      <c r="S18" s="171" t="str">
        <f t="shared" si="1"/>
        <v>Airidas Gražinskis</v>
      </c>
    </row>
    <row r="19" spans="1:19" x14ac:dyDescent="0.25">
      <c r="A19" s="244">
        <v>18</v>
      </c>
      <c r="B19" s="244">
        <v>23</v>
      </c>
      <c r="C19" s="244" t="s">
        <v>2388</v>
      </c>
      <c r="D19" s="177" t="s">
        <v>710</v>
      </c>
      <c r="E19" s="244" t="s">
        <v>2370</v>
      </c>
      <c r="F19" s="244"/>
      <c r="G19" s="245">
        <v>1.6638888888888888</v>
      </c>
      <c r="H19" s="246">
        <v>9.0277777777777776E-2</v>
      </c>
      <c r="I19" s="247">
        <v>5.3078703703703704E-2</v>
      </c>
      <c r="J19" s="247">
        <v>5.46875E-2</v>
      </c>
      <c r="K19" s="247">
        <v>0.10865740740740741</v>
      </c>
      <c r="L19" s="246">
        <v>3.3333333333333333E-2</v>
      </c>
      <c r="M19" s="245">
        <v>1.5041666666666667</v>
      </c>
      <c r="N19" s="245">
        <v>1.6229166666666668</v>
      </c>
      <c r="O19" s="245">
        <v>1.6493055555555556</v>
      </c>
      <c r="P19" s="247">
        <v>7.9976851851851841E-2</v>
      </c>
      <c r="Q19" s="249">
        <v>0.21845428240740741</v>
      </c>
      <c r="R19" s="111">
        <f t="shared" si="0"/>
        <v>855</v>
      </c>
      <c r="S19" s="171" t="str">
        <f t="shared" si="1"/>
        <v>Aleksej Kaminskij</v>
      </c>
    </row>
    <row r="20" spans="1:19" x14ac:dyDescent="0.25">
      <c r="A20" s="244">
        <v>19</v>
      </c>
      <c r="B20" s="244">
        <v>63</v>
      </c>
      <c r="C20" s="244" t="s">
        <v>2389</v>
      </c>
      <c r="D20" s="177" t="s">
        <v>710</v>
      </c>
      <c r="E20" s="244" t="s">
        <v>2370</v>
      </c>
      <c r="F20" s="244"/>
      <c r="G20" s="245">
        <v>1.4979166666666668</v>
      </c>
      <c r="H20" s="246">
        <v>6.805555555555555E-2</v>
      </c>
      <c r="I20" s="247">
        <v>5.6458333333333333E-2</v>
      </c>
      <c r="J20" s="247">
        <v>5.7314814814814818E-2</v>
      </c>
      <c r="K20" s="247">
        <v>0.11469907407407408</v>
      </c>
      <c r="L20" s="246">
        <v>3.4722222222222224E-2</v>
      </c>
      <c r="M20" s="245">
        <v>1.4437499999999999</v>
      </c>
      <c r="N20" s="245">
        <v>1.6604166666666667</v>
      </c>
      <c r="O20" s="245">
        <v>1.5493055555555555</v>
      </c>
      <c r="P20" s="247">
        <v>7.7905092592592595E-2</v>
      </c>
      <c r="Q20" s="249">
        <v>0.21932118055555558</v>
      </c>
      <c r="R20" s="111">
        <f t="shared" si="0"/>
        <v>852</v>
      </c>
      <c r="S20" s="171" t="str">
        <f t="shared" si="1"/>
        <v>Marius Skučas</v>
      </c>
    </row>
    <row r="21" spans="1:19" x14ac:dyDescent="0.25">
      <c r="A21" s="244">
        <v>20</v>
      </c>
      <c r="B21" s="244">
        <v>41</v>
      </c>
      <c r="C21" s="244" t="s">
        <v>2390</v>
      </c>
      <c r="D21" s="177" t="s">
        <v>1601</v>
      </c>
      <c r="E21" s="244" t="s">
        <v>2370</v>
      </c>
      <c r="F21" s="244"/>
      <c r="G21" s="245">
        <v>2.1777777777777776</v>
      </c>
      <c r="H21" s="246">
        <v>8.4722222222222213E-2</v>
      </c>
      <c r="I21" s="247">
        <v>5.6701388888888891E-2</v>
      </c>
      <c r="J21" s="247">
        <v>5.7499999999999996E-2</v>
      </c>
      <c r="K21" s="247">
        <v>0.1153125</v>
      </c>
      <c r="L21" s="246">
        <v>6.5277777777777782E-2</v>
      </c>
      <c r="M21" s="245">
        <v>1.2125000000000001</v>
      </c>
      <c r="N21" s="245">
        <v>1.3243055555555556</v>
      </c>
      <c r="O21" s="245">
        <v>1.3798611111111112</v>
      </c>
      <c r="P21" s="247">
        <v>6.5636574074074069E-2</v>
      </c>
      <c r="Q21" s="249">
        <v>0.2197871527777778</v>
      </c>
      <c r="R21" s="111">
        <f t="shared" si="0"/>
        <v>850</v>
      </c>
      <c r="S21" s="171" t="str">
        <f t="shared" si="1"/>
        <v>Egidijus Buožys</v>
      </c>
    </row>
    <row r="22" spans="1:19" x14ac:dyDescent="0.25">
      <c r="A22" s="244">
        <v>21</v>
      </c>
      <c r="B22" s="244">
        <v>8</v>
      </c>
      <c r="C22" s="244" t="s">
        <v>2391</v>
      </c>
      <c r="D22" s="177" t="s">
        <v>864</v>
      </c>
      <c r="E22" s="244" t="s">
        <v>2370</v>
      </c>
      <c r="F22" s="244" t="s">
        <v>69</v>
      </c>
      <c r="G22" s="245">
        <v>1.7520833333333332</v>
      </c>
      <c r="H22" s="246">
        <v>9.3055555555555558E-2</v>
      </c>
      <c r="I22" s="247">
        <v>6.0335648148148145E-2</v>
      </c>
      <c r="J22" s="247">
        <v>5.9606481481481483E-2</v>
      </c>
      <c r="K22" s="247">
        <v>0.12094907407407407</v>
      </c>
      <c r="L22" s="246">
        <v>7.2916666666666671E-2</v>
      </c>
      <c r="M22" s="245">
        <v>1.3625</v>
      </c>
      <c r="N22" s="245">
        <v>1.3881944444444445</v>
      </c>
      <c r="O22" s="245">
        <v>1.3770833333333332</v>
      </c>
      <c r="P22" s="247">
        <v>6.9143518518518521E-2</v>
      </c>
      <c r="Q22" s="249">
        <v>0.22207488425925925</v>
      </c>
      <c r="R22" s="111">
        <f t="shared" si="0"/>
        <v>841</v>
      </c>
      <c r="S22" s="171" t="str">
        <f t="shared" si="1"/>
        <v>Arūnas Kumpis</v>
      </c>
    </row>
    <row r="23" spans="1:19" x14ac:dyDescent="0.25">
      <c r="A23" s="244">
        <v>22</v>
      </c>
      <c r="B23" s="244">
        <v>39</v>
      </c>
      <c r="C23" s="244" t="s">
        <v>2392</v>
      </c>
      <c r="D23" s="177" t="s">
        <v>864</v>
      </c>
      <c r="E23" s="244" t="s">
        <v>2370</v>
      </c>
      <c r="F23" s="244"/>
      <c r="G23" s="245">
        <v>1.7777777777777777</v>
      </c>
      <c r="H23" s="246">
        <v>9.4444444444444442E-2</v>
      </c>
      <c r="I23" s="247">
        <v>6.0636574074074079E-2</v>
      </c>
      <c r="J23" s="247">
        <v>5.9652777777777777E-2</v>
      </c>
      <c r="K23" s="247">
        <v>0.12138888888888888</v>
      </c>
      <c r="L23" s="246">
        <v>7.8472222222222221E-2</v>
      </c>
      <c r="M23" s="245">
        <v>1.375</v>
      </c>
      <c r="N23" s="245">
        <v>1.4201388888888891</v>
      </c>
      <c r="O23" s="245">
        <v>1.4020833333333333</v>
      </c>
      <c r="P23" s="247">
        <v>7.0300925925925919E-2</v>
      </c>
      <c r="Q23" s="249">
        <v>0.2242295138888889</v>
      </c>
      <c r="R23" s="111">
        <f t="shared" si="0"/>
        <v>833</v>
      </c>
      <c r="S23" s="171" t="str">
        <f t="shared" si="1"/>
        <v>Mantas Šimkus</v>
      </c>
    </row>
    <row r="24" spans="1:19" x14ac:dyDescent="0.25">
      <c r="A24" s="244">
        <v>23</v>
      </c>
      <c r="B24" s="244">
        <v>98</v>
      </c>
      <c r="C24" s="244" t="s">
        <v>2393</v>
      </c>
      <c r="D24" s="177" t="s">
        <v>2394</v>
      </c>
      <c r="E24" s="244" t="s">
        <v>2370</v>
      </c>
      <c r="F24" s="244" t="s">
        <v>70</v>
      </c>
      <c r="G24" s="245">
        <v>1.5270833333333333</v>
      </c>
      <c r="H24" s="246">
        <v>7.4999999999999997E-2</v>
      </c>
      <c r="I24" s="247">
        <v>5.6250000000000001E-2</v>
      </c>
      <c r="J24" s="247">
        <v>5.5497685185185185E-2</v>
      </c>
      <c r="K24" s="247">
        <v>0.11288194444444444</v>
      </c>
      <c r="L24" s="246">
        <v>7.2916666666666671E-2</v>
      </c>
      <c r="M24" s="245">
        <v>1.5354166666666667</v>
      </c>
      <c r="N24" s="245">
        <v>1.73125</v>
      </c>
      <c r="O24" s="245">
        <v>1.7263888888888888</v>
      </c>
      <c r="P24" s="247">
        <v>8.3668981481481483E-2</v>
      </c>
      <c r="Q24" s="249">
        <v>0.22448738425925926</v>
      </c>
      <c r="R24" s="111">
        <f t="shared" si="0"/>
        <v>832</v>
      </c>
      <c r="S24" s="171" t="str">
        <f t="shared" si="1"/>
        <v>Robertas INTERESOVAS</v>
      </c>
    </row>
    <row r="25" spans="1:19" x14ac:dyDescent="0.25">
      <c r="A25" s="244">
        <v>24</v>
      </c>
      <c r="B25" s="244">
        <v>80</v>
      </c>
      <c r="C25" s="244" t="s">
        <v>2395</v>
      </c>
      <c r="D25" s="177" t="s">
        <v>710</v>
      </c>
      <c r="E25" s="244" t="s">
        <v>2386</v>
      </c>
      <c r="F25" s="244"/>
      <c r="G25" s="245">
        <v>1.4208333333333334</v>
      </c>
      <c r="H25" s="246">
        <v>6.9444444444444434E-2</v>
      </c>
      <c r="I25" s="247">
        <v>6.2870370370370368E-2</v>
      </c>
      <c r="J25" s="247">
        <v>6.0891203703703704E-2</v>
      </c>
      <c r="K25" s="247">
        <v>0.1248263888888889</v>
      </c>
      <c r="L25" s="246">
        <v>3.9583333333333331E-2</v>
      </c>
      <c r="M25" s="245">
        <v>1.4625000000000001</v>
      </c>
      <c r="N25" s="245">
        <v>1.5374999999999999</v>
      </c>
      <c r="O25" s="245">
        <v>1.5319444444444443</v>
      </c>
      <c r="P25" s="247">
        <v>7.5775462962962961E-2</v>
      </c>
      <c r="Q25" s="249">
        <v>0.22612291666666665</v>
      </c>
      <c r="R25" s="111">
        <f t="shared" si="0"/>
        <v>826</v>
      </c>
      <c r="S25" s="171" t="str">
        <f t="shared" si="1"/>
        <v>Inga Paplauskė</v>
      </c>
    </row>
    <row r="26" spans="1:19" x14ac:dyDescent="0.25">
      <c r="A26" s="244">
        <v>25</v>
      </c>
      <c r="B26" s="244">
        <v>52</v>
      </c>
      <c r="C26" s="244" t="s">
        <v>2396</v>
      </c>
      <c r="D26" s="177" t="s">
        <v>865</v>
      </c>
      <c r="E26" s="244" t="s">
        <v>2386</v>
      </c>
      <c r="F26" s="244"/>
      <c r="G26" s="245">
        <v>1.7701388888888889</v>
      </c>
      <c r="H26" s="246">
        <v>3.0555555555555555E-2</v>
      </c>
      <c r="I26" s="247">
        <v>5.7384259259259253E-2</v>
      </c>
      <c r="J26" s="247">
        <v>6.115740740740741E-2</v>
      </c>
      <c r="K26" s="247">
        <v>0.11956018518518519</v>
      </c>
      <c r="L26" s="246">
        <v>2.7083333333333334E-2</v>
      </c>
      <c r="M26" s="245">
        <v>1.4798611111111111</v>
      </c>
      <c r="N26" s="245">
        <v>1.5374999999999999</v>
      </c>
      <c r="O26" s="245">
        <v>1.5326388888888889</v>
      </c>
      <c r="P26" s="247">
        <v>7.6087962962962954E-2</v>
      </c>
      <c r="Q26" s="249">
        <v>0.2261380787037037</v>
      </c>
      <c r="R26" s="111">
        <f t="shared" si="0"/>
        <v>826</v>
      </c>
      <c r="S26" s="171" t="str">
        <f t="shared" si="1"/>
        <v>Elena Šimaitienė</v>
      </c>
    </row>
    <row r="27" spans="1:19" x14ac:dyDescent="0.25">
      <c r="A27" s="244">
        <v>26</v>
      </c>
      <c r="B27" s="244">
        <v>94</v>
      </c>
      <c r="C27" s="244" t="s">
        <v>2397</v>
      </c>
      <c r="D27" s="177" t="s">
        <v>710</v>
      </c>
      <c r="E27" s="244" t="s">
        <v>2370</v>
      </c>
      <c r="F27" s="244"/>
      <c r="G27" s="245">
        <v>1.5048611111111112</v>
      </c>
      <c r="H27" s="246">
        <v>5.4166666666666669E-2</v>
      </c>
      <c r="I27" s="247">
        <v>6.0914351851851851E-2</v>
      </c>
      <c r="J27" s="247">
        <v>5.451388888888889E-2</v>
      </c>
      <c r="K27" s="247">
        <v>0.12233796296296295</v>
      </c>
      <c r="L27" s="246">
        <v>4.5833333333333337E-2</v>
      </c>
      <c r="M27" s="245">
        <v>1.4479166666666667</v>
      </c>
      <c r="N27" s="245">
        <v>1.6402777777777777</v>
      </c>
      <c r="O27" s="245">
        <v>1.5993055555555555</v>
      </c>
      <c r="P27" s="247">
        <v>7.8553240740740743E-2</v>
      </c>
      <c r="Q27" s="249">
        <v>0.22768078703703706</v>
      </c>
      <c r="R27" s="111">
        <f t="shared" si="0"/>
        <v>820</v>
      </c>
      <c r="S27" s="171" t="str">
        <f t="shared" si="1"/>
        <v xml:space="preserve">Darius Masionis </v>
      </c>
    </row>
    <row r="28" spans="1:19" x14ac:dyDescent="0.25">
      <c r="A28" s="244">
        <v>27</v>
      </c>
      <c r="B28" s="244">
        <v>96</v>
      </c>
      <c r="C28" s="244" t="s">
        <v>2398</v>
      </c>
      <c r="D28" s="177" t="s">
        <v>864</v>
      </c>
      <c r="E28" s="244" t="s">
        <v>2370</v>
      </c>
      <c r="F28" s="244" t="s">
        <v>70</v>
      </c>
      <c r="G28" s="245">
        <v>1.6715277777777777</v>
      </c>
      <c r="H28" s="246">
        <v>0.10486111111111111</v>
      </c>
      <c r="I28" s="247">
        <v>5.4872685185185184E-2</v>
      </c>
      <c r="J28" s="247">
        <v>5.5821759259259258E-2</v>
      </c>
      <c r="K28" s="247">
        <v>0.11285879629629629</v>
      </c>
      <c r="L28" s="246">
        <v>0.12152777777777778</v>
      </c>
      <c r="M28" s="245">
        <v>1.6208333333333333</v>
      </c>
      <c r="N28" s="245">
        <v>1.7263888888888888</v>
      </c>
      <c r="O28" s="245">
        <v>1.64375</v>
      </c>
      <c r="P28" s="247">
        <v>8.368055555555555E-2</v>
      </c>
      <c r="Q28" s="249">
        <v>0.22818888888888889</v>
      </c>
      <c r="R28" s="111">
        <f t="shared" si="0"/>
        <v>818</v>
      </c>
      <c r="S28" s="171" t="str">
        <f t="shared" si="1"/>
        <v>Darius Tijūnonis</v>
      </c>
    </row>
    <row r="29" spans="1:19" x14ac:dyDescent="0.25">
      <c r="A29" s="244">
        <v>28</v>
      </c>
      <c r="B29" s="244">
        <v>46</v>
      </c>
      <c r="C29" s="244" t="s">
        <v>2399</v>
      </c>
      <c r="D29" s="177" t="s">
        <v>1770</v>
      </c>
      <c r="E29" s="244" t="s">
        <v>2370</v>
      </c>
      <c r="F29" s="244" t="s">
        <v>70</v>
      </c>
      <c r="G29" s="245">
        <v>1.7388888888888889</v>
      </c>
      <c r="H29" s="246">
        <v>0.12152777777777778</v>
      </c>
      <c r="I29" s="247">
        <v>5.7638888888888885E-2</v>
      </c>
      <c r="J29" s="247">
        <v>5.7986111111111106E-2</v>
      </c>
      <c r="K29" s="247">
        <v>0.1167824074074074</v>
      </c>
      <c r="L29" s="246">
        <v>7.8472222222222221E-2</v>
      </c>
      <c r="M29" s="245">
        <v>1.53125</v>
      </c>
      <c r="N29" s="245">
        <v>1.784027777777778</v>
      </c>
      <c r="O29" s="245">
        <v>1.7770833333333333</v>
      </c>
      <c r="P29" s="247">
        <v>8.5543981481481471E-2</v>
      </c>
      <c r="Q29" s="249">
        <v>0.23467233796296297</v>
      </c>
      <c r="R29" s="111">
        <f t="shared" si="0"/>
        <v>796</v>
      </c>
      <c r="S29" s="171" t="str">
        <f t="shared" si="1"/>
        <v>Andrej Vidinevič</v>
      </c>
    </row>
    <row r="30" spans="1:19" x14ac:dyDescent="0.25">
      <c r="A30" s="244">
        <v>29</v>
      </c>
      <c r="B30" s="244">
        <v>95</v>
      </c>
      <c r="C30" s="244" t="s">
        <v>2400</v>
      </c>
      <c r="D30" s="177" t="s">
        <v>864</v>
      </c>
      <c r="E30" s="244" t="s">
        <v>2370</v>
      </c>
      <c r="F30" s="244"/>
      <c r="G30" s="245">
        <v>1.7388888888888889</v>
      </c>
      <c r="H30" s="246">
        <v>8.9583333333333334E-2</v>
      </c>
      <c r="I30" s="247">
        <v>5.4062500000000006E-2</v>
      </c>
      <c r="J30" s="247">
        <v>5.5752314814814817E-2</v>
      </c>
      <c r="K30" s="247">
        <v>0.1107523148148148</v>
      </c>
      <c r="L30" s="246">
        <v>5.5555555555555552E-2</v>
      </c>
      <c r="M30" s="245">
        <v>1.6520833333333333</v>
      </c>
      <c r="N30" s="245">
        <v>1.690277777777778</v>
      </c>
      <c r="O30" s="245">
        <v>2.1972222222222224</v>
      </c>
      <c r="P30" s="247">
        <v>9.2870370370370367E-2</v>
      </c>
      <c r="Q30" s="249">
        <v>0.23504826388888889</v>
      </c>
      <c r="R30" s="111">
        <f t="shared" si="0"/>
        <v>795</v>
      </c>
      <c r="S30" s="171" t="str">
        <f t="shared" si="1"/>
        <v>Petras Gotautas</v>
      </c>
    </row>
    <row r="31" spans="1:19" x14ac:dyDescent="0.25">
      <c r="A31" s="244">
        <v>30</v>
      </c>
      <c r="B31" s="244">
        <v>69</v>
      </c>
      <c r="C31" s="244" t="s">
        <v>2401</v>
      </c>
      <c r="D31" s="177" t="s">
        <v>965</v>
      </c>
      <c r="E31" s="244" t="s">
        <v>2370</v>
      </c>
      <c r="F31" s="244"/>
      <c r="G31" s="245">
        <v>1.7423611111111112</v>
      </c>
      <c r="H31" s="246">
        <v>9.4444444444444442E-2</v>
      </c>
      <c r="I31" s="247">
        <v>5.5370370370370368E-2</v>
      </c>
      <c r="J31" s="247">
        <v>5.6631944444444443E-2</v>
      </c>
      <c r="K31" s="247">
        <v>0.1130324074074074</v>
      </c>
      <c r="L31" s="246">
        <v>6.8749999999999992E-2</v>
      </c>
      <c r="M31" s="245">
        <v>1.6951388888888888</v>
      </c>
      <c r="N31" s="245">
        <v>1.9083333333333332</v>
      </c>
      <c r="O31" s="245">
        <v>1.7958333333333334</v>
      </c>
      <c r="P31" s="247">
        <v>9.0405092592592592E-2</v>
      </c>
      <c r="Q31" s="249">
        <v>0.23522465277777779</v>
      </c>
      <c r="R31" s="111">
        <f t="shared" si="0"/>
        <v>794</v>
      </c>
      <c r="S31" s="171" t="str">
        <f t="shared" si="1"/>
        <v>Darius Šimkus</v>
      </c>
    </row>
    <row r="32" spans="1:19" x14ac:dyDescent="0.25">
      <c r="A32" s="244">
        <v>31</v>
      </c>
      <c r="B32" s="244">
        <v>57</v>
      </c>
      <c r="C32" s="244" t="s">
        <v>2402</v>
      </c>
      <c r="D32" s="177" t="s">
        <v>973</v>
      </c>
      <c r="E32" s="244" t="s">
        <v>2370</v>
      </c>
      <c r="F32" s="244"/>
      <c r="G32" s="245">
        <v>1.9937500000000001</v>
      </c>
      <c r="H32" s="246">
        <v>9.4444444444444442E-2</v>
      </c>
      <c r="I32" s="247">
        <v>5.5833333333333325E-2</v>
      </c>
      <c r="J32" s="247">
        <v>5.8402777777777776E-2</v>
      </c>
      <c r="K32" s="247">
        <v>0.11543981481481481</v>
      </c>
      <c r="L32" s="246">
        <v>0.10972222222222222</v>
      </c>
      <c r="M32" s="245">
        <v>1.5361111111111112</v>
      </c>
      <c r="N32" s="245">
        <v>1.7416666666666665</v>
      </c>
      <c r="O32" s="245">
        <v>1.6944444444444444</v>
      </c>
      <c r="P32" s="247">
        <v>8.3321759259259262E-2</v>
      </c>
      <c r="Q32" s="249">
        <v>0.23542418981481483</v>
      </c>
      <c r="R32" s="111">
        <f t="shared" si="0"/>
        <v>793</v>
      </c>
      <c r="S32" s="171" t="str">
        <f t="shared" si="1"/>
        <v>Vitalijus Žilys</v>
      </c>
    </row>
    <row r="33" spans="1:19" x14ac:dyDescent="0.25">
      <c r="A33" s="244">
        <v>32</v>
      </c>
      <c r="B33" s="244">
        <v>68</v>
      </c>
      <c r="C33" s="244" t="s">
        <v>2403</v>
      </c>
      <c r="D33" s="177" t="s">
        <v>710</v>
      </c>
      <c r="E33" s="244" t="s">
        <v>2370</v>
      </c>
      <c r="F33" s="244"/>
      <c r="G33" s="245">
        <v>1.596527777777778</v>
      </c>
      <c r="H33" s="246">
        <v>7.4999999999999997E-2</v>
      </c>
      <c r="I33" s="247">
        <v>5.5949074074074075E-2</v>
      </c>
      <c r="J33" s="247">
        <v>5.6990740740740738E-2</v>
      </c>
      <c r="K33" s="247">
        <v>0.1140162037037037</v>
      </c>
      <c r="L33" s="246">
        <v>0.14166666666666666</v>
      </c>
      <c r="M33" s="245">
        <v>1.6319444444444444</v>
      </c>
      <c r="N33" s="245">
        <v>1.9388888888888889</v>
      </c>
      <c r="O33" s="245">
        <v>1.89375</v>
      </c>
      <c r="P33" s="247">
        <v>9.1585648148148138E-2</v>
      </c>
      <c r="Q33" s="249">
        <v>0.23584849537037036</v>
      </c>
      <c r="R33" s="111">
        <f t="shared" si="0"/>
        <v>792</v>
      </c>
      <c r="S33" s="171" t="str">
        <f t="shared" si="1"/>
        <v>Tadas Šlentneris</v>
      </c>
    </row>
    <row r="34" spans="1:19" x14ac:dyDescent="0.25">
      <c r="A34" s="244">
        <v>33</v>
      </c>
      <c r="B34" s="244">
        <v>51</v>
      </c>
      <c r="C34" s="244" t="s">
        <v>2404</v>
      </c>
      <c r="D34" s="177" t="s">
        <v>1770</v>
      </c>
      <c r="E34" s="244" t="s">
        <v>2370</v>
      </c>
      <c r="F34" s="244"/>
      <c r="G34" s="245">
        <v>1.6027777777777779</v>
      </c>
      <c r="H34" s="246">
        <v>7.7777777777777779E-2</v>
      </c>
      <c r="I34" s="247">
        <v>5.9525462962962961E-2</v>
      </c>
      <c r="J34" s="247">
        <v>6.2881944444444449E-2</v>
      </c>
      <c r="K34" s="247">
        <v>0.1234837962962963</v>
      </c>
      <c r="L34" s="246">
        <v>9.0972222222222218E-2</v>
      </c>
      <c r="M34" s="245">
        <v>1.5451388888888891</v>
      </c>
      <c r="N34" s="245">
        <v>1.7368055555555555</v>
      </c>
      <c r="O34" s="245">
        <v>1.6659722222222222</v>
      </c>
      <c r="P34" s="247">
        <v>8.2881944444444453E-2</v>
      </c>
      <c r="Q34" s="249">
        <v>0.23591851851851853</v>
      </c>
      <c r="R34" s="111">
        <f t="shared" si="0"/>
        <v>792</v>
      </c>
      <c r="S34" s="171" t="str">
        <f t="shared" si="1"/>
        <v>Tomas Jonkus</v>
      </c>
    </row>
    <row r="35" spans="1:19" x14ac:dyDescent="0.25">
      <c r="A35" s="244">
        <v>34</v>
      </c>
      <c r="B35" s="244">
        <v>36</v>
      </c>
      <c r="C35" s="244" t="s">
        <v>2405</v>
      </c>
      <c r="D35" s="177" t="s">
        <v>2406</v>
      </c>
      <c r="E35" s="244" t="s">
        <v>2386</v>
      </c>
      <c r="F35" s="244"/>
      <c r="G35" s="245">
        <v>1.5840277777777778</v>
      </c>
      <c r="H35" s="246">
        <v>5.1388888888888894E-2</v>
      </c>
      <c r="I35" s="247">
        <v>5.7476851851851855E-2</v>
      </c>
      <c r="J35" s="247">
        <v>5.917824074074074E-2</v>
      </c>
      <c r="K35" s="247">
        <v>0.11766203703703704</v>
      </c>
      <c r="L35" s="246">
        <v>6.3194444444444442E-2</v>
      </c>
      <c r="M35" s="245">
        <v>1.7458333333333333</v>
      </c>
      <c r="N35" s="245">
        <v>1.8569444444444445</v>
      </c>
      <c r="O35" s="245">
        <v>1.7895833333333335</v>
      </c>
      <c r="P35" s="247">
        <v>9.0381944444444431E-2</v>
      </c>
      <c r="Q35" s="249">
        <v>0.23638067129629628</v>
      </c>
      <c r="R35" s="111">
        <f t="shared" si="0"/>
        <v>790</v>
      </c>
      <c r="S35" s="171" t="str">
        <f t="shared" si="1"/>
        <v>Giedrė Ambrazevičiūtė</v>
      </c>
    </row>
    <row r="36" spans="1:19" x14ac:dyDescent="0.25">
      <c r="A36" s="244">
        <v>35</v>
      </c>
      <c r="B36" s="244">
        <v>17</v>
      </c>
      <c r="C36" s="244" t="s">
        <v>2407</v>
      </c>
      <c r="D36" s="177" t="s">
        <v>875</v>
      </c>
      <c r="E36" s="244" t="s">
        <v>2370</v>
      </c>
      <c r="F36" s="244"/>
      <c r="G36" s="245">
        <v>1.5756944444444445</v>
      </c>
      <c r="H36" s="246">
        <v>6.3888888888888884E-2</v>
      </c>
      <c r="I36" s="247">
        <v>5.5752314814814817E-2</v>
      </c>
      <c r="J36" s="247">
        <v>5.7372685185185186E-2</v>
      </c>
      <c r="K36" s="247">
        <v>0.11413194444444445</v>
      </c>
      <c r="L36" s="246">
        <v>4.3750000000000004E-2</v>
      </c>
      <c r="M36" s="245">
        <v>1.7430555555555556</v>
      </c>
      <c r="N36" s="245">
        <v>2.0666666666666669</v>
      </c>
      <c r="O36" s="245">
        <v>1.8368055555555556</v>
      </c>
      <c r="P36" s="247">
        <v>9.4768518518518516E-2</v>
      </c>
      <c r="Q36" s="249">
        <v>0.23698819444444444</v>
      </c>
      <c r="R36" s="111">
        <f t="shared" si="0"/>
        <v>788</v>
      </c>
      <c r="S36" s="171" t="str">
        <f t="shared" si="1"/>
        <v>Tomas Petras Rupšys</v>
      </c>
    </row>
    <row r="37" spans="1:19" x14ac:dyDescent="0.25">
      <c r="A37" s="244">
        <v>36</v>
      </c>
      <c r="B37" s="244">
        <v>10</v>
      </c>
      <c r="C37" s="244" t="s">
        <v>2408</v>
      </c>
      <c r="D37" s="177" t="s">
        <v>864</v>
      </c>
      <c r="E37" s="244" t="s">
        <v>2370</v>
      </c>
      <c r="F37" s="244"/>
      <c r="G37" s="245">
        <v>1.2479166666666666</v>
      </c>
      <c r="H37" s="246">
        <v>6.6666666666666666E-2</v>
      </c>
      <c r="I37" s="247">
        <v>5.8414351851851849E-2</v>
      </c>
      <c r="J37" s="247">
        <v>6.0821759259259256E-2</v>
      </c>
      <c r="K37" s="247">
        <v>0.12032407407407408</v>
      </c>
      <c r="L37" s="246">
        <v>6.1111111111111116E-2</v>
      </c>
      <c r="M37" s="245">
        <v>1.6923611111111112</v>
      </c>
      <c r="N37" s="245">
        <v>2.0152777777777779</v>
      </c>
      <c r="O37" s="245">
        <v>1.8756944444444443</v>
      </c>
      <c r="P37" s="247">
        <v>9.3715277777777772E-2</v>
      </c>
      <c r="Q37" s="249">
        <v>0.23699201388888888</v>
      </c>
      <c r="R37" s="111">
        <f t="shared" si="0"/>
        <v>788</v>
      </c>
      <c r="S37" s="171" t="str">
        <f t="shared" si="1"/>
        <v>Kęstutis Steponavičius</v>
      </c>
    </row>
    <row r="38" spans="1:19" x14ac:dyDescent="0.25">
      <c r="A38" s="244">
        <v>37</v>
      </c>
      <c r="B38" s="244">
        <v>34</v>
      </c>
      <c r="C38" s="244" t="s">
        <v>2409</v>
      </c>
      <c r="D38" s="177" t="s">
        <v>864</v>
      </c>
      <c r="E38" s="244" t="s">
        <v>2370</v>
      </c>
      <c r="F38" s="244" t="s">
        <v>70</v>
      </c>
      <c r="G38" s="245">
        <v>1.7833333333333332</v>
      </c>
      <c r="H38" s="246">
        <v>0.13819444444444443</v>
      </c>
      <c r="I38" s="247">
        <v>6.025462962962963E-2</v>
      </c>
      <c r="J38" s="247">
        <v>6.3946759259259259E-2</v>
      </c>
      <c r="K38" s="247">
        <v>0.12539351851851852</v>
      </c>
      <c r="L38" s="246">
        <v>7.0833333333333331E-2</v>
      </c>
      <c r="M38" s="245">
        <v>1.5097222222222222</v>
      </c>
      <c r="N38" s="244"/>
      <c r="O38" s="244"/>
      <c r="P38" s="247">
        <v>7.9085648148148155E-2</v>
      </c>
      <c r="Q38" s="249">
        <v>0.2377028935185185</v>
      </c>
      <c r="R38" s="111">
        <f t="shared" si="0"/>
        <v>786</v>
      </c>
      <c r="S38" s="171" t="str">
        <f t="shared" si="1"/>
        <v>Aurimas Radvilavičius</v>
      </c>
    </row>
    <row r="39" spans="1:19" x14ac:dyDescent="0.25">
      <c r="A39" s="244">
        <v>38</v>
      </c>
      <c r="B39" s="244">
        <v>79</v>
      </c>
      <c r="C39" s="244" t="s">
        <v>2410</v>
      </c>
      <c r="D39" s="177" t="s">
        <v>710</v>
      </c>
      <c r="E39" s="244" t="s">
        <v>2370</v>
      </c>
      <c r="F39" s="244"/>
      <c r="G39" s="245">
        <v>1.8798611111111112</v>
      </c>
      <c r="H39" s="246">
        <v>6.8749999999999992E-2</v>
      </c>
      <c r="I39" s="247">
        <v>5.876157407407407E-2</v>
      </c>
      <c r="J39" s="247">
        <v>5.9074074074074077E-2</v>
      </c>
      <c r="K39" s="247">
        <v>0.11890046296296297</v>
      </c>
      <c r="L39" s="246">
        <v>4.9999999999999996E-2</v>
      </c>
      <c r="M39" s="245">
        <v>1.5527777777777778</v>
      </c>
      <c r="N39" s="245">
        <v>1.7972222222222223</v>
      </c>
      <c r="O39" s="245">
        <v>1.7916666666666667</v>
      </c>
      <c r="P39" s="247">
        <v>8.5949074074074081E-2</v>
      </c>
      <c r="Q39" s="249">
        <v>0.23819907407407406</v>
      </c>
      <c r="R39" s="111">
        <f t="shared" si="0"/>
        <v>784</v>
      </c>
      <c r="S39" s="171" t="str">
        <f t="shared" si="1"/>
        <v>Audrius Čėsna</v>
      </c>
    </row>
    <row r="40" spans="1:19" x14ac:dyDescent="0.25">
      <c r="A40" s="244">
        <v>39</v>
      </c>
      <c r="B40" s="244">
        <v>87</v>
      </c>
      <c r="C40" s="244" t="s">
        <v>2411</v>
      </c>
      <c r="D40" s="177" t="s">
        <v>2208</v>
      </c>
      <c r="E40" s="244" t="s">
        <v>2370</v>
      </c>
      <c r="F40" s="244"/>
      <c r="G40" s="245">
        <v>1.8868055555555554</v>
      </c>
      <c r="H40" s="246">
        <v>0.12986111111111112</v>
      </c>
      <c r="I40" s="247">
        <v>5.800925925925926E-2</v>
      </c>
      <c r="J40" s="247">
        <v>6.0509259259259263E-2</v>
      </c>
      <c r="K40" s="247">
        <v>0.11978009259259259</v>
      </c>
      <c r="L40" s="246">
        <v>0.13125000000000001</v>
      </c>
      <c r="M40" s="245">
        <v>1.6500000000000001</v>
      </c>
      <c r="N40" s="245">
        <v>1.8090277777777777</v>
      </c>
      <c r="O40" s="245">
        <v>1.6895833333333332</v>
      </c>
      <c r="P40" s="247">
        <v>8.6423611111111118E-2</v>
      </c>
      <c r="Q40" s="249">
        <v>0.24201655092592592</v>
      </c>
      <c r="R40" s="111">
        <f t="shared" si="0"/>
        <v>772</v>
      </c>
      <c r="S40" s="171" t="str">
        <f t="shared" si="1"/>
        <v>Sergejus Abakumovas</v>
      </c>
    </row>
    <row r="41" spans="1:19" x14ac:dyDescent="0.25">
      <c r="A41" s="244">
        <v>40</v>
      </c>
      <c r="B41" s="244">
        <v>42</v>
      </c>
      <c r="C41" s="244" t="s">
        <v>2412</v>
      </c>
      <c r="D41" s="177" t="s">
        <v>864</v>
      </c>
      <c r="E41" s="244" t="s">
        <v>2370</v>
      </c>
      <c r="F41" s="244"/>
      <c r="G41" s="245">
        <v>1.6326388888888888</v>
      </c>
      <c r="H41" s="246">
        <v>4.5138888888888888E-2</v>
      </c>
      <c r="I41" s="247">
        <v>5.6365740740740744E-2</v>
      </c>
      <c r="J41" s="247">
        <v>6.2627314814814816E-2</v>
      </c>
      <c r="K41" s="247">
        <v>0.12011574074074073</v>
      </c>
      <c r="L41" s="246">
        <v>6.25E-2</v>
      </c>
      <c r="M41" s="245">
        <v>1.8395833333333333</v>
      </c>
      <c r="N41" s="245">
        <v>2.004861111111111</v>
      </c>
      <c r="O41" s="245">
        <v>1.7868055555555555</v>
      </c>
      <c r="P41" s="247">
        <v>9.4293981481481479E-2</v>
      </c>
      <c r="Q41" s="249">
        <v>0.24344305555555557</v>
      </c>
      <c r="R41" s="111">
        <f t="shared" si="0"/>
        <v>767</v>
      </c>
      <c r="S41" s="171" t="str">
        <f t="shared" si="1"/>
        <v>Rolandas Krušinskas</v>
      </c>
    </row>
    <row r="42" spans="1:19" x14ac:dyDescent="0.25">
      <c r="A42" s="244">
        <v>41</v>
      </c>
      <c r="B42" s="244">
        <v>37</v>
      </c>
      <c r="C42" s="244" t="s">
        <v>2413</v>
      </c>
      <c r="D42" s="177" t="s">
        <v>710</v>
      </c>
      <c r="E42" s="244" t="s">
        <v>2386</v>
      </c>
      <c r="F42" s="244"/>
      <c r="G42" s="245">
        <v>1.5125</v>
      </c>
      <c r="H42" s="246">
        <v>7.2222222222222229E-2</v>
      </c>
      <c r="I42" s="247">
        <v>6.2789351851851846E-2</v>
      </c>
      <c r="J42" s="247">
        <v>6.5798611111111113E-2</v>
      </c>
      <c r="K42" s="247">
        <v>0.12971064814814814</v>
      </c>
      <c r="L42" s="246">
        <v>6.458333333333334E-2</v>
      </c>
      <c r="M42" s="245">
        <v>1.6861111111111111</v>
      </c>
      <c r="N42" s="245">
        <v>1.7597222222222222</v>
      </c>
      <c r="O42" s="245">
        <v>1.7076388888888889</v>
      </c>
      <c r="P42" s="247">
        <v>8.637731481481481E-2</v>
      </c>
      <c r="Q42" s="249">
        <v>0.2435946759259259</v>
      </c>
      <c r="R42" s="111">
        <f t="shared" si="0"/>
        <v>767</v>
      </c>
      <c r="S42" s="171" t="str">
        <f t="shared" si="1"/>
        <v>Ieva Urbonavičiūtė</v>
      </c>
    </row>
    <row r="43" spans="1:19" x14ac:dyDescent="0.25">
      <c r="A43" s="244">
        <v>42</v>
      </c>
      <c r="B43" s="244">
        <v>26</v>
      </c>
      <c r="C43" s="244" t="s">
        <v>2414</v>
      </c>
      <c r="D43" s="177" t="s">
        <v>1037</v>
      </c>
      <c r="E43" s="244" t="s">
        <v>2370</v>
      </c>
      <c r="F43" s="244"/>
      <c r="G43" s="245">
        <v>1.7513888888888889</v>
      </c>
      <c r="H43" s="246">
        <v>7.5694444444444439E-2</v>
      </c>
      <c r="I43" s="247">
        <v>6.1365740740740742E-2</v>
      </c>
      <c r="J43" s="247">
        <v>6.1921296296296301E-2</v>
      </c>
      <c r="K43" s="247">
        <v>0.12430555555555556</v>
      </c>
      <c r="L43" s="246">
        <v>3.888888888888889E-2</v>
      </c>
      <c r="M43" s="245">
        <v>1.4701388888888889</v>
      </c>
      <c r="N43" s="245">
        <v>1.8861111111111111</v>
      </c>
      <c r="O43" s="245">
        <v>1.9701388888888889</v>
      </c>
      <c r="P43" s="247">
        <v>8.9155092592592591E-2</v>
      </c>
      <c r="Q43" s="249">
        <v>0.24457974537037039</v>
      </c>
      <c r="R43" s="111">
        <f t="shared" si="0"/>
        <v>764</v>
      </c>
      <c r="S43" s="171" t="str">
        <f t="shared" si="1"/>
        <v>Vilius Dičmonas</v>
      </c>
    </row>
    <row r="44" spans="1:19" x14ac:dyDescent="0.25">
      <c r="A44" s="244">
        <v>43</v>
      </c>
      <c r="B44" s="244">
        <v>47</v>
      </c>
      <c r="C44" s="244" t="s">
        <v>2415</v>
      </c>
      <c r="D44" s="177" t="s">
        <v>940</v>
      </c>
      <c r="E44" s="244" t="s">
        <v>2370</v>
      </c>
      <c r="F44" s="244"/>
      <c r="G44" s="245">
        <v>1.5875000000000001</v>
      </c>
      <c r="H44" s="246">
        <v>9.7222222222222224E-2</v>
      </c>
      <c r="I44" s="247">
        <v>6.3958333333333339E-2</v>
      </c>
      <c r="J44" s="247">
        <v>6.5011574074074083E-2</v>
      </c>
      <c r="K44" s="247">
        <v>0.12995370370370371</v>
      </c>
      <c r="L44" s="246">
        <v>0.1451388888888889</v>
      </c>
      <c r="M44" s="245">
        <v>1.5930555555555557</v>
      </c>
      <c r="N44" s="245">
        <v>1.7284722222222222</v>
      </c>
      <c r="O44" s="245">
        <v>1.7076388888888889</v>
      </c>
      <c r="P44" s="247">
        <v>8.413194444444444E-2</v>
      </c>
      <c r="Q44" s="249">
        <v>0.24462141203703702</v>
      </c>
      <c r="R44" s="111">
        <f t="shared" si="0"/>
        <v>763</v>
      </c>
      <c r="S44" s="171" t="str">
        <f t="shared" si="1"/>
        <v>Rolandas Kriugžda</v>
      </c>
    </row>
    <row r="45" spans="1:19" x14ac:dyDescent="0.25">
      <c r="A45" s="244">
        <v>44</v>
      </c>
      <c r="B45" s="244">
        <v>44</v>
      </c>
      <c r="C45" s="244" t="s">
        <v>2416</v>
      </c>
      <c r="D45" s="177" t="s">
        <v>864</v>
      </c>
      <c r="E45" s="244" t="s">
        <v>2370</v>
      </c>
      <c r="F45" s="244"/>
      <c r="G45" s="245">
        <v>1.6798611111111112</v>
      </c>
      <c r="H45" s="246">
        <v>7.7083333333333337E-2</v>
      </c>
      <c r="I45" s="247">
        <v>5.9212962962962967E-2</v>
      </c>
      <c r="J45" s="247">
        <v>6.3993055555555553E-2</v>
      </c>
      <c r="K45" s="247">
        <v>0.12424768518518518</v>
      </c>
      <c r="L45" s="246">
        <v>6.805555555555555E-2</v>
      </c>
      <c r="M45" s="245">
        <v>1.6048611111111111</v>
      </c>
      <c r="N45" s="245">
        <v>1.8687500000000001</v>
      </c>
      <c r="O45" s="245">
        <v>2.0249999999999999</v>
      </c>
      <c r="P45" s="247">
        <v>9.2175925925925925E-2</v>
      </c>
      <c r="Q45" s="249">
        <v>0.2468744212962963</v>
      </c>
      <c r="R45" s="111">
        <f t="shared" si="0"/>
        <v>756</v>
      </c>
      <c r="S45" s="171" t="str">
        <f t="shared" si="1"/>
        <v>Mintautas Šukys</v>
      </c>
    </row>
    <row r="46" spans="1:19" x14ac:dyDescent="0.25">
      <c r="A46" s="244">
        <v>45</v>
      </c>
      <c r="B46" s="244">
        <v>15</v>
      </c>
      <c r="C46" s="244" t="s">
        <v>2417</v>
      </c>
      <c r="D46" s="177" t="s">
        <v>875</v>
      </c>
      <c r="E46" s="244" t="s">
        <v>2386</v>
      </c>
      <c r="F46" s="244"/>
      <c r="G46" s="245">
        <v>1.7569444444444444</v>
      </c>
      <c r="H46" s="246">
        <v>7.9166666666666663E-2</v>
      </c>
      <c r="I46" s="247">
        <v>6.4849537037037039E-2</v>
      </c>
      <c r="J46" s="247">
        <v>6.508101851851851E-2</v>
      </c>
      <c r="K46" s="247">
        <v>0.13096064814814815</v>
      </c>
      <c r="L46" s="246">
        <v>3.2638888888888891E-2</v>
      </c>
      <c r="M46" s="245">
        <v>1.65625</v>
      </c>
      <c r="N46" s="245">
        <v>1.7090277777777778</v>
      </c>
      <c r="O46" s="245">
        <v>1.6930555555555555</v>
      </c>
      <c r="P46" s="247">
        <v>8.4745370370370374E-2</v>
      </c>
      <c r="Q46" s="249">
        <v>0.24688287037037038</v>
      </c>
      <c r="R46" s="111">
        <f t="shared" si="0"/>
        <v>756</v>
      </c>
      <c r="S46" s="171" t="str">
        <f t="shared" si="1"/>
        <v>Polina Čachovskaja</v>
      </c>
    </row>
    <row r="47" spans="1:19" x14ac:dyDescent="0.25">
      <c r="A47" s="244">
        <v>46</v>
      </c>
      <c r="B47" s="244">
        <v>65</v>
      </c>
      <c r="C47" s="244" t="s">
        <v>2418</v>
      </c>
      <c r="D47" s="177" t="s">
        <v>931</v>
      </c>
      <c r="E47" s="244" t="s">
        <v>2370</v>
      </c>
      <c r="F47" s="244"/>
      <c r="G47" s="245">
        <v>1.7930555555555554</v>
      </c>
      <c r="H47" s="246">
        <v>4.5833333333333337E-2</v>
      </c>
      <c r="I47" s="247">
        <v>5.4027777777777779E-2</v>
      </c>
      <c r="J47" s="247">
        <v>5.7430555555555561E-2</v>
      </c>
      <c r="K47" s="247">
        <v>0.1125</v>
      </c>
      <c r="L47" s="246">
        <v>3.4027777777777775E-2</v>
      </c>
      <c r="M47" s="245">
        <v>2.0027777777777778</v>
      </c>
      <c r="N47" s="245">
        <v>2.2270833333333333</v>
      </c>
      <c r="O47" s="245">
        <v>1.9604166666666665</v>
      </c>
      <c r="P47" s="247">
        <v>0.10357638888888888</v>
      </c>
      <c r="Q47" s="249">
        <v>0.2473130787037037</v>
      </c>
      <c r="R47" s="111">
        <f t="shared" si="0"/>
        <v>755</v>
      </c>
      <c r="S47" s="171" t="str">
        <f t="shared" si="1"/>
        <v>Kestutis Kaupas</v>
      </c>
    </row>
    <row r="48" spans="1:19" x14ac:dyDescent="0.25">
      <c r="A48" s="244">
        <v>47</v>
      </c>
      <c r="B48" s="244">
        <v>72</v>
      </c>
      <c r="C48" s="244" t="s">
        <v>2419</v>
      </c>
      <c r="D48" s="177" t="s">
        <v>710</v>
      </c>
      <c r="E48" s="244" t="s">
        <v>2370</v>
      </c>
      <c r="F48" s="244"/>
      <c r="G48" s="245">
        <v>1.9951388888888888</v>
      </c>
      <c r="H48" s="246">
        <v>9.5833333333333326E-2</v>
      </c>
      <c r="I48" s="247">
        <v>6.1180555555555551E-2</v>
      </c>
      <c r="J48" s="247">
        <v>6.3506944444444449E-2</v>
      </c>
      <c r="K48" s="247">
        <v>0.12583333333333332</v>
      </c>
      <c r="L48" s="246">
        <v>7.2916666666666671E-2</v>
      </c>
      <c r="M48" s="245">
        <v>1.65625</v>
      </c>
      <c r="N48" s="245">
        <v>1.73125</v>
      </c>
      <c r="O48" s="245">
        <v>1.73125</v>
      </c>
      <c r="P48" s="247">
        <v>8.5775462962962956E-2</v>
      </c>
      <c r="Q48" s="249">
        <v>0.24770972222222221</v>
      </c>
      <c r="R48" s="111">
        <f t="shared" si="0"/>
        <v>754</v>
      </c>
      <c r="S48" s="171" t="str">
        <f t="shared" si="1"/>
        <v>Jevgenijus Vasiljevas</v>
      </c>
    </row>
    <row r="49" spans="1:19" x14ac:dyDescent="0.25">
      <c r="A49" s="244">
        <v>48</v>
      </c>
      <c r="B49" s="244">
        <v>54</v>
      </c>
      <c r="C49" s="244" t="s">
        <v>2420</v>
      </c>
      <c r="D49" s="177" t="s">
        <v>931</v>
      </c>
      <c r="E49" s="244" t="s">
        <v>2370</v>
      </c>
      <c r="F49" s="244"/>
      <c r="G49" s="245">
        <v>1.6541666666666668</v>
      </c>
      <c r="H49" s="246">
        <v>9.375E-2</v>
      </c>
      <c r="I49" s="247">
        <v>5.9201388888888894E-2</v>
      </c>
      <c r="J49" s="247">
        <v>6.2546296296296294E-2</v>
      </c>
      <c r="K49" s="247">
        <v>0.12288194444444445</v>
      </c>
      <c r="L49" s="246">
        <v>6.1111111111111116E-2</v>
      </c>
      <c r="M49" s="245">
        <v>1.6631944444444444</v>
      </c>
      <c r="N49" s="245">
        <v>2.0083333333333333</v>
      </c>
      <c r="O49" s="245">
        <v>2.0020833333333332</v>
      </c>
      <c r="P49" s="247">
        <v>9.5138888888888884E-2</v>
      </c>
      <c r="Q49" s="249">
        <v>0.24820405092592593</v>
      </c>
      <c r="R49" s="111">
        <f t="shared" si="0"/>
        <v>752</v>
      </c>
      <c r="S49" s="171" t="str">
        <f t="shared" si="1"/>
        <v>Audrius Perminas</v>
      </c>
    </row>
    <row r="50" spans="1:19" x14ac:dyDescent="0.25">
      <c r="A50" s="244">
        <v>49</v>
      </c>
      <c r="B50" s="244">
        <v>45</v>
      </c>
      <c r="C50" s="244" t="s">
        <v>2421</v>
      </c>
      <c r="D50" s="177" t="s">
        <v>79</v>
      </c>
      <c r="E50" s="244" t="s">
        <v>2370</v>
      </c>
      <c r="F50" s="244" t="s">
        <v>69</v>
      </c>
      <c r="G50" s="245">
        <v>1.7548611111111112</v>
      </c>
      <c r="H50" s="246">
        <v>5.6250000000000001E-2</v>
      </c>
      <c r="I50" s="247">
        <v>5.9907407407407409E-2</v>
      </c>
      <c r="J50" s="247">
        <v>6.4884259259259267E-2</v>
      </c>
      <c r="K50" s="247">
        <v>0.12584490740740742</v>
      </c>
      <c r="L50" s="246">
        <v>3.125E-2</v>
      </c>
      <c r="M50" s="245">
        <v>1.8243055555555554</v>
      </c>
      <c r="N50" s="245">
        <v>1.9173611111111111</v>
      </c>
      <c r="O50" s="245">
        <v>1.7743055555555556</v>
      </c>
      <c r="P50" s="247">
        <v>9.2581018518518521E-2</v>
      </c>
      <c r="Q50" s="249">
        <v>0.24916388888888888</v>
      </c>
      <c r="R50" s="111">
        <f t="shared" si="0"/>
        <v>750</v>
      </c>
      <c r="S50" s="171" t="str">
        <f t="shared" si="1"/>
        <v>Vygantas Vitkus</v>
      </c>
    </row>
    <row r="51" spans="1:19" x14ac:dyDescent="0.25">
      <c r="A51" s="244">
        <v>50</v>
      </c>
      <c r="B51" s="244">
        <v>19</v>
      </c>
      <c r="C51" s="244" t="s">
        <v>2422</v>
      </c>
      <c r="D51" s="177" t="s">
        <v>2423</v>
      </c>
      <c r="E51" s="244" t="s">
        <v>2370</v>
      </c>
      <c r="F51" s="244"/>
      <c r="G51" s="245">
        <v>1.825</v>
      </c>
      <c r="H51" s="246">
        <v>0.10277777777777779</v>
      </c>
      <c r="I51" s="247">
        <v>6.3043981481481479E-2</v>
      </c>
      <c r="J51" s="247">
        <v>6.9224537037037029E-2</v>
      </c>
      <c r="K51" s="247">
        <v>0.13346064814814815</v>
      </c>
      <c r="L51" s="246">
        <v>7.0833333333333331E-2</v>
      </c>
      <c r="M51" s="245">
        <v>1.7625</v>
      </c>
      <c r="N51" s="245">
        <v>1.6354166666666667</v>
      </c>
      <c r="O51" s="245">
        <v>1.528472222222222</v>
      </c>
      <c r="P51" s="247">
        <v>8.2465277777777776E-2</v>
      </c>
      <c r="Q51" s="249">
        <v>0.24926539351851851</v>
      </c>
      <c r="R51" s="111">
        <f t="shared" si="0"/>
        <v>749</v>
      </c>
      <c r="S51" s="171" t="str">
        <f t="shared" si="1"/>
        <v>Kristupas Saikus</v>
      </c>
    </row>
    <row r="52" spans="1:19" x14ac:dyDescent="0.25">
      <c r="A52" s="244">
        <v>51</v>
      </c>
      <c r="B52" s="244">
        <v>92</v>
      </c>
      <c r="C52" s="244" t="s">
        <v>2424</v>
      </c>
      <c r="D52" s="177" t="s">
        <v>931</v>
      </c>
      <c r="E52" s="244" t="s">
        <v>2370</v>
      </c>
      <c r="F52" s="244"/>
      <c r="G52" s="245">
        <v>1.7645833333333334</v>
      </c>
      <c r="H52" s="246">
        <v>6.5972222222222224E-2</v>
      </c>
      <c r="I52" s="247">
        <v>6.3159722222222228E-2</v>
      </c>
      <c r="J52" s="247">
        <v>6.5127314814814818E-2</v>
      </c>
      <c r="K52" s="247">
        <v>0.12936342592592592</v>
      </c>
      <c r="L52" s="246">
        <v>5.5555555555555552E-2</v>
      </c>
      <c r="M52" s="245">
        <v>1.8243055555555554</v>
      </c>
      <c r="N52" s="245">
        <v>1.8715277777777777</v>
      </c>
      <c r="O52" s="245">
        <v>1.6055555555555554</v>
      </c>
      <c r="P52" s="247">
        <v>8.8657407407407407E-2</v>
      </c>
      <c r="Q52" s="249">
        <v>0.24949201388888889</v>
      </c>
      <c r="R52" s="111">
        <f t="shared" si="0"/>
        <v>749</v>
      </c>
      <c r="S52" s="171" t="str">
        <f t="shared" si="1"/>
        <v>Donatas Adomonis</v>
      </c>
    </row>
    <row r="53" spans="1:19" x14ac:dyDescent="0.25">
      <c r="A53" s="244">
        <v>52</v>
      </c>
      <c r="B53" s="244">
        <v>29</v>
      </c>
      <c r="C53" s="244" t="s">
        <v>2425</v>
      </c>
      <c r="D53" s="177" t="s">
        <v>927</v>
      </c>
      <c r="E53" s="244" t="s">
        <v>2370</v>
      </c>
      <c r="F53" s="244" t="s">
        <v>69</v>
      </c>
      <c r="G53" s="245">
        <v>2.0881944444444445</v>
      </c>
      <c r="H53" s="246">
        <v>7.9166666666666663E-2</v>
      </c>
      <c r="I53" s="247">
        <v>6.1851851851851852E-2</v>
      </c>
      <c r="J53" s="247">
        <v>6.4189814814814811E-2</v>
      </c>
      <c r="K53" s="247">
        <v>0.12706018518518519</v>
      </c>
      <c r="L53" s="246">
        <v>9.375E-2</v>
      </c>
      <c r="M53" s="245">
        <v>1.5993055555555555</v>
      </c>
      <c r="N53" s="245">
        <v>1.7791666666666668</v>
      </c>
      <c r="O53" s="245">
        <v>1.8090277777777777</v>
      </c>
      <c r="P53" s="247">
        <v>8.7060185185185171E-2</v>
      </c>
      <c r="Q53" s="249">
        <v>0.25182893518518518</v>
      </c>
      <c r="R53" s="111">
        <f t="shared" si="0"/>
        <v>742</v>
      </c>
      <c r="S53" s="171" t="str">
        <f t="shared" si="1"/>
        <v>Rimantas Butkevičius</v>
      </c>
    </row>
    <row r="54" spans="1:19" x14ac:dyDescent="0.25">
      <c r="A54" s="244">
        <v>53</v>
      </c>
      <c r="B54" s="244">
        <v>90</v>
      </c>
      <c r="C54" s="244" t="s">
        <v>2426</v>
      </c>
      <c r="D54" s="177" t="s">
        <v>864</v>
      </c>
      <c r="E54" s="244" t="s">
        <v>2370</v>
      </c>
      <c r="F54" s="244"/>
      <c r="G54" s="245">
        <v>2.4680555555555554</v>
      </c>
      <c r="H54" s="246">
        <v>6.3888888888888884E-2</v>
      </c>
      <c r="I54" s="247">
        <v>6.0127314814814814E-2</v>
      </c>
      <c r="J54" s="247">
        <v>6.2824074074074074E-2</v>
      </c>
      <c r="K54" s="247">
        <v>0.12400462962962962</v>
      </c>
      <c r="L54" s="246">
        <v>0.1013888888888889</v>
      </c>
      <c r="M54" s="245">
        <v>1.6736111111111109</v>
      </c>
      <c r="N54" s="245">
        <v>1.7874999999999999</v>
      </c>
      <c r="O54" s="245">
        <v>1.6805555555555556</v>
      </c>
      <c r="P54" s="247">
        <v>8.6249999999999993E-2</v>
      </c>
      <c r="Q54" s="249">
        <v>0.25416805555555555</v>
      </c>
      <c r="R54" s="111">
        <f t="shared" si="0"/>
        <v>735</v>
      </c>
      <c r="S54" s="171" t="str">
        <f t="shared" si="1"/>
        <v>Petras Katinas</v>
      </c>
    </row>
    <row r="55" spans="1:19" x14ac:dyDescent="0.25">
      <c r="A55" s="244">
        <v>54</v>
      </c>
      <c r="B55" s="244">
        <v>56</v>
      </c>
      <c r="C55" s="244" t="s">
        <v>2427</v>
      </c>
      <c r="D55" s="177" t="s">
        <v>710</v>
      </c>
      <c r="E55" s="244" t="s">
        <v>2370</v>
      </c>
      <c r="F55" s="244" t="s">
        <v>70</v>
      </c>
      <c r="G55" s="245">
        <v>1.8243055555555554</v>
      </c>
      <c r="H55" s="246">
        <v>7.0833333333333331E-2</v>
      </c>
      <c r="I55" s="247">
        <v>5.8240740740740739E-2</v>
      </c>
      <c r="J55" s="247">
        <v>6.1307870370370367E-2</v>
      </c>
      <c r="K55" s="247">
        <v>0.12063657407407408</v>
      </c>
      <c r="L55" s="246">
        <v>7.2222222222222229E-2</v>
      </c>
      <c r="M55" s="245">
        <v>1.7819444444444443</v>
      </c>
      <c r="N55" s="245">
        <v>2.1159722222222221</v>
      </c>
      <c r="O55" s="245">
        <v>2.161111111111111</v>
      </c>
      <c r="P55" s="247">
        <v>0.10177083333333332</v>
      </c>
      <c r="Q55" s="249">
        <v>0.25521874999999999</v>
      </c>
      <c r="R55" s="111">
        <f t="shared" si="0"/>
        <v>732</v>
      </c>
      <c r="S55" s="171" t="str">
        <f t="shared" si="1"/>
        <v>Edvinas Paulauskas</v>
      </c>
    </row>
    <row r="56" spans="1:19" x14ac:dyDescent="0.25">
      <c r="A56" s="244">
        <v>55</v>
      </c>
      <c r="B56" s="244">
        <v>64</v>
      </c>
      <c r="C56" s="244" t="s">
        <v>2428</v>
      </c>
      <c r="D56" s="177" t="s">
        <v>710</v>
      </c>
      <c r="E56" s="244" t="s">
        <v>2370</v>
      </c>
      <c r="F56" s="244"/>
      <c r="G56" s="245">
        <v>1.7618055555555554</v>
      </c>
      <c r="H56" s="246">
        <v>0.10833333333333334</v>
      </c>
      <c r="I56" s="247">
        <v>5.527777777777778E-2</v>
      </c>
      <c r="J56" s="247">
        <v>6.0451388888888895E-2</v>
      </c>
      <c r="K56" s="247">
        <v>0.11674768518518519</v>
      </c>
      <c r="L56" s="246">
        <v>0.11041666666666666</v>
      </c>
      <c r="M56" s="245">
        <v>2.1743055555555553</v>
      </c>
      <c r="N56" s="245">
        <v>2.1152777777777776</v>
      </c>
      <c r="O56" s="245">
        <v>2.0076388888888888</v>
      </c>
      <c r="P56" s="247">
        <v>0.10541666666666667</v>
      </c>
      <c r="Q56" s="249">
        <v>0.25522118055555554</v>
      </c>
      <c r="R56" s="111">
        <f t="shared" si="0"/>
        <v>732</v>
      </c>
      <c r="S56" s="171" t="str">
        <f t="shared" si="1"/>
        <v>Antanas Norkevicius</v>
      </c>
    </row>
    <row r="57" spans="1:19" x14ac:dyDescent="0.25">
      <c r="A57" s="244">
        <v>56</v>
      </c>
      <c r="B57" s="244">
        <v>86</v>
      </c>
      <c r="C57" s="244" t="s">
        <v>2429</v>
      </c>
      <c r="D57" s="177" t="s">
        <v>931</v>
      </c>
      <c r="E57" s="244" t="s">
        <v>2370</v>
      </c>
      <c r="F57" s="244" t="s">
        <v>70</v>
      </c>
      <c r="G57" s="245">
        <v>2.1180555555555558</v>
      </c>
      <c r="H57" s="246">
        <v>0.12361111111111112</v>
      </c>
      <c r="I57" s="247">
        <v>6.0578703703703697E-2</v>
      </c>
      <c r="J57" s="247">
        <v>6.1296296296296293E-2</v>
      </c>
      <c r="K57" s="247">
        <v>0.12302083333333334</v>
      </c>
      <c r="L57" s="246">
        <v>8.9583333333333334E-2</v>
      </c>
      <c r="M57" s="245">
        <v>1.6729166666666666</v>
      </c>
      <c r="N57" s="245">
        <v>1.95625</v>
      </c>
      <c r="O57" s="245">
        <v>1.9569444444444446</v>
      </c>
      <c r="P57" s="247">
        <v>9.3796296296296308E-2</v>
      </c>
      <c r="Q57" s="249">
        <v>0.25569895833333334</v>
      </c>
      <c r="R57" s="111">
        <f t="shared" si="0"/>
        <v>730</v>
      </c>
      <c r="S57" s="171" t="str">
        <f t="shared" si="1"/>
        <v>Laimonas Čaplikas</v>
      </c>
    </row>
    <row r="58" spans="1:19" x14ac:dyDescent="0.25">
      <c r="A58" s="244">
        <v>57</v>
      </c>
      <c r="B58" s="244">
        <v>14</v>
      </c>
      <c r="C58" s="244" t="s">
        <v>2430</v>
      </c>
      <c r="D58" s="177" t="s">
        <v>2197</v>
      </c>
      <c r="E58" s="244" t="s">
        <v>2370</v>
      </c>
      <c r="F58" s="244"/>
      <c r="G58" s="245">
        <v>1.9861111111111109</v>
      </c>
      <c r="H58" s="246">
        <v>8.4722222222222213E-2</v>
      </c>
      <c r="I58" s="247">
        <v>5.876157407407407E-2</v>
      </c>
      <c r="J58" s="247">
        <v>5.8437499999999996E-2</v>
      </c>
      <c r="K58" s="247">
        <v>0.11840277777777779</v>
      </c>
      <c r="L58" s="246">
        <v>0.12569444444444444</v>
      </c>
      <c r="M58" s="245">
        <v>2.067361111111111</v>
      </c>
      <c r="N58" s="245">
        <v>2.0527777777777776</v>
      </c>
      <c r="O58" s="245">
        <v>1.9826388888888891</v>
      </c>
      <c r="P58" s="247">
        <v>0.1025462962962963</v>
      </c>
      <c r="Q58" s="249">
        <v>0.2575880787037037</v>
      </c>
      <c r="R58" s="111">
        <f t="shared" si="0"/>
        <v>725</v>
      </c>
      <c r="S58" s="171" t="str">
        <f t="shared" si="1"/>
        <v>Robertas Hinz</v>
      </c>
    </row>
    <row r="59" spans="1:19" x14ac:dyDescent="0.25">
      <c r="A59" s="244">
        <v>58</v>
      </c>
      <c r="B59" s="244">
        <v>18</v>
      </c>
      <c r="C59" s="244" t="s">
        <v>2431</v>
      </c>
      <c r="D59" s="177" t="s">
        <v>2251</v>
      </c>
      <c r="E59" s="244" t="s">
        <v>2370</v>
      </c>
      <c r="F59" s="244" t="s">
        <v>70</v>
      </c>
      <c r="G59" s="245">
        <v>1.6708333333333334</v>
      </c>
      <c r="H59" s="246">
        <v>0.14930555555555555</v>
      </c>
      <c r="I59" s="247">
        <v>6.2094907407407411E-2</v>
      </c>
      <c r="J59" s="247">
        <v>6.6770833333333335E-2</v>
      </c>
      <c r="K59" s="247">
        <v>0.12996527777777778</v>
      </c>
      <c r="L59" s="246">
        <v>0.10347222222222223</v>
      </c>
      <c r="M59" s="245">
        <v>1.7444444444444445</v>
      </c>
      <c r="N59" s="245">
        <v>1.9375</v>
      </c>
      <c r="O59" s="245">
        <v>2.0993055555555555</v>
      </c>
      <c r="P59" s="247">
        <v>9.7557870370370378E-2</v>
      </c>
      <c r="Q59" s="249">
        <v>0.25961805555555556</v>
      </c>
      <c r="R59" s="111">
        <f t="shared" si="0"/>
        <v>719</v>
      </c>
      <c r="S59" s="171" t="str">
        <f t="shared" si="1"/>
        <v xml:space="preserve">Darius Biržietis </v>
      </c>
    </row>
    <row r="60" spans="1:19" x14ac:dyDescent="0.25">
      <c r="A60" s="244">
        <v>59</v>
      </c>
      <c r="B60" s="244">
        <v>84</v>
      </c>
      <c r="C60" s="244" t="s">
        <v>2432</v>
      </c>
      <c r="D60" s="177" t="s">
        <v>710</v>
      </c>
      <c r="E60" s="244" t="s">
        <v>2370</v>
      </c>
      <c r="F60" s="244"/>
      <c r="G60" s="245">
        <v>1.8305555555555555</v>
      </c>
      <c r="H60" s="246">
        <v>8.1250000000000003E-2</v>
      </c>
      <c r="I60" s="247">
        <v>6.8078703703703711E-2</v>
      </c>
      <c r="J60" s="247">
        <v>7.5590277777777784E-2</v>
      </c>
      <c r="K60" s="247">
        <v>0.14466435185185186</v>
      </c>
      <c r="L60" s="246">
        <v>5.9722222222222225E-2</v>
      </c>
      <c r="M60" s="245">
        <v>1.6493055555555556</v>
      </c>
      <c r="N60" s="245">
        <v>1.6076388888888891</v>
      </c>
      <c r="O60" s="245">
        <v>1.6506944444444445</v>
      </c>
      <c r="P60" s="247">
        <v>8.2314814814814813E-2</v>
      </c>
      <c r="Q60" s="249">
        <v>0.25985462962962963</v>
      </c>
      <c r="R60" s="111">
        <f t="shared" si="0"/>
        <v>719</v>
      </c>
      <c r="S60" s="171" t="str">
        <f t="shared" si="1"/>
        <v>Žygimantas Zaleckas</v>
      </c>
    </row>
    <row r="61" spans="1:19" x14ac:dyDescent="0.25">
      <c r="A61" s="244">
        <v>60</v>
      </c>
      <c r="B61" s="244">
        <v>20</v>
      </c>
      <c r="C61" s="244" t="s">
        <v>2433</v>
      </c>
      <c r="D61" s="177" t="s">
        <v>875</v>
      </c>
      <c r="E61" s="244" t="s">
        <v>2370</v>
      </c>
      <c r="F61" s="244" t="s">
        <v>70</v>
      </c>
      <c r="G61" s="245">
        <v>1.8013888888888889</v>
      </c>
      <c r="H61" s="246">
        <v>8.2638888888888887E-2</v>
      </c>
      <c r="I61" s="247">
        <v>6.3796296296296295E-2</v>
      </c>
      <c r="J61" s="247">
        <v>6.9050925925925918E-2</v>
      </c>
      <c r="K61" s="247">
        <v>0.1340625</v>
      </c>
      <c r="L61" s="246">
        <v>6.458333333333334E-2</v>
      </c>
      <c r="M61" s="245">
        <v>1.96875</v>
      </c>
      <c r="N61" s="245">
        <v>1.7993055555555555</v>
      </c>
      <c r="O61" s="245">
        <v>1.8076388888888888</v>
      </c>
      <c r="P61" s="247">
        <v>9.3657407407407411E-2</v>
      </c>
      <c r="Q61" s="249">
        <v>0.26020787037037035</v>
      </c>
      <c r="R61" s="111">
        <f t="shared" si="0"/>
        <v>718</v>
      </c>
      <c r="S61" s="171" t="str">
        <f t="shared" si="1"/>
        <v>Mindaugas Mockus</v>
      </c>
    </row>
    <row r="62" spans="1:19" x14ac:dyDescent="0.25">
      <c r="A62" s="244">
        <v>61</v>
      </c>
      <c r="B62" s="244">
        <v>13</v>
      </c>
      <c r="C62" s="244" t="s">
        <v>2434</v>
      </c>
      <c r="D62" s="177" t="s">
        <v>2406</v>
      </c>
      <c r="E62" s="244" t="s">
        <v>2370</v>
      </c>
      <c r="F62" s="244"/>
      <c r="G62" s="245">
        <v>2.0555555555555558</v>
      </c>
      <c r="H62" s="246">
        <v>8.0555555555555561E-2</v>
      </c>
      <c r="I62" s="247">
        <v>5.7928240740740738E-2</v>
      </c>
      <c r="J62" s="247">
        <v>6.1851851851851852E-2</v>
      </c>
      <c r="K62" s="247">
        <v>0.12101851851851853</v>
      </c>
      <c r="L62" s="246">
        <v>6.8749999999999992E-2</v>
      </c>
      <c r="M62" s="245">
        <v>2.0534722222222221</v>
      </c>
      <c r="N62" s="245">
        <v>2.0166666666666666</v>
      </c>
      <c r="O62" s="245">
        <v>2.0368055555555555</v>
      </c>
      <c r="P62" s="247">
        <v>0.1029050925925926</v>
      </c>
      <c r="Q62" s="249">
        <v>0.2606979166666667</v>
      </c>
      <c r="R62" s="111">
        <f t="shared" si="0"/>
        <v>716</v>
      </c>
      <c r="S62" s="171" t="str">
        <f t="shared" si="1"/>
        <v>Nedas Kardelis</v>
      </c>
    </row>
    <row r="63" spans="1:19" x14ac:dyDescent="0.25">
      <c r="A63" s="244">
        <v>62</v>
      </c>
      <c r="B63" s="244">
        <v>30</v>
      </c>
      <c r="C63" s="244" t="s">
        <v>2435</v>
      </c>
      <c r="D63" s="177" t="s">
        <v>965</v>
      </c>
      <c r="E63" s="244" t="s">
        <v>2370</v>
      </c>
      <c r="F63" s="244"/>
      <c r="G63" s="245">
        <v>1.7520833333333332</v>
      </c>
      <c r="H63" s="246">
        <v>0.12847222222222224</v>
      </c>
      <c r="I63" s="247">
        <v>5.5787037037037031E-2</v>
      </c>
      <c r="J63" s="247">
        <v>8.4282407407407403E-2</v>
      </c>
      <c r="K63" s="247">
        <v>0.14144675925925926</v>
      </c>
      <c r="L63" s="246">
        <v>0.10972222222222222</v>
      </c>
      <c r="M63" s="245">
        <v>1.7861111111111112</v>
      </c>
      <c r="N63" s="245">
        <v>1.7590277777777779</v>
      </c>
      <c r="O63" s="245">
        <v>1.6597222222222223</v>
      </c>
      <c r="P63" s="247">
        <v>8.7245370370370376E-2</v>
      </c>
      <c r="Q63" s="249">
        <v>0.2619019675925926</v>
      </c>
      <c r="R63" s="111">
        <f t="shared" si="0"/>
        <v>713</v>
      </c>
      <c r="S63" s="171" t="str">
        <f t="shared" si="1"/>
        <v>Tomas Gedvilas</v>
      </c>
    </row>
    <row r="64" spans="1:19" x14ac:dyDescent="0.25">
      <c r="A64" s="244">
        <v>63</v>
      </c>
      <c r="B64" s="244">
        <v>35</v>
      </c>
      <c r="C64" s="244" t="s">
        <v>2436</v>
      </c>
      <c r="D64" s="177" t="s">
        <v>898</v>
      </c>
      <c r="E64" s="244" t="s">
        <v>2370</v>
      </c>
      <c r="F64" s="244"/>
      <c r="G64" s="245">
        <v>1.7680555555555555</v>
      </c>
      <c r="H64" s="246">
        <v>8.1944444444444445E-2</v>
      </c>
      <c r="I64" s="247">
        <v>6.2384259259259257E-2</v>
      </c>
      <c r="J64" s="247">
        <v>6.7233796296296292E-2</v>
      </c>
      <c r="K64" s="247">
        <v>0.13089120370370369</v>
      </c>
      <c r="L64" s="246">
        <v>9.1666666666666674E-2</v>
      </c>
      <c r="M64" s="245">
        <v>2.1263888888888887</v>
      </c>
      <c r="N64" s="245">
        <v>1.8930555555555555</v>
      </c>
      <c r="O64" s="245">
        <v>1.9180555555555554</v>
      </c>
      <c r="P64" s="247">
        <v>9.9687499999999998E-2</v>
      </c>
      <c r="Q64" s="249">
        <v>0.26295625</v>
      </c>
      <c r="R64" s="111">
        <f t="shared" si="0"/>
        <v>710</v>
      </c>
      <c r="S64" s="171" t="str">
        <f t="shared" si="1"/>
        <v>Tomas Slausgalvis</v>
      </c>
    </row>
    <row r="65" spans="1:19" x14ac:dyDescent="0.25">
      <c r="A65" s="244">
        <v>64</v>
      </c>
      <c r="B65" s="244">
        <v>2</v>
      </c>
      <c r="C65" s="244" t="s">
        <v>2437</v>
      </c>
      <c r="D65" s="177" t="s">
        <v>710</v>
      </c>
      <c r="E65" s="244" t="s">
        <v>2370</v>
      </c>
      <c r="F65" s="244"/>
      <c r="G65" s="245">
        <v>2.1236111111111113</v>
      </c>
      <c r="H65" s="246">
        <v>0.14583333333333334</v>
      </c>
      <c r="I65" s="247">
        <v>6.3981481481481486E-2</v>
      </c>
      <c r="J65" s="247">
        <v>6.7407407407407416E-2</v>
      </c>
      <c r="K65" s="247">
        <v>0.13261574074074076</v>
      </c>
      <c r="L65" s="246">
        <v>0.16388888888888889</v>
      </c>
      <c r="M65" s="245">
        <v>1.909027777777778</v>
      </c>
      <c r="N65" s="245">
        <v>1.7590277777777779</v>
      </c>
      <c r="O65" s="245">
        <v>1.7736111111111112</v>
      </c>
      <c r="P65" s="247">
        <v>9.1099537037037034E-2</v>
      </c>
      <c r="Q65" s="249">
        <v>0.26430439814814816</v>
      </c>
      <c r="R65" s="111">
        <f t="shared" si="0"/>
        <v>707</v>
      </c>
      <c r="S65" s="171" t="str">
        <f t="shared" si="1"/>
        <v>Mindaugas Garmus</v>
      </c>
    </row>
    <row r="66" spans="1:19" x14ac:dyDescent="0.25">
      <c r="A66" s="244">
        <v>65</v>
      </c>
      <c r="B66" s="244">
        <v>27</v>
      </c>
      <c r="C66" s="244" t="s">
        <v>2438</v>
      </c>
      <c r="D66" s="177" t="s">
        <v>864</v>
      </c>
      <c r="E66" s="244" t="s">
        <v>2370</v>
      </c>
      <c r="F66" s="244"/>
      <c r="G66" s="245">
        <v>1.9166666666666667</v>
      </c>
      <c r="H66" s="246">
        <v>7.2916666666666671E-2</v>
      </c>
      <c r="I66" s="247">
        <v>6.1550925925925926E-2</v>
      </c>
      <c r="J66" s="247">
        <v>6.4108796296296303E-2</v>
      </c>
      <c r="K66" s="247">
        <v>0.12682870370370372</v>
      </c>
      <c r="L66" s="246">
        <v>6.8749999999999992E-2</v>
      </c>
      <c r="M66" s="245">
        <v>1.9916666666666665</v>
      </c>
      <c r="N66" s="245">
        <v>2.2250000000000001</v>
      </c>
      <c r="O66" s="245">
        <v>1.9395833333333332</v>
      </c>
      <c r="P66" s="247">
        <v>0.10334490740740741</v>
      </c>
      <c r="Q66" s="249">
        <v>0.26450173611111111</v>
      </c>
      <c r="R66" s="111">
        <f t="shared" si="0"/>
        <v>706</v>
      </c>
      <c r="S66" s="171" t="str">
        <f t="shared" si="1"/>
        <v>Rolandas Jankauskas</v>
      </c>
    </row>
    <row r="67" spans="1:19" x14ac:dyDescent="0.25">
      <c r="A67" s="244">
        <v>66</v>
      </c>
      <c r="B67" s="244">
        <v>21</v>
      </c>
      <c r="C67" s="244" t="s">
        <v>2439</v>
      </c>
      <c r="D67" s="177" t="s">
        <v>710</v>
      </c>
      <c r="E67" s="244" t="s">
        <v>2370</v>
      </c>
      <c r="F67" s="244"/>
      <c r="G67" s="245">
        <v>1.96875</v>
      </c>
      <c r="H67" s="246">
        <v>7.6388888888888895E-2</v>
      </c>
      <c r="I67" s="247">
        <v>6.4270833333333333E-2</v>
      </c>
      <c r="J67" s="247">
        <v>6.8414351851851851E-2</v>
      </c>
      <c r="K67" s="247">
        <v>0.13395833333333332</v>
      </c>
      <c r="L67" s="246">
        <v>5.2777777777777778E-2</v>
      </c>
      <c r="M67" s="245">
        <v>1.815277777777778</v>
      </c>
      <c r="N67" s="245">
        <v>1.9576388888888889</v>
      </c>
      <c r="O67" s="245">
        <v>1.965972222222222</v>
      </c>
      <c r="P67" s="247">
        <v>9.6400462962962966E-2</v>
      </c>
      <c r="Q67" s="249">
        <v>0.26535937500000001</v>
      </c>
      <c r="R67" s="111">
        <f t="shared" ref="R67:R85" si="2">IFERROR(ROUND($Q$2/Q67*1000,0),0)</f>
        <v>704</v>
      </c>
      <c r="S67" s="171" t="str">
        <f t="shared" ref="S67:S85" si="3">RIGHT(C67,(LEN(C67)-FIND(",",C67,1))-1)&amp;" "&amp;LEFT(C67,(FIND(",",C67)-1))</f>
        <v>Vytautas Geležinis</v>
      </c>
    </row>
    <row r="68" spans="1:19" x14ac:dyDescent="0.25">
      <c r="A68" s="244">
        <v>67</v>
      </c>
      <c r="B68" s="244">
        <v>97</v>
      </c>
      <c r="C68" s="244" t="s">
        <v>2440</v>
      </c>
      <c r="D68" s="177" t="s">
        <v>31</v>
      </c>
      <c r="E68" s="244" t="s">
        <v>2386</v>
      </c>
      <c r="F68" s="244"/>
      <c r="G68" s="245">
        <v>1.5833333333333333</v>
      </c>
      <c r="H68" s="246">
        <v>6.1805555555555558E-2</v>
      </c>
      <c r="I68" s="247">
        <v>6.5717592592592591E-2</v>
      </c>
      <c r="J68" s="247">
        <v>6.6481481481481489E-2</v>
      </c>
      <c r="K68" s="247">
        <v>0.13355324074074074</v>
      </c>
      <c r="L68" s="246">
        <v>9.3055555555555558E-2</v>
      </c>
      <c r="M68" s="245">
        <v>1.8673611111111112</v>
      </c>
      <c r="N68" s="245">
        <v>2.1479166666666667</v>
      </c>
      <c r="O68" s="245">
        <v>2.1194444444444445</v>
      </c>
      <c r="P68" s="247">
        <v>0.10312500000000001</v>
      </c>
      <c r="Q68" s="249">
        <v>0.26568402777777778</v>
      </c>
      <c r="R68" s="111">
        <f t="shared" si="2"/>
        <v>703</v>
      </c>
      <c r="S68" s="171" t="str">
        <f t="shared" si="3"/>
        <v>Alina Ranceva</v>
      </c>
    </row>
    <row r="69" spans="1:19" x14ac:dyDescent="0.25">
      <c r="A69" s="244">
        <v>68</v>
      </c>
      <c r="B69" s="244">
        <v>83</v>
      </c>
      <c r="C69" s="244" t="s">
        <v>2441</v>
      </c>
      <c r="D69" s="177" t="s">
        <v>710</v>
      </c>
      <c r="E69" s="244" t="s">
        <v>2370</v>
      </c>
      <c r="F69" s="244"/>
      <c r="G69" s="247">
        <v>4.1944444444444444E-2</v>
      </c>
      <c r="H69" s="246">
        <v>0.16388888888888889</v>
      </c>
      <c r="I69" s="247">
        <v>6.8703703703703697E-2</v>
      </c>
      <c r="J69" s="247">
        <v>6.8460648148148159E-2</v>
      </c>
      <c r="K69" s="247">
        <v>0.13829861111111111</v>
      </c>
      <c r="L69" s="246">
        <v>8.4027777777777771E-2</v>
      </c>
      <c r="M69" s="245">
        <v>1.7611111111111111</v>
      </c>
      <c r="N69" s="245">
        <v>1.6034722222222222</v>
      </c>
      <c r="O69" s="245">
        <v>1.5222222222222221</v>
      </c>
      <c r="P69" s="247">
        <v>8.1736111111111107E-2</v>
      </c>
      <c r="Q69" s="249">
        <v>0.26613055555555559</v>
      </c>
      <c r="R69" s="111">
        <f t="shared" si="2"/>
        <v>702</v>
      </c>
      <c r="S69" s="171" t="str">
        <f t="shared" si="3"/>
        <v>Darius Skusevičius</v>
      </c>
    </row>
    <row r="70" spans="1:19" x14ac:dyDescent="0.25">
      <c r="A70" s="244">
        <v>69</v>
      </c>
      <c r="B70" s="244">
        <v>62</v>
      </c>
      <c r="C70" s="244" t="s">
        <v>2442</v>
      </c>
      <c r="D70" s="177" t="s">
        <v>1108</v>
      </c>
      <c r="E70" s="244" t="s">
        <v>2370</v>
      </c>
      <c r="F70" s="244" t="s">
        <v>70</v>
      </c>
      <c r="G70" s="245">
        <v>1.5270833333333333</v>
      </c>
      <c r="H70" s="246">
        <v>0.1986111111111111</v>
      </c>
      <c r="I70" s="247">
        <v>6.6400462962962967E-2</v>
      </c>
      <c r="J70" s="247">
        <v>7.1539351851851854E-2</v>
      </c>
      <c r="K70" s="247">
        <v>0.13930555555555554</v>
      </c>
      <c r="L70" s="246">
        <v>0.13680555555555554</v>
      </c>
      <c r="M70" s="245">
        <v>1.8638888888888889</v>
      </c>
      <c r="N70" s="245">
        <v>1.9798611111111111</v>
      </c>
      <c r="O70" s="245">
        <v>1.9791666666666667</v>
      </c>
      <c r="P70" s="247">
        <v>9.7569444444444445E-2</v>
      </c>
      <c r="Q70" s="249">
        <v>0.26794421296296295</v>
      </c>
      <c r="R70" s="111">
        <f t="shared" si="2"/>
        <v>697</v>
      </c>
      <c r="S70" s="171" t="str">
        <f t="shared" si="3"/>
        <v>Olegas Ivanovas</v>
      </c>
    </row>
    <row r="71" spans="1:19" x14ac:dyDescent="0.25">
      <c r="A71" s="244">
        <v>70</v>
      </c>
      <c r="B71" s="244">
        <v>78</v>
      </c>
      <c r="C71" s="244" t="s">
        <v>2443</v>
      </c>
      <c r="D71" s="177" t="s">
        <v>710</v>
      </c>
      <c r="E71" s="244" t="s">
        <v>2370</v>
      </c>
      <c r="F71" s="244" t="s">
        <v>70</v>
      </c>
      <c r="G71" s="245">
        <v>2.1416666666666666</v>
      </c>
      <c r="H71" s="246">
        <v>5.0694444444444452E-2</v>
      </c>
      <c r="I71" s="247">
        <v>5.6111111111111112E-2</v>
      </c>
      <c r="J71" s="247">
        <v>5.8680555555555548E-2</v>
      </c>
      <c r="K71" s="247">
        <v>0.11600694444444444</v>
      </c>
      <c r="L71" s="246">
        <v>7.9861111111111105E-2</v>
      </c>
      <c r="M71" s="245">
        <v>1.9625000000000001</v>
      </c>
      <c r="N71" s="245">
        <v>2.3048611111111112</v>
      </c>
      <c r="O71" s="247">
        <v>4.3379629629629629E-2</v>
      </c>
      <c r="P71" s="247">
        <v>0.11554398148148148</v>
      </c>
      <c r="Q71" s="249">
        <v>0.26944189814814817</v>
      </c>
      <c r="R71" s="111">
        <f t="shared" si="2"/>
        <v>693</v>
      </c>
      <c r="S71" s="171" t="str">
        <f t="shared" si="3"/>
        <v>Edgaras Malachovskis</v>
      </c>
    </row>
    <row r="72" spans="1:19" x14ac:dyDescent="0.25">
      <c r="A72" s="244">
        <v>71</v>
      </c>
      <c r="B72" s="244">
        <v>24</v>
      </c>
      <c r="C72" s="244" t="s">
        <v>2444</v>
      </c>
      <c r="D72" s="177" t="s">
        <v>875</v>
      </c>
      <c r="E72" s="244" t="s">
        <v>2370</v>
      </c>
      <c r="F72" s="244"/>
      <c r="G72" s="245">
        <v>1.8868055555555554</v>
      </c>
      <c r="H72" s="246">
        <v>0.11944444444444445</v>
      </c>
      <c r="I72" s="247">
        <v>6.0023148148148152E-2</v>
      </c>
      <c r="J72" s="247">
        <v>8.5856481481481492E-2</v>
      </c>
      <c r="K72" s="247">
        <v>0.14756944444444445</v>
      </c>
      <c r="L72" s="246">
        <v>0.10416666666666667</v>
      </c>
      <c r="M72" s="245">
        <v>1.6451388888888889</v>
      </c>
      <c r="N72" s="245">
        <v>1.7819444444444443</v>
      </c>
      <c r="O72" s="245">
        <v>1.7569444444444444</v>
      </c>
      <c r="P72" s="247">
        <v>8.6979166666666663E-2</v>
      </c>
      <c r="Q72" s="249">
        <v>0.26974351851851852</v>
      </c>
      <c r="R72" s="111">
        <f t="shared" si="2"/>
        <v>692</v>
      </c>
      <c r="S72" s="171" t="str">
        <f t="shared" si="3"/>
        <v>Vainius Cetrauskas</v>
      </c>
    </row>
    <row r="73" spans="1:19" x14ac:dyDescent="0.25">
      <c r="A73" s="244">
        <v>72</v>
      </c>
      <c r="B73" s="244">
        <v>85</v>
      </c>
      <c r="C73" s="244" t="s">
        <v>2445</v>
      </c>
      <c r="D73" s="177" t="s">
        <v>1037</v>
      </c>
      <c r="E73" s="244" t="s">
        <v>2370</v>
      </c>
      <c r="F73" s="244" t="s">
        <v>69</v>
      </c>
      <c r="G73" s="245">
        <v>1.8333333333333333</v>
      </c>
      <c r="H73" s="246">
        <v>0.18055555555555555</v>
      </c>
      <c r="I73" s="247">
        <v>6.0798611111111116E-2</v>
      </c>
      <c r="J73" s="247">
        <v>6.958333333333333E-2</v>
      </c>
      <c r="K73" s="247">
        <v>0.13168981481481482</v>
      </c>
      <c r="L73" s="246">
        <v>9.375E-2</v>
      </c>
      <c r="M73" s="245">
        <v>1.9861111111111109</v>
      </c>
      <c r="N73" s="245">
        <v>2.0354166666666669</v>
      </c>
      <c r="O73" s="245">
        <v>2.1916666666666669</v>
      </c>
      <c r="P73" s="247">
        <v>0.10435185185185185</v>
      </c>
      <c r="Q73" s="249">
        <v>0.27119155092592589</v>
      </c>
      <c r="R73" s="111">
        <f t="shared" si="2"/>
        <v>689</v>
      </c>
      <c r="S73" s="171" t="str">
        <f t="shared" si="3"/>
        <v>Aloyzas Urbikas</v>
      </c>
    </row>
    <row r="74" spans="1:19" x14ac:dyDescent="0.25">
      <c r="A74" s="244">
        <v>73</v>
      </c>
      <c r="B74" s="244">
        <v>75</v>
      </c>
      <c r="C74" s="244" t="s">
        <v>2446</v>
      </c>
      <c r="D74" s="177" t="s">
        <v>710</v>
      </c>
      <c r="E74" s="244" t="s">
        <v>2386</v>
      </c>
      <c r="F74" s="244"/>
      <c r="G74" s="245">
        <v>1.8729166666666668</v>
      </c>
      <c r="H74" s="246">
        <v>6.6666666666666666E-2</v>
      </c>
      <c r="I74" s="247">
        <v>6.174768518518519E-2</v>
      </c>
      <c r="J74" s="247">
        <v>6.6168981481481481E-2</v>
      </c>
      <c r="K74" s="247">
        <v>0.12884259259259259</v>
      </c>
      <c r="L74" s="246">
        <v>6.5277777777777782E-2</v>
      </c>
      <c r="M74" s="245">
        <v>2.1187499999999999</v>
      </c>
      <c r="N74" s="245">
        <v>2.2298611111111111</v>
      </c>
      <c r="O74" s="245">
        <v>2.3666666666666667</v>
      </c>
      <c r="P74" s="247">
        <v>0.11277777777777777</v>
      </c>
      <c r="Q74" s="249">
        <v>0.27507210648148145</v>
      </c>
      <c r="R74" s="111">
        <f t="shared" si="2"/>
        <v>679</v>
      </c>
      <c r="S74" s="171" t="str">
        <f t="shared" si="3"/>
        <v>Viktorija Vasiliauskienė</v>
      </c>
    </row>
    <row r="75" spans="1:19" x14ac:dyDescent="0.25">
      <c r="A75" s="244">
        <v>74</v>
      </c>
      <c r="B75" s="244">
        <v>4</v>
      </c>
      <c r="C75" s="244" t="s">
        <v>2447</v>
      </c>
      <c r="D75" s="177" t="s">
        <v>710</v>
      </c>
      <c r="E75" s="244" t="s">
        <v>2370</v>
      </c>
      <c r="F75" s="244" t="s">
        <v>70</v>
      </c>
      <c r="G75" s="245">
        <v>2.4708333333333332</v>
      </c>
      <c r="H75" s="246">
        <v>0.15138888888888888</v>
      </c>
      <c r="I75" s="247">
        <v>6.1180555555555551E-2</v>
      </c>
      <c r="J75" s="247">
        <v>6.4664351851851862E-2</v>
      </c>
      <c r="K75" s="247">
        <v>0.12704861111111113</v>
      </c>
      <c r="L75" s="246">
        <v>0.13749999999999998</v>
      </c>
      <c r="M75" s="245">
        <v>2.2680555555555553</v>
      </c>
      <c r="N75" s="245">
        <v>1.9597222222222221</v>
      </c>
      <c r="O75" s="245">
        <v>1.9013888888888888</v>
      </c>
      <c r="P75" s="247">
        <v>0.10269675925925925</v>
      </c>
      <c r="Q75" s="249">
        <v>0.27575682870370372</v>
      </c>
      <c r="R75" s="111">
        <f t="shared" si="2"/>
        <v>677</v>
      </c>
      <c r="S75" s="171" t="str">
        <f t="shared" si="3"/>
        <v>Julius Tomaševičius</v>
      </c>
    </row>
    <row r="76" spans="1:19" x14ac:dyDescent="0.25">
      <c r="A76" s="244">
        <v>75</v>
      </c>
      <c r="B76" s="244">
        <v>40</v>
      </c>
      <c r="C76" s="244" t="s">
        <v>2448</v>
      </c>
      <c r="D76" s="177" t="s">
        <v>2449</v>
      </c>
      <c r="E76" s="244" t="s">
        <v>2386</v>
      </c>
      <c r="F76" s="244"/>
      <c r="G76" s="245">
        <v>2.1131944444444444</v>
      </c>
      <c r="H76" s="246">
        <v>0.10347222222222223</v>
      </c>
      <c r="I76" s="247">
        <v>6.5000000000000002E-2</v>
      </c>
      <c r="J76" s="247">
        <v>7.013888888888889E-2</v>
      </c>
      <c r="K76" s="247">
        <v>0.1363310185185185</v>
      </c>
      <c r="L76" s="246">
        <v>7.9166666666666663E-2</v>
      </c>
      <c r="M76" s="245">
        <v>1.971527777777778</v>
      </c>
      <c r="N76" s="245">
        <v>2.0798611111111112</v>
      </c>
      <c r="O76" s="245">
        <v>2.0493055555555553</v>
      </c>
      <c r="P76" s="247">
        <v>0.10226851851851852</v>
      </c>
      <c r="Q76" s="249">
        <v>0.2768916666666667</v>
      </c>
      <c r="R76" s="111">
        <f t="shared" si="2"/>
        <v>674</v>
      </c>
      <c r="S76" s="171" t="str">
        <f t="shared" si="3"/>
        <v>Miglė Mačionytė</v>
      </c>
    </row>
    <row r="77" spans="1:19" x14ac:dyDescent="0.25">
      <c r="A77" s="244">
        <v>76</v>
      </c>
      <c r="B77" s="244">
        <v>99</v>
      </c>
      <c r="C77" s="244" t="s">
        <v>2450</v>
      </c>
      <c r="D77" s="177" t="s">
        <v>864</v>
      </c>
      <c r="E77" s="244" t="s">
        <v>2370</v>
      </c>
      <c r="F77" s="244"/>
      <c r="G77" s="245">
        <v>1.9222222222222223</v>
      </c>
      <c r="H77" s="246">
        <v>7.7083333333333337E-2</v>
      </c>
      <c r="I77" s="247">
        <v>6.2476851851851846E-2</v>
      </c>
      <c r="J77" s="247">
        <v>6.8831018518518514E-2</v>
      </c>
      <c r="K77" s="247">
        <v>0.13258101851851853</v>
      </c>
      <c r="L77" s="246">
        <v>0.10347222222222223</v>
      </c>
      <c r="M77" s="245">
        <v>1.9006944444444445</v>
      </c>
      <c r="N77" s="245">
        <v>2.125</v>
      </c>
      <c r="O77" s="247">
        <v>4.403935185185185E-2</v>
      </c>
      <c r="P77" s="247">
        <v>0.11186342592592592</v>
      </c>
      <c r="Q77" s="249">
        <v>0.27953043981481479</v>
      </c>
      <c r="R77" s="111">
        <f t="shared" si="2"/>
        <v>668</v>
      </c>
      <c r="S77" s="171" t="str">
        <f t="shared" si="3"/>
        <v>Vytautas VIŠČIUS</v>
      </c>
    </row>
    <row r="78" spans="1:19" x14ac:dyDescent="0.25">
      <c r="A78" s="244">
        <v>77</v>
      </c>
      <c r="B78" s="244">
        <v>73</v>
      </c>
      <c r="C78" s="244" t="s">
        <v>2451</v>
      </c>
      <c r="D78" s="177" t="s">
        <v>927</v>
      </c>
      <c r="E78" s="244" t="s">
        <v>2370</v>
      </c>
      <c r="F78" s="244"/>
      <c r="G78" s="245">
        <v>2.1055555555555556</v>
      </c>
      <c r="H78" s="246">
        <v>0.14652777777777778</v>
      </c>
      <c r="I78" s="247">
        <v>7.2719907407407414E-2</v>
      </c>
      <c r="J78" s="247">
        <v>8.621527777777778E-2</v>
      </c>
      <c r="K78" s="247">
        <v>0.15159722222222222</v>
      </c>
      <c r="L78" s="246">
        <v>0.16180555555555556</v>
      </c>
      <c r="M78" s="245">
        <v>1.8034722222222221</v>
      </c>
      <c r="N78" s="245">
        <v>2.1208333333333331</v>
      </c>
      <c r="O78" s="245">
        <v>2.1548611111111113</v>
      </c>
      <c r="P78" s="247">
        <v>0.10199074074074073</v>
      </c>
      <c r="Q78" s="249">
        <v>0.29385949074074075</v>
      </c>
      <c r="R78" s="111">
        <f t="shared" si="2"/>
        <v>636</v>
      </c>
      <c r="S78" s="171" t="str">
        <f t="shared" si="3"/>
        <v>Dainius Kinderis</v>
      </c>
    </row>
    <row r="79" spans="1:19" x14ac:dyDescent="0.25">
      <c r="A79" s="244">
        <v>78</v>
      </c>
      <c r="B79" s="244">
        <v>58</v>
      </c>
      <c r="C79" s="244" t="s">
        <v>2452</v>
      </c>
      <c r="D79" s="177" t="s">
        <v>864</v>
      </c>
      <c r="E79" s="244" t="s">
        <v>2370</v>
      </c>
      <c r="F79" s="244" t="s">
        <v>69</v>
      </c>
      <c r="G79" s="245">
        <v>1.8381944444444445</v>
      </c>
      <c r="H79" s="246">
        <v>0.12361111111111112</v>
      </c>
      <c r="I79" s="247">
        <v>6.9224537037037029E-2</v>
      </c>
      <c r="J79" s="247">
        <v>8.3460648148148145E-2</v>
      </c>
      <c r="K79" s="247">
        <v>0.15408564814814815</v>
      </c>
      <c r="L79" s="246">
        <v>0.21875</v>
      </c>
      <c r="M79" s="245">
        <v>2.1833333333333331</v>
      </c>
      <c r="N79" s="245">
        <v>2.2944444444444447</v>
      </c>
      <c r="O79" s="245">
        <v>2.4743055555555555</v>
      </c>
      <c r="P79" s="247">
        <v>0.11677083333333334</v>
      </c>
      <c r="Q79" s="249">
        <v>0.307234375</v>
      </c>
      <c r="R79" s="111">
        <f t="shared" si="2"/>
        <v>608</v>
      </c>
      <c r="S79" s="171" t="str">
        <f t="shared" si="3"/>
        <v>Egidijus Źintikas</v>
      </c>
    </row>
    <row r="80" spans="1:19" x14ac:dyDescent="0.25">
      <c r="A80" s="244">
        <v>79</v>
      </c>
      <c r="B80" s="244">
        <v>7</v>
      </c>
      <c r="C80" s="244" t="s">
        <v>2453</v>
      </c>
      <c r="D80" s="177" t="s">
        <v>2289</v>
      </c>
      <c r="E80" s="244" t="s">
        <v>2386</v>
      </c>
      <c r="F80" s="244" t="s">
        <v>73</v>
      </c>
      <c r="G80" s="247">
        <v>4.6504629629629625E-2</v>
      </c>
      <c r="H80" s="246">
        <v>9.8611111111111108E-2</v>
      </c>
      <c r="I80" s="247">
        <v>7.2905092592592591E-2</v>
      </c>
      <c r="J80" s="247">
        <v>7.7893518518518515E-2</v>
      </c>
      <c r="K80" s="247">
        <v>0.15190972222222224</v>
      </c>
      <c r="L80" s="246">
        <v>0.10277777777777779</v>
      </c>
      <c r="M80" s="245">
        <v>2.3472222222222223</v>
      </c>
      <c r="N80" s="245">
        <v>2.3430555555555554</v>
      </c>
      <c r="O80" s="247">
        <v>4.3993055555555556E-2</v>
      </c>
      <c r="P80" s="247">
        <v>0.12313657407407408</v>
      </c>
      <c r="Q80" s="249">
        <v>0.32492453703703705</v>
      </c>
      <c r="R80" s="111">
        <f t="shared" si="2"/>
        <v>575</v>
      </c>
      <c r="S80" s="171" t="str">
        <f t="shared" si="3"/>
        <v>Monika Žilienė</v>
      </c>
    </row>
    <row r="81" spans="1:19" x14ac:dyDescent="0.25">
      <c r="A81" s="244" t="s">
        <v>2454</v>
      </c>
      <c r="B81" s="244">
        <v>93</v>
      </c>
      <c r="C81" s="244" t="s">
        <v>2455</v>
      </c>
      <c r="D81" s="177" t="s">
        <v>715</v>
      </c>
      <c r="E81" s="244" t="s">
        <v>2370</v>
      </c>
      <c r="F81" s="244"/>
      <c r="G81" s="245">
        <v>1.7763888888888888</v>
      </c>
      <c r="H81" s="246">
        <v>9.0277777777777776E-2</v>
      </c>
      <c r="I81" s="244"/>
      <c r="J81" s="244"/>
      <c r="K81" s="244"/>
      <c r="L81" s="244"/>
      <c r="M81" s="244"/>
      <c r="N81" s="244"/>
      <c r="O81" s="244"/>
      <c r="P81" s="244"/>
      <c r="Q81" s="244" t="s">
        <v>2456</v>
      </c>
      <c r="R81" s="111">
        <f t="shared" si="2"/>
        <v>0</v>
      </c>
      <c r="S81" s="171" t="str">
        <f t="shared" si="3"/>
        <v>Justinas Biekša</v>
      </c>
    </row>
    <row r="82" spans="1:19" x14ac:dyDescent="0.25">
      <c r="A82" s="244" t="s">
        <v>2454</v>
      </c>
      <c r="B82" s="244">
        <v>88</v>
      </c>
      <c r="C82" s="244" t="s">
        <v>2457</v>
      </c>
      <c r="D82" s="177" t="s">
        <v>884</v>
      </c>
      <c r="E82" s="244" t="s">
        <v>2370</v>
      </c>
      <c r="F82" s="244"/>
      <c r="G82" s="245">
        <v>1.4152777777777779</v>
      </c>
      <c r="H82" s="246">
        <v>5.9722222222222225E-2</v>
      </c>
      <c r="I82" s="247">
        <v>4.912037037037037E-2</v>
      </c>
      <c r="J82" s="247">
        <v>4.9699074074074069E-2</v>
      </c>
      <c r="K82" s="247">
        <v>9.9872685185185175E-2</v>
      </c>
      <c r="L82" s="246">
        <v>4.3055555555555562E-2</v>
      </c>
      <c r="M82" s="244"/>
      <c r="N82" s="244"/>
      <c r="O82" s="244"/>
      <c r="P82" s="244"/>
      <c r="Q82" s="244" t="s">
        <v>2456</v>
      </c>
      <c r="R82" s="111">
        <f t="shared" si="2"/>
        <v>0</v>
      </c>
      <c r="S82" s="171" t="str">
        <f t="shared" si="3"/>
        <v>Ignas Gelžinis</v>
      </c>
    </row>
    <row r="83" spans="1:19" x14ac:dyDescent="0.25">
      <c r="A83" s="244" t="s">
        <v>2454</v>
      </c>
      <c r="B83" s="244">
        <v>91</v>
      </c>
      <c r="C83" s="244" t="s">
        <v>2458</v>
      </c>
      <c r="D83" s="177" t="s">
        <v>898</v>
      </c>
      <c r="E83" s="244" t="s">
        <v>2370</v>
      </c>
      <c r="F83" s="244"/>
      <c r="G83" s="245">
        <v>1.8125</v>
      </c>
      <c r="H83" s="246">
        <v>0.10069444444444443</v>
      </c>
      <c r="I83" s="247">
        <v>6.5902777777777768E-2</v>
      </c>
      <c r="J83" s="247">
        <v>6.8182870370370366E-2</v>
      </c>
      <c r="K83" s="247">
        <v>0.13530092592592594</v>
      </c>
      <c r="L83" s="246">
        <v>6.9444444444444434E-2</v>
      </c>
      <c r="M83" s="245">
        <v>1.9215277777777777</v>
      </c>
      <c r="N83" s="244"/>
      <c r="O83" s="244"/>
      <c r="P83" s="244"/>
      <c r="Q83" s="244" t="s">
        <v>2456</v>
      </c>
      <c r="R83" s="111">
        <f t="shared" si="2"/>
        <v>0</v>
      </c>
      <c r="S83" s="171" t="str">
        <f t="shared" si="3"/>
        <v>Algirdas Pukis</v>
      </c>
    </row>
    <row r="84" spans="1:19" x14ac:dyDescent="0.25">
      <c r="A84" s="244" t="s">
        <v>2454</v>
      </c>
      <c r="B84" s="244">
        <v>77</v>
      </c>
      <c r="C84" s="244" t="s">
        <v>2459</v>
      </c>
      <c r="D84" s="177" t="s">
        <v>710</v>
      </c>
      <c r="E84" s="244" t="s">
        <v>2370</v>
      </c>
      <c r="F84" s="244"/>
      <c r="G84" s="245">
        <v>1.5520833333333333</v>
      </c>
      <c r="H84" s="246">
        <v>5.0694444444444452E-2</v>
      </c>
      <c r="I84" s="247">
        <v>5.561342592592592E-2</v>
      </c>
      <c r="J84" s="247">
        <v>5.603009259259259E-2</v>
      </c>
      <c r="K84" s="247">
        <v>0.1128125</v>
      </c>
      <c r="L84" s="246">
        <v>4.0972222222222222E-2</v>
      </c>
      <c r="M84" s="244"/>
      <c r="N84" s="244"/>
      <c r="O84" s="244"/>
      <c r="P84" s="244"/>
      <c r="Q84" s="244" t="s">
        <v>2456</v>
      </c>
      <c r="R84" s="111">
        <f t="shared" si="2"/>
        <v>0</v>
      </c>
      <c r="S84" s="171" t="str">
        <f t="shared" si="3"/>
        <v>Vaidas Velutis</v>
      </c>
    </row>
    <row r="85" spans="1:19" x14ac:dyDescent="0.25">
      <c r="A85" s="244" t="s">
        <v>2454</v>
      </c>
      <c r="B85" s="244">
        <v>61</v>
      </c>
      <c r="C85" s="244" t="s">
        <v>2460</v>
      </c>
      <c r="D85" s="177" t="s">
        <v>710</v>
      </c>
      <c r="E85" s="244" t="s">
        <v>2386</v>
      </c>
      <c r="F85" s="244"/>
      <c r="G85" s="245">
        <v>2.1902777777777778</v>
      </c>
      <c r="H85" s="246">
        <v>0.1361111111111111</v>
      </c>
      <c r="I85" s="247">
        <v>7.391203703703704E-2</v>
      </c>
      <c r="J85" s="247">
        <v>8.5532407407407404E-2</v>
      </c>
      <c r="K85" s="247">
        <v>0.16081018518518519</v>
      </c>
      <c r="L85" s="246">
        <v>0.13125000000000001</v>
      </c>
      <c r="M85" s="245">
        <v>1.925</v>
      </c>
      <c r="N85" s="244"/>
      <c r="O85" s="244"/>
      <c r="P85" s="244"/>
      <c r="Q85" s="244" t="s">
        <v>2456</v>
      </c>
      <c r="R85" s="111">
        <f t="shared" si="2"/>
        <v>0</v>
      </c>
      <c r="S85" s="171" t="str">
        <f t="shared" si="3"/>
        <v>Sandra Valančauskaitė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1D54-20A7-4E15-9EEC-5CEDD707E906}">
  <dimension ref="A1:V2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V3" sqref="V3"/>
    </sheetView>
  </sheetViews>
  <sheetFormatPr defaultRowHeight="15" x14ac:dyDescent="0.25"/>
  <cols>
    <col min="1" max="1" width="5.28515625" customWidth="1"/>
    <col min="2" max="2" width="6" customWidth="1"/>
    <col min="3" max="3" width="27" customWidth="1"/>
    <col min="4" max="4" width="32" customWidth="1"/>
    <col min="5" max="6" width="7.42578125" customWidth="1"/>
    <col min="19" max="19" width="11.5703125" customWidth="1"/>
    <col min="20" max="20" width="13.85546875" style="3" customWidth="1"/>
    <col min="21" max="21" width="11" customWidth="1"/>
    <col min="22" max="22" width="20" customWidth="1"/>
  </cols>
  <sheetData>
    <row r="1" spans="1:22" x14ac:dyDescent="0.25">
      <c r="A1" t="s">
        <v>1018</v>
      </c>
    </row>
    <row r="2" spans="1:22" x14ac:dyDescent="0.25">
      <c r="A2" s="251" t="s">
        <v>2355</v>
      </c>
      <c r="B2" s="252" t="s">
        <v>2356</v>
      </c>
      <c r="C2" s="252" t="s">
        <v>2357</v>
      </c>
      <c r="D2" s="252" t="s">
        <v>2358</v>
      </c>
      <c r="E2" s="252" t="s">
        <v>2359</v>
      </c>
      <c r="F2" s="252" t="s">
        <v>2360</v>
      </c>
      <c r="G2" s="252" t="s">
        <v>2361</v>
      </c>
      <c r="H2" s="252" t="s">
        <v>853</v>
      </c>
      <c r="I2" s="252" t="s">
        <v>2573</v>
      </c>
      <c r="J2" s="252" t="s">
        <v>2363</v>
      </c>
      <c r="K2" s="252" t="s">
        <v>2574</v>
      </c>
      <c r="L2" s="252" t="s">
        <v>2575</v>
      </c>
      <c r="M2" s="252" t="s">
        <v>855</v>
      </c>
      <c r="N2" s="252" t="s">
        <v>857</v>
      </c>
      <c r="O2" s="252" t="s">
        <v>2365</v>
      </c>
      <c r="P2" s="252" t="s">
        <v>2366</v>
      </c>
      <c r="Q2" s="252" t="s">
        <v>2367</v>
      </c>
      <c r="R2" s="252" t="s">
        <v>2576</v>
      </c>
      <c r="S2" s="252" t="s">
        <v>2368</v>
      </c>
      <c r="T2" s="252" t="s">
        <v>2369</v>
      </c>
      <c r="U2" s="243" t="s">
        <v>0</v>
      </c>
      <c r="V2" s="171"/>
    </row>
    <row r="3" spans="1:22" x14ac:dyDescent="0.25">
      <c r="A3" s="253">
        <v>1</v>
      </c>
      <c r="B3" s="253">
        <v>22</v>
      </c>
      <c r="C3" s="253" t="s">
        <v>2577</v>
      </c>
      <c r="D3" s="253" t="s">
        <v>865</v>
      </c>
      <c r="E3" s="253" t="s">
        <v>2370</v>
      </c>
      <c r="F3" s="253"/>
      <c r="G3" s="254">
        <v>1.0381944444444444</v>
      </c>
      <c r="H3" s="255">
        <v>4.4444444444444446E-2</v>
      </c>
      <c r="I3" s="255">
        <v>0.62916666666666665</v>
      </c>
      <c r="J3" s="255">
        <v>0.61388888888888882</v>
      </c>
      <c r="K3" s="255">
        <v>0.61388888888888882</v>
      </c>
      <c r="L3" s="255">
        <v>0.6069444444444444</v>
      </c>
      <c r="M3" s="254">
        <v>2.4652777777777777</v>
      </c>
      <c r="N3" s="255">
        <v>3.2638888888888891E-2</v>
      </c>
      <c r="O3" s="255">
        <v>0.41736111111111113</v>
      </c>
      <c r="P3" s="255">
        <v>0.39583333333333331</v>
      </c>
      <c r="Q3" s="255">
        <v>0.40347222222222223</v>
      </c>
      <c r="R3" s="255">
        <v>0.4055555555555555</v>
      </c>
      <c r="S3" s="254">
        <v>1.6229166666666668</v>
      </c>
      <c r="T3" s="257">
        <v>8.6741087962962968E-2</v>
      </c>
      <c r="U3" s="111">
        <f>IFERROR(ROUND($T$3/T3*1000,0),0)</f>
        <v>1000</v>
      </c>
      <c r="V3" s="171" t="str">
        <f>RIGHT(C3,(LEN(C3)-FIND(" ",C3,1)))&amp;" "&amp;LEFT(C3,(FIND(" ",C3)-1))</f>
        <v>Marijus Butrimavičius</v>
      </c>
    </row>
    <row r="4" spans="1:22" x14ac:dyDescent="0.25">
      <c r="A4" s="253">
        <v>2</v>
      </c>
      <c r="B4" s="253">
        <v>52</v>
      </c>
      <c r="C4" s="253" t="s">
        <v>2578</v>
      </c>
      <c r="D4" s="253" t="s">
        <v>872</v>
      </c>
      <c r="E4" s="253" t="s">
        <v>2370</v>
      </c>
      <c r="F4" s="253"/>
      <c r="G4" s="254">
        <v>0.9902777777777777</v>
      </c>
      <c r="H4" s="255">
        <v>3.8194444444444441E-2</v>
      </c>
      <c r="I4" s="255">
        <v>0.66666666666666663</v>
      </c>
      <c r="J4" s="255">
        <v>0.64374999999999993</v>
      </c>
      <c r="K4" s="255">
        <v>0.65902777777777777</v>
      </c>
      <c r="L4" s="255">
        <v>0.63263888888888886</v>
      </c>
      <c r="M4" s="256">
        <v>4.3391203703703703E-2</v>
      </c>
      <c r="N4" s="255">
        <v>2.013888888888889E-2</v>
      </c>
      <c r="O4" s="255">
        <v>0.42291666666666666</v>
      </c>
      <c r="P4" s="255">
        <v>0.4152777777777778</v>
      </c>
      <c r="Q4" s="255">
        <v>0.4236111111111111</v>
      </c>
      <c r="R4" s="255">
        <v>0.44166666666666665</v>
      </c>
      <c r="S4" s="254">
        <v>1.7034722222222223</v>
      </c>
      <c r="T4" s="257">
        <v>8.9287615740740733E-2</v>
      </c>
      <c r="U4" s="111">
        <f t="shared" ref="U4:U67" si="0">IFERROR(ROUND($T$3/T4*1000,0),0)</f>
        <v>971</v>
      </c>
      <c r="V4" s="171" t="str">
        <f t="shared" ref="V4:V67" si="1">RIGHT(C4,(LEN(C4)-FIND(" ",C4,1)))&amp;" "&amp;LEFT(C4,(FIND(" ",C4)-1))</f>
        <v>Andrius Murauskas</v>
      </c>
    </row>
    <row r="5" spans="1:22" x14ac:dyDescent="0.25">
      <c r="A5" s="253">
        <v>3</v>
      </c>
      <c r="B5" s="253">
        <v>55</v>
      </c>
      <c r="C5" s="253" t="s">
        <v>2579</v>
      </c>
      <c r="D5" s="253" t="s">
        <v>868</v>
      </c>
      <c r="E5" s="253" t="s">
        <v>2370</v>
      </c>
      <c r="F5" s="253"/>
      <c r="G5" s="254">
        <v>1.0722222222222222</v>
      </c>
      <c r="H5" s="255">
        <v>5.347222222222222E-2</v>
      </c>
      <c r="I5" s="255">
        <v>0.66527777777777775</v>
      </c>
      <c r="J5" s="255">
        <v>0.63958333333333328</v>
      </c>
      <c r="K5" s="255">
        <v>0.62847222222222221</v>
      </c>
      <c r="L5" s="255">
        <v>0.67013888888888884</v>
      </c>
      <c r="M5" s="256">
        <v>4.3391203703703703E-2</v>
      </c>
      <c r="N5" s="255">
        <v>1.2499999999999999E-2</v>
      </c>
      <c r="O5" s="255">
        <v>0.40972222222222227</v>
      </c>
      <c r="P5" s="255">
        <v>0.41944444444444445</v>
      </c>
      <c r="Q5" s="255">
        <v>0.41111111111111115</v>
      </c>
      <c r="R5" s="255">
        <v>0.38750000000000001</v>
      </c>
      <c r="S5" s="254">
        <v>1.6291666666666667</v>
      </c>
      <c r="T5" s="257">
        <v>8.9554513888888895E-2</v>
      </c>
      <c r="U5" s="111">
        <f t="shared" si="0"/>
        <v>969</v>
      </c>
      <c r="V5" s="171" t="str">
        <f t="shared" si="1"/>
        <v>Gediminas Pajėda</v>
      </c>
    </row>
    <row r="6" spans="1:22" x14ac:dyDescent="0.25">
      <c r="A6" s="253">
        <v>4</v>
      </c>
      <c r="B6" s="253">
        <v>94</v>
      </c>
      <c r="C6" s="253" t="s">
        <v>2580</v>
      </c>
      <c r="D6" s="253" t="s">
        <v>865</v>
      </c>
      <c r="E6" s="253" t="s">
        <v>2370</v>
      </c>
      <c r="F6" s="253"/>
      <c r="G6" s="254">
        <v>1.0534722222222224</v>
      </c>
      <c r="H6" s="255">
        <v>3.9583333333333331E-2</v>
      </c>
      <c r="I6" s="255">
        <v>0.66388888888888886</v>
      </c>
      <c r="J6" s="255">
        <v>0.65833333333333333</v>
      </c>
      <c r="K6" s="255">
        <v>0.64583333333333337</v>
      </c>
      <c r="L6" s="255">
        <v>0.64652777777777781</v>
      </c>
      <c r="M6" s="256">
        <v>4.3599537037037034E-2</v>
      </c>
      <c r="N6" s="255">
        <v>2.361111111111111E-2</v>
      </c>
      <c r="O6" s="255">
        <v>0.42083333333333334</v>
      </c>
      <c r="P6" s="255">
        <v>0.42708333333333331</v>
      </c>
      <c r="Q6" s="255">
        <v>0.40277777777777773</v>
      </c>
      <c r="R6" s="255">
        <v>0.39861111111111108</v>
      </c>
      <c r="S6" s="254">
        <v>1.6500000000000001</v>
      </c>
      <c r="T6" s="257">
        <v>8.9737615740740739E-2</v>
      </c>
      <c r="U6" s="111">
        <f t="shared" si="0"/>
        <v>967</v>
      </c>
      <c r="V6" s="171" t="str">
        <f t="shared" si="1"/>
        <v>Kasparas Žiūraitis</v>
      </c>
    </row>
    <row r="7" spans="1:22" x14ac:dyDescent="0.25">
      <c r="A7" s="253">
        <v>5</v>
      </c>
      <c r="B7" s="253">
        <v>38</v>
      </c>
      <c r="C7" s="253" t="s">
        <v>2581</v>
      </c>
      <c r="D7" s="253" t="s">
        <v>875</v>
      </c>
      <c r="E7" s="253" t="s">
        <v>2370</v>
      </c>
      <c r="F7" s="253"/>
      <c r="G7" s="254">
        <v>1.0694444444444444</v>
      </c>
      <c r="H7" s="255">
        <v>3.9583333333333331E-2</v>
      </c>
      <c r="I7" s="255">
        <v>0.66041666666666665</v>
      </c>
      <c r="J7" s="255">
        <v>0.64097222222222217</v>
      </c>
      <c r="K7" s="255">
        <v>0.65138888888888891</v>
      </c>
      <c r="L7" s="255">
        <v>0.6479166666666667</v>
      </c>
      <c r="M7" s="256">
        <v>4.3368055555555556E-2</v>
      </c>
      <c r="N7" s="255">
        <v>2.361111111111111E-2</v>
      </c>
      <c r="O7" s="255">
        <v>0.44513888888888892</v>
      </c>
      <c r="P7" s="255">
        <v>0.43958333333333338</v>
      </c>
      <c r="Q7" s="255">
        <v>0.44444444444444442</v>
      </c>
      <c r="R7" s="255">
        <v>0.4368055555555555</v>
      </c>
      <c r="S7" s="254">
        <v>1.7666666666666666</v>
      </c>
      <c r="T7" s="257">
        <v>9.1726967592592593E-2</v>
      </c>
      <c r="U7" s="111">
        <f t="shared" si="0"/>
        <v>946</v>
      </c>
      <c r="V7" s="171" t="str">
        <f t="shared" si="1"/>
        <v>Vilgaudas Kaupa</v>
      </c>
    </row>
    <row r="8" spans="1:22" x14ac:dyDescent="0.25">
      <c r="A8" s="253">
        <v>6</v>
      </c>
      <c r="B8" s="253">
        <v>35</v>
      </c>
      <c r="C8" s="253" t="s">
        <v>2582</v>
      </c>
      <c r="D8" s="253" t="s">
        <v>875</v>
      </c>
      <c r="E8" s="253" t="s">
        <v>2370</v>
      </c>
      <c r="F8" s="253"/>
      <c r="G8" s="254">
        <v>1.0159722222222223</v>
      </c>
      <c r="H8" s="255">
        <v>3.5416666666666666E-2</v>
      </c>
      <c r="I8" s="255">
        <v>0.73611111111111116</v>
      </c>
      <c r="J8" s="255">
        <v>0.65069444444444446</v>
      </c>
      <c r="K8" s="255">
        <v>0.68125000000000002</v>
      </c>
      <c r="L8" s="255">
        <v>0.68819444444444444</v>
      </c>
      <c r="M8" s="256">
        <v>4.5960648148148146E-2</v>
      </c>
      <c r="N8" s="255">
        <v>2.7083333333333334E-2</v>
      </c>
      <c r="O8" s="255">
        <v>0.4284722222222222</v>
      </c>
      <c r="P8" s="255">
        <v>0.41805555555555557</v>
      </c>
      <c r="Q8" s="255">
        <v>0.4284722222222222</v>
      </c>
      <c r="R8" s="255">
        <v>0.42708333333333331</v>
      </c>
      <c r="S8" s="254">
        <v>1.7041666666666666</v>
      </c>
      <c r="T8" s="257">
        <v>9.2351157407407403E-2</v>
      </c>
      <c r="U8" s="111">
        <f t="shared" si="0"/>
        <v>939</v>
      </c>
      <c r="V8" s="171" t="str">
        <f t="shared" si="1"/>
        <v>Mantas Jonikas</v>
      </c>
    </row>
    <row r="9" spans="1:22" x14ac:dyDescent="0.25">
      <c r="A9" s="253">
        <v>7</v>
      </c>
      <c r="B9" s="253">
        <v>70</v>
      </c>
      <c r="C9" s="253" t="s">
        <v>2583</v>
      </c>
      <c r="D9" s="253" t="s">
        <v>875</v>
      </c>
      <c r="E9" s="253" t="s">
        <v>2370</v>
      </c>
      <c r="F9" s="253"/>
      <c r="G9" s="254">
        <v>1.1048611111111111</v>
      </c>
      <c r="H9" s="255">
        <v>4.8611111111111112E-2</v>
      </c>
      <c r="I9" s="255">
        <v>0.64374999999999993</v>
      </c>
      <c r="J9" s="255">
        <v>0.63194444444444442</v>
      </c>
      <c r="K9" s="255">
        <v>0.62777777777777777</v>
      </c>
      <c r="L9" s="255">
        <v>0.65555555555555556</v>
      </c>
      <c r="M9" s="256">
        <v>4.2662037037037033E-2</v>
      </c>
      <c r="N9" s="255">
        <v>2.361111111111111E-2</v>
      </c>
      <c r="O9" s="255">
        <v>0.46319444444444446</v>
      </c>
      <c r="P9" s="255">
        <v>0.44375000000000003</v>
      </c>
      <c r="Q9" s="255">
        <v>0.45208333333333334</v>
      </c>
      <c r="R9" s="255">
        <v>0.4513888888888889</v>
      </c>
      <c r="S9" s="254">
        <v>1.8118055555555557</v>
      </c>
      <c r="T9" s="257">
        <v>9.2510185185185181E-2</v>
      </c>
      <c r="U9" s="111">
        <f t="shared" si="0"/>
        <v>938</v>
      </c>
      <c r="V9" s="171" t="str">
        <f t="shared" si="1"/>
        <v>Edvard Sokolovskij</v>
      </c>
    </row>
    <row r="10" spans="1:22" x14ac:dyDescent="0.25">
      <c r="A10" s="253">
        <v>8</v>
      </c>
      <c r="B10" s="253">
        <v>27</v>
      </c>
      <c r="C10" s="253" t="s">
        <v>2584</v>
      </c>
      <c r="D10" s="253" t="s">
        <v>872</v>
      </c>
      <c r="E10" s="253" t="s">
        <v>2370</v>
      </c>
      <c r="F10" s="253"/>
      <c r="G10" s="254">
        <v>1.0888888888888888</v>
      </c>
      <c r="H10" s="255">
        <v>4.3055555555555562E-2</v>
      </c>
      <c r="I10" s="255">
        <v>0.67083333333333339</v>
      </c>
      <c r="J10" s="255">
        <v>0.67291666666666661</v>
      </c>
      <c r="K10" s="255">
        <v>0.67291666666666661</v>
      </c>
      <c r="L10" s="255">
        <v>0.69236111111111109</v>
      </c>
      <c r="M10" s="256">
        <v>4.5162037037037035E-2</v>
      </c>
      <c r="N10" s="255">
        <v>1.1111111111111112E-2</v>
      </c>
      <c r="O10" s="255">
        <v>0.42291666666666666</v>
      </c>
      <c r="P10" s="255">
        <v>0.42569444444444443</v>
      </c>
      <c r="Q10" s="255">
        <v>0.43055555555555558</v>
      </c>
      <c r="R10" s="255">
        <v>0.4458333333333333</v>
      </c>
      <c r="S10" s="254">
        <v>1.7263888888888888</v>
      </c>
      <c r="T10" s="257">
        <v>9.3007986111111107E-2</v>
      </c>
      <c r="U10" s="111">
        <f t="shared" si="0"/>
        <v>933</v>
      </c>
      <c r="V10" s="171" t="str">
        <f t="shared" si="1"/>
        <v>Andrius Dapkevičius</v>
      </c>
    </row>
    <row r="11" spans="1:22" x14ac:dyDescent="0.25">
      <c r="A11" s="253">
        <v>9</v>
      </c>
      <c r="B11" s="253">
        <v>13</v>
      </c>
      <c r="C11" s="253" t="s">
        <v>2585</v>
      </c>
      <c r="D11" s="253" t="s">
        <v>898</v>
      </c>
      <c r="E11" s="253" t="s">
        <v>2370</v>
      </c>
      <c r="F11" s="253" t="s">
        <v>889</v>
      </c>
      <c r="G11" s="254">
        <v>1.1666666666666667</v>
      </c>
      <c r="H11" s="255">
        <v>7.7777777777777779E-2</v>
      </c>
      <c r="I11" s="255">
        <v>0.66875000000000007</v>
      </c>
      <c r="J11" s="255">
        <v>0.65763888888888888</v>
      </c>
      <c r="K11" s="255">
        <v>0.67222222222222217</v>
      </c>
      <c r="L11" s="255">
        <v>0.67083333333333339</v>
      </c>
      <c r="M11" s="256">
        <v>4.4525462962962968E-2</v>
      </c>
      <c r="N11" s="255">
        <v>5.2083333333333336E-2</v>
      </c>
      <c r="O11" s="255">
        <v>0.43263888888888885</v>
      </c>
      <c r="P11" s="255">
        <v>0.4236111111111111</v>
      </c>
      <c r="Q11" s="255">
        <v>0.43472222222222223</v>
      </c>
      <c r="R11" s="255">
        <v>0.4368055555555555</v>
      </c>
      <c r="S11" s="254">
        <v>1.7284722222222222</v>
      </c>
      <c r="T11" s="257">
        <v>9.4960879629629624E-2</v>
      </c>
      <c r="U11" s="111">
        <f t="shared" si="0"/>
        <v>913</v>
      </c>
      <c r="V11" s="171" t="str">
        <f t="shared" si="1"/>
        <v>Laurynas Bertašavičius</v>
      </c>
    </row>
    <row r="12" spans="1:22" x14ac:dyDescent="0.25">
      <c r="A12" s="253">
        <v>10</v>
      </c>
      <c r="B12" s="253">
        <v>10</v>
      </c>
      <c r="C12" s="253" t="s">
        <v>2586</v>
      </c>
      <c r="D12" s="253" t="s">
        <v>865</v>
      </c>
      <c r="E12" s="253" t="s">
        <v>2370</v>
      </c>
      <c r="F12" s="253"/>
      <c r="G12" s="254">
        <v>1.1805555555555556</v>
      </c>
      <c r="H12" s="255">
        <v>7.5694444444444439E-2</v>
      </c>
      <c r="I12" s="255">
        <v>0.6694444444444444</v>
      </c>
      <c r="J12" s="255">
        <v>0.68125000000000002</v>
      </c>
      <c r="K12" s="255">
        <v>0.68402777777777779</v>
      </c>
      <c r="L12" s="255">
        <v>0.69166666666666676</v>
      </c>
      <c r="M12" s="256">
        <v>4.5451388888888888E-2</v>
      </c>
      <c r="N12" s="255">
        <v>2.2916666666666669E-2</v>
      </c>
      <c r="O12" s="255">
        <v>0.43194444444444446</v>
      </c>
      <c r="P12" s="255">
        <v>0.42152777777777778</v>
      </c>
      <c r="Q12" s="255">
        <v>0.43472222222222223</v>
      </c>
      <c r="R12" s="255">
        <v>0.44444444444444442</v>
      </c>
      <c r="S12" s="254">
        <v>1.7326388888888891</v>
      </c>
      <c r="T12" s="257">
        <v>9.5675694444444445E-2</v>
      </c>
      <c r="U12" s="111">
        <f t="shared" si="0"/>
        <v>907</v>
      </c>
      <c r="V12" s="171" t="str">
        <f t="shared" si="1"/>
        <v>Domas Bagdonavičius</v>
      </c>
    </row>
    <row r="13" spans="1:22" x14ac:dyDescent="0.25">
      <c r="A13" s="253">
        <v>11</v>
      </c>
      <c r="B13" s="253">
        <v>12</v>
      </c>
      <c r="C13" s="253" t="s">
        <v>2800</v>
      </c>
      <c r="D13" s="253" t="s">
        <v>710</v>
      </c>
      <c r="E13" s="253" t="s">
        <v>2370</v>
      </c>
      <c r="F13" s="253" t="s">
        <v>889</v>
      </c>
      <c r="G13" s="254">
        <v>1.2923611111111111</v>
      </c>
      <c r="H13" s="255">
        <v>4.2361111111111106E-2</v>
      </c>
      <c r="I13" s="255">
        <v>0.69097222222222221</v>
      </c>
      <c r="J13" s="255">
        <v>0.6777777777777777</v>
      </c>
      <c r="K13" s="255">
        <v>0.68125000000000002</v>
      </c>
      <c r="L13" s="255">
        <v>0.68472222222222223</v>
      </c>
      <c r="M13" s="256">
        <v>4.5590277777777778E-2</v>
      </c>
      <c r="N13" s="255">
        <v>2.6388888888888889E-2</v>
      </c>
      <c r="O13" s="255">
        <v>0.44513888888888892</v>
      </c>
      <c r="P13" s="255">
        <v>0.4291666666666667</v>
      </c>
      <c r="Q13" s="255">
        <v>0.42777777777777781</v>
      </c>
      <c r="R13" s="255">
        <v>0.43124999999999997</v>
      </c>
      <c r="S13" s="254">
        <v>1.7340277777777777</v>
      </c>
      <c r="T13" s="257">
        <v>9.7194675925925941E-2</v>
      </c>
      <c r="U13" s="111">
        <f t="shared" si="0"/>
        <v>892</v>
      </c>
      <c r="V13" s="171" t="str">
        <f t="shared" si="1"/>
        <v>Saulius Batavičius</v>
      </c>
    </row>
    <row r="14" spans="1:22" x14ac:dyDescent="0.25">
      <c r="A14" s="253">
        <v>12</v>
      </c>
      <c r="B14" s="253">
        <v>9</v>
      </c>
      <c r="C14" s="253" t="s">
        <v>2801</v>
      </c>
      <c r="D14" s="253" t="s">
        <v>710</v>
      </c>
      <c r="E14" s="253" t="s">
        <v>2386</v>
      </c>
      <c r="F14" s="253"/>
      <c r="G14" s="254">
        <v>1.148611111111111</v>
      </c>
      <c r="H14" s="255">
        <v>5.9722222222222225E-2</v>
      </c>
      <c r="I14" s="255">
        <v>0.68819444444444444</v>
      </c>
      <c r="J14" s="255">
        <v>0.70000000000000007</v>
      </c>
      <c r="K14" s="255">
        <v>0.71319444444444446</v>
      </c>
      <c r="L14" s="255">
        <v>0.7270833333333333</v>
      </c>
      <c r="M14" s="256">
        <v>4.7152777777777773E-2</v>
      </c>
      <c r="N14" s="255">
        <v>2.7083333333333334E-2</v>
      </c>
      <c r="O14" s="255">
        <v>0.45416666666666666</v>
      </c>
      <c r="P14" s="255">
        <v>0.44027777777777777</v>
      </c>
      <c r="Q14" s="255">
        <v>0.4458333333333333</v>
      </c>
      <c r="R14" s="255">
        <v>0.44791666666666669</v>
      </c>
      <c r="S14" s="254">
        <v>1.7895833333333335</v>
      </c>
      <c r="T14" s="257">
        <v>9.7602199074074081E-2</v>
      </c>
      <c r="U14" s="111">
        <f t="shared" si="0"/>
        <v>889</v>
      </c>
      <c r="V14" s="171" t="str">
        <f t="shared" si="1"/>
        <v>Inga Aukselytė</v>
      </c>
    </row>
    <row r="15" spans="1:22" x14ac:dyDescent="0.25">
      <c r="A15" s="253">
        <v>13</v>
      </c>
      <c r="B15" s="253">
        <v>65</v>
      </c>
      <c r="C15" s="253" t="s">
        <v>2587</v>
      </c>
      <c r="D15" s="253" t="s">
        <v>942</v>
      </c>
      <c r="E15" s="253" t="s">
        <v>2370</v>
      </c>
      <c r="F15" s="253"/>
      <c r="G15" s="254">
        <v>1.1694444444444445</v>
      </c>
      <c r="H15" s="255">
        <v>6.25E-2</v>
      </c>
      <c r="I15" s="255">
        <v>0.69166666666666676</v>
      </c>
      <c r="J15" s="255">
        <v>0.69930555555555562</v>
      </c>
      <c r="K15" s="255">
        <v>0.7090277777777777</v>
      </c>
      <c r="L15" s="255">
        <v>0.72430555555555554</v>
      </c>
      <c r="M15" s="256">
        <v>4.7094907407407405E-2</v>
      </c>
      <c r="N15" s="255">
        <v>4.2361111111111106E-2</v>
      </c>
      <c r="O15" s="255">
        <v>0.46111111111111108</v>
      </c>
      <c r="P15" s="255">
        <v>0.43541666666666662</v>
      </c>
      <c r="Q15" s="255">
        <v>0.4381944444444445</v>
      </c>
      <c r="R15" s="255">
        <v>0.4465277777777778</v>
      </c>
      <c r="S15" s="254">
        <v>1.7819444444444443</v>
      </c>
      <c r="T15" s="257">
        <v>9.805011574074074E-2</v>
      </c>
      <c r="U15" s="111">
        <f t="shared" si="0"/>
        <v>885</v>
      </c>
      <c r="V15" s="171" t="str">
        <f t="shared" si="1"/>
        <v>Domas Skeiverys</v>
      </c>
    </row>
    <row r="16" spans="1:22" x14ac:dyDescent="0.25">
      <c r="A16" s="253">
        <v>14</v>
      </c>
      <c r="B16" s="253">
        <v>71</v>
      </c>
      <c r="C16" s="253" t="s">
        <v>2588</v>
      </c>
      <c r="D16" s="253" t="s">
        <v>887</v>
      </c>
      <c r="E16" s="253" t="s">
        <v>2370</v>
      </c>
      <c r="F16" s="253"/>
      <c r="G16" s="254">
        <v>1.3743055555555557</v>
      </c>
      <c r="H16" s="255">
        <v>4.7222222222222221E-2</v>
      </c>
      <c r="I16" s="255">
        <v>0.6875</v>
      </c>
      <c r="J16" s="255">
        <v>0.68125000000000002</v>
      </c>
      <c r="K16" s="255">
        <v>0.69097222222222221</v>
      </c>
      <c r="L16" s="255">
        <v>0.70277777777777783</v>
      </c>
      <c r="M16" s="256">
        <v>4.6064814814814815E-2</v>
      </c>
      <c r="N16" s="255">
        <v>3.4722222222222224E-2</v>
      </c>
      <c r="O16" s="255">
        <v>0.4375</v>
      </c>
      <c r="P16" s="255">
        <v>0.4201388888888889</v>
      </c>
      <c r="Q16" s="255">
        <v>0.42638888888888887</v>
      </c>
      <c r="R16" s="255">
        <v>0.44236111111111115</v>
      </c>
      <c r="S16" s="254">
        <v>1.7277777777777779</v>
      </c>
      <c r="T16" s="257">
        <v>9.9164120370370368E-2</v>
      </c>
      <c r="U16" s="111">
        <f t="shared" si="0"/>
        <v>875</v>
      </c>
      <c r="V16" s="171" t="str">
        <f t="shared" si="1"/>
        <v>Donatas Stulgys</v>
      </c>
    </row>
    <row r="17" spans="1:22" x14ac:dyDescent="0.25">
      <c r="A17" s="253">
        <v>15</v>
      </c>
      <c r="B17" s="253">
        <v>32</v>
      </c>
      <c r="C17" s="253" t="s">
        <v>2589</v>
      </c>
      <c r="D17" s="253" t="s">
        <v>710</v>
      </c>
      <c r="E17" s="253" t="s">
        <v>2370</v>
      </c>
      <c r="F17" s="253"/>
      <c r="G17" s="254">
        <v>1.2173611111111111</v>
      </c>
      <c r="H17" s="255">
        <v>6.805555555555555E-2</v>
      </c>
      <c r="I17" s="255">
        <v>0.7270833333333333</v>
      </c>
      <c r="J17" s="255">
        <v>0.71805555555555556</v>
      </c>
      <c r="K17" s="255">
        <v>0.70208333333333339</v>
      </c>
      <c r="L17" s="255">
        <v>0.71527777777777779</v>
      </c>
      <c r="M17" s="256">
        <v>4.7719907407407412E-2</v>
      </c>
      <c r="N17" s="255">
        <v>3.0555555555555555E-2</v>
      </c>
      <c r="O17" s="255">
        <v>0.45</v>
      </c>
      <c r="P17" s="255">
        <v>0.44097222222222227</v>
      </c>
      <c r="Q17" s="255">
        <v>0.4458333333333333</v>
      </c>
      <c r="R17" s="255">
        <v>0.44375000000000003</v>
      </c>
      <c r="S17" s="254">
        <v>1.7819444444444443</v>
      </c>
      <c r="T17" s="257">
        <v>9.9379629629629637E-2</v>
      </c>
      <c r="U17" s="111">
        <f t="shared" si="0"/>
        <v>873</v>
      </c>
      <c r="V17" s="171" t="str">
        <f t="shared" si="1"/>
        <v>Airidas Gražinskis</v>
      </c>
    </row>
    <row r="18" spans="1:22" x14ac:dyDescent="0.25">
      <c r="A18" s="253">
        <v>16</v>
      </c>
      <c r="B18" s="253">
        <v>73</v>
      </c>
      <c r="C18" s="253" t="s">
        <v>2590</v>
      </c>
      <c r="D18" s="253" t="s">
        <v>710</v>
      </c>
      <c r="E18" s="253" t="s">
        <v>2370</v>
      </c>
      <c r="F18" s="253"/>
      <c r="G18" s="254">
        <v>1.1027777777777776</v>
      </c>
      <c r="H18" s="255">
        <v>4.9999999999999996E-2</v>
      </c>
      <c r="I18" s="255">
        <v>0.73541666666666661</v>
      </c>
      <c r="J18" s="255">
        <v>0.72361111111111109</v>
      </c>
      <c r="K18" s="255">
        <v>0.7319444444444444</v>
      </c>
      <c r="L18" s="255">
        <v>0.73263888888888884</v>
      </c>
      <c r="M18" s="256">
        <v>4.8749999999999995E-2</v>
      </c>
      <c r="N18" s="255">
        <v>2.4305555555555556E-2</v>
      </c>
      <c r="O18" s="255">
        <v>0.47152777777777777</v>
      </c>
      <c r="P18" s="255">
        <v>0.47291666666666665</v>
      </c>
      <c r="Q18" s="255">
        <v>0.47986111111111113</v>
      </c>
      <c r="R18" s="255">
        <v>0.47916666666666669</v>
      </c>
      <c r="S18" s="254">
        <v>1.9041666666666668</v>
      </c>
      <c r="T18" s="257">
        <v>0.10014733796296298</v>
      </c>
      <c r="U18" s="111">
        <f t="shared" si="0"/>
        <v>866</v>
      </c>
      <c r="V18" s="171" t="str">
        <f t="shared" si="1"/>
        <v>Linas Tarasonis</v>
      </c>
    </row>
    <row r="19" spans="1:22" x14ac:dyDescent="0.25">
      <c r="A19" s="253">
        <v>17</v>
      </c>
      <c r="B19" s="253">
        <v>48</v>
      </c>
      <c r="C19" s="253" t="s">
        <v>2591</v>
      </c>
      <c r="D19" s="253" t="s">
        <v>864</v>
      </c>
      <c r="E19" s="253" t="s">
        <v>2370</v>
      </c>
      <c r="F19" s="253"/>
      <c r="G19" s="254">
        <v>1.0854166666666667</v>
      </c>
      <c r="H19" s="255">
        <v>7.3611111111111113E-2</v>
      </c>
      <c r="I19" s="255">
        <v>0.73055555555555562</v>
      </c>
      <c r="J19" s="255">
        <v>0.71597222222222223</v>
      </c>
      <c r="K19" s="255">
        <v>0.73749999999999993</v>
      </c>
      <c r="L19" s="255">
        <v>0.74444444444444446</v>
      </c>
      <c r="M19" s="256">
        <v>4.8831018518518517E-2</v>
      </c>
      <c r="N19" s="255">
        <v>3.6111111111111115E-2</v>
      </c>
      <c r="O19" s="255">
        <v>0.46736111111111112</v>
      </c>
      <c r="P19" s="255">
        <v>0.46458333333333335</v>
      </c>
      <c r="Q19" s="255">
        <v>0.48888888888888887</v>
      </c>
      <c r="R19" s="255">
        <v>0.46875</v>
      </c>
      <c r="S19" s="254">
        <v>1.8916666666666666</v>
      </c>
      <c r="T19" s="257">
        <v>0.10029166666666667</v>
      </c>
      <c r="U19" s="111">
        <f t="shared" si="0"/>
        <v>865</v>
      </c>
      <c r="V19" s="171" t="str">
        <f t="shared" si="1"/>
        <v>Gediminas Linkus</v>
      </c>
    </row>
    <row r="20" spans="1:22" x14ac:dyDescent="0.25">
      <c r="A20" s="253">
        <v>18</v>
      </c>
      <c r="B20" s="253">
        <v>66</v>
      </c>
      <c r="C20" s="253" t="s">
        <v>2592</v>
      </c>
      <c r="D20" s="253" t="s">
        <v>710</v>
      </c>
      <c r="E20" s="253" t="s">
        <v>2370</v>
      </c>
      <c r="F20" s="253"/>
      <c r="G20" s="254">
        <v>1.1708333333333334</v>
      </c>
      <c r="H20" s="255">
        <v>7.7777777777777779E-2</v>
      </c>
      <c r="I20" s="255">
        <v>0.73819444444444438</v>
      </c>
      <c r="J20" s="255">
        <v>0.72777777777777775</v>
      </c>
      <c r="K20" s="255">
        <v>0.72638888888888886</v>
      </c>
      <c r="L20" s="255">
        <v>0.72222222222222221</v>
      </c>
      <c r="M20" s="256">
        <v>4.8599537037037038E-2</v>
      </c>
      <c r="N20" s="255">
        <v>3.0555555555555555E-2</v>
      </c>
      <c r="O20" s="255">
        <v>0.45416666666666666</v>
      </c>
      <c r="P20" s="255">
        <v>0.44861111111111113</v>
      </c>
      <c r="Q20" s="255">
        <v>0.45624999999999999</v>
      </c>
      <c r="R20" s="255">
        <v>0.46666666666666662</v>
      </c>
      <c r="S20" s="254">
        <v>1.8263888888888891</v>
      </c>
      <c r="T20" s="257">
        <v>0.10038680555555556</v>
      </c>
      <c r="U20" s="111">
        <f t="shared" si="0"/>
        <v>864</v>
      </c>
      <c r="V20" s="171" t="str">
        <f t="shared" si="1"/>
        <v>Marius Skučas</v>
      </c>
    </row>
    <row r="21" spans="1:22" x14ac:dyDescent="0.25">
      <c r="A21" s="253">
        <v>19</v>
      </c>
      <c r="B21" s="253">
        <v>19</v>
      </c>
      <c r="C21" s="253" t="s">
        <v>2593</v>
      </c>
      <c r="D21" s="253" t="s">
        <v>1601</v>
      </c>
      <c r="E21" s="253" t="s">
        <v>2370</v>
      </c>
      <c r="F21" s="253"/>
      <c r="G21" s="254">
        <v>1.4437499999999999</v>
      </c>
      <c r="H21" s="255">
        <v>5.9027777777777783E-2</v>
      </c>
      <c r="I21" s="255">
        <v>0.7402777777777777</v>
      </c>
      <c r="J21" s="255">
        <v>0.72986111111111107</v>
      </c>
      <c r="K21" s="255">
        <v>0.72986111111111107</v>
      </c>
      <c r="L21" s="255">
        <v>0.73402777777777783</v>
      </c>
      <c r="M21" s="256">
        <v>4.8923611111111105E-2</v>
      </c>
      <c r="N21" s="255">
        <v>3.6805555555555557E-2</v>
      </c>
      <c r="O21" s="255">
        <v>0.4291666666666667</v>
      </c>
      <c r="P21" s="255">
        <v>0.41041666666666665</v>
      </c>
      <c r="Q21" s="255">
        <v>0.41944444444444445</v>
      </c>
      <c r="R21" s="255">
        <v>0.42152777777777778</v>
      </c>
      <c r="S21" s="254">
        <v>1.6819444444444445</v>
      </c>
      <c r="T21" s="257">
        <v>0.10264907407407407</v>
      </c>
      <c r="U21" s="111">
        <f t="shared" si="0"/>
        <v>845</v>
      </c>
      <c r="V21" s="171" t="str">
        <f t="shared" si="1"/>
        <v>Egidijus Buožys</v>
      </c>
    </row>
    <row r="22" spans="1:22" x14ac:dyDescent="0.25">
      <c r="A22" s="253">
        <v>20</v>
      </c>
      <c r="B22" s="253">
        <v>14</v>
      </c>
      <c r="C22" s="253" t="s">
        <v>2594</v>
      </c>
      <c r="D22" s="253" t="s">
        <v>715</v>
      </c>
      <c r="E22" s="253" t="s">
        <v>2370</v>
      </c>
      <c r="F22" s="253"/>
      <c r="G22" s="254">
        <v>1.3784722222222223</v>
      </c>
      <c r="H22" s="255">
        <v>0.11597222222222221</v>
      </c>
      <c r="I22" s="255">
        <v>0.70972222222222225</v>
      </c>
      <c r="J22" s="255">
        <v>0.7055555555555556</v>
      </c>
      <c r="K22" s="255">
        <v>0.69374999999999998</v>
      </c>
      <c r="L22" s="255">
        <v>0.69652777777777775</v>
      </c>
      <c r="M22" s="256">
        <v>4.6770833333333338E-2</v>
      </c>
      <c r="N22" s="255">
        <v>4.9999999999999996E-2</v>
      </c>
      <c r="O22" s="255">
        <v>0.46736111111111112</v>
      </c>
      <c r="P22" s="255">
        <v>0.46597222222222223</v>
      </c>
      <c r="Q22" s="255">
        <v>0.4777777777777778</v>
      </c>
      <c r="R22" s="255">
        <v>0.47083333333333338</v>
      </c>
      <c r="S22" s="254">
        <v>1.8833333333333335</v>
      </c>
      <c r="T22" s="257">
        <v>0.10392962962962964</v>
      </c>
      <c r="U22" s="111">
        <f t="shared" si="0"/>
        <v>835</v>
      </c>
      <c r="V22" s="171" t="str">
        <f t="shared" si="1"/>
        <v>Justinas Biekša</v>
      </c>
    </row>
    <row r="23" spans="1:22" x14ac:dyDescent="0.25">
      <c r="A23" s="253">
        <v>21</v>
      </c>
      <c r="B23" s="253">
        <v>41</v>
      </c>
      <c r="C23" s="253" t="s">
        <v>2595</v>
      </c>
      <c r="D23" s="253" t="s">
        <v>918</v>
      </c>
      <c r="E23" s="253" t="s">
        <v>2370</v>
      </c>
      <c r="F23" s="253" t="s">
        <v>901</v>
      </c>
      <c r="G23" s="254">
        <v>1.0798611111111112</v>
      </c>
      <c r="H23" s="255">
        <v>4.9305555555555554E-2</v>
      </c>
      <c r="I23" s="255">
        <v>0.72430555555555554</v>
      </c>
      <c r="J23" s="255">
        <v>0.71597222222222223</v>
      </c>
      <c r="K23" s="255">
        <v>0.72777777777777775</v>
      </c>
      <c r="L23" s="255">
        <v>0.74236111111111114</v>
      </c>
      <c r="M23" s="256">
        <v>4.8518518518518516E-2</v>
      </c>
      <c r="N23" s="255">
        <v>4.9305555555555554E-2</v>
      </c>
      <c r="O23" s="255">
        <v>0.54861111111111105</v>
      </c>
      <c r="P23" s="255">
        <v>0.53611111111111109</v>
      </c>
      <c r="Q23" s="255">
        <v>0.55208333333333337</v>
      </c>
      <c r="R23" s="255">
        <v>0.56666666666666665</v>
      </c>
      <c r="S23" s="254">
        <v>2.2034722222222221</v>
      </c>
      <c r="T23" s="257">
        <v>0.10492199074074075</v>
      </c>
      <c r="U23" s="111">
        <f t="shared" si="0"/>
        <v>827</v>
      </c>
      <c r="V23" s="171" t="str">
        <f t="shared" si="1"/>
        <v>Rasius Kerbedis</v>
      </c>
    </row>
    <row r="24" spans="1:22" x14ac:dyDescent="0.25">
      <c r="A24" s="253">
        <v>22</v>
      </c>
      <c r="B24" s="253">
        <v>60</v>
      </c>
      <c r="C24" s="253" t="s">
        <v>2596</v>
      </c>
      <c r="D24" s="253" t="s">
        <v>875</v>
      </c>
      <c r="E24" s="253" t="s">
        <v>2370</v>
      </c>
      <c r="F24" s="253"/>
      <c r="G24" s="254">
        <v>1.1993055555555556</v>
      </c>
      <c r="H24" s="255">
        <v>8.7500000000000008E-2</v>
      </c>
      <c r="I24" s="255">
        <v>0.74930555555555556</v>
      </c>
      <c r="J24" s="255">
        <v>0.72986111111111107</v>
      </c>
      <c r="K24" s="255">
        <v>0.72291666666666676</v>
      </c>
      <c r="L24" s="255">
        <v>0.73749999999999993</v>
      </c>
      <c r="M24" s="256">
        <v>4.9016203703703708E-2</v>
      </c>
      <c r="N24" s="255">
        <v>3.6111111111111115E-2</v>
      </c>
      <c r="O24" s="255">
        <v>0.50694444444444442</v>
      </c>
      <c r="P24" s="255">
        <v>0.51597222222222217</v>
      </c>
      <c r="Q24" s="255">
        <v>0.53749999999999998</v>
      </c>
      <c r="R24" s="255">
        <v>0.52916666666666667</v>
      </c>
      <c r="S24" s="254">
        <v>2.0902777777777777</v>
      </c>
      <c r="T24" s="257">
        <v>0.10593032407407409</v>
      </c>
      <c r="U24" s="111">
        <f t="shared" si="0"/>
        <v>819</v>
      </c>
      <c r="V24" s="171" t="str">
        <f t="shared" si="1"/>
        <v>Tomas Petras Rupšys</v>
      </c>
    </row>
    <row r="25" spans="1:22" x14ac:dyDescent="0.25">
      <c r="A25" s="253">
        <v>23</v>
      </c>
      <c r="B25" s="253">
        <v>46</v>
      </c>
      <c r="C25" s="253" t="s">
        <v>2597</v>
      </c>
      <c r="D25" s="253" t="s">
        <v>864</v>
      </c>
      <c r="E25" s="253" t="s">
        <v>2370</v>
      </c>
      <c r="F25" s="253"/>
      <c r="G25" s="254">
        <v>1.2388888888888889</v>
      </c>
      <c r="H25" s="255">
        <v>5.6250000000000001E-2</v>
      </c>
      <c r="I25" s="255">
        <v>0.73055555555555562</v>
      </c>
      <c r="J25" s="255">
        <v>0.74791666666666667</v>
      </c>
      <c r="K25" s="255">
        <v>0.74791666666666667</v>
      </c>
      <c r="L25" s="255">
        <v>0.76250000000000007</v>
      </c>
      <c r="M25" s="256">
        <v>4.9837962962962966E-2</v>
      </c>
      <c r="N25" s="255">
        <v>4.1666666666666664E-2</v>
      </c>
      <c r="O25" s="255">
        <v>0.51874999999999993</v>
      </c>
      <c r="P25" s="255">
        <v>0.50277777777777777</v>
      </c>
      <c r="Q25" s="255">
        <v>0.50555555555555554</v>
      </c>
      <c r="R25" s="255">
        <v>0.50486111111111109</v>
      </c>
      <c r="S25" s="254">
        <v>2.0333333333333332</v>
      </c>
      <c r="T25" s="257">
        <v>0.10603159722222222</v>
      </c>
      <c r="U25" s="111">
        <f t="shared" si="0"/>
        <v>818</v>
      </c>
      <c r="V25" s="171" t="str">
        <f t="shared" si="1"/>
        <v>Rolandas Krušinskas</v>
      </c>
    </row>
    <row r="26" spans="1:22" x14ac:dyDescent="0.25">
      <c r="A26" s="253">
        <v>24</v>
      </c>
      <c r="B26" s="253">
        <v>63</v>
      </c>
      <c r="C26" s="253" t="s">
        <v>2598</v>
      </c>
      <c r="D26" s="253" t="s">
        <v>865</v>
      </c>
      <c r="E26" s="253" t="s">
        <v>2386</v>
      </c>
      <c r="F26" s="253"/>
      <c r="G26" s="254">
        <v>1.3347222222222221</v>
      </c>
      <c r="H26" s="255">
        <v>3.9583333333333331E-2</v>
      </c>
      <c r="I26" s="255">
        <v>0.74444444444444446</v>
      </c>
      <c r="J26" s="255">
        <v>0.73541666666666661</v>
      </c>
      <c r="K26" s="255">
        <v>0.72986111111111107</v>
      </c>
      <c r="L26" s="255">
        <v>0.75694444444444453</v>
      </c>
      <c r="M26" s="256">
        <v>4.9456018518518517E-2</v>
      </c>
      <c r="N26" s="255">
        <v>2.9166666666666664E-2</v>
      </c>
      <c r="O26" s="255">
        <v>0.51736111111111105</v>
      </c>
      <c r="P26" s="255">
        <v>0.48333333333333334</v>
      </c>
      <c r="Q26" s="255">
        <v>0.49652777777777773</v>
      </c>
      <c r="R26" s="255">
        <v>0.4909722222222222</v>
      </c>
      <c r="S26" s="254">
        <v>1.9895833333333333</v>
      </c>
      <c r="T26" s="257">
        <v>0.10604050925925927</v>
      </c>
      <c r="U26" s="111">
        <f t="shared" si="0"/>
        <v>818</v>
      </c>
      <c r="V26" s="171" t="str">
        <f t="shared" si="1"/>
        <v>Elena Šimaitienė</v>
      </c>
    </row>
    <row r="27" spans="1:22" x14ac:dyDescent="0.25">
      <c r="A27" s="253">
        <v>25</v>
      </c>
      <c r="B27" s="253">
        <v>74</v>
      </c>
      <c r="C27" s="253" t="s">
        <v>2599</v>
      </c>
      <c r="D27" s="253" t="s">
        <v>864</v>
      </c>
      <c r="E27" s="253" t="s">
        <v>2370</v>
      </c>
      <c r="F27" s="253" t="s">
        <v>889</v>
      </c>
      <c r="G27" s="254">
        <v>1.2333333333333334</v>
      </c>
      <c r="H27" s="255">
        <v>0.10902777777777778</v>
      </c>
      <c r="I27" s="255">
        <v>0.71319444444444446</v>
      </c>
      <c r="J27" s="255">
        <v>0.72430555555555554</v>
      </c>
      <c r="K27" s="255">
        <v>0.72430555555555554</v>
      </c>
      <c r="L27" s="255">
        <v>0.74375000000000002</v>
      </c>
      <c r="M27" s="256">
        <v>4.8437500000000001E-2</v>
      </c>
      <c r="N27" s="255">
        <v>4.7222222222222221E-2</v>
      </c>
      <c r="O27" s="255">
        <v>0.53680555555555554</v>
      </c>
      <c r="P27" s="255">
        <v>0.50763888888888886</v>
      </c>
      <c r="Q27" s="255">
        <v>0.51458333333333328</v>
      </c>
      <c r="R27" s="255">
        <v>0.51597222222222217</v>
      </c>
      <c r="S27" s="254">
        <v>2.0763888888888888</v>
      </c>
      <c r="T27" s="257">
        <v>0.10624236111111111</v>
      </c>
      <c r="U27" s="111">
        <f t="shared" si="0"/>
        <v>816</v>
      </c>
      <c r="V27" s="171" t="str">
        <f t="shared" si="1"/>
        <v>Darius Tijūnonis</v>
      </c>
    </row>
    <row r="28" spans="1:22" x14ac:dyDescent="0.25">
      <c r="A28" s="253">
        <v>26</v>
      </c>
      <c r="B28" s="253">
        <v>89</v>
      </c>
      <c r="C28" s="253" t="s">
        <v>2600</v>
      </c>
      <c r="D28" s="253" t="s">
        <v>2239</v>
      </c>
      <c r="E28" s="253" t="s">
        <v>2370</v>
      </c>
      <c r="F28" s="253"/>
      <c r="G28" s="254">
        <v>1.2104166666666667</v>
      </c>
      <c r="H28" s="255">
        <v>9.1666666666666674E-2</v>
      </c>
      <c r="I28" s="255">
        <v>0.76736111111111116</v>
      </c>
      <c r="J28" s="255">
        <v>0.76874999999999993</v>
      </c>
      <c r="K28" s="255">
        <v>0.74652777777777779</v>
      </c>
      <c r="L28" s="255">
        <v>0.76597222222222217</v>
      </c>
      <c r="M28" s="256">
        <v>5.0821759259259254E-2</v>
      </c>
      <c r="N28" s="255">
        <v>5.6944444444444443E-2</v>
      </c>
      <c r="O28" s="255">
        <v>0.4770833333333333</v>
      </c>
      <c r="P28" s="255">
        <v>0.47847222222222219</v>
      </c>
      <c r="Q28" s="255">
        <v>0.51250000000000007</v>
      </c>
      <c r="R28" s="255">
        <v>0.50555555555555554</v>
      </c>
      <c r="S28" s="254">
        <v>1.9749999999999999</v>
      </c>
      <c r="T28" s="257">
        <v>0.10643298611111111</v>
      </c>
      <c r="U28" s="111">
        <f t="shared" si="0"/>
        <v>815</v>
      </c>
      <c r="V28" s="171" t="str">
        <f t="shared" si="1"/>
        <v>Mantas Volungevičius</v>
      </c>
    </row>
    <row r="29" spans="1:22" x14ac:dyDescent="0.25">
      <c r="A29" s="253">
        <v>27</v>
      </c>
      <c r="B29" s="253">
        <v>50</v>
      </c>
      <c r="C29" s="253" t="s">
        <v>2601</v>
      </c>
      <c r="D29" s="253" t="s">
        <v>1619</v>
      </c>
      <c r="E29" s="253" t="s">
        <v>2370</v>
      </c>
      <c r="F29" s="253" t="s">
        <v>901</v>
      </c>
      <c r="G29" s="254">
        <v>1.3173611111111112</v>
      </c>
      <c r="H29" s="255">
        <v>7.4305555555555555E-2</v>
      </c>
      <c r="I29" s="255">
        <v>0.73819444444444438</v>
      </c>
      <c r="J29" s="255">
        <v>0.72777777777777775</v>
      </c>
      <c r="K29" s="255">
        <v>0.72291666666666676</v>
      </c>
      <c r="L29" s="255">
        <v>0.7319444444444444</v>
      </c>
      <c r="M29" s="256">
        <v>4.868055555555556E-2</v>
      </c>
      <c r="N29" s="255">
        <v>5.2777777777777778E-2</v>
      </c>
      <c r="O29" s="255">
        <v>0.50624999999999998</v>
      </c>
      <c r="P29" s="255">
        <v>0.50486111111111109</v>
      </c>
      <c r="Q29" s="255">
        <v>0.51597222222222217</v>
      </c>
      <c r="R29" s="255">
        <v>0.50208333333333333</v>
      </c>
      <c r="S29" s="254">
        <v>2.0298611111111113</v>
      </c>
      <c r="T29" s="257">
        <v>0.10661585648148149</v>
      </c>
      <c r="U29" s="111">
        <f t="shared" si="0"/>
        <v>814</v>
      </c>
      <c r="V29" s="171" t="str">
        <f t="shared" si="1"/>
        <v>Dainius Miežys</v>
      </c>
    </row>
    <row r="30" spans="1:22" x14ac:dyDescent="0.25">
      <c r="A30" s="253">
        <v>28</v>
      </c>
      <c r="B30" s="253">
        <v>84</v>
      </c>
      <c r="C30" s="253" t="s">
        <v>2602</v>
      </c>
      <c r="D30" s="253" t="s">
        <v>710</v>
      </c>
      <c r="E30" s="253" t="s">
        <v>2370</v>
      </c>
      <c r="F30" s="253"/>
      <c r="G30" s="254">
        <v>1.273611111111111</v>
      </c>
      <c r="H30" s="255">
        <v>6.3888888888888884E-2</v>
      </c>
      <c r="I30" s="255">
        <v>0.74305555555555547</v>
      </c>
      <c r="J30" s="255">
        <v>0.78472222222222221</v>
      </c>
      <c r="K30" s="255">
        <v>0.71527777777777779</v>
      </c>
      <c r="L30" s="255">
        <v>0.73541666666666661</v>
      </c>
      <c r="M30" s="256">
        <v>4.9664351851851855E-2</v>
      </c>
      <c r="N30" s="255">
        <v>2.8472222222222222E-2</v>
      </c>
      <c r="O30" s="255">
        <v>0.51874999999999993</v>
      </c>
      <c r="P30" s="255">
        <v>0.50069444444444444</v>
      </c>
      <c r="Q30" s="255">
        <v>0.5131944444444444</v>
      </c>
      <c r="R30" s="255">
        <v>0.52569444444444446</v>
      </c>
      <c r="S30" s="254">
        <v>2.0597222222222222</v>
      </c>
      <c r="T30" s="257">
        <v>0.10678310185185184</v>
      </c>
      <c r="U30" s="111">
        <f t="shared" si="0"/>
        <v>812</v>
      </c>
      <c r="V30" s="171" t="str">
        <f t="shared" si="1"/>
        <v>Vaidas Velutis</v>
      </c>
    </row>
    <row r="31" spans="1:22" x14ac:dyDescent="0.25">
      <c r="A31" s="253">
        <v>29</v>
      </c>
      <c r="B31" s="253">
        <v>18</v>
      </c>
      <c r="C31" s="253" t="s">
        <v>2603</v>
      </c>
      <c r="D31" s="253" t="s">
        <v>962</v>
      </c>
      <c r="E31" s="253" t="s">
        <v>2370</v>
      </c>
      <c r="F31" s="253" t="s">
        <v>889</v>
      </c>
      <c r="G31" s="254">
        <v>1.2916666666666667</v>
      </c>
      <c r="H31" s="255">
        <v>0.12013888888888889</v>
      </c>
      <c r="I31" s="255">
        <v>0.73125000000000007</v>
      </c>
      <c r="J31" s="255">
        <v>0.71666666666666667</v>
      </c>
      <c r="K31" s="255">
        <v>0.72499999999999998</v>
      </c>
      <c r="L31" s="255">
        <v>0.71388888888888891</v>
      </c>
      <c r="M31" s="256">
        <v>4.8113425925925928E-2</v>
      </c>
      <c r="N31" s="255">
        <v>6.0416666666666667E-2</v>
      </c>
      <c r="O31" s="255">
        <v>0.52777777777777779</v>
      </c>
      <c r="P31" s="255">
        <v>0.52152777777777781</v>
      </c>
      <c r="Q31" s="255">
        <v>0.52013888888888882</v>
      </c>
      <c r="R31" s="255">
        <v>0.51111111111111118</v>
      </c>
      <c r="S31" s="254">
        <v>2.0819444444444444</v>
      </c>
      <c r="T31" s="257">
        <v>0.10738784722222222</v>
      </c>
      <c r="U31" s="111">
        <f t="shared" si="0"/>
        <v>808</v>
      </c>
      <c r="V31" s="171" t="str">
        <f t="shared" si="1"/>
        <v>Egidijus Buika</v>
      </c>
    </row>
    <row r="32" spans="1:22" x14ac:dyDescent="0.25">
      <c r="A32" s="253">
        <v>30</v>
      </c>
      <c r="B32" s="253">
        <v>49</v>
      </c>
      <c r="C32" s="253" t="s">
        <v>2604</v>
      </c>
      <c r="D32" s="253" t="s">
        <v>710</v>
      </c>
      <c r="E32" s="253" t="s">
        <v>2370</v>
      </c>
      <c r="F32" s="253" t="s">
        <v>889</v>
      </c>
      <c r="G32" s="254">
        <v>1.3472222222222223</v>
      </c>
      <c r="H32" s="255">
        <v>5.5555555555555552E-2</v>
      </c>
      <c r="I32" s="255">
        <v>0.74652777777777779</v>
      </c>
      <c r="J32" s="255">
        <v>0.75208333333333333</v>
      </c>
      <c r="K32" s="255">
        <v>0.75</v>
      </c>
      <c r="L32" s="255">
        <v>0.76944444444444438</v>
      </c>
      <c r="M32" s="256">
        <v>5.0312500000000003E-2</v>
      </c>
      <c r="N32" s="255">
        <v>3.6111111111111115E-2</v>
      </c>
      <c r="O32" s="255">
        <v>0.53263888888888888</v>
      </c>
      <c r="P32" s="255">
        <v>0.48958333333333331</v>
      </c>
      <c r="Q32" s="255">
        <v>0.4909722222222222</v>
      </c>
      <c r="R32" s="255">
        <v>0.4861111111111111</v>
      </c>
      <c r="S32" s="254">
        <v>1.9993055555555557</v>
      </c>
      <c r="T32" s="257">
        <v>0.10764918981481482</v>
      </c>
      <c r="U32" s="111">
        <f t="shared" si="0"/>
        <v>806</v>
      </c>
      <c r="V32" s="171" t="str">
        <f t="shared" si="1"/>
        <v>Arūnas Maciulevičius</v>
      </c>
    </row>
    <row r="33" spans="1:22" x14ac:dyDescent="0.25">
      <c r="A33" s="253">
        <v>31</v>
      </c>
      <c r="B33" s="253">
        <v>88</v>
      </c>
      <c r="C33" s="253" t="s">
        <v>2605</v>
      </c>
      <c r="D33" s="253" t="s">
        <v>79</v>
      </c>
      <c r="E33" s="253" t="s">
        <v>2370</v>
      </c>
      <c r="F33" s="253" t="s">
        <v>901</v>
      </c>
      <c r="G33" s="254">
        <v>1.3513888888888888</v>
      </c>
      <c r="H33" s="255">
        <v>8.7500000000000008E-2</v>
      </c>
      <c r="I33" s="255">
        <v>0.73541666666666661</v>
      </c>
      <c r="J33" s="255">
        <v>0.7284722222222223</v>
      </c>
      <c r="K33" s="255">
        <v>0.74305555555555547</v>
      </c>
      <c r="L33" s="255">
        <v>0.7680555555555556</v>
      </c>
      <c r="M33" s="256">
        <v>4.9594907407407407E-2</v>
      </c>
      <c r="N33" s="255">
        <v>4.0972222222222222E-2</v>
      </c>
      <c r="O33" s="255">
        <v>0.49305555555555558</v>
      </c>
      <c r="P33" s="255">
        <v>0.49513888888888885</v>
      </c>
      <c r="Q33" s="255">
        <v>0.51388888888888895</v>
      </c>
      <c r="R33" s="255">
        <v>0.50624999999999998</v>
      </c>
      <c r="S33" s="254">
        <v>2.0090277777777779</v>
      </c>
      <c r="T33" s="257">
        <v>0.10778229166666665</v>
      </c>
      <c r="U33" s="111">
        <f t="shared" si="0"/>
        <v>805</v>
      </c>
      <c r="V33" s="171" t="str">
        <f t="shared" si="1"/>
        <v>Vygantas Vitkus</v>
      </c>
    </row>
    <row r="34" spans="1:22" x14ac:dyDescent="0.25">
      <c r="A34" s="253">
        <v>32</v>
      </c>
      <c r="B34" s="253">
        <v>69</v>
      </c>
      <c r="C34" s="253" t="s">
        <v>2606</v>
      </c>
      <c r="D34" s="253" t="s">
        <v>710</v>
      </c>
      <c r="E34" s="253" t="s">
        <v>2370</v>
      </c>
      <c r="F34" s="253"/>
      <c r="G34" s="254">
        <v>1.4006944444444445</v>
      </c>
      <c r="H34" s="255">
        <v>7.013888888888889E-2</v>
      </c>
      <c r="I34" s="255">
        <v>0.77361111111111114</v>
      </c>
      <c r="J34" s="255">
        <v>0.77222222222222225</v>
      </c>
      <c r="K34" s="255">
        <v>0.76388888888888884</v>
      </c>
      <c r="L34" s="255">
        <v>0.76736111111111116</v>
      </c>
      <c r="M34" s="256">
        <v>5.1296296296296291E-2</v>
      </c>
      <c r="N34" s="255">
        <v>4.027777777777778E-2</v>
      </c>
      <c r="O34" s="255">
        <v>0.50555555555555554</v>
      </c>
      <c r="P34" s="255">
        <v>0.46249999999999997</v>
      </c>
      <c r="Q34" s="255">
        <v>0.47222222222222227</v>
      </c>
      <c r="R34" s="255">
        <v>0.47291666666666665</v>
      </c>
      <c r="S34" s="254">
        <v>1.9145833333333335</v>
      </c>
      <c r="T34" s="257">
        <v>0.10843043981481482</v>
      </c>
      <c r="U34" s="111">
        <f t="shared" si="0"/>
        <v>800</v>
      </c>
      <c r="V34" s="171" t="str">
        <f t="shared" si="1"/>
        <v>Tadas Šlentneris</v>
      </c>
    </row>
    <row r="35" spans="1:22" x14ac:dyDescent="0.25">
      <c r="A35" s="253">
        <v>33</v>
      </c>
      <c r="B35" s="253">
        <v>15</v>
      </c>
      <c r="C35" s="253" t="s">
        <v>2607</v>
      </c>
      <c r="D35" s="253" t="s">
        <v>924</v>
      </c>
      <c r="E35" s="253" t="s">
        <v>2370</v>
      </c>
      <c r="F35" s="253"/>
      <c r="G35" s="254">
        <v>1.3319444444444444</v>
      </c>
      <c r="H35" s="255">
        <v>5.6944444444444443E-2</v>
      </c>
      <c r="I35" s="255">
        <v>0.87916666666666676</v>
      </c>
      <c r="J35" s="255">
        <v>0.78333333333333333</v>
      </c>
      <c r="K35" s="255">
        <v>0.76874999999999993</v>
      </c>
      <c r="L35" s="255">
        <v>0.75069444444444444</v>
      </c>
      <c r="M35" s="256">
        <v>5.3043981481481484E-2</v>
      </c>
      <c r="N35" s="255">
        <v>5.6944444444444443E-2</v>
      </c>
      <c r="O35" s="255">
        <v>0.4770833333333333</v>
      </c>
      <c r="P35" s="255">
        <v>0.46111111111111108</v>
      </c>
      <c r="Q35" s="255">
        <v>0.46249999999999997</v>
      </c>
      <c r="R35" s="255">
        <v>0.48194444444444445</v>
      </c>
      <c r="S35" s="254">
        <v>1.8833333333333335</v>
      </c>
      <c r="T35" s="257">
        <v>0.10855717592592591</v>
      </c>
      <c r="U35" s="111">
        <f t="shared" si="0"/>
        <v>799</v>
      </c>
      <c r="V35" s="171" t="str">
        <f t="shared" si="1"/>
        <v>Mantautas Bieliauskas</v>
      </c>
    </row>
    <row r="36" spans="1:22" x14ac:dyDescent="0.25">
      <c r="A36" s="253">
        <v>34</v>
      </c>
      <c r="B36" s="253">
        <v>6</v>
      </c>
      <c r="C36" s="253" t="s">
        <v>2608</v>
      </c>
      <c r="D36" s="253" t="s">
        <v>924</v>
      </c>
      <c r="E36" s="253" t="s">
        <v>2386</v>
      </c>
      <c r="F36" s="253"/>
      <c r="G36" s="254">
        <v>1.2333333333333334</v>
      </c>
      <c r="H36" s="255">
        <v>8.1250000000000003E-2</v>
      </c>
      <c r="I36" s="255">
        <v>0.75208333333333333</v>
      </c>
      <c r="J36" s="255">
        <v>0.73611111111111116</v>
      </c>
      <c r="K36" s="255">
        <v>0.73611111111111116</v>
      </c>
      <c r="L36" s="255">
        <v>0.75486111111111109</v>
      </c>
      <c r="M36" s="256">
        <v>4.9675925925925929E-2</v>
      </c>
      <c r="N36" s="255">
        <v>3.1944444444444449E-2</v>
      </c>
      <c r="O36" s="255">
        <v>0.54861111111111105</v>
      </c>
      <c r="P36" s="255">
        <v>0.54652777777777783</v>
      </c>
      <c r="Q36" s="255">
        <v>0.55833333333333335</v>
      </c>
      <c r="R36" s="255">
        <v>0.55138888888888882</v>
      </c>
      <c r="S36" s="254">
        <v>2.2055555555555553</v>
      </c>
      <c r="T36" s="257">
        <v>0.108903125</v>
      </c>
      <c r="U36" s="111">
        <f t="shared" si="0"/>
        <v>796</v>
      </c>
      <c r="V36" s="171" t="str">
        <f t="shared" si="1"/>
        <v>Giedrė Ambrazevičiūtė</v>
      </c>
    </row>
    <row r="37" spans="1:22" x14ac:dyDescent="0.25">
      <c r="A37" s="253">
        <v>35</v>
      </c>
      <c r="B37" s="253">
        <v>59</v>
      </c>
      <c r="C37" s="253" t="s">
        <v>2609</v>
      </c>
      <c r="D37" s="253" t="s">
        <v>710</v>
      </c>
      <c r="E37" s="253" t="s">
        <v>2370</v>
      </c>
      <c r="F37" s="253" t="s">
        <v>889</v>
      </c>
      <c r="G37" s="254">
        <v>1.2979166666666666</v>
      </c>
      <c r="H37" s="255">
        <v>5.9027777777777783E-2</v>
      </c>
      <c r="I37" s="255">
        <v>0.76597222222222217</v>
      </c>
      <c r="J37" s="255">
        <v>0.74652777777777779</v>
      </c>
      <c r="K37" s="255">
        <v>0.75069444444444444</v>
      </c>
      <c r="L37" s="255">
        <v>0.74791666666666667</v>
      </c>
      <c r="M37" s="256">
        <v>5.0208333333333334E-2</v>
      </c>
      <c r="N37" s="255">
        <v>4.027777777777778E-2</v>
      </c>
      <c r="O37" s="255">
        <v>0.52222222222222225</v>
      </c>
      <c r="P37" s="255">
        <v>0.52777777777777779</v>
      </c>
      <c r="Q37" s="255">
        <v>0.53819444444444442</v>
      </c>
      <c r="R37" s="255">
        <v>0.54097222222222219</v>
      </c>
      <c r="S37" s="254">
        <v>2.129861111111111</v>
      </c>
      <c r="T37" s="257">
        <v>0.10901655092592592</v>
      </c>
      <c r="U37" s="111">
        <f t="shared" si="0"/>
        <v>796</v>
      </c>
      <c r="V37" s="171" t="str">
        <f t="shared" si="1"/>
        <v>Edvinas Paulauskas</v>
      </c>
    </row>
    <row r="38" spans="1:22" x14ac:dyDescent="0.25">
      <c r="A38" s="253">
        <v>36</v>
      </c>
      <c r="B38" s="253">
        <v>39</v>
      </c>
      <c r="C38" s="253" t="s">
        <v>2610</v>
      </c>
      <c r="D38" s="253" t="s">
        <v>937</v>
      </c>
      <c r="E38" s="253" t="s">
        <v>2370</v>
      </c>
      <c r="F38" s="253"/>
      <c r="G38" s="254">
        <v>1.3381944444444445</v>
      </c>
      <c r="H38" s="255">
        <v>4.9305555555555554E-2</v>
      </c>
      <c r="I38" s="255">
        <v>0.72361111111111109</v>
      </c>
      <c r="J38" s="255">
        <v>0.7319444444444444</v>
      </c>
      <c r="K38" s="255">
        <v>0.73888888888888893</v>
      </c>
      <c r="L38" s="255">
        <v>0.72430555555555554</v>
      </c>
      <c r="M38" s="256">
        <v>4.8668981481481487E-2</v>
      </c>
      <c r="N38" s="255">
        <v>2.361111111111111E-2</v>
      </c>
      <c r="O38" s="255">
        <v>0.51944444444444449</v>
      </c>
      <c r="P38" s="255">
        <v>0.53680555555555554</v>
      </c>
      <c r="Q38" s="255">
        <v>0.58194444444444449</v>
      </c>
      <c r="R38" s="255">
        <v>0.59513888888888888</v>
      </c>
      <c r="S38" s="254">
        <v>2.2340277777777779</v>
      </c>
      <c r="T38" s="257">
        <v>0.10944814814814814</v>
      </c>
      <c r="U38" s="111">
        <f t="shared" si="0"/>
        <v>793</v>
      </c>
      <c r="V38" s="171" t="str">
        <f t="shared" si="1"/>
        <v>Kestutis Kaupas</v>
      </c>
    </row>
    <row r="39" spans="1:22" x14ac:dyDescent="0.25">
      <c r="A39" s="253">
        <v>37</v>
      </c>
      <c r="B39" s="253">
        <v>58</v>
      </c>
      <c r="C39" s="253" t="s">
        <v>2611</v>
      </c>
      <c r="D39" s="253" t="s">
        <v>924</v>
      </c>
      <c r="E39" s="253" t="s">
        <v>2370</v>
      </c>
      <c r="F39" s="253"/>
      <c r="G39" s="254">
        <v>1.4270833333333333</v>
      </c>
      <c r="H39" s="255">
        <v>8.4722222222222213E-2</v>
      </c>
      <c r="I39" s="255">
        <v>0.7583333333333333</v>
      </c>
      <c r="J39" s="255">
        <v>0.76111111111111107</v>
      </c>
      <c r="K39" s="255">
        <v>0.76736111111111116</v>
      </c>
      <c r="L39" s="255">
        <v>0.78333333333333333</v>
      </c>
      <c r="M39" s="256">
        <v>5.1168981481481489E-2</v>
      </c>
      <c r="N39" s="255">
        <v>4.9999999999999996E-2</v>
      </c>
      <c r="O39" s="255">
        <v>0.48541666666666666</v>
      </c>
      <c r="P39" s="255">
        <v>0.4770833333333333</v>
      </c>
      <c r="Q39" s="255">
        <v>0.48055555555555557</v>
      </c>
      <c r="R39" s="255">
        <v>0.49791666666666662</v>
      </c>
      <c r="S39" s="254">
        <v>1.9416666666666667</v>
      </c>
      <c r="T39" s="257">
        <v>0.1096042824074074</v>
      </c>
      <c r="U39" s="111">
        <f t="shared" si="0"/>
        <v>791</v>
      </c>
      <c r="V39" s="171" t="str">
        <f t="shared" si="1"/>
        <v>Mindaugas Pašvenskas</v>
      </c>
    </row>
    <row r="40" spans="1:22" x14ac:dyDescent="0.25">
      <c r="A40" s="253">
        <v>38</v>
      </c>
      <c r="B40" s="253">
        <v>80</v>
      </c>
      <c r="C40" s="253" t="s">
        <v>2612</v>
      </c>
      <c r="D40" s="253" t="s">
        <v>2613</v>
      </c>
      <c r="E40" s="253" t="s">
        <v>2370</v>
      </c>
      <c r="F40" s="253"/>
      <c r="G40" s="254">
        <v>1.5958333333333332</v>
      </c>
      <c r="H40" s="255">
        <v>0.13680555555555554</v>
      </c>
      <c r="I40" s="255">
        <v>0.68472222222222223</v>
      </c>
      <c r="J40" s="255">
        <v>0.74930555555555556</v>
      </c>
      <c r="K40" s="255">
        <v>0.76666666666666661</v>
      </c>
      <c r="L40" s="255">
        <v>0.77083333333333337</v>
      </c>
      <c r="M40" s="256">
        <v>4.9537037037037039E-2</v>
      </c>
      <c r="N40" s="255">
        <v>1.8055555555555557E-2</v>
      </c>
      <c r="O40" s="255">
        <v>0.45277777777777778</v>
      </c>
      <c r="P40" s="255">
        <v>0.45902777777777781</v>
      </c>
      <c r="Q40" s="255">
        <v>0.47152777777777777</v>
      </c>
      <c r="R40" s="255">
        <v>0.4770833333333333</v>
      </c>
      <c r="S40" s="254">
        <v>1.8611111111111109</v>
      </c>
      <c r="T40" s="257">
        <v>0.10976284722222222</v>
      </c>
      <c r="U40" s="111">
        <f t="shared" si="0"/>
        <v>790</v>
      </c>
      <c r="V40" s="171" t="str">
        <f t="shared" si="1"/>
        <v>Sigitas Varkulevičius</v>
      </c>
    </row>
    <row r="41" spans="1:22" x14ac:dyDescent="0.25">
      <c r="A41" s="253">
        <v>39</v>
      </c>
      <c r="B41" s="253">
        <v>72</v>
      </c>
      <c r="C41" s="253" t="s">
        <v>2614</v>
      </c>
      <c r="D41" s="253" t="s">
        <v>864</v>
      </c>
      <c r="E41" s="253" t="s">
        <v>2370</v>
      </c>
      <c r="F41" s="253"/>
      <c r="G41" s="254">
        <v>1.3347222222222221</v>
      </c>
      <c r="H41" s="255">
        <v>7.7777777777777779E-2</v>
      </c>
      <c r="I41" s="255">
        <v>0.75624999999999998</v>
      </c>
      <c r="J41" s="255">
        <v>0.76388888888888884</v>
      </c>
      <c r="K41" s="255">
        <v>0.78333333333333333</v>
      </c>
      <c r="L41" s="255">
        <v>0.80625000000000002</v>
      </c>
      <c r="M41" s="256">
        <v>5.185185185185185E-2</v>
      </c>
      <c r="N41" s="255">
        <v>3.7499999999999999E-2</v>
      </c>
      <c r="O41" s="255">
        <v>0.49027777777777781</v>
      </c>
      <c r="P41" s="255">
        <v>0.49652777777777773</v>
      </c>
      <c r="Q41" s="255">
        <v>0.51250000000000007</v>
      </c>
      <c r="R41" s="255">
        <v>0.54513888888888895</v>
      </c>
      <c r="S41" s="254">
        <v>2.0458333333333334</v>
      </c>
      <c r="T41" s="257">
        <v>0.11013703703703703</v>
      </c>
      <c r="U41" s="111">
        <f t="shared" si="0"/>
        <v>788</v>
      </c>
      <c r="V41" s="171" t="str">
        <f t="shared" si="1"/>
        <v>Mintautas Šukys</v>
      </c>
    </row>
    <row r="42" spans="1:22" x14ac:dyDescent="0.25">
      <c r="A42" s="253">
        <v>40</v>
      </c>
      <c r="B42" s="253">
        <v>86</v>
      </c>
      <c r="C42" s="253" t="s">
        <v>2615</v>
      </c>
      <c r="D42" s="253" t="s">
        <v>2616</v>
      </c>
      <c r="E42" s="253" t="s">
        <v>2370</v>
      </c>
      <c r="F42" s="253" t="s">
        <v>889</v>
      </c>
      <c r="G42" s="254">
        <v>1.4875</v>
      </c>
      <c r="H42" s="255">
        <v>7.3611111111111113E-2</v>
      </c>
      <c r="I42" s="255">
        <v>0.74722222222222223</v>
      </c>
      <c r="J42" s="255">
        <v>0.7402777777777777</v>
      </c>
      <c r="K42" s="255">
        <v>0.73402777777777783</v>
      </c>
      <c r="L42" s="255">
        <v>0.74930555555555556</v>
      </c>
      <c r="M42" s="256">
        <v>4.9525462962962959E-2</v>
      </c>
      <c r="N42" s="255">
        <v>6.25E-2</v>
      </c>
      <c r="O42" s="255">
        <v>0.49652777777777773</v>
      </c>
      <c r="P42" s="255">
        <v>0.48541666666666666</v>
      </c>
      <c r="Q42" s="255">
        <v>0.5083333333333333</v>
      </c>
      <c r="R42" s="255">
        <v>0.52430555555555558</v>
      </c>
      <c r="S42" s="254">
        <v>2.0159722222222221</v>
      </c>
      <c r="T42" s="257">
        <v>0.11020798611111111</v>
      </c>
      <c r="U42" s="111">
        <f t="shared" si="0"/>
        <v>787</v>
      </c>
      <c r="V42" s="171" t="str">
        <f t="shared" si="1"/>
        <v>Andrej Vidinevič</v>
      </c>
    </row>
    <row r="43" spans="1:22" x14ac:dyDescent="0.25">
      <c r="A43" s="253">
        <v>41</v>
      </c>
      <c r="B43" s="253">
        <v>56</v>
      </c>
      <c r="C43" s="253" t="s">
        <v>2617</v>
      </c>
      <c r="D43" s="253" t="s">
        <v>710</v>
      </c>
      <c r="E43" s="253" t="s">
        <v>2370</v>
      </c>
      <c r="F43" s="253"/>
      <c r="G43" s="254">
        <v>1.3638888888888889</v>
      </c>
      <c r="H43" s="255">
        <v>6.8749999999999992E-2</v>
      </c>
      <c r="I43" s="255">
        <v>0.74513888888888891</v>
      </c>
      <c r="J43" s="255">
        <v>0.72777777777777775</v>
      </c>
      <c r="K43" s="255">
        <v>0.74097222222222225</v>
      </c>
      <c r="L43" s="255">
        <v>0.74513888888888891</v>
      </c>
      <c r="M43" s="256">
        <v>4.9340277777777775E-2</v>
      </c>
      <c r="N43" s="255">
        <v>3.2638888888888891E-2</v>
      </c>
      <c r="O43" s="255">
        <v>0.55138888888888882</v>
      </c>
      <c r="P43" s="255">
        <v>0.53055555555555556</v>
      </c>
      <c r="Q43" s="255">
        <v>0.54861111111111105</v>
      </c>
      <c r="R43" s="255">
        <v>0.55833333333333335</v>
      </c>
      <c r="S43" s="254">
        <v>2.1895833333333332</v>
      </c>
      <c r="T43" s="257">
        <v>0.11028958333333333</v>
      </c>
      <c r="U43" s="111">
        <f t="shared" si="0"/>
        <v>786</v>
      </c>
      <c r="V43" s="171" t="str">
        <f t="shared" si="1"/>
        <v>Simonas Paketūras</v>
      </c>
    </row>
    <row r="44" spans="1:22" x14ac:dyDescent="0.25">
      <c r="A44" s="253">
        <v>42</v>
      </c>
      <c r="B44" s="253">
        <v>77</v>
      </c>
      <c r="C44" s="253" t="s">
        <v>2618</v>
      </c>
      <c r="D44" s="253" t="s">
        <v>927</v>
      </c>
      <c r="E44" s="253" t="s">
        <v>2370</v>
      </c>
      <c r="F44" s="253" t="s">
        <v>889</v>
      </c>
      <c r="G44" s="254">
        <v>1.3618055555555555</v>
      </c>
      <c r="H44" s="255">
        <v>6.805555555555555E-2</v>
      </c>
      <c r="I44" s="255">
        <v>0.74722222222222223</v>
      </c>
      <c r="J44" s="255">
        <v>0.76666666666666661</v>
      </c>
      <c r="K44" s="255">
        <v>0.78819444444444453</v>
      </c>
      <c r="L44" s="255">
        <v>0.78472222222222221</v>
      </c>
      <c r="M44" s="256">
        <v>5.1469907407407402E-2</v>
      </c>
      <c r="N44" s="255">
        <v>5.347222222222222E-2</v>
      </c>
      <c r="O44" s="255">
        <v>0.52013888888888882</v>
      </c>
      <c r="P44" s="255">
        <v>0.50694444444444442</v>
      </c>
      <c r="Q44" s="255">
        <v>0.5131944444444444</v>
      </c>
      <c r="R44" s="255">
        <v>0.51041666666666663</v>
      </c>
      <c r="S44" s="254">
        <v>2.0513888888888889</v>
      </c>
      <c r="T44" s="257">
        <v>0.11042430555555556</v>
      </c>
      <c r="U44" s="111">
        <f t="shared" si="0"/>
        <v>786</v>
      </c>
      <c r="V44" s="171" t="str">
        <f t="shared" si="1"/>
        <v>Marius Turulis</v>
      </c>
    </row>
    <row r="45" spans="1:22" x14ac:dyDescent="0.25">
      <c r="A45" s="253">
        <v>43</v>
      </c>
      <c r="B45" s="253">
        <v>64</v>
      </c>
      <c r="C45" s="253" t="s">
        <v>2619</v>
      </c>
      <c r="D45" s="253" t="s">
        <v>965</v>
      </c>
      <c r="E45" s="253" t="s">
        <v>2370</v>
      </c>
      <c r="F45" s="253"/>
      <c r="G45" s="254">
        <v>1.2930555555555556</v>
      </c>
      <c r="H45" s="255">
        <v>9.4444444444444442E-2</v>
      </c>
      <c r="I45" s="255">
        <v>0.7583333333333333</v>
      </c>
      <c r="J45" s="255">
        <v>0.72083333333333333</v>
      </c>
      <c r="K45" s="255">
        <v>0.74375000000000002</v>
      </c>
      <c r="L45" s="255">
        <v>0.75416666666666676</v>
      </c>
      <c r="M45" s="256">
        <v>4.9629629629629635E-2</v>
      </c>
      <c r="N45" s="255">
        <v>4.6527777777777779E-2</v>
      </c>
      <c r="O45" s="255">
        <v>0.54236111111111118</v>
      </c>
      <c r="P45" s="255">
        <v>0.57152777777777775</v>
      </c>
      <c r="Q45" s="255">
        <v>0.58819444444444446</v>
      </c>
      <c r="R45" s="255">
        <v>0.5180555555555556</v>
      </c>
      <c r="S45" s="254">
        <v>2.2215277777777778</v>
      </c>
      <c r="T45" s="257">
        <v>0.1105778935185185</v>
      </c>
      <c r="U45" s="111">
        <f t="shared" si="0"/>
        <v>784</v>
      </c>
      <c r="V45" s="171" t="str">
        <f t="shared" si="1"/>
        <v>Darius Šimkus</v>
      </c>
    </row>
    <row r="46" spans="1:22" x14ac:dyDescent="0.25">
      <c r="A46" s="253">
        <v>44</v>
      </c>
      <c r="B46" s="253">
        <v>68</v>
      </c>
      <c r="C46" s="253" t="s">
        <v>2620</v>
      </c>
      <c r="D46" s="253" t="s">
        <v>898</v>
      </c>
      <c r="E46" s="253" t="s">
        <v>2370</v>
      </c>
      <c r="F46" s="253"/>
      <c r="G46" s="254">
        <v>1.2993055555555555</v>
      </c>
      <c r="H46" s="255">
        <v>8.5416666666666655E-2</v>
      </c>
      <c r="I46" s="255">
        <v>0.75555555555555554</v>
      </c>
      <c r="J46" s="255">
        <v>0.74722222222222223</v>
      </c>
      <c r="K46" s="255">
        <v>0.7319444444444444</v>
      </c>
      <c r="L46" s="255">
        <v>0.7631944444444444</v>
      </c>
      <c r="M46" s="256">
        <v>4.9976851851851856E-2</v>
      </c>
      <c r="N46" s="255">
        <v>7.5694444444444439E-2</v>
      </c>
      <c r="O46" s="255">
        <v>0.5493055555555556</v>
      </c>
      <c r="P46" s="255">
        <v>0.53611111111111109</v>
      </c>
      <c r="Q46" s="255">
        <v>0.5444444444444444</v>
      </c>
      <c r="R46" s="255">
        <v>0.54791666666666672</v>
      </c>
      <c r="S46" s="254">
        <v>2.1784722222222221</v>
      </c>
      <c r="T46" s="257">
        <v>0.11065219907407407</v>
      </c>
      <c r="U46" s="111">
        <f t="shared" si="0"/>
        <v>784</v>
      </c>
      <c r="V46" s="171" t="str">
        <f t="shared" si="1"/>
        <v>Tomas Slausgalvis</v>
      </c>
    </row>
    <row r="47" spans="1:22" x14ac:dyDescent="0.25">
      <c r="A47" s="253">
        <v>45</v>
      </c>
      <c r="B47" s="253">
        <v>7</v>
      </c>
      <c r="C47" s="253" t="s">
        <v>2621</v>
      </c>
      <c r="D47" s="253" t="s">
        <v>864</v>
      </c>
      <c r="E47" s="253" t="s">
        <v>2370</v>
      </c>
      <c r="F47" s="253"/>
      <c r="G47" s="254">
        <v>1.3583333333333334</v>
      </c>
      <c r="H47" s="255">
        <v>5.6944444444444443E-2</v>
      </c>
      <c r="I47" s="255">
        <v>0.75486111111111109</v>
      </c>
      <c r="J47" s="255">
        <v>0.76388888888888884</v>
      </c>
      <c r="K47" s="255">
        <v>0.80069444444444438</v>
      </c>
      <c r="L47" s="255">
        <v>0.7909722222222223</v>
      </c>
      <c r="M47" s="256">
        <v>5.1840277777777777E-2</v>
      </c>
      <c r="N47" s="255">
        <v>4.0972222222222222E-2</v>
      </c>
      <c r="O47" s="255">
        <v>0.53194444444444444</v>
      </c>
      <c r="P47" s="255">
        <v>0.5229166666666667</v>
      </c>
      <c r="Q47" s="255">
        <v>0.52916666666666667</v>
      </c>
      <c r="R47" s="255">
        <v>0.53402777777777777</v>
      </c>
      <c r="S47" s="254">
        <v>2.1187499999999999</v>
      </c>
      <c r="T47" s="257">
        <v>0.11146527777777777</v>
      </c>
      <c r="U47" s="111">
        <f t="shared" si="0"/>
        <v>778</v>
      </c>
      <c r="V47" s="171" t="str">
        <f t="shared" si="1"/>
        <v>Danas Andriuškevičius</v>
      </c>
    </row>
    <row r="48" spans="1:22" x14ac:dyDescent="0.25">
      <c r="A48" s="253">
        <v>46</v>
      </c>
      <c r="B48" s="253">
        <v>28</v>
      </c>
      <c r="C48" s="253" t="s">
        <v>2622</v>
      </c>
      <c r="D48" s="253" t="s">
        <v>965</v>
      </c>
      <c r="E48" s="253" t="s">
        <v>2370</v>
      </c>
      <c r="F48" s="253"/>
      <c r="G48" s="254">
        <v>1.3479166666666667</v>
      </c>
      <c r="H48" s="255">
        <v>0.10972222222222222</v>
      </c>
      <c r="I48" s="255">
        <v>0.68680555555555556</v>
      </c>
      <c r="J48" s="255">
        <v>0.70486111111111116</v>
      </c>
      <c r="K48" s="255">
        <v>0.72430555555555554</v>
      </c>
      <c r="L48" s="255">
        <v>0.71875</v>
      </c>
      <c r="M48" s="256">
        <v>4.7268518518518515E-2</v>
      </c>
      <c r="N48" s="255">
        <v>4.9999999999999996E-2</v>
      </c>
      <c r="O48" s="255">
        <v>0.60833333333333328</v>
      </c>
      <c r="P48" s="255">
        <v>0.57222222222222219</v>
      </c>
      <c r="Q48" s="255">
        <v>0.58958333333333335</v>
      </c>
      <c r="R48" s="255">
        <v>0.5805555555555556</v>
      </c>
      <c r="S48" s="254">
        <v>2.3520833333333333</v>
      </c>
      <c r="T48" s="257">
        <v>0.11163518518518518</v>
      </c>
      <c r="U48" s="111">
        <f t="shared" si="0"/>
        <v>777</v>
      </c>
      <c r="V48" s="171" t="str">
        <f t="shared" si="1"/>
        <v>Tomas Gedvilas</v>
      </c>
    </row>
    <row r="49" spans="1:22" x14ac:dyDescent="0.25">
      <c r="A49" s="253">
        <v>47</v>
      </c>
      <c r="B49" s="253">
        <v>87</v>
      </c>
      <c r="C49" s="253" t="s">
        <v>2623</v>
      </c>
      <c r="D49" s="253" t="s">
        <v>875</v>
      </c>
      <c r="E49" s="253" t="s">
        <v>2370</v>
      </c>
      <c r="F49" s="253" t="s">
        <v>901</v>
      </c>
      <c r="G49" s="254">
        <v>1.3243055555555556</v>
      </c>
      <c r="H49" s="255">
        <v>8.4722222222222213E-2</v>
      </c>
      <c r="I49" s="255">
        <v>0.73888888888888893</v>
      </c>
      <c r="J49" s="255">
        <v>0.72499999999999998</v>
      </c>
      <c r="K49" s="255">
        <v>0.75555555555555554</v>
      </c>
      <c r="L49" s="255">
        <v>0.79027777777777775</v>
      </c>
      <c r="M49" s="256">
        <v>5.0173611111111106E-2</v>
      </c>
      <c r="N49" s="255">
        <v>6.1805555555555558E-2</v>
      </c>
      <c r="O49" s="255">
        <v>0.55486111111111114</v>
      </c>
      <c r="P49" s="255">
        <v>0.5444444444444444</v>
      </c>
      <c r="Q49" s="255">
        <v>0.56666666666666665</v>
      </c>
      <c r="R49" s="255">
        <v>0.55555555555555558</v>
      </c>
      <c r="S49" s="254">
        <v>2.2229166666666669</v>
      </c>
      <c r="T49" s="257">
        <v>0.11175567129629631</v>
      </c>
      <c r="U49" s="111">
        <f t="shared" si="0"/>
        <v>776</v>
      </c>
      <c r="V49" s="171" t="str">
        <f t="shared" si="1"/>
        <v>Kestutis Virbickas</v>
      </c>
    </row>
    <row r="50" spans="1:22" x14ac:dyDescent="0.25">
      <c r="A50" s="253">
        <v>48</v>
      </c>
      <c r="B50" s="253">
        <v>51</v>
      </c>
      <c r="C50" s="253" t="s">
        <v>2624</v>
      </c>
      <c r="D50" s="253" t="s">
        <v>2217</v>
      </c>
      <c r="E50" s="253" t="s">
        <v>2370</v>
      </c>
      <c r="F50" s="253" t="s">
        <v>889</v>
      </c>
      <c r="G50" s="254">
        <v>1.1305555555555555</v>
      </c>
      <c r="H50" s="255">
        <v>6.7361111111111108E-2</v>
      </c>
      <c r="I50" s="255">
        <v>0.77638888888888891</v>
      </c>
      <c r="J50" s="255">
        <v>0.78125</v>
      </c>
      <c r="K50" s="255">
        <v>0.79375000000000007</v>
      </c>
      <c r="L50" s="255">
        <v>0.80347222222222225</v>
      </c>
      <c r="M50" s="256">
        <v>5.2592592592592587E-2</v>
      </c>
      <c r="N50" s="255">
        <v>5.486111111111111E-2</v>
      </c>
      <c r="O50" s="255">
        <v>0.56527777777777777</v>
      </c>
      <c r="P50" s="255">
        <v>0.56180555555555556</v>
      </c>
      <c r="Q50" s="255">
        <v>0.5854166666666667</v>
      </c>
      <c r="R50" s="255">
        <v>0.58958333333333335</v>
      </c>
      <c r="S50" s="254">
        <v>2.3034722222222221</v>
      </c>
      <c r="T50" s="257">
        <v>0.11189282407407408</v>
      </c>
      <c r="U50" s="111">
        <f t="shared" si="0"/>
        <v>775</v>
      </c>
      <c r="V50" s="171" t="str">
        <f t="shared" si="1"/>
        <v>Aurelijus Motiejūnas</v>
      </c>
    </row>
    <row r="51" spans="1:22" x14ac:dyDescent="0.25">
      <c r="A51" s="253">
        <v>49</v>
      </c>
      <c r="B51" s="253">
        <v>45</v>
      </c>
      <c r="C51" s="253" t="s">
        <v>2625</v>
      </c>
      <c r="D51" s="253" t="s">
        <v>940</v>
      </c>
      <c r="E51" s="253" t="s">
        <v>2370</v>
      </c>
      <c r="F51" s="253"/>
      <c r="G51" s="254">
        <v>1.2513888888888889</v>
      </c>
      <c r="H51" s="255">
        <v>9.8611111111111108E-2</v>
      </c>
      <c r="I51" s="255">
        <v>0.82361111111111107</v>
      </c>
      <c r="J51" s="255">
        <v>0.8256944444444444</v>
      </c>
      <c r="K51" s="255">
        <v>0.83472222222222225</v>
      </c>
      <c r="L51" s="255">
        <v>0.82777777777777783</v>
      </c>
      <c r="M51" s="256">
        <v>5.5208333333333331E-2</v>
      </c>
      <c r="N51" s="255">
        <v>5.9027777777777783E-2</v>
      </c>
      <c r="O51" s="255">
        <v>0.54166666666666663</v>
      </c>
      <c r="P51" s="255">
        <v>0.49791666666666662</v>
      </c>
      <c r="Q51" s="255">
        <v>0.4826388888888889</v>
      </c>
      <c r="R51" s="255">
        <v>0.47986111111111113</v>
      </c>
      <c r="S51" s="254">
        <v>2.0034722222222223</v>
      </c>
      <c r="T51" s="257">
        <v>0.1121099537037037</v>
      </c>
      <c r="U51" s="111">
        <f t="shared" si="0"/>
        <v>774</v>
      </c>
      <c r="V51" s="171" t="str">
        <f t="shared" si="1"/>
        <v>Rolandas Kriugžda</v>
      </c>
    </row>
    <row r="52" spans="1:22" x14ac:dyDescent="0.25">
      <c r="A52" s="253">
        <v>50</v>
      </c>
      <c r="B52" s="253">
        <v>83</v>
      </c>
      <c r="C52" s="253" t="s">
        <v>2626</v>
      </c>
      <c r="D52" s="253" t="s">
        <v>710</v>
      </c>
      <c r="E52" s="253" t="s">
        <v>2370</v>
      </c>
      <c r="F52" s="253"/>
      <c r="G52" s="254">
        <v>1.3840277777777779</v>
      </c>
      <c r="H52" s="255">
        <v>6.805555555555555E-2</v>
      </c>
      <c r="I52" s="255">
        <v>0.7944444444444444</v>
      </c>
      <c r="J52" s="255">
        <v>0.78402777777777777</v>
      </c>
      <c r="K52" s="255">
        <v>0.78333333333333333</v>
      </c>
      <c r="L52" s="255">
        <v>0.79513888888888884</v>
      </c>
      <c r="M52" s="256">
        <v>5.2627314814814814E-2</v>
      </c>
      <c r="N52" s="255">
        <v>4.5138888888888888E-2</v>
      </c>
      <c r="O52" s="255">
        <v>0.52500000000000002</v>
      </c>
      <c r="P52" s="255">
        <v>0.51041666666666663</v>
      </c>
      <c r="Q52" s="255">
        <v>0.52638888888888891</v>
      </c>
      <c r="R52" s="255">
        <v>0.52152777777777781</v>
      </c>
      <c r="S52" s="254">
        <v>2.0847222222222221</v>
      </c>
      <c r="T52" s="257">
        <v>0.11236261574074075</v>
      </c>
      <c r="U52" s="111">
        <f t="shared" si="0"/>
        <v>772</v>
      </c>
      <c r="V52" s="171" t="str">
        <f t="shared" si="1"/>
        <v>Jevgenijus Vasiljevas</v>
      </c>
    </row>
    <row r="53" spans="1:22" x14ac:dyDescent="0.25">
      <c r="A53" s="253">
        <v>51</v>
      </c>
      <c r="B53" s="253">
        <v>4</v>
      </c>
      <c r="C53" s="253" t="s">
        <v>2627</v>
      </c>
      <c r="D53" s="253" t="s">
        <v>864</v>
      </c>
      <c r="E53" s="253" t="s">
        <v>2370</v>
      </c>
      <c r="F53" s="253"/>
      <c r="G53" s="254">
        <v>1.3499999999999999</v>
      </c>
      <c r="H53" s="255">
        <v>7.1527777777777787E-2</v>
      </c>
      <c r="I53" s="255">
        <v>0.75416666666666676</v>
      </c>
      <c r="J53" s="255">
        <v>0.74930555555555556</v>
      </c>
      <c r="K53" s="255">
        <v>0.78055555555555556</v>
      </c>
      <c r="L53" s="255">
        <v>0.7895833333333333</v>
      </c>
      <c r="M53" s="256">
        <v>5.1249999999999997E-2</v>
      </c>
      <c r="N53" s="255">
        <v>3.888888888888889E-2</v>
      </c>
      <c r="O53" s="255">
        <v>0.56527777777777777</v>
      </c>
      <c r="P53" s="255">
        <v>0.5541666666666667</v>
      </c>
      <c r="Q53" s="255">
        <v>0.56111111111111112</v>
      </c>
      <c r="R53" s="255">
        <v>0.56597222222222221</v>
      </c>
      <c r="S53" s="254">
        <v>2.2479166666666668</v>
      </c>
      <c r="T53" s="257">
        <v>0.11309039351851852</v>
      </c>
      <c r="U53" s="111">
        <f t="shared" si="0"/>
        <v>767</v>
      </c>
      <c r="V53" s="171" t="str">
        <f t="shared" si="1"/>
        <v>Dovydas Aidziulis</v>
      </c>
    </row>
    <row r="54" spans="1:22" x14ac:dyDescent="0.25">
      <c r="A54" s="253">
        <v>52</v>
      </c>
      <c r="B54" s="253">
        <v>95</v>
      </c>
      <c r="C54" s="253" t="s">
        <v>2628</v>
      </c>
      <c r="D54" s="253" t="s">
        <v>710</v>
      </c>
      <c r="E54" s="253" t="s">
        <v>2370</v>
      </c>
      <c r="F54" s="253"/>
      <c r="G54" s="254">
        <v>1.2826388888888889</v>
      </c>
      <c r="H54" s="255">
        <v>0.12152777777777778</v>
      </c>
      <c r="I54" s="255">
        <v>0.75486111111111109</v>
      </c>
      <c r="J54" s="255">
        <v>0.78749999999999998</v>
      </c>
      <c r="K54" s="255">
        <v>0.7895833333333333</v>
      </c>
      <c r="L54" s="255">
        <v>0.78402777777777777</v>
      </c>
      <c r="M54" s="256">
        <v>5.1944444444444439E-2</v>
      </c>
      <c r="N54" s="255">
        <v>6.1111111111111116E-2</v>
      </c>
      <c r="O54" s="255">
        <v>0.53749999999999998</v>
      </c>
      <c r="P54" s="255">
        <v>0.54027777777777775</v>
      </c>
      <c r="Q54" s="255">
        <v>0.56180555555555556</v>
      </c>
      <c r="R54" s="255">
        <v>0.56944444444444442</v>
      </c>
      <c r="S54" s="254">
        <v>2.2104166666666667</v>
      </c>
      <c r="T54" s="257">
        <v>0.11323715277777778</v>
      </c>
      <c r="U54" s="111">
        <f t="shared" si="0"/>
        <v>766</v>
      </c>
      <c r="V54" s="171" t="str">
        <f t="shared" si="1"/>
        <v>Ruslanas Trakšelis</v>
      </c>
    </row>
    <row r="55" spans="1:22" x14ac:dyDescent="0.25">
      <c r="A55" s="253">
        <v>53</v>
      </c>
      <c r="B55" s="253">
        <v>93</v>
      </c>
      <c r="C55" s="253" t="s">
        <v>2629</v>
      </c>
      <c r="D55" s="253" t="s">
        <v>973</v>
      </c>
      <c r="E55" s="253" t="s">
        <v>2370</v>
      </c>
      <c r="F55" s="253"/>
      <c r="G55" s="254">
        <v>1.6701388888888891</v>
      </c>
      <c r="H55" s="255">
        <v>9.6527777777777768E-2</v>
      </c>
      <c r="I55" s="255">
        <v>0.74722222222222223</v>
      </c>
      <c r="J55" s="255">
        <v>0.74861111111111101</v>
      </c>
      <c r="K55" s="255">
        <v>0.7368055555555556</v>
      </c>
      <c r="L55" s="255">
        <v>0.7583333333333333</v>
      </c>
      <c r="M55" s="256">
        <v>4.9861111111111113E-2</v>
      </c>
      <c r="N55" s="255">
        <v>5.4166666666666669E-2</v>
      </c>
      <c r="O55" s="255">
        <v>0.5083333333333333</v>
      </c>
      <c r="P55" s="255">
        <v>0.49861111111111112</v>
      </c>
      <c r="Q55" s="255">
        <v>0.50277777777777777</v>
      </c>
      <c r="R55" s="255">
        <v>0.50486111111111109</v>
      </c>
      <c r="S55" s="254">
        <v>2.0152777777777779</v>
      </c>
      <c r="T55" s="257">
        <v>0.11382523148148148</v>
      </c>
      <c r="U55" s="111">
        <f t="shared" si="0"/>
        <v>762</v>
      </c>
      <c r="V55" s="171" t="str">
        <f t="shared" si="1"/>
        <v>Vitalijus Žilys</v>
      </c>
    </row>
    <row r="56" spans="1:22" x14ac:dyDescent="0.25">
      <c r="A56" s="253">
        <v>54</v>
      </c>
      <c r="B56" s="253">
        <v>8</v>
      </c>
      <c r="C56" s="253" t="s">
        <v>2630</v>
      </c>
      <c r="D56" s="253" t="s">
        <v>2631</v>
      </c>
      <c r="E56" s="253" t="s">
        <v>2370</v>
      </c>
      <c r="F56" s="253"/>
      <c r="G56" s="254">
        <v>1.6451388888888889</v>
      </c>
      <c r="H56" s="255">
        <v>8.8888888888888892E-2</v>
      </c>
      <c r="I56" s="255">
        <v>0.73055555555555562</v>
      </c>
      <c r="J56" s="255">
        <v>0.7270833333333333</v>
      </c>
      <c r="K56" s="255">
        <v>0.73888888888888893</v>
      </c>
      <c r="L56" s="255">
        <v>0.76250000000000007</v>
      </c>
      <c r="M56" s="256">
        <v>4.9340277777777775E-2</v>
      </c>
      <c r="N56" s="255">
        <v>4.3750000000000004E-2</v>
      </c>
      <c r="O56" s="255">
        <v>0.53194444444444444</v>
      </c>
      <c r="P56" s="255">
        <v>0.5180555555555556</v>
      </c>
      <c r="Q56" s="255">
        <v>0.53749999999999998</v>
      </c>
      <c r="R56" s="255">
        <v>0.56041666666666667</v>
      </c>
      <c r="S56" s="254">
        <v>2.1486111111111112</v>
      </c>
      <c r="T56" s="257">
        <v>0.11481747685185185</v>
      </c>
      <c r="U56" s="111">
        <f t="shared" si="0"/>
        <v>755</v>
      </c>
      <c r="V56" s="171" t="str">
        <f t="shared" si="1"/>
        <v>Andrius Arnasius</v>
      </c>
    </row>
    <row r="57" spans="1:22" x14ac:dyDescent="0.25">
      <c r="A57" s="253">
        <v>55</v>
      </c>
      <c r="B57" s="253">
        <v>21</v>
      </c>
      <c r="C57" s="253" t="s">
        <v>2632</v>
      </c>
      <c r="D57" s="253" t="s">
        <v>927</v>
      </c>
      <c r="E57" s="253" t="s">
        <v>2370</v>
      </c>
      <c r="F57" s="253" t="s">
        <v>901</v>
      </c>
      <c r="G57" s="254">
        <v>1.4986111111111111</v>
      </c>
      <c r="H57" s="255">
        <v>7.6388888888888895E-2</v>
      </c>
      <c r="I57" s="255">
        <v>0.7631944444444444</v>
      </c>
      <c r="J57" s="255">
        <v>0.77777777777777779</v>
      </c>
      <c r="K57" s="255">
        <v>0.78472222222222221</v>
      </c>
      <c r="L57" s="255">
        <v>0.82500000000000007</v>
      </c>
      <c r="M57" s="256">
        <v>5.2523148148148145E-2</v>
      </c>
      <c r="N57" s="255">
        <v>5.6250000000000001E-2</v>
      </c>
      <c r="O57" s="255">
        <v>0.53472222222222221</v>
      </c>
      <c r="P57" s="255">
        <v>0.52777777777777779</v>
      </c>
      <c r="Q57" s="255">
        <v>0.52777777777777779</v>
      </c>
      <c r="R57" s="255">
        <v>0.51736111111111105</v>
      </c>
      <c r="S57" s="254">
        <v>2.1083333333333334</v>
      </c>
      <c r="T57" s="257">
        <v>0.11487905092592593</v>
      </c>
      <c r="U57" s="111">
        <f t="shared" si="0"/>
        <v>755</v>
      </c>
      <c r="V57" s="171" t="str">
        <f t="shared" si="1"/>
        <v>Rimantas Butkevičius</v>
      </c>
    </row>
    <row r="58" spans="1:22" x14ac:dyDescent="0.25">
      <c r="A58" s="253">
        <v>56</v>
      </c>
      <c r="B58" s="253">
        <v>3</v>
      </c>
      <c r="C58" s="253" t="s">
        <v>2633</v>
      </c>
      <c r="D58" s="253" t="s">
        <v>937</v>
      </c>
      <c r="E58" s="253" t="s">
        <v>2370</v>
      </c>
      <c r="F58" s="253"/>
      <c r="G58" s="254">
        <v>1.3263888888888888</v>
      </c>
      <c r="H58" s="255">
        <v>6.6666666666666666E-2</v>
      </c>
      <c r="I58" s="255">
        <v>0.79236111111111107</v>
      </c>
      <c r="J58" s="255">
        <v>0.82986111111111116</v>
      </c>
      <c r="K58" s="255">
        <v>0.81111111111111101</v>
      </c>
      <c r="L58" s="255">
        <v>0.84583333333333333</v>
      </c>
      <c r="M58" s="256">
        <v>5.4664351851851846E-2</v>
      </c>
      <c r="N58" s="255">
        <v>3.2638888888888891E-2</v>
      </c>
      <c r="O58" s="255">
        <v>0.49236111111111108</v>
      </c>
      <c r="P58" s="255">
        <v>0.55694444444444446</v>
      </c>
      <c r="Q58" s="255">
        <v>0.59236111111111112</v>
      </c>
      <c r="R58" s="255">
        <v>0.56666666666666665</v>
      </c>
      <c r="S58" s="254">
        <v>2.2090277777777776</v>
      </c>
      <c r="T58" s="257">
        <v>0.11528587962962962</v>
      </c>
      <c r="U58" s="111">
        <f t="shared" si="0"/>
        <v>752</v>
      </c>
      <c r="V58" s="171" t="str">
        <f t="shared" si="1"/>
        <v>Donatas Adomonis</v>
      </c>
    </row>
    <row r="59" spans="1:22" x14ac:dyDescent="0.25">
      <c r="A59" s="253">
        <v>57</v>
      </c>
      <c r="B59" s="253">
        <v>53</v>
      </c>
      <c r="C59" s="253" t="s">
        <v>2634</v>
      </c>
      <c r="D59" s="253" t="s">
        <v>710</v>
      </c>
      <c r="E59" s="253" t="s">
        <v>2370</v>
      </c>
      <c r="F59" s="253"/>
      <c r="G59" s="254">
        <v>1.2798611111111111</v>
      </c>
      <c r="H59" s="255">
        <v>6.3194444444444442E-2</v>
      </c>
      <c r="I59" s="255">
        <v>0.72916666666666663</v>
      </c>
      <c r="J59" s="255">
        <v>0.72916666666666663</v>
      </c>
      <c r="K59" s="255">
        <v>0.74305555555555547</v>
      </c>
      <c r="L59" s="255">
        <v>0.80208333333333337</v>
      </c>
      <c r="M59" s="256">
        <v>5.0081018518518518E-2</v>
      </c>
      <c r="N59" s="255">
        <v>2.5694444444444447E-2</v>
      </c>
      <c r="O59" s="255">
        <v>0.61944444444444446</v>
      </c>
      <c r="P59" s="255">
        <v>0.63402777777777775</v>
      </c>
      <c r="Q59" s="255">
        <v>0.65902777777777777</v>
      </c>
      <c r="R59" s="255">
        <v>0.64583333333333337</v>
      </c>
      <c r="S59" s="256">
        <v>4.2662037037037033E-2</v>
      </c>
      <c r="T59" s="257">
        <v>0.11558333333333333</v>
      </c>
      <c r="U59" s="111">
        <f t="shared" si="0"/>
        <v>750</v>
      </c>
      <c r="V59" s="171" t="str">
        <f t="shared" si="1"/>
        <v>Antanas Norkevicius</v>
      </c>
    </row>
    <row r="60" spans="1:22" x14ac:dyDescent="0.25">
      <c r="A60" s="253">
        <v>58</v>
      </c>
      <c r="B60" s="253">
        <v>37</v>
      </c>
      <c r="C60" s="253" t="s">
        <v>2635</v>
      </c>
      <c r="D60" s="253" t="s">
        <v>864</v>
      </c>
      <c r="E60" s="253" t="s">
        <v>2370</v>
      </c>
      <c r="F60" s="253"/>
      <c r="G60" s="254">
        <v>1.7895833333333335</v>
      </c>
      <c r="H60" s="255">
        <v>7.8472222222222221E-2</v>
      </c>
      <c r="I60" s="255">
        <v>0.78680555555555554</v>
      </c>
      <c r="J60" s="255">
        <v>0.77569444444444446</v>
      </c>
      <c r="K60" s="255">
        <v>0.77847222222222223</v>
      </c>
      <c r="L60" s="255">
        <v>0.76666666666666661</v>
      </c>
      <c r="M60" s="256">
        <v>5.1817129629629623E-2</v>
      </c>
      <c r="N60" s="255">
        <v>5.347222222222222E-2</v>
      </c>
      <c r="O60" s="255">
        <v>0.4993055555555555</v>
      </c>
      <c r="P60" s="255">
        <v>0.48541666666666666</v>
      </c>
      <c r="Q60" s="255">
        <v>0.4916666666666667</v>
      </c>
      <c r="R60" s="255">
        <v>0.4916666666666667</v>
      </c>
      <c r="S60" s="254">
        <v>1.96875</v>
      </c>
      <c r="T60" s="257">
        <v>0.11669201388888889</v>
      </c>
      <c r="U60" s="111">
        <f t="shared" si="0"/>
        <v>743</v>
      </c>
      <c r="V60" s="171" t="str">
        <f t="shared" si="1"/>
        <v>Petras Katinas</v>
      </c>
    </row>
    <row r="61" spans="1:22" x14ac:dyDescent="0.25">
      <c r="A61" s="253">
        <v>59</v>
      </c>
      <c r="B61" s="253">
        <v>30</v>
      </c>
      <c r="C61" s="253" t="s">
        <v>2636</v>
      </c>
      <c r="D61" s="253" t="s">
        <v>898</v>
      </c>
      <c r="E61" s="253" t="s">
        <v>2370</v>
      </c>
      <c r="F61" s="253"/>
      <c r="G61" s="254">
        <v>1.502777777777778</v>
      </c>
      <c r="H61" s="255">
        <v>0.10277777777777779</v>
      </c>
      <c r="I61" s="255">
        <v>0.78402777777777777</v>
      </c>
      <c r="J61" s="255">
        <v>0.79722222222222217</v>
      </c>
      <c r="K61" s="255">
        <v>0.81388888888888899</v>
      </c>
      <c r="L61" s="255">
        <v>0.8340277777777777</v>
      </c>
      <c r="M61" s="256">
        <v>5.3842592592592588E-2</v>
      </c>
      <c r="N61" s="255">
        <v>7.2222222222222229E-2</v>
      </c>
      <c r="O61" s="255">
        <v>0.50763888888888886</v>
      </c>
      <c r="P61" s="255">
        <v>0.50486111111111109</v>
      </c>
      <c r="Q61" s="255">
        <v>0.53125</v>
      </c>
      <c r="R61" s="255">
        <v>0.5708333333333333</v>
      </c>
      <c r="S61" s="254">
        <v>2.1159722222222221</v>
      </c>
      <c r="T61" s="257">
        <v>0.11710474537037037</v>
      </c>
      <c r="U61" s="111">
        <f t="shared" si="0"/>
        <v>741</v>
      </c>
      <c r="V61" s="171" t="str">
        <f t="shared" si="1"/>
        <v>Valdemaras Geležiūnas</v>
      </c>
    </row>
    <row r="62" spans="1:22" x14ac:dyDescent="0.25">
      <c r="A62" s="253">
        <v>60</v>
      </c>
      <c r="B62" s="253">
        <v>33</v>
      </c>
      <c r="C62" s="253" t="s">
        <v>2637</v>
      </c>
      <c r="D62" s="253" t="s">
        <v>864</v>
      </c>
      <c r="E62" s="253" t="s">
        <v>2370</v>
      </c>
      <c r="F62" s="253" t="s">
        <v>889</v>
      </c>
      <c r="G62" s="254">
        <v>1.7194444444444443</v>
      </c>
      <c r="H62" s="255">
        <v>5.9027777777777783E-2</v>
      </c>
      <c r="I62" s="255">
        <v>0.81805555555555554</v>
      </c>
      <c r="J62" s="255">
        <v>0.77361111111111114</v>
      </c>
      <c r="K62" s="255">
        <v>0.79791666666666661</v>
      </c>
      <c r="L62" s="255">
        <v>0.79999999999999993</v>
      </c>
      <c r="M62" s="256">
        <v>5.3182870370370366E-2</v>
      </c>
      <c r="N62" s="255">
        <v>0.12986111111111112</v>
      </c>
      <c r="O62" s="255">
        <v>0.9194444444444444</v>
      </c>
      <c r="P62" s="255">
        <v>0.52083333333333337</v>
      </c>
      <c r="Q62" s="255">
        <v>0.51041666666666663</v>
      </c>
      <c r="R62" s="255">
        <v>6.2499999999999995E-3</v>
      </c>
      <c r="S62" s="254">
        <v>1.9576388888888889</v>
      </c>
      <c r="T62" s="257">
        <v>0.11763055555555556</v>
      </c>
      <c r="U62" s="111">
        <f t="shared" si="0"/>
        <v>737</v>
      </c>
      <c r="V62" s="171" t="str">
        <f t="shared" si="1"/>
        <v>Darius Jonaitis</v>
      </c>
    </row>
    <row r="63" spans="1:22" x14ac:dyDescent="0.25">
      <c r="A63" s="253">
        <v>61</v>
      </c>
      <c r="B63" s="253">
        <v>92</v>
      </c>
      <c r="C63" s="253" t="s">
        <v>2638</v>
      </c>
      <c r="D63" s="253" t="s">
        <v>710</v>
      </c>
      <c r="E63" s="253" t="s">
        <v>2370</v>
      </c>
      <c r="F63" s="253"/>
      <c r="G63" s="254">
        <v>1.4590277777777778</v>
      </c>
      <c r="H63" s="255">
        <v>9.5138888888888884E-2</v>
      </c>
      <c r="I63" s="255">
        <v>0.86597222222222225</v>
      </c>
      <c r="J63" s="255">
        <v>0.82708333333333339</v>
      </c>
      <c r="K63" s="255">
        <v>0.85486111111111107</v>
      </c>
      <c r="L63" s="255">
        <v>0.86319444444444438</v>
      </c>
      <c r="M63" s="256">
        <v>5.6863425925925921E-2</v>
      </c>
      <c r="N63" s="255">
        <v>3.1944444444444449E-2</v>
      </c>
      <c r="O63" s="255">
        <v>0.50208333333333333</v>
      </c>
      <c r="P63" s="255">
        <v>0.50138888888888888</v>
      </c>
      <c r="Q63" s="255">
        <v>0.53402777777777777</v>
      </c>
      <c r="R63" s="255">
        <v>0.53263888888888888</v>
      </c>
      <c r="S63" s="254">
        <v>2.0708333333333333</v>
      </c>
      <c r="T63" s="257">
        <v>0.11783923611111112</v>
      </c>
      <c r="U63" s="111">
        <f t="shared" si="0"/>
        <v>736</v>
      </c>
      <c r="V63" s="171" t="str">
        <f t="shared" si="1"/>
        <v>Žygimantas Zaleckas</v>
      </c>
    </row>
    <row r="64" spans="1:22" x14ac:dyDescent="0.25">
      <c r="A64" s="253">
        <v>62</v>
      </c>
      <c r="B64" s="253">
        <v>91</v>
      </c>
      <c r="C64" s="253" t="s">
        <v>2639</v>
      </c>
      <c r="D64" s="253" t="s">
        <v>2640</v>
      </c>
      <c r="E64" s="253" t="s">
        <v>2370</v>
      </c>
      <c r="F64" s="253" t="s">
        <v>889</v>
      </c>
      <c r="G64" s="254">
        <v>1.2756944444444445</v>
      </c>
      <c r="H64" s="255">
        <v>0.10833333333333334</v>
      </c>
      <c r="I64" s="255">
        <v>0.83263888888888893</v>
      </c>
      <c r="J64" s="255">
        <v>0.85625000000000007</v>
      </c>
      <c r="K64" s="255">
        <v>0.86805555555555547</v>
      </c>
      <c r="L64" s="255">
        <v>0.87708333333333333</v>
      </c>
      <c r="M64" s="256">
        <v>5.724537037037037E-2</v>
      </c>
      <c r="N64" s="255">
        <v>1.9444444444444445E-2</v>
      </c>
      <c r="O64" s="255">
        <v>0.55694444444444446</v>
      </c>
      <c r="P64" s="255">
        <v>0.55555555555555558</v>
      </c>
      <c r="Q64" s="255">
        <v>0.57430555555555551</v>
      </c>
      <c r="R64" s="255">
        <v>0.55902777777777779</v>
      </c>
      <c r="S64" s="254">
        <v>2.2472222222222222</v>
      </c>
      <c r="T64" s="257">
        <v>0.11811585648148148</v>
      </c>
      <c r="U64" s="111">
        <f t="shared" si="0"/>
        <v>734</v>
      </c>
      <c r="V64" s="171" t="str">
        <f t="shared" si="1"/>
        <v>Marius Žakas</v>
      </c>
    </row>
    <row r="65" spans="1:22" x14ac:dyDescent="0.25">
      <c r="A65" s="253">
        <v>63</v>
      </c>
      <c r="B65" s="253">
        <v>29</v>
      </c>
      <c r="C65" s="253" t="s">
        <v>2641</v>
      </c>
      <c r="D65" s="253" t="s">
        <v>710</v>
      </c>
      <c r="E65" s="253" t="s">
        <v>2370</v>
      </c>
      <c r="F65" s="253"/>
      <c r="G65" s="254">
        <v>1.4277777777777778</v>
      </c>
      <c r="H65" s="255">
        <v>8.0555555555555561E-2</v>
      </c>
      <c r="I65" s="255">
        <v>0.8125</v>
      </c>
      <c r="J65" s="255">
        <v>0.82916666666666661</v>
      </c>
      <c r="K65" s="255">
        <v>0.82013888888888886</v>
      </c>
      <c r="L65" s="255">
        <v>0.82500000000000007</v>
      </c>
      <c r="M65" s="256">
        <v>5.4803240740740743E-2</v>
      </c>
      <c r="N65" s="255">
        <v>5.347222222222222E-2</v>
      </c>
      <c r="O65" s="255">
        <v>0.5493055555555556</v>
      </c>
      <c r="P65" s="255">
        <v>0.55555555555555558</v>
      </c>
      <c r="Q65" s="255">
        <v>0.57291666666666663</v>
      </c>
      <c r="R65" s="255">
        <v>0.58680555555555558</v>
      </c>
      <c r="S65" s="254">
        <v>2.2652777777777779</v>
      </c>
      <c r="T65" s="257">
        <v>0.11860972222222221</v>
      </c>
      <c r="U65" s="111">
        <f t="shared" si="0"/>
        <v>731</v>
      </c>
      <c r="V65" s="171" t="str">
        <f t="shared" si="1"/>
        <v>Vytautas Geležinis</v>
      </c>
    </row>
    <row r="66" spans="1:22" x14ac:dyDescent="0.25">
      <c r="A66" s="253">
        <v>64</v>
      </c>
      <c r="B66" s="253">
        <v>23</v>
      </c>
      <c r="C66" s="253" t="s">
        <v>2642</v>
      </c>
      <c r="D66" s="253" t="s">
        <v>875</v>
      </c>
      <c r="E66" s="253" t="s">
        <v>2386</v>
      </c>
      <c r="F66" s="253"/>
      <c r="G66" s="254">
        <v>1.5</v>
      </c>
      <c r="H66" s="255">
        <v>7.9861111111111105E-2</v>
      </c>
      <c r="I66" s="255">
        <v>0.84027777777777779</v>
      </c>
      <c r="J66" s="255">
        <v>0.83888888888888891</v>
      </c>
      <c r="K66" s="255">
        <v>0.86875000000000002</v>
      </c>
      <c r="L66" s="255">
        <v>0.85138888888888886</v>
      </c>
      <c r="M66" s="256">
        <v>5.6666666666666671E-2</v>
      </c>
      <c r="N66" s="255">
        <v>3.6805555555555557E-2</v>
      </c>
      <c r="O66" s="255">
        <v>0.55069444444444449</v>
      </c>
      <c r="P66" s="255">
        <v>0.53680555555555554</v>
      </c>
      <c r="Q66" s="255">
        <v>0.53888888888888886</v>
      </c>
      <c r="R66" s="255">
        <v>0.53680555555555554</v>
      </c>
      <c r="S66" s="254">
        <v>2.1638888888888888</v>
      </c>
      <c r="T66" s="257">
        <v>0.11969965277777778</v>
      </c>
      <c r="U66" s="111">
        <f t="shared" si="0"/>
        <v>725</v>
      </c>
      <c r="V66" s="171" t="str">
        <f t="shared" si="1"/>
        <v>Polina Čachovskaja</v>
      </c>
    </row>
    <row r="67" spans="1:22" x14ac:dyDescent="0.25">
      <c r="A67" s="253">
        <v>65</v>
      </c>
      <c r="B67" s="253">
        <v>67</v>
      </c>
      <c r="C67" s="253" t="s">
        <v>2643</v>
      </c>
      <c r="D67" s="253" t="s">
        <v>710</v>
      </c>
      <c r="E67" s="253" t="s">
        <v>2370</v>
      </c>
      <c r="F67" s="253"/>
      <c r="G67" s="254">
        <v>1.6715277777777777</v>
      </c>
      <c r="H67" s="255">
        <v>0.10416666666666667</v>
      </c>
      <c r="I67" s="255">
        <v>0.86041666666666661</v>
      </c>
      <c r="J67" s="255">
        <v>0.83680555555555547</v>
      </c>
      <c r="K67" s="255">
        <v>0.88055555555555554</v>
      </c>
      <c r="L67" s="255">
        <v>0.89236111111111116</v>
      </c>
      <c r="M67" s="256">
        <v>5.785879629629629E-2</v>
      </c>
      <c r="N67" s="255">
        <v>4.6527777777777779E-2</v>
      </c>
      <c r="O67" s="255">
        <v>0.50972222222222219</v>
      </c>
      <c r="P67" s="255">
        <v>0.53125</v>
      </c>
      <c r="Q67" s="255">
        <v>0.55694444444444446</v>
      </c>
      <c r="R67" s="255">
        <v>0.5541666666666667</v>
      </c>
      <c r="S67" s="254">
        <v>2.1534722222222222</v>
      </c>
      <c r="T67" s="257">
        <v>0.12414675925925926</v>
      </c>
      <c r="U67" s="111">
        <f t="shared" si="0"/>
        <v>699</v>
      </c>
      <c r="V67" s="171" t="str">
        <f t="shared" si="1"/>
        <v>Darius Skusevičius</v>
      </c>
    </row>
    <row r="68" spans="1:22" x14ac:dyDescent="0.25">
      <c r="A68" s="253">
        <v>66</v>
      </c>
      <c r="B68" s="253">
        <v>42</v>
      </c>
      <c r="C68" s="253" t="s">
        <v>2644</v>
      </c>
      <c r="D68" s="253" t="s">
        <v>710</v>
      </c>
      <c r="E68" s="253" t="s">
        <v>2370</v>
      </c>
      <c r="F68" s="253"/>
      <c r="G68" s="254">
        <v>1.6569444444444443</v>
      </c>
      <c r="H68" s="255">
        <v>8.3333333333333329E-2</v>
      </c>
      <c r="I68" s="255">
        <v>0.81180555555555556</v>
      </c>
      <c r="J68" s="255">
        <v>0.81666666666666676</v>
      </c>
      <c r="K68" s="255">
        <v>0.85555555555555562</v>
      </c>
      <c r="L68" s="255">
        <v>0.89444444444444438</v>
      </c>
      <c r="M68" s="256">
        <v>5.6331018518518516E-2</v>
      </c>
      <c r="N68" s="255">
        <v>5.2083333333333336E-2</v>
      </c>
      <c r="O68" s="255">
        <v>0.54305555555555551</v>
      </c>
      <c r="P68" s="255">
        <v>0.54375000000000007</v>
      </c>
      <c r="Q68" s="255">
        <v>0.57361111111111118</v>
      </c>
      <c r="R68" s="255">
        <v>0.62986111111111109</v>
      </c>
      <c r="S68" s="254">
        <v>2.2916666666666665</v>
      </c>
      <c r="T68" s="257">
        <v>0.12442453703703704</v>
      </c>
      <c r="U68" s="111">
        <f t="shared" ref="U68:U78" si="2">IFERROR(ROUND($T$3/T68*1000,0),0)</f>
        <v>697</v>
      </c>
      <c r="V68" s="171" t="str">
        <f t="shared" ref="V68:V78" si="3">RIGHT(C68,(LEN(C68)-FIND(" ",C68,1)))&amp;" "&amp;LEFT(C68,(FIND(" ",C68)-1))</f>
        <v>Aivaras Kiausas</v>
      </c>
    </row>
    <row r="69" spans="1:22" x14ac:dyDescent="0.25">
      <c r="A69" s="253">
        <v>67</v>
      </c>
      <c r="B69" s="253">
        <v>34</v>
      </c>
      <c r="C69" s="253" t="s">
        <v>2645</v>
      </c>
      <c r="D69" s="253" t="s">
        <v>898</v>
      </c>
      <c r="E69" s="253" t="s">
        <v>2370</v>
      </c>
      <c r="F69" s="253" t="s">
        <v>889</v>
      </c>
      <c r="G69" s="254">
        <v>1.5263888888888888</v>
      </c>
      <c r="H69" s="255">
        <v>8.2638888888888887E-2</v>
      </c>
      <c r="I69" s="255">
        <v>0.78263888888888899</v>
      </c>
      <c r="J69" s="255">
        <v>0.77361111111111114</v>
      </c>
      <c r="K69" s="255">
        <v>0.78194444444444444</v>
      </c>
      <c r="L69" s="255">
        <v>0.83819444444444446</v>
      </c>
      <c r="M69" s="256">
        <v>5.2962962962962962E-2</v>
      </c>
      <c r="N69" s="255">
        <v>6.9444444444444434E-2</v>
      </c>
      <c r="O69" s="255">
        <v>0.64652777777777781</v>
      </c>
      <c r="P69" s="255">
        <v>0.62569444444444444</v>
      </c>
      <c r="Q69" s="255">
        <v>0.75069444444444444</v>
      </c>
      <c r="R69" s="255">
        <v>0.74236111111111114</v>
      </c>
      <c r="S69" s="256">
        <v>4.611111111111111E-2</v>
      </c>
      <c r="T69" s="257">
        <v>0.12707129629629629</v>
      </c>
      <c r="U69" s="111">
        <f t="shared" si="2"/>
        <v>683</v>
      </c>
      <c r="V69" s="171" t="str">
        <f t="shared" si="3"/>
        <v>Gintautas Jonaitis</v>
      </c>
    </row>
    <row r="70" spans="1:22" x14ac:dyDescent="0.25">
      <c r="A70" s="253">
        <v>68</v>
      </c>
      <c r="B70" s="253">
        <v>44</v>
      </c>
      <c r="C70" s="253" t="s">
        <v>2646</v>
      </c>
      <c r="D70" s="253" t="s">
        <v>927</v>
      </c>
      <c r="E70" s="253" t="s">
        <v>2370</v>
      </c>
      <c r="F70" s="253"/>
      <c r="G70" s="254">
        <v>1.7361111111111109</v>
      </c>
      <c r="H70" s="255">
        <v>9.5833333333333326E-2</v>
      </c>
      <c r="I70" s="255">
        <v>0.84305555555555556</v>
      </c>
      <c r="J70" s="255">
        <v>0.92152777777777783</v>
      </c>
      <c r="K70" s="255">
        <v>0.93402777777777779</v>
      </c>
      <c r="L70" s="255">
        <v>0.86944444444444446</v>
      </c>
      <c r="M70" s="256">
        <v>5.9479166666666666E-2</v>
      </c>
      <c r="N70" s="255">
        <v>6.5972222222222224E-2</v>
      </c>
      <c r="O70" s="255">
        <v>0.51944444444444449</v>
      </c>
      <c r="P70" s="255">
        <v>0.52083333333333337</v>
      </c>
      <c r="Q70" s="255">
        <v>0.58958333333333335</v>
      </c>
      <c r="R70" s="255">
        <v>0.62430555555555556</v>
      </c>
      <c r="S70" s="254">
        <v>2.254861111111111</v>
      </c>
      <c r="T70" s="257">
        <v>0.12873252314814815</v>
      </c>
      <c r="U70" s="111">
        <f t="shared" si="2"/>
        <v>674</v>
      </c>
      <c r="V70" s="171" t="str">
        <f t="shared" si="3"/>
        <v>Dainius Kinderis</v>
      </c>
    </row>
    <row r="71" spans="1:22" x14ac:dyDescent="0.25">
      <c r="A71" s="253">
        <v>69</v>
      </c>
      <c r="B71" s="253">
        <v>97</v>
      </c>
      <c r="C71" s="253" t="s">
        <v>2647</v>
      </c>
      <c r="D71" s="253" t="s">
        <v>2449</v>
      </c>
      <c r="E71" s="253" t="s">
        <v>2386</v>
      </c>
      <c r="F71" s="253"/>
      <c r="G71" s="254">
        <v>1.7916666666666667</v>
      </c>
      <c r="H71" s="255">
        <v>0.11319444444444444</v>
      </c>
      <c r="I71" s="255">
        <v>0.86875000000000002</v>
      </c>
      <c r="J71" s="255">
        <v>0.8354166666666667</v>
      </c>
      <c r="K71" s="255">
        <v>0.83680555555555547</v>
      </c>
      <c r="L71" s="255">
        <v>0.84722222222222221</v>
      </c>
      <c r="M71" s="256">
        <v>5.649305555555556E-2</v>
      </c>
      <c r="N71" s="255">
        <v>5.6944444444444443E-2</v>
      </c>
      <c r="O71" s="255">
        <v>0.63124999999999998</v>
      </c>
      <c r="P71" s="255">
        <v>0.5708333333333333</v>
      </c>
      <c r="Q71" s="255">
        <v>0.6020833333333333</v>
      </c>
      <c r="R71" s="255">
        <v>0.59513888888888888</v>
      </c>
      <c r="S71" s="254">
        <v>2.4</v>
      </c>
      <c r="T71" s="257">
        <v>0.12922696759259258</v>
      </c>
      <c r="U71" s="111">
        <f t="shared" si="2"/>
        <v>671</v>
      </c>
      <c r="V71" s="171" t="str">
        <f t="shared" si="3"/>
        <v>Miglė Mačionytė</v>
      </c>
    </row>
    <row r="72" spans="1:22" x14ac:dyDescent="0.25">
      <c r="A72" s="253">
        <v>70</v>
      </c>
      <c r="B72" s="253">
        <v>43</v>
      </c>
      <c r="C72" s="253" t="s">
        <v>2648</v>
      </c>
      <c r="D72" s="253" t="s">
        <v>710</v>
      </c>
      <c r="E72" s="253" t="s">
        <v>2386</v>
      </c>
      <c r="F72" s="253"/>
      <c r="G72" s="254">
        <v>1.5277777777777777</v>
      </c>
      <c r="H72" s="255">
        <v>0.13194444444444445</v>
      </c>
      <c r="I72" s="255">
        <v>0.84305555555555556</v>
      </c>
      <c r="J72" s="255">
        <v>0.82013888888888886</v>
      </c>
      <c r="K72" s="255">
        <v>0.83958333333333324</v>
      </c>
      <c r="L72" s="255">
        <v>0.84930555555555554</v>
      </c>
      <c r="M72" s="256">
        <v>5.5879629629629633E-2</v>
      </c>
      <c r="N72" s="255">
        <v>6.3888888888888884E-2</v>
      </c>
      <c r="O72" s="255">
        <v>0.6875</v>
      </c>
      <c r="P72" s="255">
        <v>0.66597222222222219</v>
      </c>
      <c r="Q72" s="255">
        <v>0.71597222222222223</v>
      </c>
      <c r="R72" s="255">
        <v>0.68958333333333333</v>
      </c>
      <c r="S72" s="256">
        <v>4.5983796296296293E-2</v>
      </c>
      <c r="T72" s="257">
        <v>0.13061886574074075</v>
      </c>
      <c r="U72" s="111">
        <f t="shared" si="2"/>
        <v>664</v>
      </c>
      <c r="V72" s="171" t="str">
        <f t="shared" si="3"/>
        <v>Anna Kiausas</v>
      </c>
    </row>
    <row r="73" spans="1:22" x14ac:dyDescent="0.25">
      <c r="A73" s="253">
        <v>71</v>
      </c>
      <c r="B73" s="253">
        <v>62</v>
      </c>
      <c r="C73" s="253" t="s">
        <v>2649</v>
      </c>
      <c r="D73" s="253" t="s">
        <v>1771</v>
      </c>
      <c r="E73" s="253" t="s">
        <v>2370</v>
      </c>
      <c r="F73" s="253"/>
      <c r="G73" s="254">
        <v>1.5152777777777777</v>
      </c>
      <c r="H73" s="255">
        <v>0.14097222222222222</v>
      </c>
      <c r="I73" s="255">
        <v>0.77569444444444446</v>
      </c>
      <c r="J73" s="255">
        <v>0.77222222222222225</v>
      </c>
      <c r="K73" s="255">
        <v>0.80347222222222225</v>
      </c>
      <c r="L73" s="255">
        <v>0.80694444444444446</v>
      </c>
      <c r="M73" s="256">
        <v>5.2662037037037035E-2</v>
      </c>
      <c r="N73" s="255">
        <v>7.1527777777777787E-2</v>
      </c>
      <c r="O73" s="255">
        <v>0.56736111111111109</v>
      </c>
      <c r="P73" s="255">
        <v>0.69444444444444453</v>
      </c>
      <c r="Q73" s="255">
        <v>0.8652777777777777</v>
      </c>
      <c r="R73" s="255">
        <v>0.85</v>
      </c>
      <c r="S73" s="256">
        <v>4.9652777777777775E-2</v>
      </c>
      <c r="T73" s="257">
        <v>0.13113113425925926</v>
      </c>
      <c r="U73" s="111">
        <f t="shared" si="2"/>
        <v>661</v>
      </c>
      <c r="V73" s="171" t="str">
        <f t="shared" si="3"/>
        <v>Matas Šileikis</v>
      </c>
    </row>
    <row r="74" spans="1:22" x14ac:dyDescent="0.25">
      <c r="A74" s="253">
        <v>72</v>
      </c>
      <c r="B74" s="253">
        <v>16</v>
      </c>
      <c r="C74" s="253" t="s">
        <v>2650</v>
      </c>
      <c r="D74" s="253" t="s">
        <v>1771</v>
      </c>
      <c r="E74" s="253" t="s">
        <v>2370</v>
      </c>
      <c r="F74" s="253"/>
      <c r="G74" s="254">
        <v>1.7451388888888888</v>
      </c>
      <c r="H74" s="255">
        <v>0.1361111111111111</v>
      </c>
      <c r="I74" s="255">
        <v>0.77847222222222223</v>
      </c>
      <c r="J74" s="255">
        <v>0.80625000000000002</v>
      </c>
      <c r="K74" s="255">
        <v>0.81319444444444444</v>
      </c>
      <c r="L74" s="255">
        <v>0.82361111111111107</v>
      </c>
      <c r="M74" s="256">
        <v>5.3692129629629631E-2</v>
      </c>
      <c r="N74" s="255">
        <v>3.7499999999999999E-2</v>
      </c>
      <c r="O74" s="255">
        <v>0.65833333333333333</v>
      </c>
      <c r="P74" s="255">
        <v>0.70277777777777783</v>
      </c>
      <c r="Q74" s="255">
        <v>0.7104166666666667</v>
      </c>
      <c r="R74" s="255">
        <v>0.75</v>
      </c>
      <c r="S74" s="256">
        <v>4.7060185185185184E-2</v>
      </c>
      <c r="T74" s="257">
        <v>0.13276747685185183</v>
      </c>
      <c r="U74" s="111">
        <f t="shared" si="2"/>
        <v>653</v>
      </c>
      <c r="V74" s="171" t="str">
        <f t="shared" si="3"/>
        <v>Linas Bridziulaitis</v>
      </c>
    </row>
    <row r="75" spans="1:22" x14ac:dyDescent="0.25">
      <c r="A75" s="253">
        <v>73</v>
      </c>
      <c r="B75" s="253">
        <v>79</v>
      </c>
      <c r="C75" s="253" t="s">
        <v>2651</v>
      </c>
      <c r="D75" s="253" t="s">
        <v>710</v>
      </c>
      <c r="E75" s="253" t="s">
        <v>2386</v>
      </c>
      <c r="F75" s="253"/>
      <c r="G75" s="254">
        <v>1.6743055555555555</v>
      </c>
      <c r="H75" s="255">
        <v>7.9861111111111105E-2</v>
      </c>
      <c r="I75" s="255">
        <v>0.87152777777777779</v>
      </c>
      <c r="J75" s="255">
        <v>0.88888888888888884</v>
      </c>
      <c r="K75" s="255">
        <v>0.90347222222222223</v>
      </c>
      <c r="L75" s="255">
        <v>0.95972222222222225</v>
      </c>
      <c r="M75" s="256">
        <v>6.0416666666666667E-2</v>
      </c>
      <c r="N75" s="255">
        <v>4.5138888888888888E-2</v>
      </c>
      <c r="O75" s="255">
        <v>0.60138888888888886</v>
      </c>
      <c r="P75" s="255">
        <v>0.63541666666666663</v>
      </c>
      <c r="Q75" s="255">
        <v>0.6875</v>
      </c>
      <c r="R75" s="255">
        <v>0.65208333333333335</v>
      </c>
      <c r="S75" s="256">
        <v>4.296296296296296E-2</v>
      </c>
      <c r="T75" s="257">
        <v>0.13338726851851854</v>
      </c>
      <c r="U75" s="111">
        <f t="shared" si="2"/>
        <v>650</v>
      </c>
      <c r="V75" s="171" t="str">
        <f t="shared" si="3"/>
        <v>Sandra Valančauskaitė</v>
      </c>
    </row>
    <row r="76" spans="1:22" x14ac:dyDescent="0.25">
      <c r="A76" s="253">
        <v>74</v>
      </c>
      <c r="B76" s="253">
        <v>98</v>
      </c>
      <c r="C76" s="253" t="s">
        <v>2652</v>
      </c>
      <c r="D76" s="253" t="s">
        <v>937</v>
      </c>
      <c r="E76" s="253" t="s">
        <v>2370</v>
      </c>
      <c r="F76" s="253"/>
      <c r="G76" s="254">
        <v>1.4548611111111109</v>
      </c>
      <c r="H76" s="255">
        <v>9.5833333333333326E-2</v>
      </c>
      <c r="I76" s="255">
        <v>0.79722222222222217</v>
      </c>
      <c r="J76" s="255">
        <v>0.82013888888888886</v>
      </c>
      <c r="K76" s="255">
        <v>0.84930555555555554</v>
      </c>
      <c r="L76" s="255">
        <v>0.86041666666666661</v>
      </c>
      <c r="M76" s="256">
        <v>5.5474537037037037E-2</v>
      </c>
      <c r="N76" s="255">
        <v>7.4999999999999997E-2</v>
      </c>
      <c r="O76" s="255">
        <v>0.65277777777777779</v>
      </c>
      <c r="P76" s="255">
        <v>0.7368055555555556</v>
      </c>
      <c r="Q76" s="255">
        <v>0.88124999999999998</v>
      </c>
      <c r="R76" s="255">
        <v>0.77569444444444446</v>
      </c>
      <c r="S76" s="256">
        <v>5.078703703703704E-2</v>
      </c>
      <c r="T76" s="257">
        <v>0.13338831018518518</v>
      </c>
      <c r="U76" s="111">
        <f t="shared" si="2"/>
        <v>650</v>
      </c>
      <c r="V76" s="171" t="str">
        <f t="shared" si="3"/>
        <v>Lukas Liekis</v>
      </c>
    </row>
    <row r="77" spans="1:22" x14ac:dyDescent="0.25">
      <c r="A77" s="253" t="s">
        <v>2454</v>
      </c>
      <c r="B77" s="253">
        <v>96</v>
      </c>
      <c r="C77" s="253" t="s">
        <v>2653</v>
      </c>
      <c r="D77" s="253" t="s">
        <v>864</v>
      </c>
      <c r="E77" s="253" t="s">
        <v>2370</v>
      </c>
      <c r="F77" s="253" t="s">
        <v>889</v>
      </c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7" t="s">
        <v>2456</v>
      </c>
      <c r="U77" s="111">
        <f t="shared" si="2"/>
        <v>0</v>
      </c>
      <c r="V77" s="171" t="str">
        <f t="shared" si="3"/>
        <v>Donatas Zaveckas</v>
      </c>
    </row>
    <row r="78" spans="1:22" x14ac:dyDescent="0.25">
      <c r="A78" s="253" t="s">
        <v>2454</v>
      </c>
      <c r="B78" s="253">
        <v>76</v>
      </c>
      <c r="C78" s="253" t="s">
        <v>2654</v>
      </c>
      <c r="D78" s="253" t="s">
        <v>710</v>
      </c>
      <c r="E78" s="253" t="s">
        <v>2370</v>
      </c>
      <c r="F78" s="253"/>
      <c r="G78" s="254">
        <v>1.1722222222222223</v>
      </c>
      <c r="H78" s="255">
        <v>5.2083333333333336E-2</v>
      </c>
      <c r="I78" s="255">
        <v>0.71736111111111101</v>
      </c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7" t="s">
        <v>2456</v>
      </c>
      <c r="U78" s="111">
        <f t="shared" si="2"/>
        <v>0</v>
      </c>
      <c r="V78" s="171" t="str">
        <f t="shared" si="3"/>
        <v>Jevgenijus Tolstokorovas</v>
      </c>
    </row>
    <row r="79" spans="1:22" x14ac:dyDescent="0.25">
      <c r="T79" s="257"/>
    </row>
    <row r="80" spans="1:22" x14ac:dyDescent="0.25">
      <c r="T80" s="257"/>
    </row>
    <row r="81" spans="1:22" x14ac:dyDescent="0.25">
      <c r="T81" s="257"/>
    </row>
    <row r="82" spans="1:22" x14ac:dyDescent="0.25">
      <c r="T82" s="257"/>
    </row>
    <row r="83" spans="1:22" x14ac:dyDescent="0.25">
      <c r="A83" t="s">
        <v>181</v>
      </c>
      <c r="T83" s="257"/>
    </row>
    <row r="84" spans="1:22" x14ac:dyDescent="0.25">
      <c r="A84" s="251" t="s">
        <v>2355</v>
      </c>
      <c r="B84" s="252" t="s">
        <v>2356</v>
      </c>
      <c r="C84" s="252" t="s">
        <v>2357</v>
      </c>
      <c r="D84" s="252" t="s">
        <v>2358</v>
      </c>
      <c r="E84" s="252" t="s">
        <v>2359</v>
      </c>
      <c r="F84" s="252" t="s">
        <v>2360</v>
      </c>
      <c r="G84" s="252" t="s">
        <v>2361</v>
      </c>
      <c r="H84" s="252" t="s">
        <v>853</v>
      </c>
      <c r="I84" s="252" t="s">
        <v>2573</v>
      </c>
      <c r="M84" s="252" t="s">
        <v>855</v>
      </c>
      <c r="N84" s="252" t="s">
        <v>857</v>
      </c>
      <c r="O84" s="252" t="s">
        <v>2365</v>
      </c>
      <c r="S84" s="252" t="s">
        <v>2368</v>
      </c>
      <c r="T84" s="257" t="s">
        <v>2369</v>
      </c>
    </row>
    <row r="85" spans="1:22" x14ac:dyDescent="0.25">
      <c r="A85" s="253">
        <v>1</v>
      </c>
      <c r="B85" s="253">
        <v>267</v>
      </c>
      <c r="C85" s="253" t="s">
        <v>2655</v>
      </c>
      <c r="D85" s="253" t="s">
        <v>31</v>
      </c>
      <c r="E85" s="253" t="s">
        <v>2370</v>
      </c>
      <c r="F85" s="253"/>
      <c r="G85" s="255">
        <v>0.48888888888888887</v>
      </c>
      <c r="H85" s="255">
        <v>2.5694444444444447E-2</v>
      </c>
      <c r="I85" s="255">
        <v>0.66597222222222219</v>
      </c>
      <c r="M85" s="254">
        <v>1.3319444444444444</v>
      </c>
      <c r="N85" s="255">
        <v>1.9444444444444445E-2</v>
      </c>
      <c r="O85" s="255">
        <v>0.41180555555555554</v>
      </c>
      <c r="S85" s="255">
        <v>0.82777777777777783</v>
      </c>
      <c r="T85" s="257">
        <v>4.4914004629629634E-2</v>
      </c>
      <c r="U85" s="111">
        <f>IFERROR(ROUND($T$85/T85*900,0),0)</f>
        <v>900</v>
      </c>
      <c r="V85" s="171" t="str">
        <f>RIGHT(C85,(LEN(C85)-FIND(" ",C85,1)))&amp;" "&amp;LEFT(C85,(FIND(" ",C85)-1))</f>
        <v>Lukas Prokopavičius</v>
      </c>
    </row>
    <row r="86" spans="1:22" x14ac:dyDescent="0.25">
      <c r="A86" s="253">
        <v>2</v>
      </c>
      <c r="B86" s="253">
        <v>269</v>
      </c>
      <c r="C86" s="253" t="s">
        <v>2656</v>
      </c>
      <c r="D86" s="253" t="s">
        <v>31</v>
      </c>
      <c r="E86" s="253" t="s">
        <v>2370</v>
      </c>
      <c r="F86" s="253"/>
      <c r="G86" s="255">
        <v>0.5131944444444444</v>
      </c>
      <c r="H86" s="255">
        <v>3.125E-2</v>
      </c>
      <c r="I86" s="255">
        <v>0.7055555555555556</v>
      </c>
      <c r="M86" s="254">
        <v>1.4041666666666668</v>
      </c>
      <c r="N86" s="255">
        <v>2.0833333333333332E-2</v>
      </c>
      <c r="O86" s="255">
        <v>0.42291666666666666</v>
      </c>
      <c r="S86" s="255">
        <v>0.84513888888888899</v>
      </c>
      <c r="T86" s="257">
        <v>4.6930092592592593E-2</v>
      </c>
      <c r="U86" s="111">
        <f t="shared" ref="U86:U149" si="4">IFERROR(ROUND($T$85/T86*900,0),0)</f>
        <v>861</v>
      </c>
      <c r="V86" s="171" t="str">
        <f t="shared" ref="V86:V149" si="5">RIGHT(C86,(LEN(C86)-FIND(" ",C86,1)))&amp;" "&amp;LEFT(C86,(FIND(" ",C86)-1))</f>
        <v>Titas Pumputis</v>
      </c>
    </row>
    <row r="87" spans="1:22" x14ac:dyDescent="0.25">
      <c r="A87" s="253">
        <v>3</v>
      </c>
      <c r="B87" s="253">
        <v>226</v>
      </c>
      <c r="C87" s="253" t="s">
        <v>2657</v>
      </c>
      <c r="D87" s="253" t="s">
        <v>872</v>
      </c>
      <c r="E87" s="253" t="s">
        <v>2370</v>
      </c>
      <c r="F87" s="253"/>
      <c r="G87" s="255">
        <v>0.49305555555555558</v>
      </c>
      <c r="H87" s="255">
        <v>2.4999999999999998E-2</v>
      </c>
      <c r="I87" s="255">
        <v>0.7319444444444444</v>
      </c>
      <c r="M87" s="254">
        <v>1.434722222222222</v>
      </c>
      <c r="N87" s="255">
        <v>1.5972222222222224E-2</v>
      </c>
      <c r="O87" s="255">
        <v>0.4236111111111111</v>
      </c>
      <c r="S87" s="255">
        <v>0.85555555555555562</v>
      </c>
      <c r="T87" s="257">
        <v>4.7108101851851852E-2</v>
      </c>
      <c r="U87" s="111">
        <f t="shared" si="4"/>
        <v>858</v>
      </c>
      <c r="V87" s="171" t="str">
        <f t="shared" si="5"/>
        <v>Žilvinas Grigaitis</v>
      </c>
    </row>
    <row r="88" spans="1:22" x14ac:dyDescent="0.25">
      <c r="A88" s="253">
        <v>4</v>
      </c>
      <c r="B88" s="253">
        <v>219</v>
      </c>
      <c r="C88" s="253" t="s">
        <v>2658</v>
      </c>
      <c r="D88" s="253" t="s">
        <v>887</v>
      </c>
      <c r="E88" s="253" t="s">
        <v>2370</v>
      </c>
      <c r="F88" s="253"/>
      <c r="G88" s="255">
        <v>0.60138888888888886</v>
      </c>
      <c r="H88" s="255">
        <v>3.6805555555555557E-2</v>
      </c>
      <c r="I88" s="255">
        <v>0.6791666666666667</v>
      </c>
      <c r="M88" s="254">
        <v>1.3423611111111111</v>
      </c>
      <c r="N88" s="255">
        <v>1.8749999999999999E-2</v>
      </c>
      <c r="O88" s="255">
        <v>0.44375000000000003</v>
      </c>
      <c r="S88" s="255">
        <v>0.8569444444444444</v>
      </c>
      <c r="T88" s="257">
        <v>4.764513888888889E-2</v>
      </c>
      <c r="U88" s="111">
        <f t="shared" si="4"/>
        <v>848</v>
      </c>
      <c r="V88" s="171" t="str">
        <f t="shared" si="5"/>
        <v>Andrej Gerasimov</v>
      </c>
    </row>
    <row r="89" spans="1:22" x14ac:dyDescent="0.25">
      <c r="A89" s="253">
        <v>5</v>
      </c>
      <c r="B89" s="253">
        <v>249</v>
      </c>
      <c r="C89" s="253" t="s">
        <v>2659</v>
      </c>
      <c r="D89" s="253" t="s">
        <v>887</v>
      </c>
      <c r="E89" s="253" t="s">
        <v>2370</v>
      </c>
      <c r="F89" s="253"/>
      <c r="G89" s="255">
        <v>0.66666666666666663</v>
      </c>
      <c r="H89" s="255">
        <v>3.2638888888888891E-2</v>
      </c>
      <c r="I89" s="255">
        <v>0.66736111111111107</v>
      </c>
      <c r="M89" s="254">
        <v>1.35625</v>
      </c>
      <c r="N89" s="255">
        <v>2.013888888888889E-2</v>
      </c>
      <c r="O89" s="255">
        <v>0.40902777777777777</v>
      </c>
      <c r="S89" s="255">
        <v>0.79861111111111116</v>
      </c>
      <c r="T89" s="257">
        <v>4.7929629629629628E-2</v>
      </c>
      <c r="U89" s="111">
        <f t="shared" si="4"/>
        <v>843</v>
      </c>
      <c r="V89" s="171" t="str">
        <f t="shared" si="5"/>
        <v>Darius Kilbauskas</v>
      </c>
    </row>
    <row r="90" spans="1:22" x14ac:dyDescent="0.25">
      <c r="A90" s="253">
        <v>6</v>
      </c>
      <c r="B90" s="253">
        <v>205</v>
      </c>
      <c r="C90" s="253" t="s">
        <v>2660</v>
      </c>
      <c r="D90" s="253" t="s">
        <v>937</v>
      </c>
      <c r="E90" s="253" t="s">
        <v>2370</v>
      </c>
      <c r="F90" s="253"/>
      <c r="G90" s="255">
        <v>0.59444444444444444</v>
      </c>
      <c r="H90" s="255">
        <v>4.027777777777778E-2</v>
      </c>
      <c r="I90" s="255">
        <v>0.69374999999999998</v>
      </c>
      <c r="M90" s="254">
        <v>1.3729166666666668</v>
      </c>
      <c r="N90" s="255">
        <v>2.013888888888889E-2</v>
      </c>
      <c r="O90" s="255">
        <v>0.45</v>
      </c>
      <c r="S90" s="255">
        <v>0.85</v>
      </c>
      <c r="T90" s="257">
        <v>4.798599537037037E-2</v>
      </c>
      <c r="U90" s="111">
        <f t="shared" si="4"/>
        <v>842</v>
      </c>
      <c r="V90" s="171" t="str">
        <f t="shared" si="5"/>
        <v>Mantas Bartkus</v>
      </c>
    </row>
    <row r="91" spans="1:22" x14ac:dyDescent="0.25">
      <c r="A91" s="253">
        <v>7</v>
      </c>
      <c r="B91" s="253">
        <v>288</v>
      </c>
      <c r="C91" s="253" t="s">
        <v>2661</v>
      </c>
      <c r="D91" s="253" t="s">
        <v>865</v>
      </c>
      <c r="E91" s="253" t="s">
        <v>2370</v>
      </c>
      <c r="F91" s="253"/>
      <c r="G91" s="255">
        <v>0.64930555555555558</v>
      </c>
      <c r="H91" s="255">
        <v>2.9166666666666664E-2</v>
      </c>
      <c r="I91" s="255">
        <v>0.6333333333333333</v>
      </c>
      <c r="M91" s="254">
        <v>1.2791666666666666</v>
      </c>
      <c r="N91" s="255">
        <v>1.4583333333333332E-2</v>
      </c>
      <c r="O91" s="255">
        <v>0.46736111111111112</v>
      </c>
      <c r="S91" s="255">
        <v>0.92013888888888884</v>
      </c>
      <c r="T91" s="257">
        <v>4.8240740740740744E-2</v>
      </c>
      <c r="U91" s="111">
        <f t="shared" si="4"/>
        <v>838</v>
      </c>
      <c r="V91" s="171" t="str">
        <f t="shared" si="5"/>
        <v>Raimondas Žigutis</v>
      </c>
    </row>
    <row r="92" spans="1:22" x14ac:dyDescent="0.25">
      <c r="A92" s="253">
        <v>8</v>
      </c>
      <c r="B92" s="253">
        <v>235</v>
      </c>
      <c r="C92" s="253" t="s">
        <v>2662</v>
      </c>
      <c r="D92" s="253" t="s">
        <v>710</v>
      </c>
      <c r="E92" s="253" t="s">
        <v>2370</v>
      </c>
      <c r="F92" s="253"/>
      <c r="G92" s="255">
        <v>0.60416666666666663</v>
      </c>
      <c r="H92" s="255">
        <v>5.1388888888888894E-2</v>
      </c>
      <c r="I92" s="255">
        <v>0.67083333333333339</v>
      </c>
      <c r="M92" s="254">
        <v>1.3527777777777779</v>
      </c>
      <c r="N92" s="255">
        <v>2.1527777777777781E-2</v>
      </c>
      <c r="O92" s="255">
        <v>0.4465277777777778</v>
      </c>
      <c r="S92" s="255">
        <v>0.87222222222222223</v>
      </c>
      <c r="T92" s="257">
        <v>4.8394444444444441E-2</v>
      </c>
      <c r="U92" s="111">
        <f t="shared" si="4"/>
        <v>835</v>
      </c>
      <c r="V92" s="171" t="str">
        <f t="shared" si="5"/>
        <v>Vytautas Jazepčikas</v>
      </c>
    </row>
    <row r="93" spans="1:22" x14ac:dyDescent="0.25">
      <c r="A93" s="253">
        <v>9</v>
      </c>
      <c r="B93" s="253">
        <v>277</v>
      </c>
      <c r="C93" s="253" t="s">
        <v>2663</v>
      </c>
      <c r="D93" s="253" t="s">
        <v>924</v>
      </c>
      <c r="E93" s="253" t="s">
        <v>2370</v>
      </c>
      <c r="F93" s="253"/>
      <c r="G93" s="255">
        <v>0.67569444444444438</v>
      </c>
      <c r="H93" s="255">
        <v>5.1388888888888894E-2</v>
      </c>
      <c r="I93" s="255">
        <v>0.67499999999999993</v>
      </c>
      <c r="M93" s="254">
        <v>1.3555555555555554</v>
      </c>
      <c r="N93" s="255">
        <v>2.4305555555555556E-2</v>
      </c>
      <c r="O93" s="255">
        <v>0.40347222222222223</v>
      </c>
      <c r="S93" s="255">
        <v>0.79791666666666661</v>
      </c>
      <c r="T93" s="257">
        <v>4.8440856481481477E-2</v>
      </c>
      <c r="U93" s="111">
        <f t="shared" si="4"/>
        <v>834</v>
      </c>
      <c r="V93" s="171" t="str">
        <f t="shared" si="5"/>
        <v>Mantas Staliūnas</v>
      </c>
    </row>
    <row r="94" spans="1:22" x14ac:dyDescent="0.25">
      <c r="A94" s="253">
        <v>10</v>
      </c>
      <c r="B94" s="253">
        <v>297</v>
      </c>
      <c r="C94" s="253" t="s">
        <v>2664</v>
      </c>
      <c r="D94" s="253" t="s">
        <v>864</v>
      </c>
      <c r="E94" s="253" t="s">
        <v>2370</v>
      </c>
      <c r="F94" s="253"/>
      <c r="G94" s="255">
        <v>0.60763888888888895</v>
      </c>
      <c r="H94" s="255">
        <v>4.3750000000000004E-2</v>
      </c>
      <c r="I94" s="255">
        <v>0.67708333333333337</v>
      </c>
      <c r="M94" s="254">
        <v>1.3569444444444445</v>
      </c>
      <c r="N94" s="255">
        <v>2.7083333333333334E-2</v>
      </c>
      <c r="O94" s="255">
        <v>0.45833333333333331</v>
      </c>
      <c r="S94" s="255">
        <v>0.87152777777777779</v>
      </c>
      <c r="T94" s="257">
        <v>4.848148148148148E-2</v>
      </c>
      <c r="U94" s="111">
        <f t="shared" si="4"/>
        <v>834</v>
      </c>
      <c r="V94" s="171" t="str">
        <f t="shared" si="5"/>
        <v>Ernestas Česonis</v>
      </c>
    </row>
    <row r="95" spans="1:22" x14ac:dyDescent="0.25">
      <c r="A95" s="253">
        <v>11</v>
      </c>
      <c r="B95" s="253">
        <v>246</v>
      </c>
      <c r="C95" s="253" t="s">
        <v>2665</v>
      </c>
      <c r="D95" s="253" t="s">
        <v>875</v>
      </c>
      <c r="E95" s="253" t="s">
        <v>2370</v>
      </c>
      <c r="F95" s="253"/>
      <c r="G95" s="255">
        <v>0.59305555555555556</v>
      </c>
      <c r="H95" s="255">
        <v>2.7083333333333334E-2</v>
      </c>
      <c r="I95" s="255">
        <v>0.65902777777777777</v>
      </c>
      <c r="M95" s="254">
        <v>1.3159722222222221</v>
      </c>
      <c r="N95" s="255">
        <v>2.361111111111111E-2</v>
      </c>
      <c r="O95" s="255">
        <v>0.50763888888888886</v>
      </c>
      <c r="S95" s="255">
        <v>0.97986111111111107</v>
      </c>
      <c r="T95" s="257">
        <v>4.9019907407407408E-2</v>
      </c>
      <c r="U95" s="111">
        <f t="shared" si="4"/>
        <v>825</v>
      </c>
      <c r="V95" s="171" t="str">
        <f t="shared" si="5"/>
        <v>Aleksandr Kazanskij</v>
      </c>
    </row>
    <row r="96" spans="1:22" x14ac:dyDescent="0.25">
      <c r="A96" s="253">
        <v>12</v>
      </c>
      <c r="B96" s="253">
        <v>264</v>
      </c>
      <c r="C96" s="253" t="s">
        <v>2666</v>
      </c>
      <c r="D96" s="253" t="s">
        <v>1684</v>
      </c>
      <c r="E96" s="253" t="s">
        <v>2370</v>
      </c>
      <c r="F96" s="253"/>
      <c r="G96" s="255">
        <v>0.66319444444444442</v>
      </c>
      <c r="H96" s="255">
        <v>4.1666666666666664E-2</v>
      </c>
      <c r="I96" s="255">
        <v>0.68958333333333333</v>
      </c>
      <c r="M96" s="254">
        <v>1.3833333333333335</v>
      </c>
      <c r="N96" s="255">
        <v>1.8055555555555557E-2</v>
      </c>
      <c r="O96" s="255">
        <v>0.43611111111111112</v>
      </c>
      <c r="S96" s="255">
        <v>0.84930555555555554</v>
      </c>
      <c r="T96" s="257">
        <v>4.927893518518519E-2</v>
      </c>
      <c r="U96" s="111">
        <f t="shared" si="4"/>
        <v>820</v>
      </c>
      <c r="V96" s="171" t="str">
        <f t="shared" si="5"/>
        <v>Povilas Pečiukonis</v>
      </c>
    </row>
    <row r="97" spans="1:22" x14ac:dyDescent="0.25">
      <c r="A97" s="253">
        <v>13</v>
      </c>
      <c r="B97" s="253">
        <v>221</v>
      </c>
      <c r="C97" s="253" t="s">
        <v>2667</v>
      </c>
      <c r="D97" s="253" t="s">
        <v>710</v>
      </c>
      <c r="E97" s="253" t="s">
        <v>2370</v>
      </c>
      <c r="F97" s="253" t="s">
        <v>1029</v>
      </c>
      <c r="G97" s="255">
        <v>0.53333333333333333</v>
      </c>
      <c r="H97" s="255">
        <v>4.3055555555555562E-2</v>
      </c>
      <c r="I97" s="255">
        <v>0.71388888888888891</v>
      </c>
      <c r="M97" s="254">
        <v>1.4638888888888888</v>
      </c>
      <c r="N97" s="255">
        <v>2.4305555555555556E-2</v>
      </c>
      <c r="O97" s="255">
        <v>0.45833333333333331</v>
      </c>
      <c r="S97" s="255">
        <v>0.90347222222222223</v>
      </c>
      <c r="T97" s="257">
        <v>4.9497453703703703E-2</v>
      </c>
      <c r="U97" s="111">
        <f t="shared" si="4"/>
        <v>817</v>
      </c>
      <c r="V97" s="171" t="str">
        <f t="shared" si="5"/>
        <v>Raimondas Gincas</v>
      </c>
    </row>
    <row r="98" spans="1:22" x14ac:dyDescent="0.25">
      <c r="A98" s="253">
        <v>14</v>
      </c>
      <c r="B98" s="253">
        <v>266</v>
      </c>
      <c r="C98" s="253" t="s">
        <v>2668</v>
      </c>
      <c r="D98" s="253" t="s">
        <v>887</v>
      </c>
      <c r="E98" s="253" t="s">
        <v>2370</v>
      </c>
      <c r="F98" s="253"/>
      <c r="G98" s="255">
        <v>0.62222222222222223</v>
      </c>
      <c r="H98" s="255">
        <v>4.5138888888888888E-2</v>
      </c>
      <c r="I98" s="255">
        <v>0.71805555555555556</v>
      </c>
      <c r="M98" s="254">
        <v>1.425</v>
      </c>
      <c r="N98" s="255">
        <v>1.4583333333333332E-2</v>
      </c>
      <c r="O98" s="255">
        <v>0.4381944444444445</v>
      </c>
      <c r="S98" s="255">
        <v>0.8652777777777777</v>
      </c>
      <c r="T98" s="257">
        <v>4.9556365740740738E-2</v>
      </c>
      <c r="U98" s="111">
        <f t="shared" si="4"/>
        <v>816</v>
      </c>
      <c r="V98" s="171" t="str">
        <f t="shared" si="5"/>
        <v>Vitalijus Petrulis</v>
      </c>
    </row>
    <row r="99" spans="1:22" x14ac:dyDescent="0.25">
      <c r="A99" s="253">
        <v>15</v>
      </c>
      <c r="B99" s="253">
        <v>234</v>
      </c>
      <c r="C99" s="253" t="s">
        <v>2669</v>
      </c>
      <c r="D99" s="253" t="s">
        <v>924</v>
      </c>
      <c r="E99" s="253" t="s">
        <v>2370</v>
      </c>
      <c r="F99" s="253"/>
      <c r="G99" s="255">
        <v>0.68472222222222223</v>
      </c>
      <c r="H99" s="255">
        <v>5.347222222222222E-2</v>
      </c>
      <c r="I99" s="255">
        <v>0.67152777777777783</v>
      </c>
      <c r="M99" s="254">
        <v>1.3618055555555555</v>
      </c>
      <c r="N99" s="255">
        <v>3.2638888888888891E-2</v>
      </c>
      <c r="O99" s="255">
        <v>0.44305555555555554</v>
      </c>
      <c r="S99" s="255">
        <v>0.87291666666666667</v>
      </c>
      <c r="T99" s="257">
        <v>5.0125694444444445E-2</v>
      </c>
      <c r="U99" s="111">
        <f t="shared" si="4"/>
        <v>806</v>
      </c>
      <c r="V99" s="171" t="str">
        <f t="shared" si="5"/>
        <v>Vilius Jaujininkas</v>
      </c>
    </row>
    <row r="100" spans="1:22" x14ac:dyDescent="0.25">
      <c r="A100" s="253">
        <v>16</v>
      </c>
      <c r="B100" s="253">
        <v>228</v>
      </c>
      <c r="C100" s="253" t="s">
        <v>2670</v>
      </c>
      <c r="D100" s="253" t="s">
        <v>1045</v>
      </c>
      <c r="E100" s="253" t="s">
        <v>2370</v>
      </c>
      <c r="F100" s="253" t="s">
        <v>1029</v>
      </c>
      <c r="G100" s="255">
        <v>0.6069444444444444</v>
      </c>
      <c r="H100" s="255">
        <v>4.027777777777778E-2</v>
      </c>
      <c r="I100" s="255">
        <v>0.68194444444444446</v>
      </c>
      <c r="M100" s="254">
        <v>1.3576388888888891</v>
      </c>
      <c r="N100" s="255">
        <v>2.4999999999999998E-2</v>
      </c>
      <c r="O100" s="255">
        <v>0.4909722222222222</v>
      </c>
      <c r="S100" s="255">
        <v>0.97638888888888886</v>
      </c>
      <c r="T100" s="257">
        <v>5.0141666666666668E-2</v>
      </c>
      <c r="U100" s="111">
        <f t="shared" si="4"/>
        <v>806</v>
      </c>
      <c r="V100" s="171" t="str">
        <f t="shared" si="5"/>
        <v>Robertas Interesovas</v>
      </c>
    </row>
    <row r="101" spans="1:22" x14ac:dyDescent="0.25">
      <c r="A101" s="253">
        <v>17</v>
      </c>
      <c r="B101" s="253">
        <v>260</v>
      </c>
      <c r="C101" s="253" t="s">
        <v>2671</v>
      </c>
      <c r="D101" s="253" t="s">
        <v>1808</v>
      </c>
      <c r="E101" s="253" t="s">
        <v>2370</v>
      </c>
      <c r="F101" s="253"/>
      <c r="G101" s="255">
        <v>0.66666666666666663</v>
      </c>
      <c r="H101" s="255">
        <v>6.1805555555555558E-2</v>
      </c>
      <c r="I101" s="255">
        <v>0.69444444444444453</v>
      </c>
      <c r="M101" s="254">
        <v>1.3784722222222223</v>
      </c>
      <c r="N101" s="255">
        <v>3.9583333333333331E-2</v>
      </c>
      <c r="O101" s="255">
        <v>0.46249999999999997</v>
      </c>
      <c r="S101" s="255">
        <v>0.93055555555555547</v>
      </c>
      <c r="T101" s="257">
        <v>5.131585648148148E-2</v>
      </c>
      <c r="U101" s="111">
        <f t="shared" si="4"/>
        <v>788</v>
      </c>
      <c r="V101" s="171" t="str">
        <f t="shared" si="5"/>
        <v>Gediminas Morėnas</v>
      </c>
    </row>
    <row r="102" spans="1:22" x14ac:dyDescent="0.25">
      <c r="A102" s="253">
        <v>18</v>
      </c>
      <c r="B102" s="253">
        <v>207</v>
      </c>
      <c r="C102" s="253" t="s">
        <v>2672</v>
      </c>
      <c r="D102" s="253" t="s">
        <v>875</v>
      </c>
      <c r="E102" s="253" t="s">
        <v>2370</v>
      </c>
      <c r="F102" s="253" t="s">
        <v>1029</v>
      </c>
      <c r="G102" s="255">
        <v>0.59583333333333333</v>
      </c>
      <c r="H102" s="255">
        <v>4.1666666666666664E-2</v>
      </c>
      <c r="I102" s="255">
        <v>0.68402777777777779</v>
      </c>
      <c r="M102" s="254">
        <v>1.3687500000000001</v>
      </c>
      <c r="N102" s="255">
        <v>2.8472222222222222E-2</v>
      </c>
      <c r="O102" s="255">
        <v>0.55486111111111114</v>
      </c>
      <c r="S102" s="254">
        <v>1.0673611111111112</v>
      </c>
      <c r="T102" s="257">
        <v>5.1724074074074068E-2</v>
      </c>
      <c r="U102" s="111">
        <f t="shared" si="4"/>
        <v>782</v>
      </c>
      <c r="V102" s="171" t="str">
        <f t="shared" si="5"/>
        <v>Kęstutis Binkauskas</v>
      </c>
    </row>
    <row r="103" spans="1:22" x14ac:dyDescent="0.25">
      <c r="A103" s="253">
        <v>19</v>
      </c>
      <c r="B103" s="253">
        <v>225</v>
      </c>
      <c r="C103" s="253" t="s">
        <v>2673</v>
      </c>
      <c r="D103" s="253" t="s">
        <v>924</v>
      </c>
      <c r="E103" s="253" t="s">
        <v>2370</v>
      </c>
      <c r="F103" s="253"/>
      <c r="G103" s="255">
        <v>0.63750000000000007</v>
      </c>
      <c r="H103" s="255">
        <v>3.0555555555555555E-2</v>
      </c>
      <c r="I103" s="253"/>
      <c r="M103" s="254">
        <v>1.4222222222222223</v>
      </c>
      <c r="N103" s="255">
        <v>2.9861111111111113E-2</v>
      </c>
      <c r="O103" s="255">
        <v>0.51388888888888895</v>
      </c>
      <c r="S103" s="254">
        <v>1.0013888888888889</v>
      </c>
      <c r="T103" s="257">
        <v>5.205636574074074E-2</v>
      </c>
      <c r="U103" s="111">
        <f t="shared" si="4"/>
        <v>777</v>
      </c>
      <c r="V103" s="171" t="str">
        <f t="shared" si="5"/>
        <v>Vitalis Gricius</v>
      </c>
    </row>
    <row r="104" spans="1:22" x14ac:dyDescent="0.25">
      <c r="A104" s="253">
        <v>20</v>
      </c>
      <c r="B104" s="253">
        <v>265</v>
      </c>
      <c r="C104" s="253" t="s">
        <v>2674</v>
      </c>
      <c r="D104" s="253" t="s">
        <v>937</v>
      </c>
      <c r="E104" s="253" t="s">
        <v>2370</v>
      </c>
      <c r="F104" s="253"/>
      <c r="G104" s="255">
        <v>0.66180555555555554</v>
      </c>
      <c r="H104" s="255">
        <v>3.6805555555555557E-2</v>
      </c>
      <c r="I104" s="255">
        <v>0.71666666666666667</v>
      </c>
      <c r="M104" s="254">
        <v>1.4361111111111111</v>
      </c>
      <c r="N104" s="255">
        <v>2.1527777777777781E-2</v>
      </c>
      <c r="O104" s="255">
        <v>0.49305555555555558</v>
      </c>
      <c r="S104" s="255">
        <v>0.96597222222222223</v>
      </c>
      <c r="T104" s="257">
        <v>5.2059722222222223E-2</v>
      </c>
      <c r="U104" s="111">
        <f t="shared" si="4"/>
        <v>776</v>
      </c>
      <c r="V104" s="171" t="str">
        <f t="shared" si="5"/>
        <v>Audrius Perminas</v>
      </c>
    </row>
    <row r="105" spans="1:22" x14ac:dyDescent="0.25">
      <c r="A105" s="253">
        <v>21</v>
      </c>
      <c r="B105" s="253">
        <v>276</v>
      </c>
      <c r="C105" s="253" t="s">
        <v>2675</v>
      </c>
      <c r="D105" s="253" t="s">
        <v>864</v>
      </c>
      <c r="E105" s="253" t="s">
        <v>2370</v>
      </c>
      <c r="F105" s="253"/>
      <c r="G105" s="255">
        <v>0.68194444444444446</v>
      </c>
      <c r="H105" s="255">
        <v>5.4166666666666669E-2</v>
      </c>
      <c r="I105" s="255">
        <v>0.64861111111111114</v>
      </c>
      <c r="M105" s="254">
        <v>1.3444444444444443</v>
      </c>
      <c r="N105" s="255">
        <v>4.2361111111111106E-2</v>
      </c>
      <c r="O105" s="255">
        <v>0.53055555555555556</v>
      </c>
      <c r="S105" s="254">
        <v>1.0159722222222223</v>
      </c>
      <c r="T105" s="257">
        <v>5.234548611111111E-2</v>
      </c>
      <c r="U105" s="111">
        <f t="shared" si="4"/>
        <v>772</v>
      </c>
      <c r="V105" s="171" t="str">
        <f t="shared" si="5"/>
        <v>Aistis Šimaitis</v>
      </c>
    </row>
    <row r="106" spans="1:22" x14ac:dyDescent="0.25">
      <c r="A106" s="253">
        <v>22</v>
      </c>
      <c r="B106" s="253">
        <v>280</v>
      </c>
      <c r="C106" s="253" t="s">
        <v>2676</v>
      </c>
      <c r="D106" s="253" t="s">
        <v>31</v>
      </c>
      <c r="E106" s="253" t="s">
        <v>2386</v>
      </c>
      <c r="F106" s="253"/>
      <c r="G106" s="255">
        <v>0.54236111111111118</v>
      </c>
      <c r="H106" s="255">
        <v>2.7083333333333334E-2</v>
      </c>
      <c r="I106" s="255">
        <v>0.7597222222222223</v>
      </c>
      <c r="M106" s="254">
        <v>1.5354166666666667</v>
      </c>
      <c r="N106" s="255">
        <v>1.9444444444444445E-2</v>
      </c>
      <c r="O106" s="255">
        <v>0.50486111111111109</v>
      </c>
      <c r="S106" s="254">
        <v>1.0173611111111112</v>
      </c>
      <c r="T106" s="257">
        <v>5.2395949074074077E-2</v>
      </c>
      <c r="U106" s="111">
        <f t="shared" si="4"/>
        <v>771</v>
      </c>
      <c r="V106" s="171" t="str">
        <f t="shared" si="5"/>
        <v>Evelina Tomkeviciute</v>
      </c>
    </row>
    <row r="107" spans="1:22" x14ac:dyDescent="0.25">
      <c r="A107" s="253">
        <v>23</v>
      </c>
      <c r="B107" s="253">
        <v>255</v>
      </c>
      <c r="C107" s="253" t="s">
        <v>2677</v>
      </c>
      <c r="D107" s="253" t="s">
        <v>875</v>
      </c>
      <c r="E107" s="253" t="s">
        <v>2370</v>
      </c>
      <c r="F107" s="253"/>
      <c r="G107" s="255">
        <v>0.55763888888888891</v>
      </c>
      <c r="H107" s="255">
        <v>3.4722222222222224E-2</v>
      </c>
      <c r="I107" s="255">
        <v>0.71388888888888891</v>
      </c>
      <c r="M107" s="254">
        <v>1.5722222222222222</v>
      </c>
      <c r="N107" s="255">
        <v>2.5694444444444447E-2</v>
      </c>
      <c r="O107" s="255">
        <v>0.48472222222222222</v>
      </c>
      <c r="S107" s="255">
        <v>0.95208333333333339</v>
      </c>
      <c r="T107" s="257">
        <v>5.2402546296296294E-2</v>
      </c>
      <c r="U107" s="111">
        <f t="shared" si="4"/>
        <v>771</v>
      </c>
      <c r="V107" s="171" t="str">
        <f t="shared" si="5"/>
        <v>Egidijus Lunskis</v>
      </c>
    </row>
    <row r="108" spans="1:22" x14ac:dyDescent="0.25">
      <c r="A108" s="253">
        <v>24</v>
      </c>
      <c r="B108" s="253">
        <v>285</v>
      </c>
      <c r="C108" s="253" t="s">
        <v>2678</v>
      </c>
      <c r="D108" s="253" t="s">
        <v>865</v>
      </c>
      <c r="E108" s="253" t="s">
        <v>2370</v>
      </c>
      <c r="F108" s="253"/>
      <c r="G108" s="255">
        <v>0.64097222222222217</v>
      </c>
      <c r="H108" s="255">
        <v>3.8194444444444441E-2</v>
      </c>
      <c r="I108" s="255">
        <v>0.72916666666666663</v>
      </c>
      <c r="M108" s="254">
        <v>1.4576388888888889</v>
      </c>
      <c r="N108" s="255">
        <v>2.9861111111111113E-2</v>
      </c>
      <c r="O108" s="255">
        <v>0.51666666666666672</v>
      </c>
      <c r="S108" s="254">
        <v>1.0263888888888888</v>
      </c>
      <c r="T108" s="257">
        <v>5.3251736111111114E-2</v>
      </c>
      <c r="U108" s="111">
        <f t="shared" si="4"/>
        <v>759</v>
      </c>
      <c r="V108" s="171" t="str">
        <f t="shared" si="5"/>
        <v>Linas Vaupšas</v>
      </c>
    </row>
    <row r="109" spans="1:22" x14ac:dyDescent="0.25">
      <c r="A109" s="253">
        <v>25</v>
      </c>
      <c r="B109" s="253">
        <v>216</v>
      </c>
      <c r="C109" s="253" t="s">
        <v>2679</v>
      </c>
      <c r="D109" s="253" t="s">
        <v>864</v>
      </c>
      <c r="E109" s="253" t="s">
        <v>2370</v>
      </c>
      <c r="F109" s="253" t="s">
        <v>1029</v>
      </c>
      <c r="G109" s="255">
        <v>0.78611111111111109</v>
      </c>
      <c r="H109" s="255">
        <v>5.0694444444444452E-2</v>
      </c>
      <c r="I109" s="255">
        <v>0.71944444444444444</v>
      </c>
      <c r="M109" s="254">
        <v>1.4444444444444444</v>
      </c>
      <c r="N109" s="255">
        <v>2.9861111111111113E-2</v>
      </c>
      <c r="O109" s="255">
        <v>0.45416666666666666</v>
      </c>
      <c r="S109" s="255">
        <v>0.8833333333333333</v>
      </c>
      <c r="T109" s="257">
        <v>5.3269212962962963E-2</v>
      </c>
      <c r="U109" s="111">
        <f t="shared" si="4"/>
        <v>759</v>
      </c>
      <c r="V109" s="171" t="str">
        <f t="shared" si="5"/>
        <v>Alexey Demidenko</v>
      </c>
    </row>
    <row r="110" spans="1:22" x14ac:dyDescent="0.25">
      <c r="A110" s="253">
        <v>26</v>
      </c>
      <c r="B110" s="253">
        <v>287</v>
      </c>
      <c r="C110" s="253" t="s">
        <v>2680</v>
      </c>
      <c r="D110" s="253" t="s">
        <v>1808</v>
      </c>
      <c r="E110" s="253" t="s">
        <v>2370</v>
      </c>
      <c r="F110" s="253"/>
      <c r="G110" s="255">
        <v>0.61458333333333337</v>
      </c>
      <c r="H110" s="255">
        <v>4.9305555555555554E-2</v>
      </c>
      <c r="I110" s="255">
        <v>0.65763888888888888</v>
      </c>
      <c r="M110" s="254">
        <v>1.340972222222222</v>
      </c>
      <c r="N110" s="255">
        <v>3.4722222222222224E-2</v>
      </c>
      <c r="O110" s="255">
        <v>0.5854166666666667</v>
      </c>
      <c r="S110" s="254">
        <v>1.1576388888888889</v>
      </c>
      <c r="T110" s="257">
        <v>5.331203703703704E-2</v>
      </c>
      <c r="U110" s="111">
        <f t="shared" si="4"/>
        <v>758</v>
      </c>
      <c r="V110" s="171" t="str">
        <f t="shared" si="5"/>
        <v>Aidas Žigilėjus</v>
      </c>
    </row>
    <row r="111" spans="1:22" x14ac:dyDescent="0.25">
      <c r="A111" s="253">
        <v>27</v>
      </c>
      <c r="B111" s="253">
        <v>236</v>
      </c>
      <c r="C111" s="253" t="s">
        <v>2681</v>
      </c>
      <c r="D111" s="253" t="s">
        <v>2682</v>
      </c>
      <c r="E111" s="253" t="s">
        <v>2370</v>
      </c>
      <c r="F111" s="253"/>
      <c r="G111" s="255">
        <v>0.80694444444444446</v>
      </c>
      <c r="H111" s="255">
        <v>4.2361111111111106E-2</v>
      </c>
      <c r="I111" s="255">
        <v>0.70624999999999993</v>
      </c>
      <c r="M111" s="254">
        <v>1.4291666666666665</v>
      </c>
      <c r="N111" s="255">
        <v>3.4027777777777775E-2</v>
      </c>
      <c r="O111" s="255">
        <v>0.44930555555555557</v>
      </c>
      <c r="S111" s="255">
        <v>0.88888888888888884</v>
      </c>
      <c r="T111" s="257">
        <v>5.3373726851851849E-2</v>
      </c>
      <c r="U111" s="111">
        <f t="shared" si="4"/>
        <v>757</v>
      </c>
      <c r="V111" s="171" t="str">
        <f t="shared" si="5"/>
        <v>Martynas Judickas</v>
      </c>
    </row>
    <row r="112" spans="1:22" x14ac:dyDescent="0.25">
      <c r="A112" s="253">
        <v>28</v>
      </c>
      <c r="B112" s="253">
        <v>210</v>
      </c>
      <c r="C112" s="253" t="s">
        <v>2683</v>
      </c>
      <c r="D112" s="253" t="s">
        <v>864</v>
      </c>
      <c r="E112" s="253" t="s">
        <v>2370</v>
      </c>
      <c r="F112" s="253" t="s">
        <v>1029</v>
      </c>
      <c r="G112" s="255">
        <v>0.60902777777777783</v>
      </c>
      <c r="H112" s="255">
        <v>4.0972222222222222E-2</v>
      </c>
      <c r="I112" s="255">
        <v>0.74861111111111101</v>
      </c>
      <c r="M112" s="254">
        <v>1.5263888888888888</v>
      </c>
      <c r="N112" s="255">
        <v>3.125E-2</v>
      </c>
      <c r="O112" s="255">
        <v>0.50416666666666665</v>
      </c>
      <c r="S112" s="255">
        <v>0.99583333333333324</v>
      </c>
      <c r="T112" s="257">
        <v>5.3420833333333334E-2</v>
      </c>
      <c r="U112" s="111">
        <f t="shared" si="4"/>
        <v>757</v>
      </c>
      <c r="V112" s="171" t="str">
        <f t="shared" si="5"/>
        <v>Tomas Bulotas</v>
      </c>
    </row>
    <row r="113" spans="1:22" x14ac:dyDescent="0.25">
      <c r="A113" s="253">
        <v>29</v>
      </c>
      <c r="B113" s="253">
        <v>286</v>
      </c>
      <c r="C113" s="253" t="s">
        <v>2684</v>
      </c>
      <c r="D113" s="253" t="s">
        <v>31</v>
      </c>
      <c r="E113" s="253" t="s">
        <v>2386</v>
      </c>
      <c r="F113" s="253"/>
      <c r="G113" s="255">
        <v>0.60833333333333328</v>
      </c>
      <c r="H113" s="255">
        <v>2.4999999999999998E-2</v>
      </c>
      <c r="I113" s="255">
        <v>0.73055555555555562</v>
      </c>
      <c r="M113" s="254">
        <v>1.4798611111111111</v>
      </c>
      <c r="N113" s="255">
        <v>2.2222222222222223E-2</v>
      </c>
      <c r="O113" s="255">
        <v>0.52847222222222223</v>
      </c>
      <c r="S113" s="254">
        <v>1.09375</v>
      </c>
      <c r="T113" s="257">
        <v>5.3846527777777785E-2</v>
      </c>
      <c r="U113" s="111">
        <f t="shared" si="4"/>
        <v>751</v>
      </c>
      <c r="V113" s="171" t="str">
        <f t="shared" si="5"/>
        <v>Beatričė Vinciūnaitė</v>
      </c>
    </row>
    <row r="114" spans="1:22" x14ac:dyDescent="0.25">
      <c r="A114" s="253">
        <v>30</v>
      </c>
      <c r="B114" s="253">
        <v>229</v>
      </c>
      <c r="C114" s="253" t="s">
        <v>2685</v>
      </c>
      <c r="D114" s="253" t="s">
        <v>1108</v>
      </c>
      <c r="E114" s="253" t="s">
        <v>2370</v>
      </c>
      <c r="F114" s="253" t="s">
        <v>1029</v>
      </c>
      <c r="G114" s="255">
        <v>0.63611111111111118</v>
      </c>
      <c r="H114" s="255">
        <v>6.9444444444444434E-2</v>
      </c>
      <c r="I114" s="255">
        <v>0.76944444444444438</v>
      </c>
      <c r="M114" s="254">
        <v>1.5451388888888891</v>
      </c>
      <c r="N114" s="255">
        <v>2.9861111111111113E-2</v>
      </c>
      <c r="O114" s="255">
        <v>0.49722222222222223</v>
      </c>
      <c r="S114" s="255">
        <v>0.98125000000000007</v>
      </c>
      <c r="T114" s="257">
        <v>5.4402546296296296E-2</v>
      </c>
      <c r="U114" s="111">
        <f t="shared" si="4"/>
        <v>743</v>
      </c>
      <c r="V114" s="171" t="str">
        <f t="shared" si="5"/>
        <v>Olegas Ivanovas</v>
      </c>
    </row>
    <row r="115" spans="1:22" x14ac:dyDescent="0.25">
      <c r="A115" s="253">
        <v>31</v>
      </c>
      <c r="B115" s="253">
        <v>201</v>
      </c>
      <c r="C115" s="253" t="s">
        <v>2686</v>
      </c>
      <c r="D115" s="253" t="s">
        <v>898</v>
      </c>
      <c r="E115" s="253" t="s">
        <v>2370</v>
      </c>
      <c r="F115" s="253" t="s">
        <v>1053</v>
      </c>
      <c r="G115" s="255">
        <v>0.70972222222222225</v>
      </c>
      <c r="H115" s="255">
        <v>4.7222222222222221E-2</v>
      </c>
      <c r="I115" s="255">
        <v>0.72499999999999998</v>
      </c>
      <c r="M115" s="254">
        <v>1.45</v>
      </c>
      <c r="N115" s="255">
        <v>2.9166666666666664E-2</v>
      </c>
      <c r="O115" s="255">
        <v>0.51597222222222217</v>
      </c>
      <c r="S115" s="254">
        <v>1.0381944444444444</v>
      </c>
      <c r="T115" s="257">
        <v>5.4602893518518519E-2</v>
      </c>
      <c r="U115" s="111">
        <f t="shared" si="4"/>
        <v>740</v>
      </c>
      <c r="V115" s="171" t="str">
        <f t="shared" si="5"/>
        <v>Romutis Ančlauskas</v>
      </c>
    </row>
    <row r="116" spans="1:22" x14ac:dyDescent="0.25">
      <c r="A116" s="253">
        <v>32</v>
      </c>
      <c r="B116" s="253">
        <v>282</v>
      </c>
      <c r="C116" s="253" t="s">
        <v>2687</v>
      </c>
      <c r="D116" s="253" t="s">
        <v>898</v>
      </c>
      <c r="E116" s="253" t="s">
        <v>2370</v>
      </c>
      <c r="F116" s="253" t="s">
        <v>1029</v>
      </c>
      <c r="G116" s="255">
        <v>0.59097222222222223</v>
      </c>
      <c r="H116" s="255">
        <v>4.3750000000000004E-2</v>
      </c>
      <c r="I116" s="255">
        <v>0.7944444444444444</v>
      </c>
      <c r="M116" s="254">
        <v>1.6326388888888888</v>
      </c>
      <c r="N116" s="255">
        <v>3.2638888888888891E-2</v>
      </c>
      <c r="O116" s="255">
        <v>0.49722222222222223</v>
      </c>
      <c r="S116" s="255">
        <v>0.98541666666666661</v>
      </c>
      <c r="T116" s="257">
        <v>5.4781944444444446E-2</v>
      </c>
      <c r="U116" s="111">
        <f t="shared" si="4"/>
        <v>738</v>
      </c>
      <c r="V116" s="171" t="str">
        <f t="shared" si="5"/>
        <v>Daivis Urba</v>
      </c>
    </row>
    <row r="117" spans="1:22" x14ac:dyDescent="0.25">
      <c r="A117" s="253">
        <v>33</v>
      </c>
      <c r="B117" s="253">
        <v>220</v>
      </c>
      <c r="C117" s="253" t="s">
        <v>2688</v>
      </c>
      <c r="D117" s="253" t="s">
        <v>710</v>
      </c>
      <c r="E117" s="253" t="s">
        <v>2370</v>
      </c>
      <c r="F117" s="253"/>
      <c r="G117" s="255">
        <v>0.75416666666666676</v>
      </c>
      <c r="H117" s="255">
        <v>5.9722222222222225E-2</v>
      </c>
      <c r="I117" s="255">
        <v>0.72291666666666676</v>
      </c>
      <c r="M117" s="254">
        <v>1.4458333333333335</v>
      </c>
      <c r="N117" s="255">
        <v>5.486111111111111E-2</v>
      </c>
      <c r="O117" s="255">
        <v>0.51527777777777783</v>
      </c>
      <c r="S117" s="255">
        <v>0.97638888888888886</v>
      </c>
      <c r="T117" s="257">
        <v>5.4865625000000001E-2</v>
      </c>
      <c r="U117" s="111">
        <f t="shared" si="4"/>
        <v>737</v>
      </c>
      <c r="V117" s="171" t="str">
        <f t="shared" si="5"/>
        <v>Arvydas Gervelė</v>
      </c>
    </row>
    <row r="118" spans="1:22" x14ac:dyDescent="0.25">
      <c r="A118" s="253">
        <v>34</v>
      </c>
      <c r="B118" s="253">
        <v>223</v>
      </c>
      <c r="C118" s="253" t="s">
        <v>2689</v>
      </c>
      <c r="D118" s="253" t="s">
        <v>1068</v>
      </c>
      <c r="E118" s="253" t="s">
        <v>2386</v>
      </c>
      <c r="F118" s="253"/>
      <c r="G118" s="255">
        <v>0.52500000000000002</v>
      </c>
      <c r="H118" s="255">
        <v>2.7083333333333334E-2</v>
      </c>
      <c r="I118" s="255">
        <v>0.81736111111111109</v>
      </c>
      <c r="M118" s="254">
        <v>1.690277777777778</v>
      </c>
      <c r="N118" s="255">
        <v>1.5972222222222224E-2</v>
      </c>
      <c r="O118" s="255">
        <v>0.51111111111111118</v>
      </c>
      <c r="S118" s="254">
        <v>1.0416666666666667</v>
      </c>
      <c r="T118" s="257">
        <v>5.5032407407407412E-2</v>
      </c>
      <c r="U118" s="111">
        <f t="shared" si="4"/>
        <v>735</v>
      </c>
      <c r="V118" s="171" t="str">
        <f t="shared" si="5"/>
        <v>Rugilė Girštautaitė</v>
      </c>
    </row>
    <row r="119" spans="1:22" x14ac:dyDescent="0.25">
      <c r="A119" s="253">
        <v>35</v>
      </c>
      <c r="B119" s="253">
        <v>250</v>
      </c>
      <c r="C119" s="253" t="s">
        <v>2690</v>
      </c>
      <c r="D119" s="253" t="s">
        <v>864</v>
      </c>
      <c r="E119" s="253" t="s">
        <v>2370</v>
      </c>
      <c r="F119" s="253" t="s">
        <v>1029</v>
      </c>
      <c r="G119" s="255">
        <v>0.74583333333333324</v>
      </c>
      <c r="H119" s="255">
        <v>5.9722222222222225E-2</v>
      </c>
      <c r="I119" s="253"/>
      <c r="M119" s="254">
        <v>1.4986111111111111</v>
      </c>
      <c r="N119" s="255">
        <v>4.7916666666666663E-2</v>
      </c>
      <c r="O119" s="255">
        <v>0.50347222222222221</v>
      </c>
      <c r="S119" s="255">
        <v>0.96875</v>
      </c>
      <c r="T119" s="257">
        <v>5.5375231481481484E-2</v>
      </c>
      <c r="U119" s="111">
        <f t="shared" si="4"/>
        <v>730</v>
      </c>
      <c r="V119" s="171" t="str">
        <f t="shared" si="5"/>
        <v>Jura Krivičius</v>
      </c>
    </row>
    <row r="120" spans="1:22" x14ac:dyDescent="0.25">
      <c r="A120" s="253">
        <v>36</v>
      </c>
      <c r="B120" s="253">
        <v>222</v>
      </c>
      <c r="C120" s="253" t="s">
        <v>2691</v>
      </c>
      <c r="D120" s="253" t="s">
        <v>937</v>
      </c>
      <c r="E120" s="253" t="s">
        <v>2386</v>
      </c>
      <c r="F120" s="253"/>
      <c r="G120" s="255">
        <v>0.65208333333333335</v>
      </c>
      <c r="H120" s="255">
        <v>3.4722222222222224E-2</v>
      </c>
      <c r="I120" s="255">
        <v>0.77777777777777779</v>
      </c>
      <c r="M120" s="254">
        <v>1.5743055555555554</v>
      </c>
      <c r="N120" s="255">
        <v>1.7361111111111112E-2</v>
      </c>
      <c r="O120" s="255">
        <v>0.52500000000000002</v>
      </c>
      <c r="S120" s="254">
        <v>1.0486111111111112</v>
      </c>
      <c r="T120" s="257">
        <v>5.5464351851851855E-2</v>
      </c>
      <c r="U120" s="111">
        <f t="shared" si="4"/>
        <v>729</v>
      </c>
      <c r="V120" s="171" t="str">
        <f t="shared" si="5"/>
        <v>Ula Giniotyte</v>
      </c>
    </row>
    <row r="121" spans="1:22" x14ac:dyDescent="0.25">
      <c r="A121" s="253">
        <v>37</v>
      </c>
      <c r="B121" s="253">
        <v>241</v>
      </c>
      <c r="C121" s="253" t="s">
        <v>2692</v>
      </c>
      <c r="D121" s="253" t="s">
        <v>965</v>
      </c>
      <c r="E121" s="253" t="s">
        <v>2370</v>
      </c>
      <c r="F121" s="253"/>
      <c r="G121" s="255">
        <v>0.71736111111111101</v>
      </c>
      <c r="H121" s="255">
        <v>5.7638888888888885E-2</v>
      </c>
      <c r="I121" s="255">
        <v>0.76458333333333339</v>
      </c>
      <c r="M121" s="254">
        <v>1.5270833333333333</v>
      </c>
      <c r="N121" s="255">
        <v>3.4722222222222224E-2</v>
      </c>
      <c r="O121" s="255">
        <v>0.49861111111111112</v>
      </c>
      <c r="S121" s="255">
        <v>0.99652777777777779</v>
      </c>
      <c r="T121" s="257">
        <v>5.5590046296296297E-2</v>
      </c>
      <c r="U121" s="111">
        <f t="shared" si="4"/>
        <v>727</v>
      </c>
      <c r="V121" s="171" t="str">
        <f t="shared" si="5"/>
        <v>Tomas Kalinas</v>
      </c>
    </row>
    <row r="122" spans="1:22" x14ac:dyDescent="0.25">
      <c r="A122" s="253">
        <v>38</v>
      </c>
      <c r="B122" s="253">
        <v>233</v>
      </c>
      <c r="C122" s="253" t="s">
        <v>2693</v>
      </c>
      <c r="D122" s="253" t="s">
        <v>864</v>
      </c>
      <c r="E122" s="253" t="s">
        <v>2370</v>
      </c>
      <c r="F122" s="253"/>
      <c r="G122" s="255">
        <v>0.78055555555555556</v>
      </c>
      <c r="H122" s="255">
        <v>3.7499999999999999E-2</v>
      </c>
      <c r="I122" s="255">
        <v>0.7368055555555556</v>
      </c>
      <c r="M122" s="254">
        <v>1.4847222222222223</v>
      </c>
      <c r="N122" s="255">
        <v>1.8055555555555557E-2</v>
      </c>
      <c r="O122" s="255">
        <v>0.50972222222222219</v>
      </c>
      <c r="S122" s="254">
        <v>1.0215277777777778</v>
      </c>
      <c r="T122" s="257">
        <v>5.5739583333333335E-2</v>
      </c>
      <c r="U122" s="111">
        <f t="shared" si="4"/>
        <v>725</v>
      </c>
      <c r="V122" s="171" t="str">
        <f t="shared" si="5"/>
        <v>Mantas Jaskelevičius</v>
      </c>
    </row>
    <row r="123" spans="1:22" x14ac:dyDescent="0.25">
      <c r="A123" s="253">
        <v>39</v>
      </c>
      <c r="B123" s="253">
        <v>239</v>
      </c>
      <c r="C123" s="253" t="s">
        <v>2694</v>
      </c>
      <c r="D123" s="253" t="s">
        <v>710</v>
      </c>
      <c r="E123" s="253" t="s">
        <v>2370</v>
      </c>
      <c r="F123" s="253"/>
      <c r="G123" s="255">
        <v>0.69791666666666663</v>
      </c>
      <c r="H123" s="255">
        <v>4.3055555555555562E-2</v>
      </c>
      <c r="I123" s="255">
        <v>0.78333333333333333</v>
      </c>
      <c r="M123" s="254">
        <v>1.5590277777777777</v>
      </c>
      <c r="N123" s="255">
        <v>2.8472222222222222E-2</v>
      </c>
      <c r="O123" s="255">
        <v>0.51666666666666672</v>
      </c>
      <c r="S123" s="254">
        <v>1.0173611111111112</v>
      </c>
      <c r="T123" s="257">
        <v>5.5793981481481479E-2</v>
      </c>
      <c r="U123" s="111">
        <f t="shared" si="4"/>
        <v>724</v>
      </c>
      <c r="V123" s="171" t="str">
        <f t="shared" si="5"/>
        <v>Mantas Juozulevičius</v>
      </c>
    </row>
    <row r="124" spans="1:22" x14ac:dyDescent="0.25">
      <c r="A124" s="253">
        <v>40</v>
      </c>
      <c r="B124" s="253">
        <v>284</v>
      </c>
      <c r="C124" s="253" t="s">
        <v>2695</v>
      </c>
      <c r="D124" s="253" t="s">
        <v>2696</v>
      </c>
      <c r="E124" s="253" t="s">
        <v>2370</v>
      </c>
      <c r="F124" s="253" t="s">
        <v>1053</v>
      </c>
      <c r="G124" s="255">
        <v>0.65902777777777777</v>
      </c>
      <c r="H124" s="255">
        <v>9.2361111111111116E-2</v>
      </c>
      <c r="I124" s="255">
        <v>0.75416666666666676</v>
      </c>
      <c r="M124" s="254">
        <v>1.5506944444444446</v>
      </c>
      <c r="N124" s="255">
        <v>2.8472222222222222E-2</v>
      </c>
      <c r="O124" s="255">
        <v>0.51180555555555551</v>
      </c>
      <c r="S124" s="254">
        <v>1.0194444444444444</v>
      </c>
      <c r="T124" s="257">
        <v>5.5865625000000002E-2</v>
      </c>
      <c r="U124" s="111">
        <f t="shared" si="4"/>
        <v>724</v>
      </c>
      <c r="V124" s="171" t="str">
        <f t="shared" si="5"/>
        <v>Rytis Vasiliauskas</v>
      </c>
    </row>
    <row r="125" spans="1:22" x14ac:dyDescent="0.25">
      <c r="A125" s="253">
        <v>41</v>
      </c>
      <c r="B125" s="253">
        <v>300</v>
      </c>
      <c r="C125" s="253" t="s">
        <v>2697</v>
      </c>
      <c r="D125" s="253" t="s">
        <v>872</v>
      </c>
      <c r="E125" s="253" t="s">
        <v>2370</v>
      </c>
      <c r="F125" s="253"/>
      <c r="G125" s="255">
        <v>0.72430555555555554</v>
      </c>
      <c r="H125" s="255">
        <v>6.1111111111111116E-2</v>
      </c>
      <c r="I125" s="255">
        <v>0.7715277777777777</v>
      </c>
      <c r="M125" s="254">
        <v>1.5194444444444446</v>
      </c>
      <c r="N125" s="255">
        <v>2.6388888888888889E-2</v>
      </c>
      <c r="O125" s="255">
        <v>0.52500000000000002</v>
      </c>
      <c r="S125" s="254">
        <v>1.0229166666666667</v>
      </c>
      <c r="T125" s="257">
        <v>5.5935416666666661E-2</v>
      </c>
      <c r="U125" s="111">
        <f t="shared" si="4"/>
        <v>723</v>
      </c>
      <c r="V125" s="171" t="str">
        <f t="shared" si="5"/>
        <v>Edvinas GREIČIUS</v>
      </c>
    </row>
    <row r="126" spans="1:22" x14ac:dyDescent="0.25">
      <c r="A126" s="253">
        <v>42</v>
      </c>
      <c r="B126" s="253">
        <v>278</v>
      </c>
      <c r="C126" s="253" t="s">
        <v>2698</v>
      </c>
      <c r="D126" s="253" t="s">
        <v>864</v>
      </c>
      <c r="E126" s="253" t="s">
        <v>2370</v>
      </c>
      <c r="F126" s="253" t="s">
        <v>1029</v>
      </c>
      <c r="G126" s="255">
        <v>0.74236111111111114</v>
      </c>
      <c r="H126" s="255">
        <v>5.9027777777777783E-2</v>
      </c>
      <c r="I126" s="255">
        <v>0.72222222222222221</v>
      </c>
      <c r="M126" s="254">
        <v>1.4888888888888889</v>
      </c>
      <c r="N126" s="255">
        <v>4.1666666666666664E-2</v>
      </c>
      <c r="O126" s="255">
        <v>0.52083333333333337</v>
      </c>
      <c r="S126" s="254">
        <v>1.0319444444444443</v>
      </c>
      <c r="T126" s="257">
        <v>5.6099074074074072E-2</v>
      </c>
      <c r="U126" s="111">
        <f t="shared" si="4"/>
        <v>721</v>
      </c>
      <c r="V126" s="171" t="str">
        <f t="shared" si="5"/>
        <v>Edvardas Tarasevičius</v>
      </c>
    </row>
    <row r="127" spans="1:22" x14ac:dyDescent="0.25">
      <c r="A127" s="253">
        <v>43</v>
      </c>
      <c r="B127" s="253">
        <v>270</v>
      </c>
      <c r="C127" s="253" t="s">
        <v>2699</v>
      </c>
      <c r="D127" s="253" t="s">
        <v>924</v>
      </c>
      <c r="E127" s="253" t="s">
        <v>2370</v>
      </c>
      <c r="F127" s="253"/>
      <c r="G127" s="255">
        <v>0.84791666666666676</v>
      </c>
      <c r="H127" s="255">
        <v>7.013888888888889E-2</v>
      </c>
      <c r="I127" s="255">
        <v>0.7416666666666667</v>
      </c>
      <c r="M127" s="254">
        <v>1.4618055555555556</v>
      </c>
      <c r="N127" s="255">
        <v>2.9861111111111113E-2</v>
      </c>
      <c r="O127" s="255">
        <v>0.4916666666666667</v>
      </c>
      <c r="S127" s="255">
        <v>0.9590277777777777</v>
      </c>
      <c r="T127" s="257">
        <v>5.6178009259259261E-2</v>
      </c>
      <c r="U127" s="111">
        <f t="shared" si="4"/>
        <v>720</v>
      </c>
      <c r="V127" s="171" t="str">
        <f t="shared" si="5"/>
        <v>Algirdas Purkenas</v>
      </c>
    </row>
    <row r="128" spans="1:22" x14ac:dyDescent="0.25">
      <c r="A128" s="253">
        <v>44</v>
      </c>
      <c r="B128" s="253">
        <v>208</v>
      </c>
      <c r="C128" s="253" t="s">
        <v>2700</v>
      </c>
      <c r="D128" s="253" t="s">
        <v>937</v>
      </c>
      <c r="E128" s="253" t="s">
        <v>2370</v>
      </c>
      <c r="F128" s="253" t="s">
        <v>1029</v>
      </c>
      <c r="G128" s="255">
        <v>0.70208333333333339</v>
      </c>
      <c r="H128" s="255">
        <v>4.1666666666666664E-2</v>
      </c>
      <c r="I128" s="255">
        <v>0.72499999999999998</v>
      </c>
      <c r="M128" s="254">
        <v>1.4826388888888891</v>
      </c>
      <c r="N128" s="255">
        <v>2.7777777777777776E-2</v>
      </c>
      <c r="O128" s="255">
        <v>0.57777777777777783</v>
      </c>
      <c r="S128" s="254">
        <v>1.1194444444444445</v>
      </c>
      <c r="T128" s="257">
        <v>5.6259490740740742E-2</v>
      </c>
      <c r="U128" s="111">
        <f t="shared" si="4"/>
        <v>719</v>
      </c>
      <c r="V128" s="171" t="str">
        <f t="shared" si="5"/>
        <v>Nerijus Brazionis</v>
      </c>
    </row>
    <row r="129" spans="1:22" x14ac:dyDescent="0.25">
      <c r="A129" s="253">
        <v>45</v>
      </c>
      <c r="B129" s="253">
        <v>261</v>
      </c>
      <c r="C129" s="253" t="s">
        <v>2701</v>
      </c>
      <c r="D129" s="253" t="s">
        <v>31</v>
      </c>
      <c r="E129" s="253" t="s">
        <v>2370</v>
      </c>
      <c r="F129" s="253"/>
      <c r="G129" s="255">
        <v>0.67152777777777783</v>
      </c>
      <c r="H129" s="255">
        <v>5.0694444444444452E-2</v>
      </c>
      <c r="I129" s="255">
        <v>0.73819444444444438</v>
      </c>
      <c r="M129" s="254">
        <v>1.4861111111111109</v>
      </c>
      <c r="N129" s="255">
        <v>3.6111111111111115E-2</v>
      </c>
      <c r="O129" s="255">
        <v>0.5854166666666667</v>
      </c>
      <c r="S129" s="254">
        <v>1.1319444444444444</v>
      </c>
      <c r="T129" s="257">
        <v>5.6310416666666668E-2</v>
      </c>
      <c r="U129" s="111">
        <f t="shared" si="4"/>
        <v>718</v>
      </c>
      <c r="V129" s="171" t="str">
        <f t="shared" si="5"/>
        <v>Laurynas Narkevičius</v>
      </c>
    </row>
    <row r="130" spans="1:22" x14ac:dyDescent="0.25">
      <c r="A130" s="253">
        <v>46</v>
      </c>
      <c r="B130" s="253">
        <v>203</v>
      </c>
      <c r="C130" s="253" t="s">
        <v>2702</v>
      </c>
      <c r="D130" s="253" t="s">
        <v>122</v>
      </c>
      <c r="E130" s="253" t="s">
        <v>2370</v>
      </c>
      <c r="F130" s="253"/>
      <c r="G130" s="255">
        <v>0.75347222222222221</v>
      </c>
      <c r="H130" s="255">
        <v>5.347222222222222E-2</v>
      </c>
      <c r="I130" s="255">
        <v>0.76250000000000007</v>
      </c>
      <c r="M130" s="254">
        <v>1.5298611111111111</v>
      </c>
      <c r="N130" s="255">
        <v>3.4027777777777775E-2</v>
      </c>
      <c r="O130" s="255">
        <v>0.52847222222222223</v>
      </c>
      <c r="S130" s="254">
        <v>1.0395833333333333</v>
      </c>
      <c r="T130" s="257">
        <v>5.6861805555555554E-2</v>
      </c>
      <c r="U130" s="111">
        <f t="shared" si="4"/>
        <v>711</v>
      </c>
      <c r="V130" s="171" t="str">
        <f t="shared" si="5"/>
        <v>Vilmantas Baranauskas</v>
      </c>
    </row>
    <row r="131" spans="1:22" x14ac:dyDescent="0.25">
      <c r="A131" s="253">
        <v>47</v>
      </c>
      <c r="B131" s="253">
        <v>231</v>
      </c>
      <c r="C131" s="253" t="s">
        <v>2703</v>
      </c>
      <c r="D131" s="253" t="s">
        <v>864</v>
      </c>
      <c r="E131" s="253" t="s">
        <v>2370</v>
      </c>
      <c r="F131" s="253"/>
      <c r="G131" s="255">
        <v>0.72291666666666676</v>
      </c>
      <c r="H131" s="255">
        <v>4.6527777777777779E-2</v>
      </c>
      <c r="I131" s="255">
        <v>0.74513888888888891</v>
      </c>
      <c r="M131" s="254">
        <v>1.5145833333333334</v>
      </c>
      <c r="N131" s="255">
        <v>3.4027777777777775E-2</v>
      </c>
      <c r="O131" s="255">
        <v>0.54999999999999993</v>
      </c>
      <c r="S131" s="254">
        <v>1.0951388888888889</v>
      </c>
      <c r="T131" s="257">
        <v>5.6924074074074071E-2</v>
      </c>
      <c r="U131" s="111">
        <f t="shared" si="4"/>
        <v>710</v>
      </c>
      <c r="V131" s="171" t="str">
        <f t="shared" si="5"/>
        <v>Rolandas Jankauskas</v>
      </c>
    </row>
    <row r="132" spans="1:22" x14ac:dyDescent="0.25">
      <c r="A132" s="253">
        <v>48</v>
      </c>
      <c r="B132" s="253">
        <v>211</v>
      </c>
      <c r="C132" s="253" t="s">
        <v>2704</v>
      </c>
      <c r="D132" s="253" t="s">
        <v>864</v>
      </c>
      <c r="E132" s="253" t="s">
        <v>2370</v>
      </c>
      <c r="F132" s="253"/>
      <c r="G132" s="255">
        <v>0.75138888888888899</v>
      </c>
      <c r="H132" s="255">
        <v>8.1250000000000003E-2</v>
      </c>
      <c r="I132" s="255">
        <v>0.82152777777777775</v>
      </c>
      <c r="M132" s="254">
        <v>1.6763888888888889</v>
      </c>
      <c r="N132" s="255">
        <v>2.2916666666666669E-2</v>
      </c>
      <c r="O132" s="255">
        <v>0.45208333333333334</v>
      </c>
      <c r="S132" s="255">
        <v>0.9</v>
      </c>
      <c r="T132" s="257">
        <v>5.7210069444444449E-2</v>
      </c>
      <c r="U132" s="111">
        <f t="shared" si="4"/>
        <v>707</v>
      </c>
      <c r="V132" s="171" t="str">
        <f t="shared" si="5"/>
        <v>Tadas Bytautas</v>
      </c>
    </row>
    <row r="133" spans="1:22" x14ac:dyDescent="0.25">
      <c r="A133" s="253">
        <v>49</v>
      </c>
      <c r="B133" s="253">
        <v>242</v>
      </c>
      <c r="C133" s="253" t="s">
        <v>2705</v>
      </c>
      <c r="D133" s="253" t="s">
        <v>872</v>
      </c>
      <c r="E133" s="253" t="s">
        <v>2386</v>
      </c>
      <c r="F133" s="253"/>
      <c r="G133" s="255">
        <v>0.95694444444444438</v>
      </c>
      <c r="H133" s="255">
        <v>3.7499999999999999E-2</v>
      </c>
      <c r="I133" s="255">
        <v>0.71250000000000002</v>
      </c>
      <c r="M133" s="254">
        <v>1.4256944444444446</v>
      </c>
      <c r="N133" s="255">
        <v>3.3333333333333333E-2</v>
      </c>
      <c r="O133" s="255">
        <v>0.4916666666666667</v>
      </c>
      <c r="S133" s="255">
        <v>0.98819444444444438</v>
      </c>
      <c r="T133" s="257">
        <v>5.7410879629629631E-2</v>
      </c>
      <c r="U133" s="111">
        <f t="shared" si="4"/>
        <v>704</v>
      </c>
      <c r="V133" s="171" t="str">
        <f t="shared" si="5"/>
        <v>Viktorija Kalvelytė</v>
      </c>
    </row>
    <row r="134" spans="1:22" x14ac:dyDescent="0.25">
      <c r="A134" s="253">
        <v>50</v>
      </c>
      <c r="B134" s="253">
        <v>271</v>
      </c>
      <c r="C134" s="253" t="s">
        <v>2706</v>
      </c>
      <c r="D134" s="253" t="s">
        <v>864</v>
      </c>
      <c r="E134" s="253" t="s">
        <v>2370</v>
      </c>
      <c r="F134" s="253" t="s">
        <v>1029</v>
      </c>
      <c r="G134" s="255">
        <v>0.73611111111111116</v>
      </c>
      <c r="H134" s="255">
        <v>7.9166666666666663E-2</v>
      </c>
      <c r="I134" s="255">
        <v>0.74236111111111114</v>
      </c>
      <c r="M134" s="254">
        <v>1.4881944444444446</v>
      </c>
      <c r="N134" s="255">
        <v>4.3055555555555562E-2</v>
      </c>
      <c r="O134" s="255">
        <v>0.54722222222222217</v>
      </c>
      <c r="S134" s="254">
        <v>1.1027777777777776</v>
      </c>
      <c r="T134" s="257">
        <v>5.7529398148148149E-2</v>
      </c>
      <c r="U134" s="111">
        <f t="shared" si="4"/>
        <v>703</v>
      </c>
      <c r="V134" s="171" t="str">
        <f t="shared" si="5"/>
        <v>Valdas Rapševičius</v>
      </c>
    </row>
    <row r="135" spans="1:22" x14ac:dyDescent="0.25">
      <c r="A135" s="253">
        <v>51</v>
      </c>
      <c r="B135" s="253">
        <v>224</v>
      </c>
      <c r="C135" s="253" t="s">
        <v>2707</v>
      </c>
      <c r="D135" s="253" t="s">
        <v>872</v>
      </c>
      <c r="E135" s="253" t="s">
        <v>2386</v>
      </c>
      <c r="F135" s="253"/>
      <c r="G135" s="255">
        <v>0.77569444444444446</v>
      </c>
      <c r="H135" s="255">
        <v>4.4444444444444446E-2</v>
      </c>
      <c r="I135" s="255">
        <v>0.81180555555555556</v>
      </c>
      <c r="M135" s="254">
        <v>1.6069444444444445</v>
      </c>
      <c r="N135" s="255">
        <v>2.7083333333333334E-2</v>
      </c>
      <c r="O135" s="255">
        <v>0.50138888888888888</v>
      </c>
      <c r="S135" s="255">
        <v>0.99722222222222223</v>
      </c>
      <c r="T135" s="257">
        <v>5.7563657407407404E-2</v>
      </c>
      <c r="U135" s="111">
        <f t="shared" si="4"/>
        <v>702</v>
      </c>
      <c r="V135" s="171" t="str">
        <f t="shared" si="5"/>
        <v>Mingailė Greičiūtė</v>
      </c>
    </row>
    <row r="136" spans="1:22" x14ac:dyDescent="0.25">
      <c r="A136" s="253">
        <v>52</v>
      </c>
      <c r="B136" s="253">
        <v>212</v>
      </c>
      <c r="C136" s="253" t="s">
        <v>2708</v>
      </c>
      <c r="D136" s="253" t="s">
        <v>864</v>
      </c>
      <c r="E136" s="253" t="s">
        <v>2370</v>
      </c>
      <c r="F136" s="253" t="s">
        <v>1053</v>
      </c>
      <c r="G136" s="255">
        <v>0.84791666666666676</v>
      </c>
      <c r="H136" s="255">
        <v>6.3194444444444442E-2</v>
      </c>
      <c r="I136" s="255">
        <v>0.75763888888888886</v>
      </c>
      <c r="M136" s="254">
        <v>1.5069444444444444</v>
      </c>
      <c r="N136" s="255">
        <v>4.2361111111111106E-2</v>
      </c>
      <c r="O136" s="255">
        <v>0.5083333333333333</v>
      </c>
      <c r="S136" s="254">
        <v>1.0013888888888889</v>
      </c>
      <c r="T136" s="257">
        <v>5.7720833333333332E-2</v>
      </c>
      <c r="U136" s="111">
        <f t="shared" si="4"/>
        <v>700</v>
      </c>
      <c r="V136" s="171" t="str">
        <f t="shared" si="5"/>
        <v>Valdas Dabravolskas</v>
      </c>
    </row>
    <row r="137" spans="1:22" x14ac:dyDescent="0.25">
      <c r="A137" s="253">
        <v>53</v>
      </c>
      <c r="B137" s="253">
        <v>275</v>
      </c>
      <c r="C137" s="253" t="s">
        <v>2709</v>
      </c>
      <c r="D137" s="253" t="s">
        <v>710</v>
      </c>
      <c r="E137" s="253" t="s">
        <v>2386</v>
      </c>
      <c r="F137" s="253"/>
      <c r="G137" s="255">
        <v>0.59583333333333333</v>
      </c>
      <c r="H137" s="255">
        <v>4.2361111111111106E-2</v>
      </c>
      <c r="I137" s="255">
        <v>0.8027777777777777</v>
      </c>
      <c r="M137" s="254">
        <v>1.6326388888888888</v>
      </c>
      <c r="N137" s="255">
        <v>3.1944444444444449E-2</v>
      </c>
      <c r="O137" s="255">
        <v>0.59583333333333333</v>
      </c>
      <c r="S137" s="254">
        <v>1.1583333333333334</v>
      </c>
      <c r="T137" s="257">
        <v>5.7722106481481482E-2</v>
      </c>
      <c r="U137" s="111">
        <f t="shared" si="4"/>
        <v>700</v>
      </c>
      <c r="V137" s="171" t="str">
        <f t="shared" si="5"/>
        <v>Sigita Šidlauskienė</v>
      </c>
    </row>
    <row r="138" spans="1:22" x14ac:dyDescent="0.25">
      <c r="A138" s="253">
        <v>54</v>
      </c>
      <c r="B138" s="253">
        <v>298</v>
      </c>
      <c r="C138" s="253" t="s">
        <v>2710</v>
      </c>
      <c r="D138" s="253" t="s">
        <v>976</v>
      </c>
      <c r="E138" s="253" t="s">
        <v>2370</v>
      </c>
      <c r="F138" s="253" t="s">
        <v>1029</v>
      </c>
      <c r="G138" s="255">
        <v>0.68055555555555547</v>
      </c>
      <c r="H138" s="255">
        <v>6.25E-2</v>
      </c>
      <c r="I138" s="255">
        <v>0.78333333333333333</v>
      </c>
      <c r="M138" s="254">
        <v>1.5625</v>
      </c>
      <c r="N138" s="255">
        <v>3.5416666666666666E-2</v>
      </c>
      <c r="O138" s="255">
        <v>0.56388888888888888</v>
      </c>
      <c r="S138" s="254">
        <v>1.1263888888888889</v>
      </c>
      <c r="T138" s="257">
        <v>5.781041666666667E-2</v>
      </c>
      <c r="U138" s="111">
        <f t="shared" si="4"/>
        <v>699</v>
      </c>
      <c r="V138" s="171" t="str">
        <f t="shared" si="5"/>
        <v>Arturas Jasinskas</v>
      </c>
    </row>
    <row r="139" spans="1:22" x14ac:dyDescent="0.25">
      <c r="A139" s="253">
        <v>55</v>
      </c>
      <c r="B139" s="253">
        <v>247</v>
      </c>
      <c r="C139" s="253" t="s">
        <v>2711</v>
      </c>
      <c r="D139" s="253" t="s">
        <v>864</v>
      </c>
      <c r="E139" s="253" t="s">
        <v>2370</v>
      </c>
      <c r="F139" s="253"/>
      <c r="G139" s="255">
        <v>0.75694444444444453</v>
      </c>
      <c r="H139" s="255">
        <v>4.6527777777777779E-2</v>
      </c>
      <c r="I139" s="255">
        <v>0.78055555555555556</v>
      </c>
      <c r="M139" s="254">
        <v>1.5402777777777779</v>
      </c>
      <c r="N139" s="255">
        <v>2.013888888888889E-2</v>
      </c>
      <c r="O139" s="255">
        <v>0.56944444444444442</v>
      </c>
      <c r="S139" s="254">
        <v>1.1055555555555556</v>
      </c>
      <c r="T139" s="257">
        <v>5.7848032407407407E-2</v>
      </c>
      <c r="U139" s="111">
        <f t="shared" si="4"/>
        <v>699</v>
      </c>
      <c r="V139" s="171" t="str">
        <f t="shared" si="5"/>
        <v>Edvinas Kerbedis</v>
      </c>
    </row>
    <row r="140" spans="1:22" x14ac:dyDescent="0.25">
      <c r="A140" s="253">
        <v>56</v>
      </c>
      <c r="B140" s="253">
        <v>245</v>
      </c>
      <c r="C140" s="253" t="s">
        <v>2712</v>
      </c>
      <c r="D140" s="253" t="s">
        <v>997</v>
      </c>
      <c r="E140" s="253" t="s">
        <v>2370</v>
      </c>
      <c r="F140" s="253"/>
      <c r="G140" s="255">
        <v>0.77500000000000002</v>
      </c>
      <c r="H140" s="255">
        <v>6.0416666666666667E-2</v>
      </c>
      <c r="I140" s="255">
        <v>0.78055555555555556</v>
      </c>
      <c r="M140" s="254">
        <v>1.5868055555555556</v>
      </c>
      <c r="N140" s="255">
        <v>2.7777777777777776E-2</v>
      </c>
      <c r="O140" s="255">
        <v>0.53680555555555554</v>
      </c>
      <c r="S140" s="254">
        <v>1.0652777777777778</v>
      </c>
      <c r="T140" s="257">
        <v>5.8619444444444446E-2</v>
      </c>
      <c r="U140" s="111">
        <f t="shared" si="4"/>
        <v>690</v>
      </c>
      <c r="V140" s="171" t="str">
        <f t="shared" si="5"/>
        <v>Donatas Kazakauskas</v>
      </c>
    </row>
    <row r="141" spans="1:22" x14ac:dyDescent="0.25">
      <c r="A141" s="253">
        <v>57</v>
      </c>
      <c r="B141" s="253">
        <v>293</v>
      </c>
      <c r="C141" s="253" t="s">
        <v>2713</v>
      </c>
      <c r="D141" s="253" t="s">
        <v>1105</v>
      </c>
      <c r="E141" s="253" t="s">
        <v>2370</v>
      </c>
      <c r="F141" s="253"/>
      <c r="G141" s="255">
        <v>0.75902777777777775</v>
      </c>
      <c r="H141" s="255">
        <v>4.3750000000000004E-2</v>
      </c>
      <c r="I141" s="255">
        <v>0.76388888888888884</v>
      </c>
      <c r="M141" s="254">
        <v>1.5756944444444445</v>
      </c>
      <c r="N141" s="255">
        <v>3.7499999999999999E-2</v>
      </c>
      <c r="O141" s="255">
        <v>0.56041666666666667</v>
      </c>
      <c r="S141" s="254">
        <v>1.1076388888888888</v>
      </c>
      <c r="T141" s="257">
        <v>5.8753009259259255E-2</v>
      </c>
      <c r="U141" s="111">
        <f t="shared" si="4"/>
        <v>688</v>
      </c>
      <c r="V141" s="171" t="str">
        <f t="shared" si="5"/>
        <v>Evaldas Zutkis</v>
      </c>
    </row>
    <row r="142" spans="1:22" x14ac:dyDescent="0.25">
      <c r="A142" s="253">
        <v>58</v>
      </c>
      <c r="B142" s="253">
        <v>240</v>
      </c>
      <c r="C142" s="253" t="s">
        <v>2714</v>
      </c>
      <c r="D142" s="253" t="s">
        <v>710</v>
      </c>
      <c r="E142" s="253" t="s">
        <v>2386</v>
      </c>
      <c r="F142" s="253"/>
      <c r="G142" s="255">
        <v>0.81666666666666676</v>
      </c>
      <c r="H142" s="255">
        <v>6.458333333333334E-2</v>
      </c>
      <c r="I142" s="255">
        <v>0.82152777777777775</v>
      </c>
      <c r="M142" s="254">
        <v>1.6319444444444444</v>
      </c>
      <c r="N142" s="255">
        <v>2.013888888888889E-2</v>
      </c>
      <c r="O142" s="255">
        <v>0.52222222222222225</v>
      </c>
      <c r="S142" s="254">
        <v>1.0090277777777776</v>
      </c>
      <c r="T142" s="257">
        <v>5.9074999999999996E-2</v>
      </c>
      <c r="U142" s="111">
        <f t="shared" si="4"/>
        <v>684</v>
      </c>
      <c r="V142" s="171" t="str">
        <f t="shared" si="5"/>
        <v>Rūta Juškevičiūtė</v>
      </c>
    </row>
    <row r="143" spans="1:22" x14ac:dyDescent="0.25">
      <c r="A143" s="253">
        <v>59</v>
      </c>
      <c r="B143" s="253">
        <v>244</v>
      </c>
      <c r="C143" s="253" t="s">
        <v>2715</v>
      </c>
      <c r="D143" s="253" t="s">
        <v>924</v>
      </c>
      <c r="E143" s="253" t="s">
        <v>2370</v>
      </c>
      <c r="F143" s="253"/>
      <c r="G143" s="255">
        <v>0.87638888888888899</v>
      </c>
      <c r="H143" s="255">
        <v>6.3888888888888884E-2</v>
      </c>
      <c r="I143" s="255">
        <v>0.76874999999999993</v>
      </c>
      <c r="M143" s="254">
        <v>1.5305555555555557</v>
      </c>
      <c r="N143" s="255">
        <v>4.0972222222222222E-2</v>
      </c>
      <c r="O143" s="255">
        <v>0.53263888888888888</v>
      </c>
      <c r="S143" s="254">
        <v>1.0326388888888889</v>
      </c>
      <c r="T143" s="257">
        <v>5.9103240740740741E-2</v>
      </c>
      <c r="U143" s="111">
        <f t="shared" si="4"/>
        <v>684</v>
      </c>
      <c r="V143" s="171" t="str">
        <f t="shared" si="5"/>
        <v>Nedas Kardelis</v>
      </c>
    </row>
    <row r="144" spans="1:22" x14ac:dyDescent="0.25">
      <c r="A144" s="253">
        <v>60</v>
      </c>
      <c r="B144" s="253">
        <v>215</v>
      </c>
      <c r="C144" s="253" t="s">
        <v>2716</v>
      </c>
      <c r="D144" s="253" t="s">
        <v>864</v>
      </c>
      <c r="E144" s="253" t="s">
        <v>2370</v>
      </c>
      <c r="F144" s="253" t="s">
        <v>1029</v>
      </c>
      <c r="G144" s="255">
        <v>0.83194444444444438</v>
      </c>
      <c r="H144" s="255">
        <v>8.3333333333333329E-2</v>
      </c>
      <c r="I144" s="255">
        <v>0.7597222222222223</v>
      </c>
      <c r="M144" s="254">
        <v>1.5013888888888889</v>
      </c>
      <c r="N144" s="255">
        <v>5.7638888888888885E-2</v>
      </c>
      <c r="O144" s="255">
        <v>0.55763888888888891</v>
      </c>
      <c r="S144" s="254">
        <v>1.1048611111111111</v>
      </c>
      <c r="T144" s="257">
        <v>5.9682175925925923E-2</v>
      </c>
      <c r="U144" s="111">
        <f t="shared" si="4"/>
        <v>677</v>
      </c>
      <c r="V144" s="171" t="str">
        <f t="shared" si="5"/>
        <v>Tomas Deltuvytis</v>
      </c>
    </row>
    <row r="145" spans="1:22" x14ac:dyDescent="0.25">
      <c r="A145" s="253">
        <v>61</v>
      </c>
      <c r="B145" s="253">
        <v>232</v>
      </c>
      <c r="C145" s="253" t="s">
        <v>2717</v>
      </c>
      <c r="D145" s="253" t="s">
        <v>31</v>
      </c>
      <c r="E145" s="253" t="s">
        <v>2370</v>
      </c>
      <c r="F145" s="253"/>
      <c r="G145" s="255">
        <v>0.67222222222222217</v>
      </c>
      <c r="H145" s="255">
        <v>3.5416666666666666E-2</v>
      </c>
      <c r="I145" s="255">
        <v>0.83263888888888893</v>
      </c>
      <c r="M145" s="254">
        <v>1.6812500000000001</v>
      </c>
      <c r="N145" s="255">
        <v>1.8749999999999999E-2</v>
      </c>
      <c r="O145" s="255">
        <v>0.57152777777777775</v>
      </c>
      <c r="S145" s="254">
        <v>1.1847222222222222</v>
      </c>
      <c r="T145" s="257">
        <v>5.9902777777777777E-2</v>
      </c>
      <c r="U145" s="111">
        <f t="shared" si="4"/>
        <v>675</v>
      </c>
      <c r="V145" s="171" t="str">
        <f t="shared" si="5"/>
        <v>Mantas Jankevičius</v>
      </c>
    </row>
    <row r="146" spans="1:22" x14ac:dyDescent="0.25">
      <c r="A146" s="253">
        <v>62</v>
      </c>
      <c r="B146" s="253">
        <v>200</v>
      </c>
      <c r="C146" s="253" t="s">
        <v>2718</v>
      </c>
      <c r="D146" s="253" t="s">
        <v>924</v>
      </c>
      <c r="E146" s="253" t="s">
        <v>2370</v>
      </c>
      <c r="F146" s="253"/>
      <c r="G146" s="255">
        <v>0.88194444444444453</v>
      </c>
      <c r="H146" s="255">
        <v>8.2638888888888887E-2</v>
      </c>
      <c r="I146" s="255">
        <v>0.7597222222222223</v>
      </c>
      <c r="M146" s="254">
        <v>1.5215277777777778</v>
      </c>
      <c r="N146" s="255">
        <v>5.4166666666666669E-2</v>
      </c>
      <c r="O146" s="255">
        <v>0.53472222222222221</v>
      </c>
      <c r="S146" s="254">
        <v>1.0562500000000001</v>
      </c>
      <c r="T146" s="257">
        <v>5.996921296296296E-2</v>
      </c>
      <c r="U146" s="111">
        <f t="shared" si="4"/>
        <v>674</v>
      </c>
      <c r="V146" s="171" t="str">
        <f t="shared" si="5"/>
        <v>Raimondas Ambrulaitis</v>
      </c>
    </row>
    <row r="147" spans="1:22" x14ac:dyDescent="0.25">
      <c r="A147" s="253">
        <v>63</v>
      </c>
      <c r="B147" s="253">
        <v>259</v>
      </c>
      <c r="C147" s="253" t="s">
        <v>2719</v>
      </c>
      <c r="D147" s="253" t="s">
        <v>898</v>
      </c>
      <c r="E147" s="253" t="s">
        <v>2370</v>
      </c>
      <c r="F147" s="253"/>
      <c r="G147" s="255">
        <v>0.76527777777777783</v>
      </c>
      <c r="H147" s="255">
        <v>8.0555555555555561E-2</v>
      </c>
      <c r="I147" s="255">
        <v>0.8125</v>
      </c>
      <c r="M147" s="254">
        <v>1.6201388888888888</v>
      </c>
      <c r="N147" s="255">
        <v>4.4444444444444446E-2</v>
      </c>
      <c r="O147" s="255">
        <v>0.54861111111111105</v>
      </c>
      <c r="S147" s="254">
        <v>1.0958333333333334</v>
      </c>
      <c r="T147" s="257">
        <v>6.0126157407407406E-2</v>
      </c>
      <c r="U147" s="111">
        <f t="shared" si="4"/>
        <v>672</v>
      </c>
      <c r="V147" s="171" t="str">
        <f t="shared" si="5"/>
        <v>Donatas Mockus</v>
      </c>
    </row>
    <row r="148" spans="1:22" x14ac:dyDescent="0.25">
      <c r="A148" s="253">
        <v>64</v>
      </c>
      <c r="B148" s="253">
        <v>299</v>
      </c>
      <c r="C148" s="253" t="s">
        <v>2720</v>
      </c>
      <c r="D148" s="253"/>
      <c r="E148" s="253" t="s">
        <v>2370</v>
      </c>
      <c r="F148" s="253" t="s">
        <v>1029</v>
      </c>
      <c r="G148" s="255">
        <v>0.69652777777777775</v>
      </c>
      <c r="H148" s="255">
        <v>6.1805555555555558E-2</v>
      </c>
      <c r="I148" s="255">
        <v>0.78055555555555556</v>
      </c>
      <c r="M148" s="254">
        <v>1.6597222222222223</v>
      </c>
      <c r="N148" s="255">
        <v>3.8194444444444441E-2</v>
      </c>
      <c r="O148" s="255">
        <v>0.58472222222222225</v>
      </c>
      <c r="S148" s="254">
        <v>1.1722222222222223</v>
      </c>
      <c r="T148" s="257">
        <v>6.0511226851851847E-2</v>
      </c>
      <c r="U148" s="111">
        <f t="shared" si="4"/>
        <v>668</v>
      </c>
      <c r="V148" s="171" t="str">
        <f t="shared" si="5"/>
        <v>Marius KYBARTAS</v>
      </c>
    </row>
    <row r="149" spans="1:22" x14ac:dyDescent="0.25">
      <c r="A149" s="253">
        <v>65</v>
      </c>
      <c r="B149" s="253">
        <v>204</v>
      </c>
      <c r="C149" s="253" t="s">
        <v>2721</v>
      </c>
      <c r="D149" s="253" t="s">
        <v>864</v>
      </c>
      <c r="E149" s="253" t="s">
        <v>2370</v>
      </c>
      <c r="F149" s="253"/>
      <c r="G149" s="255">
        <v>0.77430555555555547</v>
      </c>
      <c r="H149" s="255">
        <v>9.0277777777777776E-2</v>
      </c>
      <c r="I149" s="255">
        <v>0.83194444444444438</v>
      </c>
      <c r="M149" s="254">
        <v>1.6326388888888888</v>
      </c>
      <c r="N149" s="255">
        <v>2.7777777777777776E-2</v>
      </c>
      <c r="O149" s="255">
        <v>0.5805555555555556</v>
      </c>
      <c r="S149" s="254">
        <v>1.1159722222222224</v>
      </c>
      <c r="T149" s="257">
        <v>6.0711226851851853E-2</v>
      </c>
      <c r="U149" s="111">
        <f t="shared" si="4"/>
        <v>666</v>
      </c>
      <c r="V149" s="171" t="str">
        <f t="shared" si="5"/>
        <v>Vadzim Barouski</v>
      </c>
    </row>
    <row r="150" spans="1:22" x14ac:dyDescent="0.25">
      <c r="A150" s="253">
        <v>66</v>
      </c>
      <c r="B150" s="253">
        <v>213</v>
      </c>
      <c r="C150" s="253" t="s">
        <v>2722</v>
      </c>
      <c r="D150" s="253" t="s">
        <v>710</v>
      </c>
      <c r="E150" s="253" t="s">
        <v>2370</v>
      </c>
      <c r="F150" s="253" t="s">
        <v>1029</v>
      </c>
      <c r="G150" s="255">
        <v>0.83472222222222225</v>
      </c>
      <c r="H150" s="255">
        <v>4.5833333333333337E-2</v>
      </c>
      <c r="I150" s="255">
        <v>0.84583333333333333</v>
      </c>
      <c r="M150" s="254">
        <v>1.7145833333333333</v>
      </c>
      <c r="N150" s="255">
        <v>3.9583333333333331E-2</v>
      </c>
      <c r="O150" s="255">
        <v>0.5</v>
      </c>
      <c r="S150" s="254">
        <v>1.0097222222222222</v>
      </c>
      <c r="T150" s="257">
        <v>6.0763773148148147E-2</v>
      </c>
      <c r="U150" s="111">
        <f t="shared" ref="U150:U165" si="6">IFERROR(ROUND($T$85/T150*900,0),0)</f>
        <v>665</v>
      </c>
      <c r="V150" s="171" t="str">
        <f t="shared" ref="V150:V165" si="7">RIGHT(C150,(LEN(C150)-FIND(" ",C150,1)))&amp;" "&amp;LEFT(C150,(FIND(" ",C150)-1))</f>
        <v>Giedrius Danėlius</v>
      </c>
    </row>
    <row r="151" spans="1:22" x14ac:dyDescent="0.25">
      <c r="A151" s="253">
        <v>67</v>
      </c>
      <c r="B151" s="253">
        <v>254</v>
      </c>
      <c r="C151" s="253" t="s">
        <v>2723</v>
      </c>
      <c r="D151" s="253" t="s">
        <v>31</v>
      </c>
      <c r="E151" s="253" t="s">
        <v>2386</v>
      </c>
      <c r="F151" s="253"/>
      <c r="G151" s="255">
        <v>0.63402777777777775</v>
      </c>
      <c r="H151" s="255">
        <v>2.2916666666666669E-2</v>
      </c>
      <c r="I151" s="255">
        <v>0.84097222222222223</v>
      </c>
      <c r="M151" s="254">
        <v>1.7083333333333333</v>
      </c>
      <c r="N151" s="255">
        <v>1.8055555555555557E-2</v>
      </c>
      <c r="O151" s="255">
        <v>0.63472222222222219</v>
      </c>
      <c r="S151" s="254">
        <v>1.2805555555555557</v>
      </c>
      <c r="T151" s="257">
        <v>6.1085879629629636E-2</v>
      </c>
      <c r="U151" s="111">
        <f t="shared" si="6"/>
        <v>662</v>
      </c>
      <c r="V151" s="171" t="str">
        <f t="shared" si="7"/>
        <v>Karolina Lukšytė</v>
      </c>
    </row>
    <row r="152" spans="1:22" x14ac:dyDescent="0.25">
      <c r="A152" s="253">
        <v>68</v>
      </c>
      <c r="B152" s="253">
        <v>230</v>
      </c>
      <c r="C152" s="253" t="s">
        <v>2724</v>
      </c>
      <c r="D152" s="253" t="s">
        <v>864</v>
      </c>
      <c r="E152" s="253" t="s">
        <v>2370</v>
      </c>
      <c r="F152" s="253"/>
      <c r="G152" s="255">
        <v>0.97499999999999998</v>
      </c>
      <c r="H152" s="255">
        <v>9.9999999999999992E-2</v>
      </c>
      <c r="I152" s="255">
        <v>0.74305555555555547</v>
      </c>
      <c r="M152" s="254">
        <v>1.5131944444444445</v>
      </c>
      <c r="N152" s="255">
        <v>2.8472222222222222E-2</v>
      </c>
      <c r="O152" s="255">
        <v>0.54722222222222217</v>
      </c>
      <c r="S152" s="254">
        <v>1.0618055555555557</v>
      </c>
      <c r="T152" s="257">
        <v>6.1337384259259255E-2</v>
      </c>
      <c r="U152" s="111">
        <f t="shared" si="6"/>
        <v>659</v>
      </c>
      <c r="V152" s="171" t="str">
        <f t="shared" si="7"/>
        <v>Vytautas Jakštys</v>
      </c>
    </row>
    <row r="153" spans="1:22" x14ac:dyDescent="0.25">
      <c r="A153" s="253">
        <v>69</v>
      </c>
      <c r="B153" s="253">
        <v>214</v>
      </c>
      <c r="C153" s="253" t="s">
        <v>2725</v>
      </c>
      <c r="D153" s="253" t="s">
        <v>924</v>
      </c>
      <c r="E153" s="253" t="s">
        <v>2386</v>
      </c>
      <c r="F153" s="253"/>
      <c r="G153" s="255">
        <v>0.59236111111111112</v>
      </c>
      <c r="H153" s="255">
        <v>6.1805555555555558E-2</v>
      </c>
      <c r="I153" s="255">
        <v>0.92638888888888893</v>
      </c>
      <c r="M153" s="254">
        <v>1.85625</v>
      </c>
      <c r="N153" s="255">
        <v>3.4722222222222224E-2</v>
      </c>
      <c r="O153" s="255">
        <v>0.57013888888888886</v>
      </c>
      <c r="S153" s="254">
        <v>1.1500000000000001</v>
      </c>
      <c r="T153" s="257">
        <v>6.1621990740740741E-2</v>
      </c>
      <c r="U153" s="111">
        <f t="shared" si="6"/>
        <v>656</v>
      </c>
      <c r="V153" s="171" t="str">
        <f t="shared" si="7"/>
        <v>Gabija Daraškevičiūtė</v>
      </c>
    </row>
    <row r="154" spans="1:22" x14ac:dyDescent="0.25">
      <c r="A154" s="253">
        <v>70</v>
      </c>
      <c r="B154" s="253">
        <v>273</v>
      </c>
      <c r="C154" s="253" t="s">
        <v>2726</v>
      </c>
      <c r="D154" s="253" t="s">
        <v>875</v>
      </c>
      <c r="E154" s="253" t="s">
        <v>2386</v>
      </c>
      <c r="F154" s="253"/>
      <c r="G154" s="255">
        <v>0.6875</v>
      </c>
      <c r="H154" s="255">
        <v>7.4305555555555555E-2</v>
      </c>
      <c r="I154" s="255">
        <v>0.87361111111111101</v>
      </c>
      <c r="M154" s="254">
        <v>1.7631944444444445</v>
      </c>
      <c r="N154" s="255">
        <v>4.1666666666666664E-2</v>
      </c>
      <c r="O154" s="255">
        <v>0.60416666666666663</v>
      </c>
      <c r="S154" s="254">
        <v>1.2027777777777777</v>
      </c>
      <c r="T154" s="257">
        <v>6.2851504629629629E-2</v>
      </c>
      <c r="U154" s="111">
        <f t="shared" si="6"/>
        <v>643</v>
      </c>
      <c r="V154" s="171" t="str">
        <f t="shared" si="7"/>
        <v>Rūta Ratavičiūtė</v>
      </c>
    </row>
    <row r="155" spans="1:22" x14ac:dyDescent="0.25">
      <c r="A155" s="253">
        <v>71</v>
      </c>
      <c r="B155" s="253">
        <v>281</v>
      </c>
      <c r="C155" s="253" t="s">
        <v>2727</v>
      </c>
      <c r="D155" s="253" t="s">
        <v>710</v>
      </c>
      <c r="E155" s="253" t="s">
        <v>2386</v>
      </c>
      <c r="F155" s="253"/>
      <c r="G155" s="255">
        <v>0.97777777777777775</v>
      </c>
      <c r="H155" s="255">
        <v>6.7361111111111108E-2</v>
      </c>
      <c r="I155" s="255">
        <v>0.86319444444444438</v>
      </c>
      <c r="M155" s="254">
        <v>1.7465277777777777</v>
      </c>
      <c r="N155" s="255">
        <v>3.4027777777777775E-2</v>
      </c>
      <c r="O155" s="255">
        <v>0.52847222222222223</v>
      </c>
      <c r="S155" s="254">
        <v>1.0465277777777777</v>
      </c>
      <c r="T155" s="257">
        <v>6.4566782407407416E-2</v>
      </c>
      <c r="U155" s="111">
        <f t="shared" si="6"/>
        <v>626</v>
      </c>
      <c r="V155" s="171" t="str">
        <f t="shared" si="7"/>
        <v>Justina Tomkevičiūtė</v>
      </c>
    </row>
    <row r="156" spans="1:22" x14ac:dyDescent="0.25">
      <c r="A156" s="253">
        <v>72</v>
      </c>
      <c r="B156" s="253">
        <v>295</v>
      </c>
      <c r="C156" s="253" t="s">
        <v>2728</v>
      </c>
      <c r="D156" s="253" t="s">
        <v>864</v>
      </c>
      <c r="E156" s="253" t="s">
        <v>2370</v>
      </c>
      <c r="F156" s="253"/>
      <c r="G156" s="255">
        <v>0.91875000000000007</v>
      </c>
      <c r="H156" s="255">
        <v>7.2222222222222229E-2</v>
      </c>
      <c r="I156" s="255">
        <v>0.8930555555555556</v>
      </c>
      <c r="M156" s="254">
        <v>1.7965277777777777</v>
      </c>
      <c r="N156" s="255">
        <v>2.2222222222222223E-2</v>
      </c>
      <c r="O156" s="255">
        <v>0.57916666666666672</v>
      </c>
      <c r="S156" s="254">
        <v>1.15625</v>
      </c>
      <c r="T156" s="257">
        <v>6.6127199074074064E-2</v>
      </c>
      <c r="U156" s="111">
        <f t="shared" si="6"/>
        <v>611</v>
      </c>
      <c r="V156" s="171" t="str">
        <f t="shared" si="7"/>
        <v>Vytenis Šmigelskis</v>
      </c>
    </row>
    <row r="157" spans="1:22" x14ac:dyDescent="0.25">
      <c r="A157" s="253">
        <v>73</v>
      </c>
      <c r="B157" s="253">
        <v>262</v>
      </c>
      <c r="C157" s="253" t="s">
        <v>2729</v>
      </c>
      <c r="D157" s="253" t="s">
        <v>710</v>
      </c>
      <c r="E157" s="253" t="s">
        <v>2386</v>
      </c>
      <c r="F157" s="253"/>
      <c r="G157" s="255">
        <v>0.95138888888888884</v>
      </c>
      <c r="H157" s="255">
        <v>5.4166666666666669E-2</v>
      </c>
      <c r="I157" s="255">
        <v>0.88124999999999998</v>
      </c>
      <c r="M157" s="254">
        <v>1.7423611111111112</v>
      </c>
      <c r="N157" s="255">
        <v>3.888888888888889E-2</v>
      </c>
      <c r="O157" s="255">
        <v>0.61458333333333337</v>
      </c>
      <c r="S157" s="254">
        <v>1.1881944444444443</v>
      </c>
      <c r="T157" s="257">
        <v>6.6286921296296306E-2</v>
      </c>
      <c r="U157" s="111">
        <f t="shared" si="6"/>
        <v>610</v>
      </c>
      <c r="V157" s="171" t="str">
        <f t="shared" si="7"/>
        <v>Jurgita Paulauskienė</v>
      </c>
    </row>
    <row r="158" spans="1:22" x14ac:dyDescent="0.25">
      <c r="A158" s="253">
        <v>74</v>
      </c>
      <c r="B158" s="253">
        <v>206</v>
      </c>
      <c r="C158" s="253" t="s">
        <v>2730</v>
      </c>
      <c r="D158" s="253" t="s">
        <v>864</v>
      </c>
      <c r="E158" s="253" t="s">
        <v>2370</v>
      </c>
      <c r="F158" s="253" t="s">
        <v>1029</v>
      </c>
      <c r="G158" s="255">
        <v>0.97291666666666676</v>
      </c>
      <c r="H158" s="255">
        <v>8.3333333333333329E-2</v>
      </c>
      <c r="I158" s="255">
        <v>0.84791666666666676</v>
      </c>
      <c r="M158" s="254">
        <v>1.6416666666666666</v>
      </c>
      <c r="N158" s="255">
        <v>7.1527777777777787E-2</v>
      </c>
      <c r="O158" s="255">
        <v>0.61111111111111105</v>
      </c>
      <c r="S158" s="254">
        <v>1.2486111111111111</v>
      </c>
      <c r="T158" s="257">
        <v>6.6994212962962971E-2</v>
      </c>
      <c r="U158" s="111">
        <f t="shared" si="6"/>
        <v>603</v>
      </c>
      <c r="V158" s="171" t="str">
        <f t="shared" si="7"/>
        <v>Mindaugas Beišys</v>
      </c>
    </row>
    <row r="159" spans="1:22" x14ac:dyDescent="0.25">
      <c r="A159" s="253">
        <v>75</v>
      </c>
      <c r="B159" s="253">
        <v>272</v>
      </c>
      <c r="C159" s="253" t="s">
        <v>2731</v>
      </c>
      <c r="D159" s="253" t="s">
        <v>898</v>
      </c>
      <c r="E159" s="253" t="s">
        <v>2386</v>
      </c>
      <c r="F159" s="253" t="s">
        <v>1144</v>
      </c>
      <c r="G159" s="255">
        <v>0.95972222222222225</v>
      </c>
      <c r="H159" s="255">
        <v>7.013888888888889E-2</v>
      </c>
      <c r="I159" s="255">
        <v>0.88124999999999998</v>
      </c>
      <c r="M159" s="254">
        <v>1.76875</v>
      </c>
      <c r="N159" s="255">
        <v>3.6805555555555557E-2</v>
      </c>
      <c r="O159" s="255">
        <v>0.66875000000000007</v>
      </c>
      <c r="S159" s="254">
        <v>1.3104166666666666</v>
      </c>
      <c r="T159" s="257">
        <v>6.9136921296296297E-2</v>
      </c>
      <c r="U159" s="111">
        <f t="shared" si="6"/>
        <v>585</v>
      </c>
      <c r="V159" s="171" t="str">
        <f t="shared" si="7"/>
        <v>Eglė Raslavičienė</v>
      </c>
    </row>
    <row r="160" spans="1:22" x14ac:dyDescent="0.25">
      <c r="A160" s="253">
        <v>76</v>
      </c>
      <c r="B160" s="253">
        <v>218</v>
      </c>
      <c r="C160" s="253" t="s">
        <v>2732</v>
      </c>
      <c r="D160" s="253" t="s">
        <v>2733</v>
      </c>
      <c r="E160" s="253" t="s">
        <v>2370</v>
      </c>
      <c r="F160" s="253"/>
      <c r="G160" s="255">
        <v>0.90972222222222221</v>
      </c>
      <c r="H160" s="255">
        <v>8.5416666666666655E-2</v>
      </c>
      <c r="I160" s="255">
        <v>0.98125000000000007</v>
      </c>
      <c r="M160" s="254">
        <v>2.004861111111111</v>
      </c>
      <c r="N160" s="255">
        <v>5.6944444444444443E-2</v>
      </c>
      <c r="O160" s="255">
        <v>0.58819444444444446</v>
      </c>
      <c r="S160" s="254">
        <v>1.1736111111111112</v>
      </c>
      <c r="T160" s="257">
        <v>7.0537962962962955E-2</v>
      </c>
      <c r="U160" s="111">
        <f t="shared" si="6"/>
        <v>573</v>
      </c>
      <c r="V160" s="171" t="str">
        <f t="shared" si="7"/>
        <v>Edvinas Dzimanavičius</v>
      </c>
    </row>
    <row r="161" spans="1:22" x14ac:dyDescent="0.25">
      <c r="A161" s="253">
        <v>77</v>
      </c>
      <c r="B161" s="253">
        <v>227</v>
      </c>
      <c r="C161" s="253" t="s">
        <v>2734</v>
      </c>
      <c r="D161" s="253" t="s">
        <v>1162</v>
      </c>
      <c r="E161" s="253" t="s">
        <v>2386</v>
      </c>
      <c r="F161" s="253" t="s">
        <v>1144</v>
      </c>
      <c r="G161" s="254">
        <v>1.2083333333333333</v>
      </c>
      <c r="H161" s="255">
        <v>9.0277777777777776E-2</v>
      </c>
      <c r="I161" s="255">
        <v>0.90763888888888899</v>
      </c>
      <c r="M161" s="254">
        <v>1.825</v>
      </c>
      <c r="N161" s="255">
        <v>7.5694444444444439E-2</v>
      </c>
      <c r="O161" s="255">
        <v>0.61388888888888882</v>
      </c>
      <c r="S161" s="254">
        <v>1.1965277777777776</v>
      </c>
      <c r="T161" s="257">
        <v>7.3289699074074066E-2</v>
      </c>
      <c r="U161" s="111">
        <f t="shared" si="6"/>
        <v>552</v>
      </c>
      <c r="V161" s="171" t="str">
        <f t="shared" si="7"/>
        <v>Lina Gvazdauskaitė</v>
      </c>
    </row>
    <row r="162" spans="1:22" x14ac:dyDescent="0.25">
      <c r="A162" s="253">
        <v>78</v>
      </c>
      <c r="B162" s="253">
        <v>248</v>
      </c>
      <c r="C162" s="253" t="s">
        <v>2735</v>
      </c>
      <c r="D162" s="253" t="s">
        <v>1068</v>
      </c>
      <c r="E162" s="253" t="s">
        <v>2370</v>
      </c>
      <c r="F162" s="253" t="s">
        <v>1166</v>
      </c>
      <c r="G162" s="254">
        <v>1.1097222222222223</v>
      </c>
      <c r="H162" s="255">
        <v>5.0694444444444452E-2</v>
      </c>
      <c r="I162" s="255">
        <v>0.83680555555555547</v>
      </c>
      <c r="M162" s="254">
        <v>1.6701388888888891</v>
      </c>
      <c r="N162" s="255">
        <v>2.4305555555555556E-2</v>
      </c>
      <c r="O162" s="255">
        <v>0.77847222222222223</v>
      </c>
      <c r="S162" s="254">
        <v>1.5666666666666667</v>
      </c>
      <c r="T162" s="257">
        <v>7.3739120370370378E-2</v>
      </c>
      <c r="U162" s="111">
        <f t="shared" si="6"/>
        <v>548</v>
      </c>
      <c r="V162" s="171" t="str">
        <f t="shared" si="7"/>
        <v>Juozas Kieras</v>
      </c>
    </row>
    <row r="163" spans="1:22" x14ac:dyDescent="0.25">
      <c r="A163" s="253">
        <v>79</v>
      </c>
      <c r="B163" s="253">
        <v>258</v>
      </c>
      <c r="C163" s="253" t="s">
        <v>2736</v>
      </c>
      <c r="D163" s="253" t="s">
        <v>864</v>
      </c>
      <c r="E163" s="253" t="s">
        <v>2386</v>
      </c>
      <c r="F163" s="253"/>
      <c r="G163" s="255">
        <v>0.97013888888888899</v>
      </c>
      <c r="H163" s="255">
        <v>9.930555555555555E-2</v>
      </c>
      <c r="I163" s="255">
        <v>0.90208333333333324</v>
      </c>
      <c r="M163" s="254">
        <v>1.8236111111111111</v>
      </c>
      <c r="N163" s="255">
        <v>2.7083333333333334E-2</v>
      </c>
      <c r="O163" s="255">
        <v>0.78472222222222221</v>
      </c>
      <c r="S163" s="254">
        <v>1.5625</v>
      </c>
      <c r="T163" s="257">
        <v>7.4741203703703699E-2</v>
      </c>
      <c r="U163" s="111">
        <f t="shared" si="6"/>
        <v>541</v>
      </c>
      <c r="V163" s="171" t="str">
        <f t="shared" si="7"/>
        <v>Agnė Mockus</v>
      </c>
    </row>
    <row r="164" spans="1:22" x14ac:dyDescent="0.25">
      <c r="A164" s="253">
        <v>80</v>
      </c>
      <c r="B164" s="253">
        <v>251</v>
      </c>
      <c r="C164" s="253" t="s">
        <v>2737</v>
      </c>
      <c r="D164" s="253" t="s">
        <v>864</v>
      </c>
      <c r="E164" s="253" t="s">
        <v>2370</v>
      </c>
      <c r="F164" s="253" t="s">
        <v>1166</v>
      </c>
      <c r="G164" s="255">
        <v>0.86597222222222225</v>
      </c>
      <c r="H164" s="255">
        <v>7.7777777777777779E-2</v>
      </c>
      <c r="I164" s="255">
        <v>0.97013888888888899</v>
      </c>
      <c r="M164" s="254">
        <v>1.9847222222222223</v>
      </c>
      <c r="N164" s="255">
        <v>2.4999999999999998E-2</v>
      </c>
      <c r="O164" s="255">
        <v>0.7729166666666667</v>
      </c>
      <c r="S164" s="254">
        <v>1.6111111111111109</v>
      </c>
      <c r="T164" s="257">
        <v>7.6099189814814824E-2</v>
      </c>
      <c r="U164" s="111">
        <f t="shared" si="6"/>
        <v>531</v>
      </c>
      <c r="V164" s="171" t="str">
        <f t="shared" si="7"/>
        <v>Romaldas Kybartas</v>
      </c>
    </row>
    <row r="165" spans="1:22" x14ac:dyDescent="0.25">
      <c r="A165" s="253">
        <v>81</v>
      </c>
      <c r="B165" s="253">
        <v>209</v>
      </c>
      <c r="C165" s="253" t="s">
        <v>2738</v>
      </c>
      <c r="D165" s="253" t="s">
        <v>962</v>
      </c>
      <c r="E165" s="253" t="s">
        <v>2386</v>
      </c>
      <c r="F165" s="253" t="s">
        <v>1144</v>
      </c>
      <c r="G165" s="254">
        <v>1.3458333333333332</v>
      </c>
      <c r="H165" s="255">
        <v>0.12222222222222223</v>
      </c>
      <c r="I165" s="254">
        <v>1.0090277777777776</v>
      </c>
      <c r="M165" s="254">
        <v>2.0416666666666665</v>
      </c>
      <c r="N165" s="255">
        <v>2.9861111111111113E-2</v>
      </c>
      <c r="O165" s="255">
        <v>0.71736111111111101</v>
      </c>
      <c r="S165" s="254">
        <v>1.4576388888888889</v>
      </c>
      <c r="T165" s="257">
        <v>8.3316203703703698E-2</v>
      </c>
      <c r="U165" s="111">
        <f t="shared" si="6"/>
        <v>485</v>
      </c>
      <c r="V165" s="171" t="str">
        <f t="shared" si="7"/>
        <v>Daiva Buikienė</v>
      </c>
    </row>
    <row r="166" spans="1:22" x14ac:dyDescent="0.25">
      <c r="T166" s="257"/>
    </row>
    <row r="167" spans="1:22" x14ac:dyDescent="0.25">
      <c r="T167" s="257"/>
    </row>
    <row r="168" spans="1:22" x14ac:dyDescent="0.25">
      <c r="T168" s="257"/>
    </row>
    <row r="169" spans="1:22" x14ac:dyDescent="0.25">
      <c r="T169" s="257"/>
    </row>
    <row r="170" spans="1:22" x14ac:dyDescent="0.25">
      <c r="A170" t="s">
        <v>1169</v>
      </c>
      <c r="T170" s="257"/>
    </row>
    <row r="171" spans="1:22" x14ac:dyDescent="0.25">
      <c r="A171" s="251" t="s">
        <v>2355</v>
      </c>
      <c r="B171" s="252" t="s">
        <v>2356</v>
      </c>
      <c r="C171" s="252" t="s">
        <v>2357</v>
      </c>
      <c r="D171" s="252" t="s">
        <v>2358</v>
      </c>
      <c r="E171" s="252" t="s">
        <v>2359</v>
      </c>
      <c r="F171" s="252" t="s">
        <v>2360</v>
      </c>
      <c r="G171" s="252" t="s">
        <v>2361</v>
      </c>
      <c r="H171" s="252" t="s">
        <v>853</v>
      </c>
      <c r="M171" s="252" t="s">
        <v>855</v>
      </c>
      <c r="N171" s="252" t="s">
        <v>857</v>
      </c>
      <c r="S171" s="252" t="s">
        <v>2368</v>
      </c>
      <c r="T171" s="257" t="s">
        <v>2369</v>
      </c>
    </row>
    <row r="172" spans="1:22" x14ac:dyDescent="0.25">
      <c r="A172" s="253">
        <v>1</v>
      </c>
      <c r="B172" s="253">
        <v>419</v>
      </c>
      <c r="C172" s="253" t="s">
        <v>2739</v>
      </c>
      <c r="D172" s="253" t="s">
        <v>710</v>
      </c>
      <c r="E172" s="253" t="s">
        <v>2370</v>
      </c>
      <c r="F172" s="253" t="s">
        <v>2740</v>
      </c>
      <c r="G172" s="255">
        <v>0.17222222222222225</v>
      </c>
      <c r="H172" s="255">
        <v>3.3333333333333333E-2</v>
      </c>
      <c r="M172" s="255">
        <v>0.7055555555555556</v>
      </c>
      <c r="N172" s="255">
        <v>1.9444444444444445E-2</v>
      </c>
      <c r="S172" s="255">
        <v>0.4291666666666667</v>
      </c>
      <c r="T172" s="257">
        <v>2.2697569444444444E-2</v>
      </c>
      <c r="U172" s="111">
        <f>IFERROR(ROUND($T$172/T172*700,0),0)</f>
        <v>700</v>
      </c>
      <c r="V172" s="171" t="str">
        <f t="shared" ref="V172" si="8">RIGHT(C172,(LEN(C172)-FIND(" ",C172,1)))&amp;" "&amp;LEFT(C172,(FIND(" ",C172)-1))</f>
        <v>Aurimas Gudaitis</v>
      </c>
    </row>
    <row r="173" spans="1:22" x14ac:dyDescent="0.25">
      <c r="A173" s="253">
        <v>2</v>
      </c>
      <c r="B173" s="253">
        <v>450</v>
      </c>
      <c r="C173" s="253" t="s">
        <v>2741</v>
      </c>
      <c r="D173" s="253" t="s">
        <v>875</v>
      </c>
      <c r="E173" s="253" t="s">
        <v>2370</v>
      </c>
      <c r="F173" s="253" t="s">
        <v>2742</v>
      </c>
      <c r="G173" s="255">
        <v>0.13402777777777777</v>
      </c>
      <c r="H173" s="255">
        <v>3.5416666666666666E-2</v>
      </c>
      <c r="M173" s="255">
        <v>0.70972222222222225</v>
      </c>
      <c r="N173" s="255">
        <v>2.013888888888889E-2</v>
      </c>
      <c r="S173" s="255">
        <v>0.5</v>
      </c>
      <c r="T173" s="257">
        <v>2.335636574074074E-2</v>
      </c>
      <c r="U173" s="111">
        <f t="shared" ref="U173:U222" si="9">IFERROR(ROUND($T$172/T173*700,0),0)</f>
        <v>680</v>
      </c>
      <c r="V173" s="171" t="str">
        <f t="shared" ref="V173:V222" si="10">RIGHT(C173,(LEN(C173)-FIND(" ",C173,1)))&amp;" "&amp;LEFT(C173,(FIND(" ",C173)-1))</f>
        <v>Džiugas KARKLELIS</v>
      </c>
    </row>
    <row r="174" spans="1:22" x14ac:dyDescent="0.25">
      <c r="A174" s="253">
        <v>3</v>
      </c>
      <c r="B174" s="253">
        <v>401</v>
      </c>
      <c r="C174" s="253" t="s">
        <v>2743</v>
      </c>
      <c r="D174" s="253" t="s">
        <v>31</v>
      </c>
      <c r="E174" s="253" t="s">
        <v>2370</v>
      </c>
      <c r="F174" s="253" t="s">
        <v>2742</v>
      </c>
      <c r="G174" s="255">
        <v>0.14305555555555557</v>
      </c>
      <c r="H174" s="255">
        <v>2.2916666666666669E-2</v>
      </c>
      <c r="M174" s="255">
        <v>0.74930555555555556</v>
      </c>
      <c r="N174" s="255">
        <v>2.013888888888889E-2</v>
      </c>
      <c r="S174" s="255">
        <v>0.47638888888888892</v>
      </c>
      <c r="T174" s="257">
        <v>2.3565740740740738E-2</v>
      </c>
      <c r="U174" s="111">
        <f t="shared" si="9"/>
        <v>674</v>
      </c>
      <c r="V174" s="171" t="str">
        <f t="shared" si="10"/>
        <v>Kasparas Apkievičius</v>
      </c>
    </row>
    <row r="175" spans="1:22" x14ac:dyDescent="0.25">
      <c r="A175" s="253">
        <v>4</v>
      </c>
      <c r="B175" s="253">
        <v>437</v>
      </c>
      <c r="C175" s="253" t="s">
        <v>2744</v>
      </c>
      <c r="D175" s="253" t="s">
        <v>31</v>
      </c>
      <c r="E175" s="253" t="s">
        <v>2370</v>
      </c>
      <c r="F175" s="253" t="s">
        <v>2745</v>
      </c>
      <c r="G175" s="255">
        <v>0.15902777777777777</v>
      </c>
      <c r="H175" s="255">
        <v>2.361111111111111E-2</v>
      </c>
      <c r="M175" s="255">
        <v>0.75694444444444453</v>
      </c>
      <c r="N175" s="255">
        <v>2.2222222222222223E-2</v>
      </c>
      <c r="S175" s="255">
        <v>0.45763888888888887</v>
      </c>
      <c r="T175" s="257">
        <v>2.3678819444444443E-2</v>
      </c>
      <c r="U175" s="111">
        <f t="shared" si="9"/>
        <v>671</v>
      </c>
      <c r="V175" s="171" t="str">
        <f t="shared" si="10"/>
        <v>Kristupas Rimkus</v>
      </c>
    </row>
    <row r="176" spans="1:22" x14ac:dyDescent="0.25">
      <c r="A176" s="253">
        <v>5</v>
      </c>
      <c r="B176" s="253">
        <v>432</v>
      </c>
      <c r="C176" s="253" t="s">
        <v>2746</v>
      </c>
      <c r="D176" s="253" t="s">
        <v>31</v>
      </c>
      <c r="E176" s="253" t="s">
        <v>2386</v>
      </c>
      <c r="F176" s="253" t="s">
        <v>2747</v>
      </c>
      <c r="G176" s="255">
        <v>0.17152777777777775</v>
      </c>
      <c r="H176" s="255">
        <v>2.2222222222222223E-2</v>
      </c>
      <c r="M176" s="255">
        <v>0.75763888888888886</v>
      </c>
      <c r="N176" s="255">
        <v>1.6666666666666666E-2</v>
      </c>
      <c r="S176" s="255">
        <v>0.46111111111111108</v>
      </c>
      <c r="T176" s="257">
        <v>2.3850694444444445E-2</v>
      </c>
      <c r="U176" s="111">
        <f t="shared" si="9"/>
        <v>666</v>
      </c>
      <c r="V176" s="171" t="str">
        <f t="shared" si="10"/>
        <v>Ugnė Paurytė</v>
      </c>
    </row>
    <row r="177" spans="1:22" x14ac:dyDescent="0.25">
      <c r="A177" s="253">
        <v>6</v>
      </c>
      <c r="B177" s="253">
        <v>442</v>
      </c>
      <c r="C177" s="253" t="s">
        <v>2748</v>
      </c>
      <c r="D177" s="253" t="s">
        <v>31</v>
      </c>
      <c r="E177" s="253" t="s">
        <v>2386</v>
      </c>
      <c r="F177" s="253" t="s">
        <v>2747</v>
      </c>
      <c r="G177" s="255">
        <v>0.15486111111111112</v>
      </c>
      <c r="H177" s="255">
        <v>2.2916666666666669E-2</v>
      </c>
      <c r="M177" s="255">
        <v>0.78888888888888886</v>
      </c>
      <c r="N177" s="255">
        <v>1.0416666666666666E-2</v>
      </c>
      <c r="S177" s="255">
        <v>0.48958333333333331</v>
      </c>
      <c r="T177" s="257">
        <v>2.4466898148148151E-2</v>
      </c>
      <c r="U177" s="111">
        <f t="shared" si="9"/>
        <v>649</v>
      </c>
      <c r="V177" s="171" t="str">
        <f t="shared" si="10"/>
        <v>Brigita Šniukštaitė</v>
      </c>
    </row>
    <row r="178" spans="1:22" x14ac:dyDescent="0.25">
      <c r="A178" s="253">
        <v>7</v>
      </c>
      <c r="B178" s="253">
        <v>444</v>
      </c>
      <c r="C178" s="253" t="s">
        <v>2749</v>
      </c>
      <c r="D178" s="253" t="s">
        <v>2750</v>
      </c>
      <c r="E178" s="253" t="s">
        <v>2386</v>
      </c>
      <c r="F178" s="253" t="s">
        <v>2747</v>
      </c>
      <c r="G178" s="255">
        <v>0.15208333333333332</v>
      </c>
      <c r="H178" s="255">
        <v>3.4722222222222224E-2</v>
      </c>
      <c r="M178" s="255">
        <v>0.77777777777777779</v>
      </c>
      <c r="N178" s="255">
        <v>1.0416666666666666E-2</v>
      </c>
      <c r="S178" s="255">
        <v>0.49374999999999997</v>
      </c>
      <c r="T178" s="257">
        <v>2.4504861111111109E-2</v>
      </c>
      <c r="U178" s="111">
        <f t="shared" si="9"/>
        <v>648</v>
      </c>
      <c r="V178" s="171" t="str">
        <f t="shared" si="10"/>
        <v>Emilė Steponėnaitė</v>
      </c>
    </row>
    <row r="179" spans="1:22" x14ac:dyDescent="0.25">
      <c r="A179" s="253">
        <v>8</v>
      </c>
      <c r="B179" s="253">
        <v>413</v>
      </c>
      <c r="C179" s="253" t="s">
        <v>2751</v>
      </c>
      <c r="D179" s="253" t="s">
        <v>864</v>
      </c>
      <c r="E179" s="253" t="s">
        <v>2370</v>
      </c>
      <c r="F179" s="253" t="s">
        <v>2740</v>
      </c>
      <c r="G179" s="255">
        <v>0.17013888888888887</v>
      </c>
      <c r="H179" s="255">
        <v>4.5833333333333337E-2</v>
      </c>
      <c r="M179" s="255">
        <v>0.73402777777777783</v>
      </c>
      <c r="N179" s="255">
        <v>2.013888888888889E-2</v>
      </c>
      <c r="S179" s="255">
        <v>0.49861111111111112</v>
      </c>
      <c r="T179" s="257">
        <v>2.4506365740740738E-2</v>
      </c>
      <c r="U179" s="111">
        <f t="shared" si="9"/>
        <v>648</v>
      </c>
      <c r="V179" s="171" t="str">
        <f t="shared" si="10"/>
        <v>Kastytis Gausa</v>
      </c>
    </row>
    <row r="180" spans="1:22" x14ac:dyDescent="0.25">
      <c r="A180" s="253">
        <v>9</v>
      </c>
      <c r="B180" s="253">
        <v>445</v>
      </c>
      <c r="C180" s="253" t="s">
        <v>2752</v>
      </c>
      <c r="D180" s="253" t="s">
        <v>710</v>
      </c>
      <c r="E180" s="253" t="s">
        <v>2370</v>
      </c>
      <c r="F180" s="253" t="s">
        <v>2740</v>
      </c>
      <c r="G180" s="255">
        <v>0.18680555555555556</v>
      </c>
      <c r="H180" s="255">
        <v>4.4444444444444446E-2</v>
      </c>
      <c r="M180" s="255">
        <v>0.71736111111111101</v>
      </c>
      <c r="N180" s="255">
        <v>1.9444444444444445E-2</v>
      </c>
      <c r="S180" s="255">
        <v>0.5</v>
      </c>
      <c r="T180" s="257">
        <v>2.4506712962962963E-2</v>
      </c>
      <c r="U180" s="111">
        <f t="shared" si="9"/>
        <v>648</v>
      </c>
      <c r="V180" s="171" t="str">
        <f t="shared" si="10"/>
        <v>Rolandas Urbanavičius</v>
      </c>
    </row>
    <row r="181" spans="1:22" x14ac:dyDescent="0.25">
      <c r="A181" s="253">
        <v>10</v>
      </c>
      <c r="B181" s="253">
        <v>409</v>
      </c>
      <c r="C181" s="253" t="s">
        <v>2753</v>
      </c>
      <c r="D181" s="253" t="s">
        <v>31</v>
      </c>
      <c r="E181" s="253" t="s">
        <v>2370</v>
      </c>
      <c r="F181" s="253" t="s">
        <v>2745</v>
      </c>
      <c r="G181" s="255">
        <v>0.16250000000000001</v>
      </c>
      <c r="H181" s="255">
        <v>2.9861111111111113E-2</v>
      </c>
      <c r="M181" s="255">
        <v>0.7895833333333333</v>
      </c>
      <c r="N181" s="255">
        <v>2.7777777777777776E-2</v>
      </c>
      <c r="S181" s="255">
        <v>0.4993055555555555</v>
      </c>
      <c r="T181" s="257">
        <v>2.5187037037037039E-2</v>
      </c>
      <c r="U181" s="111">
        <f t="shared" si="9"/>
        <v>631</v>
      </c>
      <c r="V181" s="171" t="str">
        <f t="shared" si="10"/>
        <v>Pijus Dapkus</v>
      </c>
    </row>
    <row r="182" spans="1:22" x14ac:dyDescent="0.25">
      <c r="A182" s="253">
        <v>11</v>
      </c>
      <c r="B182" s="253">
        <v>427</v>
      </c>
      <c r="C182" s="253" t="s">
        <v>2754</v>
      </c>
      <c r="D182" s="253" t="s">
        <v>710</v>
      </c>
      <c r="E182" s="253" t="s">
        <v>2370</v>
      </c>
      <c r="F182" s="253" t="s">
        <v>2740</v>
      </c>
      <c r="G182" s="255">
        <v>0.19236111111111112</v>
      </c>
      <c r="H182" s="255">
        <v>4.3750000000000004E-2</v>
      </c>
      <c r="M182" s="255">
        <v>0.75138888888888899</v>
      </c>
      <c r="N182" s="255">
        <v>2.2222222222222223E-2</v>
      </c>
      <c r="S182" s="255">
        <v>0.52222222222222225</v>
      </c>
      <c r="T182" s="257">
        <v>2.555497685185185E-2</v>
      </c>
      <c r="U182" s="111">
        <f t="shared" si="9"/>
        <v>622</v>
      </c>
      <c r="V182" s="171" t="str">
        <f t="shared" si="10"/>
        <v>Irmantas Kubilius</v>
      </c>
    </row>
    <row r="183" spans="1:22" x14ac:dyDescent="0.25">
      <c r="A183" s="253">
        <v>12</v>
      </c>
      <c r="B183" s="253">
        <v>441</v>
      </c>
      <c r="C183" s="253" t="s">
        <v>2755</v>
      </c>
      <c r="D183" s="253" t="s">
        <v>2750</v>
      </c>
      <c r="E183" s="253" t="s">
        <v>2370</v>
      </c>
      <c r="F183" s="253" t="s">
        <v>2745</v>
      </c>
      <c r="G183" s="255">
        <v>0.14652777777777778</v>
      </c>
      <c r="H183" s="255">
        <v>4.7916666666666663E-2</v>
      </c>
      <c r="M183" s="255">
        <v>0.76388888888888884</v>
      </c>
      <c r="N183" s="255">
        <v>2.6388888888888889E-2</v>
      </c>
      <c r="S183" s="255">
        <v>0.58611111111111114</v>
      </c>
      <c r="T183" s="257">
        <v>2.621539351851852E-2</v>
      </c>
      <c r="U183" s="111">
        <f t="shared" si="9"/>
        <v>606</v>
      </c>
      <c r="V183" s="171" t="str">
        <f t="shared" si="10"/>
        <v>Linas Šakalys</v>
      </c>
    </row>
    <row r="184" spans="1:22" x14ac:dyDescent="0.25">
      <c r="A184" s="253">
        <v>13</v>
      </c>
      <c r="B184" s="253">
        <v>406</v>
      </c>
      <c r="C184" s="253" t="s">
        <v>2756</v>
      </c>
      <c r="D184" s="253" t="s">
        <v>864</v>
      </c>
      <c r="E184" s="253" t="s">
        <v>2370</v>
      </c>
      <c r="F184" s="253" t="s">
        <v>2740</v>
      </c>
      <c r="G184" s="255">
        <v>0.22569444444444445</v>
      </c>
      <c r="H184" s="255">
        <v>5.5555555555555552E-2</v>
      </c>
      <c r="M184" s="255">
        <v>0.74236111111111114</v>
      </c>
      <c r="N184" s="255">
        <v>4.0972222222222222E-2</v>
      </c>
      <c r="S184" s="255">
        <v>0.51527777777777783</v>
      </c>
      <c r="T184" s="257">
        <v>2.635011574074074E-2</v>
      </c>
      <c r="U184" s="111">
        <f t="shared" si="9"/>
        <v>603</v>
      </c>
      <c r="V184" s="171" t="str">
        <f t="shared" si="10"/>
        <v>Gintautas Biekša</v>
      </c>
    </row>
    <row r="185" spans="1:22" x14ac:dyDescent="0.25">
      <c r="A185" s="253">
        <v>14</v>
      </c>
      <c r="B185" s="253">
        <v>412</v>
      </c>
      <c r="C185" s="253" t="s">
        <v>2757</v>
      </c>
      <c r="D185" s="253" t="s">
        <v>2682</v>
      </c>
      <c r="E185" s="253" t="s">
        <v>2370</v>
      </c>
      <c r="F185" s="253" t="s">
        <v>2742</v>
      </c>
      <c r="G185" s="255">
        <v>0.16319444444444445</v>
      </c>
      <c r="H185" s="255">
        <v>9.2361111111111116E-2</v>
      </c>
      <c r="M185" s="255">
        <v>0.78611111111111109</v>
      </c>
      <c r="N185" s="255">
        <v>2.4305555555555556E-2</v>
      </c>
      <c r="S185" s="255">
        <v>0.51458333333333328</v>
      </c>
      <c r="T185" s="257">
        <v>2.6372916666666663E-2</v>
      </c>
      <c r="U185" s="111">
        <f t="shared" si="9"/>
        <v>602</v>
      </c>
      <c r="V185" s="171" t="str">
        <f t="shared" si="10"/>
        <v>Augustas Ganelinas</v>
      </c>
    </row>
    <row r="186" spans="1:22" x14ac:dyDescent="0.25">
      <c r="A186" s="253">
        <v>15</v>
      </c>
      <c r="B186" s="253">
        <v>436</v>
      </c>
      <c r="C186" s="253" t="s">
        <v>2758</v>
      </c>
      <c r="D186" s="253" t="s">
        <v>864</v>
      </c>
      <c r="E186" s="253" t="s">
        <v>2370</v>
      </c>
      <c r="F186" s="253" t="s">
        <v>2742</v>
      </c>
      <c r="G186" s="255">
        <v>0.20972222222222223</v>
      </c>
      <c r="H186" s="255">
        <v>7.0833333333333331E-2</v>
      </c>
      <c r="M186" s="255">
        <v>0.7715277777777777</v>
      </c>
      <c r="N186" s="255">
        <v>1.0416666666666666E-2</v>
      </c>
      <c r="S186" s="255">
        <v>0.51874999999999993</v>
      </c>
      <c r="T186" s="257">
        <v>2.6373263888888887E-2</v>
      </c>
      <c r="U186" s="111">
        <f t="shared" si="9"/>
        <v>602</v>
      </c>
      <c r="V186" s="171" t="str">
        <f t="shared" si="10"/>
        <v>Lukas Remeika</v>
      </c>
    </row>
    <row r="187" spans="1:22" x14ac:dyDescent="0.25">
      <c r="A187" s="253">
        <v>16</v>
      </c>
      <c r="B187" s="253">
        <v>416</v>
      </c>
      <c r="C187" s="253" t="s">
        <v>2759</v>
      </c>
      <c r="D187" s="253" t="s">
        <v>872</v>
      </c>
      <c r="E187" s="253" t="s">
        <v>2370</v>
      </c>
      <c r="F187" s="253" t="s">
        <v>2740</v>
      </c>
      <c r="G187" s="255">
        <v>0.21180555555555555</v>
      </c>
      <c r="H187" s="255">
        <v>5.5555555555555552E-2</v>
      </c>
      <c r="M187" s="255">
        <v>0.7597222222222223</v>
      </c>
      <c r="N187" s="255">
        <v>3.2638888888888891E-2</v>
      </c>
      <c r="S187" s="255">
        <v>0.5493055555555556</v>
      </c>
      <c r="T187" s="257">
        <v>2.6846296296296299E-2</v>
      </c>
      <c r="U187" s="111">
        <f t="shared" si="9"/>
        <v>592</v>
      </c>
      <c r="V187" s="171" t="str">
        <f t="shared" si="10"/>
        <v>Edvinas Greičius</v>
      </c>
    </row>
    <row r="188" spans="1:22" x14ac:dyDescent="0.25">
      <c r="A188" s="253">
        <v>17</v>
      </c>
      <c r="B188" s="253">
        <v>423</v>
      </c>
      <c r="C188" s="253" t="s">
        <v>2760</v>
      </c>
      <c r="D188" s="253" t="s">
        <v>864</v>
      </c>
      <c r="E188" s="253" t="s">
        <v>2370</v>
      </c>
      <c r="F188" s="253" t="s">
        <v>2742</v>
      </c>
      <c r="G188" s="255">
        <v>0.23124999999999998</v>
      </c>
      <c r="H188" s="255">
        <v>7.0833333333333331E-2</v>
      </c>
      <c r="M188" s="255">
        <v>0.80486111111111114</v>
      </c>
      <c r="N188" s="255">
        <v>2.0833333333333332E-2</v>
      </c>
      <c r="S188" s="255">
        <v>0.49374999999999997</v>
      </c>
      <c r="T188" s="257">
        <v>2.7054976851851851E-2</v>
      </c>
      <c r="U188" s="111">
        <f t="shared" si="9"/>
        <v>587</v>
      </c>
      <c r="V188" s="171" t="str">
        <f t="shared" si="10"/>
        <v>Lauras Karalukas</v>
      </c>
    </row>
    <row r="189" spans="1:22" x14ac:dyDescent="0.25">
      <c r="A189" s="253">
        <v>18</v>
      </c>
      <c r="B189" s="253">
        <v>429</v>
      </c>
      <c r="C189" s="253" t="s">
        <v>2761</v>
      </c>
      <c r="D189" s="253" t="s">
        <v>898</v>
      </c>
      <c r="E189" s="253" t="s">
        <v>2370</v>
      </c>
      <c r="F189" s="253" t="s">
        <v>2740</v>
      </c>
      <c r="G189" s="255">
        <v>0.22638888888888889</v>
      </c>
      <c r="H189" s="255">
        <v>6.7361111111111108E-2</v>
      </c>
      <c r="M189" s="255">
        <v>0.81666666666666676</v>
      </c>
      <c r="N189" s="255">
        <v>2.1527777777777781E-2</v>
      </c>
      <c r="S189" s="255">
        <v>0.50208333333333333</v>
      </c>
      <c r="T189" s="257">
        <v>2.7269097222222219E-2</v>
      </c>
      <c r="U189" s="111">
        <f t="shared" si="9"/>
        <v>583</v>
      </c>
      <c r="V189" s="171" t="str">
        <f t="shared" si="10"/>
        <v>Nerijus Lukaševicius</v>
      </c>
    </row>
    <row r="190" spans="1:22" x14ac:dyDescent="0.25">
      <c r="A190" s="253">
        <v>19</v>
      </c>
      <c r="B190" s="253">
        <v>435</v>
      </c>
      <c r="C190" s="253" t="s">
        <v>2762</v>
      </c>
      <c r="D190" s="253" t="s">
        <v>31</v>
      </c>
      <c r="E190" s="253" t="s">
        <v>2370</v>
      </c>
      <c r="F190" s="253" t="s">
        <v>2745</v>
      </c>
      <c r="G190" s="255">
        <v>0.22222222222222221</v>
      </c>
      <c r="H190" s="255">
        <v>4.4444444444444446E-2</v>
      </c>
      <c r="M190" s="255">
        <v>0.83611111111111114</v>
      </c>
      <c r="N190" s="255">
        <v>2.5694444444444447E-2</v>
      </c>
      <c r="S190" s="255">
        <v>0.52083333333333337</v>
      </c>
      <c r="T190" s="257">
        <v>2.7522685185185181E-2</v>
      </c>
      <c r="U190" s="111">
        <f t="shared" si="9"/>
        <v>577</v>
      </c>
      <c r="V190" s="171" t="str">
        <f t="shared" si="10"/>
        <v>Domas Prokopavičius</v>
      </c>
    </row>
    <row r="191" spans="1:22" x14ac:dyDescent="0.25">
      <c r="A191" s="253">
        <v>20</v>
      </c>
      <c r="B191" s="253">
        <v>405</v>
      </c>
      <c r="C191" s="253" t="s">
        <v>2763</v>
      </c>
      <c r="D191" s="253" t="s">
        <v>2682</v>
      </c>
      <c r="E191" s="253" t="s">
        <v>2370</v>
      </c>
      <c r="F191" s="253" t="s">
        <v>2745</v>
      </c>
      <c r="G191" s="255">
        <v>0.20833333333333334</v>
      </c>
      <c r="H191" s="255">
        <v>4.9305555555555554E-2</v>
      </c>
      <c r="M191" s="255">
        <v>0.80555555555555547</v>
      </c>
      <c r="N191" s="255">
        <v>1.9444444444444445E-2</v>
      </c>
      <c r="S191" s="255">
        <v>0.5756944444444444</v>
      </c>
      <c r="T191" s="257">
        <v>2.7663657407407408E-2</v>
      </c>
      <c r="U191" s="111">
        <f t="shared" si="9"/>
        <v>574</v>
      </c>
      <c r="V191" s="171" t="str">
        <f t="shared" si="10"/>
        <v>Kristijonas Bekampis</v>
      </c>
    </row>
    <row r="192" spans="1:22" x14ac:dyDescent="0.25">
      <c r="A192" s="253">
        <v>21</v>
      </c>
      <c r="B192" s="253">
        <v>414</v>
      </c>
      <c r="C192" s="253" t="s">
        <v>2689</v>
      </c>
      <c r="D192" s="253" t="s">
        <v>1068</v>
      </c>
      <c r="E192" s="253" t="s">
        <v>2386</v>
      </c>
      <c r="F192" s="253" t="s">
        <v>2764</v>
      </c>
      <c r="G192" s="255">
        <v>0.15833333333333333</v>
      </c>
      <c r="H192" s="255">
        <v>2.7777777777777776E-2</v>
      </c>
      <c r="M192" s="255">
        <v>0.89027777777777783</v>
      </c>
      <c r="N192" s="255">
        <v>2.2222222222222223E-2</v>
      </c>
      <c r="S192" s="255">
        <v>0.56805555555555554</v>
      </c>
      <c r="T192" s="257">
        <v>2.7800462962962961E-2</v>
      </c>
      <c r="U192" s="111">
        <f t="shared" si="9"/>
        <v>572</v>
      </c>
      <c r="V192" s="171" t="str">
        <f t="shared" si="10"/>
        <v>Rugilė Girštautaitė</v>
      </c>
    </row>
    <row r="193" spans="1:22" x14ac:dyDescent="0.25">
      <c r="A193" s="253">
        <v>22</v>
      </c>
      <c r="B193" s="253">
        <v>430</v>
      </c>
      <c r="C193" s="253" t="s">
        <v>2765</v>
      </c>
      <c r="D193" s="253" t="s">
        <v>2766</v>
      </c>
      <c r="E193" s="253" t="s">
        <v>2386</v>
      </c>
      <c r="F193" s="253" t="s">
        <v>1299</v>
      </c>
      <c r="G193" s="255">
        <v>0.20486111111111113</v>
      </c>
      <c r="H193" s="255">
        <v>3.0555555555555555E-2</v>
      </c>
      <c r="M193" s="255">
        <v>0.7715277777777777</v>
      </c>
      <c r="N193" s="255">
        <v>2.4999999999999998E-2</v>
      </c>
      <c r="S193" s="255">
        <v>0.64236111111111105</v>
      </c>
      <c r="T193" s="257">
        <v>2.7927546296296294E-2</v>
      </c>
      <c r="U193" s="111">
        <f t="shared" si="9"/>
        <v>569</v>
      </c>
      <c r="V193" s="171" t="str">
        <f t="shared" si="10"/>
        <v>Irina Mažuolienė</v>
      </c>
    </row>
    <row r="194" spans="1:22" x14ac:dyDescent="0.25">
      <c r="A194" s="253">
        <v>23</v>
      </c>
      <c r="B194" s="253">
        <v>438</v>
      </c>
      <c r="C194" s="253" t="s">
        <v>2767</v>
      </c>
      <c r="D194" s="253" t="s">
        <v>2682</v>
      </c>
      <c r="E194" s="253" t="s">
        <v>2386</v>
      </c>
      <c r="F194" s="253" t="s">
        <v>2764</v>
      </c>
      <c r="G194" s="255">
        <v>0.18472222222222223</v>
      </c>
      <c r="H194" s="255">
        <v>3.1944444444444449E-2</v>
      </c>
      <c r="M194" s="255">
        <v>0.84583333333333333</v>
      </c>
      <c r="N194" s="255">
        <v>2.7083333333333334E-2</v>
      </c>
      <c r="S194" s="255">
        <v>0.58680555555555558</v>
      </c>
      <c r="T194" s="257">
        <v>2.7968865740740739E-2</v>
      </c>
      <c r="U194" s="111">
        <f t="shared" si="9"/>
        <v>568</v>
      </c>
      <c r="V194" s="171" t="str">
        <f t="shared" si="10"/>
        <v>Gustė Rimšaitė</v>
      </c>
    </row>
    <row r="195" spans="1:22" x14ac:dyDescent="0.25">
      <c r="A195" s="253">
        <v>24</v>
      </c>
      <c r="B195" s="253">
        <v>421</v>
      </c>
      <c r="C195" s="253" t="s">
        <v>2768</v>
      </c>
      <c r="D195" s="253" t="s">
        <v>710</v>
      </c>
      <c r="E195" s="253" t="s">
        <v>2370</v>
      </c>
      <c r="F195" s="253" t="s">
        <v>2740</v>
      </c>
      <c r="G195" s="255">
        <v>0.23124999999999998</v>
      </c>
      <c r="H195" s="255">
        <v>8.6805555555555566E-2</v>
      </c>
      <c r="M195" s="255">
        <v>0.84791666666666676</v>
      </c>
      <c r="N195" s="255">
        <v>2.7777777777777776E-2</v>
      </c>
      <c r="S195" s="255">
        <v>0.48749999999999999</v>
      </c>
      <c r="T195" s="257">
        <v>2.8037731481481479E-2</v>
      </c>
      <c r="U195" s="111">
        <f t="shared" si="9"/>
        <v>567</v>
      </c>
      <c r="V195" s="171" t="str">
        <f t="shared" si="10"/>
        <v>Linas Jocius</v>
      </c>
    </row>
    <row r="196" spans="1:22" x14ac:dyDescent="0.25">
      <c r="A196" s="253">
        <v>25</v>
      </c>
      <c r="B196" s="253">
        <v>433</v>
      </c>
      <c r="C196" s="253" t="s">
        <v>2769</v>
      </c>
      <c r="D196" s="253" t="s">
        <v>864</v>
      </c>
      <c r="E196" s="253" t="s">
        <v>2386</v>
      </c>
      <c r="F196" s="253" t="s">
        <v>1299</v>
      </c>
      <c r="G196" s="255">
        <v>0.20277777777777781</v>
      </c>
      <c r="H196" s="255">
        <v>5.0694444444444452E-2</v>
      </c>
      <c r="M196" s="255">
        <v>0.84791666666666676</v>
      </c>
      <c r="N196" s="255">
        <v>1.5277777777777777E-2</v>
      </c>
      <c r="S196" s="255">
        <v>0.57916666666666672</v>
      </c>
      <c r="T196" s="257">
        <v>2.8297453703703707E-2</v>
      </c>
      <c r="U196" s="111">
        <f t="shared" si="9"/>
        <v>561</v>
      </c>
      <c r="V196" s="171" t="str">
        <f t="shared" si="10"/>
        <v>Aurika Pečiukonytė</v>
      </c>
    </row>
    <row r="197" spans="1:22" x14ac:dyDescent="0.25">
      <c r="A197" s="253">
        <v>26</v>
      </c>
      <c r="B197" s="253">
        <v>417</v>
      </c>
      <c r="C197" s="253" t="s">
        <v>2770</v>
      </c>
      <c r="D197" s="253" t="s">
        <v>710</v>
      </c>
      <c r="E197" s="253" t="s">
        <v>2370</v>
      </c>
      <c r="F197" s="253" t="s">
        <v>2740</v>
      </c>
      <c r="G197" s="255">
        <v>0.23750000000000002</v>
      </c>
      <c r="H197" s="255">
        <v>6.3194444444444442E-2</v>
      </c>
      <c r="M197" s="255">
        <v>0.77708333333333324</v>
      </c>
      <c r="N197" s="255">
        <v>2.6388888888888889E-2</v>
      </c>
      <c r="S197" s="255">
        <v>0.60347222222222219</v>
      </c>
      <c r="T197" s="257">
        <v>2.8481597222222224E-2</v>
      </c>
      <c r="U197" s="111">
        <f t="shared" si="9"/>
        <v>558</v>
      </c>
      <c r="V197" s="171" t="str">
        <f t="shared" si="10"/>
        <v>Romualdas Griskevicius</v>
      </c>
    </row>
    <row r="198" spans="1:22" x14ac:dyDescent="0.25">
      <c r="A198" s="253">
        <v>27</v>
      </c>
      <c r="B198" s="253">
        <v>410</v>
      </c>
      <c r="C198" s="253" t="s">
        <v>2771</v>
      </c>
      <c r="D198" s="253" t="s">
        <v>31</v>
      </c>
      <c r="E198" s="253" t="s">
        <v>2386</v>
      </c>
      <c r="F198" s="253" t="s">
        <v>1299</v>
      </c>
      <c r="G198" s="255">
        <v>0.22361111111111109</v>
      </c>
      <c r="H198" s="255">
        <v>4.5138888888888888E-2</v>
      </c>
      <c r="M198" s="255">
        <v>0.83263888888888893</v>
      </c>
      <c r="N198" s="255">
        <v>2.2916666666666669E-2</v>
      </c>
      <c r="S198" s="255">
        <v>0.59027777777777779</v>
      </c>
      <c r="T198" s="257">
        <v>2.8604282407407408E-2</v>
      </c>
      <c r="U198" s="111">
        <f t="shared" si="9"/>
        <v>555</v>
      </c>
      <c r="V198" s="171" t="str">
        <f t="shared" si="10"/>
        <v>Kotryna Daraškevičiūtė</v>
      </c>
    </row>
    <row r="199" spans="1:22" x14ac:dyDescent="0.25">
      <c r="A199" s="253">
        <v>28</v>
      </c>
      <c r="B199" s="253">
        <v>404</v>
      </c>
      <c r="C199" s="253" t="s">
        <v>2772</v>
      </c>
      <c r="D199" s="253" t="s">
        <v>31</v>
      </c>
      <c r="E199" s="253" t="s">
        <v>2386</v>
      </c>
      <c r="F199" s="253" t="s">
        <v>2747</v>
      </c>
      <c r="G199" s="255">
        <v>0.14861111111111111</v>
      </c>
      <c r="H199" s="255">
        <v>2.0833333333333332E-2</v>
      </c>
      <c r="M199" s="255">
        <v>0.92152777777777783</v>
      </c>
      <c r="N199" s="255">
        <v>2.2222222222222223E-2</v>
      </c>
      <c r="S199" s="255">
        <v>0.61041666666666672</v>
      </c>
      <c r="T199" s="257">
        <v>2.8762384259259258E-2</v>
      </c>
      <c r="U199" s="111">
        <f t="shared" si="9"/>
        <v>552</v>
      </c>
      <c r="V199" s="171" t="str">
        <f t="shared" si="10"/>
        <v>Deimantė Barzdenytė</v>
      </c>
    </row>
    <row r="200" spans="1:22" x14ac:dyDescent="0.25">
      <c r="A200" s="253">
        <v>29</v>
      </c>
      <c r="B200" s="253">
        <v>402</v>
      </c>
      <c r="C200" s="253" t="s">
        <v>2773</v>
      </c>
      <c r="D200" s="253" t="s">
        <v>864</v>
      </c>
      <c r="E200" s="253" t="s">
        <v>2370</v>
      </c>
      <c r="F200" s="253" t="s">
        <v>2742</v>
      </c>
      <c r="G200" s="255">
        <v>0.26597222222222222</v>
      </c>
      <c r="H200" s="255">
        <v>8.4722222222222213E-2</v>
      </c>
      <c r="M200" s="255">
        <v>0.81805555555555554</v>
      </c>
      <c r="N200" s="255">
        <v>1.9444444444444445E-2</v>
      </c>
      <c r="S200" s="255">
        <v>0.53888888888888886</v>
      </c>
      <c r="T200" s="257">
        <v>2.8815972222222222E-2</v>
      </c>
      <c r="U200" s="111">
        <f t="shared" si="9"/>
        <v>551</v>
      </c>
      <c r="V200" s="171" t="str">
        <f t="shared" si="10"/>
        <v>Tautvydas Artamanovskis</v>
      </c>
    </row>
    <row r="201" spans="1:22" x14ac:dyDescent="0.25">
      <c r="A201" s="253">
        <v>30</v>
      </c>
      <c r="B201" s="253">
        <v>418</v>
      </c>
      <c r="C201" s="253" t="s">
        <v>2774</v>
      </c>
      <c r="D201" s="253" t="s">
        <v>2682</v>
      </c>
      <c r="E201" s="253" t="s">
        <v>2370</v>
      </c>
      <c r="F201" s="253" t="s">
        <v>2745</v>
      </c>
      <c r="G201" s="255">
        <v>0.20694444444444446</v>
      </c>
      <c r="H201" s="255">
        <v>5.2777777777777778E-2</v>
      </c>
      <c r="M201" s="255">
        <v>0.84305555555555556</v>
      </c>
      <c r="N201" s="255">
        <v>3.1944444444444449E-2</v>
      </c>
      <c r="S201" s="255">
        <v>0.60833333333333328</v>
      </c>
      <c r="T201" s="257">
        <v>2.9078125E-2</v>
      </c>
      <c r="U201" s="111">
        <f t="shared" si="9"/>
        <v>546</v>
      </c>
      <c r="V201" s="171" t="str">
        <f t="shared" si="10"/>
        <v>Erikas Gruzdys</v>
      </c>
    </row>
    <row r="202" spans="1:22" x14ac:dyDescent="0.25">
      <c r="A202" s="253">
        <v>31</v>
      </c>
      <c r="B202" s="253">
        <v>426</v>
      </c>
      <c r="C202" s="253" t="s">
        <v>2775</v>
      </c>
      <c r="D202" s="253" t="s">
        <v>872</v>
      </c>
      <c r="E202" s="253" t="s">
        <v>2386</v>
      </c>
      <c r="F202" s="253" t="s">
        <v>1299</v>
      </c>
      <c r="G202" s="255">
        <v>0.27638888888888885</v>
      </c>
      <c r="H202" s="255">
        <v>5.486111111111111E-2</v>
      </c>
      <c r="M202" s="255">
        <v>0.82708333333333339</v>
      </c>
      <c r="N202" s="255">
        <v>4.6527777777777779E-2</v>
      </c>
      <c r="S202" s="255">
        <v>0.56041666666666667</v>
      </c>
      <c r="T202" s="257">
        <v>2.9451041666666667E-2</v>
      </c>
      <c r="U202" s="111">
        <f t="shared" si="9"/>
        <v>539</v>
      </c>
      <c r="V202" s="171" t="str">
        <f t="shared" si="10"/>
        <v>Neringa Kriščiūnienė</v>
      </c>
    </row>
    <row r="203" spans="1:22" x14ac:dyDescent="0.25">
      <c r="A203" s="253">
        <v>32</v>
      </c>
      <c r="B203" s="253">
        <v>447</v>
      </c>
      <c r="C203" s="253" t="s">
        <v>2776</v>
      </c>
      <c r="D203" s="253" t="s">
        <v>864</v>
      </c>
      <c r="E203" s="253" t="s">
        <v>2370</v>
      </c>
      <c r="F203" s="253" t="s">
        <v>2740</v>
      </c>
      <c r="G203" s="255">
        <v>0.24513888888888888</v>
      </c>
      <c r="H203" s="255">
        <v>7.0833333333333331E-2</v>
      </c>
      <c r="M203" s="255">
        <v>0.86319444444444438</v>
      </c>
      <c r="N203" s="255">
        <v>2.6388888888888889E-2</v>
      </c>
      <c r="S203" s="255">
        <v>0.56805555555555554</v>
      </c>
      <c r="T203" s="257">
        <v>2.9589236111111111E-2</v>
      </c>
      <c r="U203" s="111">
        <f t="shared" si="9"/>
        <v>537</v>
      </c>
      <c r="V203" s="171" t="str">
        <f t="shared" si="10"/>
        <v>Tomas Vainorius</v>
      </c>
    </row>
    <row r="204" spans="1:22" x14ac:dyDescent="0.25">
      <c r="A204" s="253">
        <v>33</v>
      </c>
      <c r="B204" s="253">
        <v>434</v>
      </c>
      <c r="C204" s="253" t="s">
        <v>2777</v>
      </c>
      <c r="D204" s="253" t="s">
        <v>864</v>
      </c>
      <c r="E204" s="253" t="s">
        <v>2386</v>
      </c>
      <c r="F204" s="253" t="s">
        <v>1299</v>
      </c>
      <c r="G204" s="255">
        <v>0.24722222222222223</v>
      </c>
      <c r="H204" s="255">
        <v>5.2777777777777778E-2</v>
      </c>
      <c r="M204" s="255">
        <v>0.93125000000000002</v>
      </c>
      <c r="N204" s="255">
        <v>1.8055555555555557E-2</v>
      </c>
      <c r="S204" s="255">
        <v>0.52638888888888891</v>
      </c>
      <c r="T204" s="257">
        <v>2.9624768518518519E-2</v>
      </c>
      <c r="U204" s="111">
        <f t="shared" si="9"/>
        <v>536</v>
      </c>
      <c r="V204" s="171" t="str">
        <f t="shared" si="10"/>
        <v>Greta Plečkaitytė</v>
      </c>
    </row>
    <row r="205" spans="1:22" x14ac:dyDescent="0.25">
      <c r="A205" s="253">
        <v>34</v>
      </c>
      <c r="B205" s="253">
        <v>440</v>
      </c>
      <c r="C205" s="253" t="s">
        <v>2778</v>
      </c>
      <c r="D205" s="253" t="s">
        <v>864</v>
      </c>
      <c r="E205" s="253" t="s">
        <v>2370</v>
      </c>
      <c r="F205" s="253" t="s">
        <v>2740</v>
      </c>
      <c r="G205" s="255">
        <v>0.22777777777777777</v>
      </c>
      <c r="H205" s="255">
        <v>4.9305555555555554E-2</v>
      </c>
      <c r="M205" s="255">
        <v>0.83958333333333324</v>
      </c>
      <c r="N205" s="255">
        <v>2.2916666666666669E-2</v>
      </c>
      <c r="S205" s="255">
        <v>0.64444444444444449</v>
      </c>
      <c r="T205" s="257">
        <v>2.9769560185185187E-2</v>
      </c>
      <c r="U205" s="111">
        <f t="shared" si="9"/>
        <v>534</v>
      </c>
      <c r="V205" s="171" t="str">
        <f t="shared" si="10"/>
        <v>Mantas Sabaliauskas</v>
      </c>
    </row>
    <row r="206" spans="1:22" x14ac:dyDescent="0.25">
      <c r="A206" s="253">
        <v>35</v>
      </c>
      <c r="B206" s="253">
        <v>448</v>
      </c>
      <c r="C206" s="253" t="s">
        <v>2779</v>
      </c>
      <c r="D206" s="253" t="s">
        <v>864</v>
      </c>
      <c r="E206" s="253" t="s">
        <v>2370</v>
      </c>
      <c r="F206" s="253" t="s">
        <v>2740</v>
      </c>
      <c r="G206" s="255">
        <v>0.21388888888888891</v>
      </c>
      <c r="H206" s="255">
        <v>9.1666666666666674E-2</v>
      </c>
      <c r="M206" s="255">
        <v>0.80347222222222225</v>
      </c>
      <c r="N206" s="255">
        <v>2.2222222222222223E-2</v>
      </c>
      <c r="S206" s="255">
        <v>0.65555555555555556</v>
      </c>
      <c r="T206" s="257">
        <v>2.9797222222222225E-2</v>
      </c>
      <c r="U206" s="111">
        <f t="shared" si="9"/>
        <v>533</v>
      </c>
      <c r="V206" s="171" t="str">
        <f t="shared" si="10"/>
        <v>Evaldas Zaikauskas</v>
      </c>
    </row>
    <row r="207" spans="1:22" x14ac:dyDescent="0.25">
      <c r="A207" s="253">
        <v>36</v>
      </c>
      <c r="B207" s="253">
        <v>431</v>
      </c>
      <c r="C207" s="253" t="s">
        <v>2780</v>
      </c>
      <c r="D207" s="253" t="s">
        <v>864</v>
      </c>
      <c r="E207" s="253" t="s">
        <v>2370</v>
      </c>
      <c r="F207" s="253" t="s">
        <v>2740</v>
      </c>
      <c r="G207" s="255">
        <v>0.24444444444444446</v>
      </c>
      <c r="H207" s="255">
        <v>9.9999999999999992E-2</v>
      </c>
      <c r="M207" s="255">
        <v>0.80625000000000002</v>
      </c>
      <c r="N207" s="255">
        <v>4.3055555555555562E-2</v>
      </c>
      <c r="S207" s="255">
        <v>0.59791666666666665</v>
      </c>
      <c r="T207" s="257">
        <v>2.9895254629629626E-2</v>
      </c>
      <c r="U207" s="111">
        <f t="shared" si="9"/>
        <v>531</v>
      </c>
      <c r="V207" s="171" t="str">
        <f t="shared" si="10"/>
        <v>Ričardas Muraška</v>
      </c>
    </row>
    <row r="208" spans="1:22" x14ac:dyDescent="0.25">
      <c r="A208" s="253">
        <v>37</v>
      </c>
      <c r="B208" s="253">
        <v>415</v>
      </c>
      <c r="C208" s="253" t="s">
        <v>2781</v>
      </c>
      <c r="D208" s="253" t="s">
        <v>864</v>
      </c>
      <c r="E208" s="253" t="s">
        <v>2370</v>
      </c>
      <c r="F208" s="253" t="s">
        <v>2740</v>
      </c>
      <c r="G208" s="255">
        <v>0.24791666666666667</v>
      </c>
      <c r="H208" s="255">
        <v>0.10416666666666667</v>
      </c>
      <c r="M208" s="255">
        <v>0.8208333333333333</v>
      </c>
      <c r="N208" s="255">
        <v>2.6388888888888889E-2</v>
      </c>
      <c r="S208" s="255">
        <v>0.59513888888888888</v>
      </c>
      <c r="T208" s="257">
        <v>2.993414351851852E-2</v>
      </c>
      <c r="U208" s="111">
        <f t="shared" si="9"/>
        <v>531</v>
      </c>
      <c r="V208" s="171" t="str">
        <f t="shared" si="10"/>
        <v>Domantas Gražinskis</v>
      </c>
    </row>
    <row r="209" spans="1:22" x14ac:dyDescent="0.25">
      <c r="A209" s="253">
        <v>38</v>
      </c>
      <c r="B209" s="253">
        <v>451</v>
      </c>
      <c r="C209" s="253" t="s">
        <v>2782</v>
      </c>
      <c r="D209" s="253" t="s">
        <v>2783</v>
      </c>
      <c r="E209" s="253" t="s">
        <v>2370</v>
      </c>
      <c r="F209" s="253" t="s">
        <v>2740</v>
      </c>
      <c r="G209" s="255">
        <v>0.24374999999999999</v>
      </c>
      <c r="H209" s="255">
        <v>6.25E-2</v>
      </c>
      <c r="M209" s="255">
        <v>0.96805555555555556</v>
      </c>
      <c r="N209" s="255">
        <v>2.9166666666666664E-2</v>
      </c>
      <c r="S209" s="255">
        <v>0.5180555555555556</v>
      </c>
      <c r="T209" s="257">
        <v>3.0389930555555555E-2</v>
      </c>
      <c r="U209" s="111">
        <f t="shared" si="9"/>
        <v>523</v>
      </c>
      <c r="V209" s="171" t="str">
        <f t="shared" si="10"/>
        <v>Marius Pocevičius</v>
      </c>
    </row>
    <row r="210" spans="1:22" x14ac:dyDescent="0.25">
      <c r="A210" s="253">
        <v>39</v>
      </c>
      <c r="B210" s="253">
        <v>443</v>
      </c>
      <c r="C210" s="253" t="s">
        <v>2784</v>
      </c>
      <c r="D210" s="253" t="s">
        <v>2785</v>
      </c>
      <c r="E210" s="253" t="s">
        <v>2370</v>
      </c>
      <c r="F210" s="253" t="s">
        <v>2740</v>
      </c>
      <c r="G210" s="255">
        <v>0.2388888888888889</v>
      </c>
      <c r="H210" s="255">
        <v>9.5833333333333326E-2</v>
      </c>
      <c r="M210" s="255">
        <v>0.87777777777777777</v>
      </c>
      <c r="N210" s="255">
        <v>3.1944444444444449E-2</v>
      </c>
      <c r="S210" s="255">
        <v>0.60972222222222217</v>
      </c>
      <c r="T210" s="257">
        <v>3.092071759259259E-2</v>
      </c>
      <c r="U210" s="111">
        <f t="shared" si="9"/>
        <v>514</v>
      </c>
      <c r="V210" s="171" t="str">
        <f t="shared" si="10"/>
        <v>Saulius Stankevičius</v>
      </c>
    </row>
    <row r="211" spans="1:22" x14ac:dyDescent="0.25">
      <c r="A211" s="253">
        <v>40</v>
      </c>
      <c r="B211" s="253">
        <v>454</v>
      </c>
      <c r="C211" s="253" t="s">
        <v>2786</v>
      </c>
      <c r="D211" s="253" t="s">
        <v>1612</v>
      </c>
      <c r="E211" s="253" t="s">
        <v>2370</v>
      </c>
      <c r="F211" s="253" t="s">
        <v>2740</v>
      </c>
      <c r="G211" s="255">
        <v>0.31944444444444448</v>
      </c>
      <c r="H211" s="255">
        <v>7.5694444444444439E-2</v>
      </c>
      <c r="M211" s="255">
        <v>0.92013888888888884</v>
      </c>
      <c r="N211" s="255">
        <v>2.9861111111111113E-2</v>
      </c>
      <c r="S211" s="255">
        <v>0.52361111111111114</v>
      </c>
      <c r="T211" s="257">
        <v>3.1169791666666669E-2</v>
      </c>
      <c r="U211" s="111">
        <f t="shared" si="9"/>
        <v>510</v>
      </c>
      <c r="V211" s="171" t="str">
        <f t="shared" si="10"/>
        <v>Julius BLOŽĖ</v>
      </c>
    </row>
    <row r="212" spans="1:22" x14ac:dyDescent="0.25">
      <c r="A212" s="253">
        <v>41</v>
      </c>
      <c r="B212" s="253">
        <v>411</v>
      </c>
      <c r="C212" s="253" t="s">
        <v>2787</v>
      </c>
      <c r="D212" s="253" t="s">
        <v>2788</v>
      </c>
      <c r="E212" s="253" t="s">
        <v>2386</v>
      </c>
      <c r="F212" s="253" t="s">
        <v>1299</v>
      </c>
      <c r="G212" s="255">
        <v>0.26527777777777778</v>
      </c>
      <c r="H212" s="255">
        <v>6.5277777777777782E-2</v>
      </c>
      <c r="M212" s="255">
        <v>0.94513888888888886</v>
      </c>
      <c r="N212" s="255">
        <v>2.8472222222222222E-2</v>
      </c>
      <c r="S212" s="255">
        <v>0.56736111111111109</v>
      </c>
      <c r="T212" s="257">
        <v>3.1219907407407405E-2</v>
      </c>
      <c r="U212" s="111">
        <f t="shared" si="9"/>
        <v>509</v>
      </c>
      <c r="V212" s="171" t="str">
        <f t="shared" si="10"/>
        <v>Jolanta Daškevičienė</v>
      </c>
    </row>
    <row r="213" spans="1:22" x14ac:dyDescent="0.25">
      <c r="A213" s="253">
        <v>42</v>
      </c>
      <c r="B213" s="253">
        <v>446</v>
      </c>
      <c r="C213" s="253" t="s">
        <v>2789</v>
      </c>
      <c r="D213" s="253" t="s">
        <v>864</v>
      </c>
      <c r="E213" s="253" t="s">
        <v>2370</v>
      </c>
      <c r="F213" s="253" t="s">
        <v>2740</v>
      </c>
      <c r="G213" s="255">
        <v>0.27499999999999997</v>
      </c>
      <c r="H213" s="255">
        <v>9.3055555555555558E-2</v>
      </c>
      <c r="M213" s="255">
        <v>0.92847222222222225</v>
      </c>
      <c r="N213" s="255">
        <v>2.4999999999999998E-2</v>
      </c>
      <c r="S213" s="255">
        <v>0.55833333333333335</v>
      </c>
      <c r="T213" s="257">
        <v>3.1357407407407403E-2</v>
      </c>
      <c r="U213" s="111">
        <f t="shared" si="9"/>
        <v>507</v>
      </c>
      <c r="V213" s="171" t="str">
        <f t="shared" si="10"/>
        <v>Vygandas Urbonas</v>
      </c>
    </row>
    <row r="214" spans="1:22" x14ac:dyDescent="0.25">
      <c r="A214" s="253">
        <v>43</v>
      </c>
      <c r="B214" s="253">
        <v>408</v>
      </c>
      <c r="C214" s="253" t="s">
        <v>2790</v>
      </c>
      <c r="D214" s="253" t="s">
        <v>864</v>
      </c>
      <c r="E214" s="253" t="s">
        <v>2370</v>
      </c>
      <c r="F214" s="253" t="s">
        <v>2740</v>
      </c>
      <c r="G214" s="255">
        <v>0.21944444444444444</v>
      </c>
      <c r="H214" s="255">
        <v>7.013888888888889E-2</v>
      </c>
      <c r="M214" s="255">
        <v>0.96388888888888891</v>
      </c>
      <c r="N214" s="255">
        <v>1.9444444444444445E-2</v>
      </c>
      <c r="S214" s="255">
        <v>0.67013888888888884</v>
      </c>
      <c r="T214" s="257">
        <v>3.2414583333333337E-2</v>
      </c>
      <c r="U214" s="111">
        <f t="shared" si="9"/>
        <v>490</v>
      </c>
      <c r="V214" s="171" t="str">
        <f t="shared" si="10"/>
        <v>Ronaldas Burokas</v>
      </c>
    </row>
    <row r="215" spans="1:22" x14ac:dyDescent="0.25">
      <c r="A215" s="253">
        <v>44</v>
      </c>
      <c r="B215" s="253">
        <v>452</v>
      </c>
      <c r="C215" s="253" t="s">
        <v>2791</v>
      </c>
      <c r="D215" s="253"/>
      <c r="E215" s="253" t="s">
        <v>2370</v>
      </c>
      <c r="F215" s="253" t="s">
        <v>2740</v>
      </c>
      <c r="G215" s="255">
        <v>0.24583333333333335</v>
      </c>
      <c r="H215" s="255">
        <v>6.805555555555555E-2</v>
      </c>
      <c r="M215" s="255">
        <v>0.89027777777777783</v>
      </c>
      <c r="N215" s="255">
        <v>3.7499999999999999E-2</v>
      </c>
      <c r="S215" s="255">
        <v>0.72013888888888899</v>
      </c>
      <c r="T215" s="257">
        <v>3.272650462962963E-2</v>
      </c>
      <c r="U215" s="111">
        <f t="shared" si="9"/>
        <v>485</v>
      </c>
      <c r="V215" s="171" t="str">
        <f t="shared" si="10"/>
        <v>Arūnas MITKEVIČIUS</v>
      </c>
    </row>
    <row r="216" spans="1:22" x14ac:dyDescent="0.25">
      <c r="A216" s="253">
        <v>45</v>
      </c>
      <c r="B216" s="253">
        <v>428</v>
      </c>
      <c r="C216" s="253" t="s">
        <v>2792</v>
      </c>
      <c r="D216" s="253" t="s">
        <v>710</v>
      </c>
      <c r="E216" s="253" t="s">
        <v>2386</v>
      </c>
      <c r="F216" s="253" t="s">
        <v>2747</v>
      </c>
      <c r="G216" s="255">
        <v>0.27569444444444446</v>
      </c>
      <c r="H216" s="255">
        <v>7.9861111111111105E-2</v>
      </c>
      <c r="M216" s="254">
        <v>1.0256944444444445</v>
      </c>
      <c r="N216" s="255">
        <v>2.2222222222222223E-2</v>
      </c>
      <c r="S216" s="255">
        <v>0.56180555555555556</v>
      </c>
      <c r="T216" s="257">
        <v>3.2787962962962963E-2</v>
      </c>
      <c r="U216" s="111">
        <f t="shared" si="9"/>
        <v>485</v>
      </c>
      <c r="V216" s="171" t="str">
        <f t="shared" si="10"/>
        <v>Gustė Kubiliūtė</v>
      </c>
    </row>
    <row r="217" spans="1:22" x14ac:dyDescent="0.25">
      <c r="A217" s="253">
        <v>46</v>
      </c>
      <c r="B217" s="253">
        <v>455</v>
      </c>
      <c r="C217" s="253" t="s">
        <v>2793</v>
      </c>
      <c r="D217" s="253"/>
      <c r="E217" s="253" t="s">
        <v>2370</v>
      </c>
      <c r="F217" s="253" t="s">
        <v>2740</v>
      </c>
      <c r="G217" s="255">
        <v>0.26458333333333334</v>
      </c>
      <c r="H217" s="255">
        <v>0.10555555555555556</v>
      </c>
      <c r="M217" s="255">
        <v>0.96180555555555547</v>
      </c>
      <c r="N217" s="255">
        <v>4.3750000000000004E-2</v>
      </c>
      <c r="S217" s="255">
        <v>0.60555555555555551</v>
      </c>
      <c r="T217" s="257">
        <v>3.3051736111111112E-2</v>
      </c>
      <c r="U217" s="111">
        <f t="shared" si="9"/>
        <v>481</v>
      </c>
      <c r="V217" s="171" t="str">
        <f t="shared" si="10"/>
        <v>Julius KVIKLIS</v>
      </c>
    </row>
    <row r="218" spans="1:22" x14ac:dyDescent="0.25">
      <c r="A218" s="253">
        <v>47</v>
      </c>
      <c r="B218" s="253">
        <v>403</v>
      </c>
      <c r="C218" s="253" t="s">
        <v>2794</v>
      </c>
      <c r="D218" s="253" t="s">
        <v>2788</v>
      </c>
      <c r="E218" s="253" t="s">
        <v>2386</v>
      </c>
      <c r="F218" s="253" t="s">
        <v>1299</v>
      </c>
      <c r="G218" s="255">
        <v>0.25208333333333333</v>
      </c>
      <c r="H218" s="255">
        <v>6.9444444444444434E-2</v>
      </c>
      <c r="M218" s="255">
        <v>0.93958333333333333</v>
      </c>
      <c r="N218" s="255">
        <v>2.4999999999999998E-2</v>
      </c>
      <c r="S218" s="255">
        <v>0.71805555555555556</v>
      </c>
      <c r="T218" s="257">
        <v>3.3428356481481479E-2</v>
      </c>
      <c r="U218" s="111">
        <f t="shared" si="9"/>
        <v>475</v>
      </c>
      <c r="V218" s="171" t="str">
        <f t="shared" si="10"/>
        <v>Rasa Bakienė</v>
      </c>
    </row>
    <row r="219" spans="1:22" x14ac:dyDescent="0.25">
      <c r="A219" s="253">
        <v>48</v>
      </c>
      <c r="B219" s="253">
        <v>422</v>
      </c>
      <c r="C219" s="253" t="s">
        <v>2795</v>
      </c>
      <c r="D219" s="253" t="s">
        <v>2796</v>
      </c>
      <c r="E219" s="253" t="s">
        <v>2386</v>
      </c>
      <c r="F219" s="253" t="s">
        <v>1299</v>
      </c>
      <c r="G219" s="255">
        <v>0.32916666666666666</v>
      </c>
      <c r="H219" s="255">
        <v>8.1944444444444445E-2</v>
      </c>
      <c r="M219" s="254">
        <v>1.0055555555555555</v>
      </c>
      <c r="N219" s="255">
        <v>3.8194444444444441E-2</v>
      </c>
      <c r="S219" s="255">
        <v>0.65763888888888888</v>
      </c>
      <c r="T219" s="257">
        <v>3.5235995370370372E-2</v>
      </c>
      <c r="U219" s="111">
        <f t="shared" si="9"/>
        <v>451</v>
      </c>
      <c r="V219" s="171" t="str">
        <f t="shared" si="10"/>
        <v>Aistė Jurevičė</v>
      </c>
    </row>
    <row r="220" spans="1:22" x14ac:dyDescent="0.25">
      <c r="A220" s="253">
        <v>49</v>
      </c>
      <c r="B220" s="253">
        <v>453</v>
      </c>
      <c r="C220" s="253" t="s">
        <v>2797</v>
      </c>
      <c r="D220" s="253"/>
      <c r="E220" s="253" t="s">
        <v>2386</v>
      </c>
      <c r="F220" s="253" t="s">
        <v>1299</v>
      </c>
      <c r="G220" s="255">
        <v>0.28333333333333333</v>
      </c>
      <c r="H220" s="255">
        <v>9.930555555555555E-2</v>
      </c>
      <c r="M220" s="254">
        <v>1.0993055555555555</v>
      </c>
      <c r="N220" s="255">
        <v>3.3333333333333333E-2</v>
      </c>
      <c r="S220" s="255">
        <v>0.75347222222222221</v>
      </c>
      <c r="T220" s="257">
        <v>3.7846296296296295E-2</v>
      </c>
      <c r="U220" s="111">
        <f t="shared" si="9"/>
        <v>420</v>
      </c>
      <c r="V220" s="171" t="str">
        <f t="shared" si="10"/>
        <v>Silvija PETKŪNIENĖ</v>
      </c>
    </row>
    <row r="221" spans="1:22" x14ac:dyDescent="0.25">
      <c r="A221" s="253">
        <v>50</v>
      </c>
      <c r="B221" s="253">
        <v>425</v>
      </c>
      <c r="C221" s="253" t="s">
        <v>2798</v>
      </c>
      <c r="D221" s="253" t="s">
        <v>864</v>
      </c>
      <c r="E221" s="253" t="s">
        <v>2386</v>
      </c>
      <c r="F221" s="253" t="s">
        <v>1299</v>
      </c>
      <c r="G221" s="255">
        <v>0.33124999999999999</v>
      </c>
      <c r="H221" s="255">
        <v>0.1076388888888889</v>
      </c>
      <c r="M221" s="254">
        <v>1.0958333333333334</v>
      </c>
      <c r="N221" s="255">
        <v>2.7777777777777776E-2</v>
      </c>
      <c r="S221" s="255">
        <v>0.72986111111111107</v>
      </c>
      <c r="T221" s="257">
        <v>3.8234953703703702E-2</v>
      </c>
      <c r="U221" s="111">
        <f t="shared" si="9"/>
        <v>416</v>
      </c>
      <c r="V221" s="171" t="str">
        <f t="shared" si="10"/>
        <v>Gitana Kolkienė</v>
      </c>
    </row>
    <row r="222" spans="1:22" x14ac:dyDescent="0.25">
      <c r="A222" s="253">
        <v>51</v>
      </c>
      <c r="B222" s="253">
        <v>424</v>
      </c>
      <c r="C222" s="253" t="s">
        <v>2799</v>
      </c>
      <c r="D222" s="253" t="s">
        <v>710</v>
      </c>
      <c r="E222" s="253" t="s">
        <v>2386</v>
      </c>
      <c r="F222" s="253" t="s">
        <v>1299</v>
      </c>
      <c r="G222" s="255">
        <v>0.27986111111111112</v>
      </c>
      <c r="H222" s="255">
        <v>7.1527777777777787E-2</v>
      </c>
      <c r="M222" s="254">
        <v>1.1618055555555555</v>
      </c>
      <c r="N222" s="255">
        <v>2.8472222222222222E-2</v>
      </c>
      <c r="S222" s="255">
        <v>0.84444444444444444</v>
      </c>
      <c r="T222" s="257">
        <v>3.9780092592592589E-2</v>
      </c>
      <c r="U222" s="111">
        <f t="shared" si="9"/>
        <v>399</v>
      </c>
      <c r="V222" s="171" t="str">
        <f t="shared" si="10"/>
        <v>Svajonė Karalukienė</v>
      </c>
    </row>
    <row r="223" spans="1:22" x14ac:dyDescent="0.25">
      <c r="A223" s="253"/>
      <c r="B223" s="253"/>
      <c r="C223" s="253"/>
      <c r="D223" s="253"/>
      <c r="E223" s="253"/>
      <c r="F223" s="253"/>
      <c r="G223" s="253"/>
      <c r="H223" s="253"/>
      <c r="I223" s="253"/>
      <c r="J223" s="253"/>
      <c r="K223" s="253"/>
      <c r="L223" s="253"/>
      <c r="M223" s="253"/>
      <c r="N223" s="253"/>
      <c r="T223" s="257"/>
    </row>
    <row r="224" spans="1:22" x14ac:dyDescent="0.25">
      <c r="T224" s="25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FC33-C62D-44A9-815E-5EF207A0B640}">
  <dimension ref="A1:N328"/>
  <sheetViews>
    <sheetView topLeftCell="A4" workbookViewId="0">
      <selection activeCell="N328" sqref="N3:N328"/>
    </sheetView>
  </sheetViews>
  <sheetFormatPr defaultRowHeight="15" x14ac:dyDescent="0.25"/>
  <cols>
    <col min="1" max="1" width="6.42578125" customWidth="1"/>
    <col min="2" max="2" width="7.5703125" customWidth="1"/>
    <col min="3" max="3" width="28.140625" customWidth="1"/>
    <col min="4" max="4" width="36.7109375" customWidth="1"/>
    <col min="7" max="10" width="10.42578125" customWidth="1"/>
    <col min="11" max="11" width="14.7109375" customWidth="1"/>
    <col min="12" max="12" width="17.140625" style="260" customWidth="1"/>
    <col min="13" max="13" width="9.7109375" customWidth="1"/>
    <col min="14" max="14" width="24.85546875" customWidth="1"/>
  </cols>
  <sheetData>
    <row r="1" spans="1:14" x14ac:dyDescent="0.25">
      <c r="A1" t="s">
        <v>2846</v>
      </c>
    </row>
    <row r="2" spans="1:14" x14ac:dyDescent="0.25">
      <c r="A2" s="251" t="s">
        <v>2355</v>
      </c>
      <c r="B2" s="252" t="s">
        <v>2356</v>
      </c>
      <c r="C2" s="252" t="s">
        <v>2357</v>
      </c>
      <c r="D2" s="252" t="s">
        <v>2358</v>
      </c>
      <c r="E2" s="252" t="s">
        <v>2359</v>
      </c>
      <c r="F2" s="252" t="s">
        <v>2360</v>
      </c>
      <c r="G2" s="252" t="s">
        <v>2361</v>
      </c>
      <c r="H2" s="252" t="s">
        <v>853</v>
      </c>
      <c r="I2" s="252" t="s">
        <v>2364</v>
      </c>
      <c r="J2" s="252" t="s">
        <v>857</v>
      </c>
      <c r="K2" s="252" t="s">
        <v>2368</v>
      </c>
      <c r="L2" s="259" t="s">
        <v>2369</v>
      </c>
      <c r="M2" s="243" t="s">
        <v>0</v>
      </c>
      <c r="N2" s="171"/>
    </row>
    <row r="3" spans="1:14" x14ac:dyDescent="0.25">
      <c r="A3" s="253">
        <v>1</v>
      </c>
      <c r="B3" s="253">
        <v>26</v>
      </c>
      <c r="C3" s="253" t="s">
        <v>2577</v>
      </c>
      <c r="D3" s="253" t="s">
        <v>865</v>
      </c>
      <c r="E3" s="253" t="s">
        <v>2370</v>
      </c>
      <c r="F3" s="253"/>
      <c r="G3" s="255">
        <v>0.9916666666666667</v>
      </c>
      <c r="H3" s="255">
        <v>3.7499999999999999E-2</v>
      </c>
      <c r="I3" s="254">
        <v>2.3249999999999997</v>
      </c>
      <c r="J3" s="255">
        <v>2.4305555555555556E-2</v>
      </c>
      <c r="K3" s="254">
        <v>1.6298611111111112</v>
      </c>
      <c r="L3" s="256">
        <v>8.3504050925925929E-2</v>
      </c>
      <c r="M3" s="111">
        <f>IFERROR(ROUND($L$3/L3*1000,0),0)</f>
        <v>1000</v>
      </c>
      <c r="N3" s="171" t="str">
        <f>RIGHT(C3,(LEN(C3)-FIND(" ",C3,1)))&amp;" "&amp;LEFT(C3,(FIND(" ",C3)-1))</f>
        <v>Marijus Butrimavičius</v>
      </c>
    </row>
    <row r="4" spans="1:14" x14ac:dyDescent="0.25">
      <c r="A4" s="253">
        <v>2</v>
      </c>
      <c r="B4" s="253">
        <v>87</v>
      </c>
      <c r="C4" s="253" t="s">
        <v>2578</v>
      </c>
      <c r="D4" s="253" t="s">
        <v>879</v>
      </c>
      <c r="E4" s="253" t="s">
        <v>2370</v>
      </c>
      <c r="F4" s="253"/>
      <c r="G4" s="255">
        <v>0.98402777777777783</v>
      </c>
      <c r="H4" s="255">
        <v>3.4027777777777775E-2</v>
      </c>
      <c r="I4" s="254">
        <v>2.463888888888889</v>
      </c>
      <c r="J4" s="255">
        <v>2.4999999999999998E-2</v>
      </c>
      <c r="K4" s="254">
        <v>1.6486111111111112</v>
      </c>
      <c r="L4" s="256">
        <v>8.5938946759259269E-2</v>
      </c>
      <c r="M4" s="111">
        <f t="shared" ref="M4:M67" si="0">IFERROR(ROUND($L$3/L4*1000,0),0)</f>
        <v>972</v>
      </c>
      <c r="N4" s="171" t="str">
        <f t="shared" ref="N4:N67" si="1">RIGHT(C4,(LEN(C4)-FIND(" ",C4,1)))&amp;" "&amp;LEFT(C4,(FIND(" ",C4)-1))</f>
        <v>Andrius Murauskas</v>
      </c>
    </row>
    <row r="5" spans="1:14" x14ac:dyDescent="0.25">
      <c r="A5" s="253">
        <v>3</v>
      </c>
      <c r="B5" s="253">
        <v>92</v>
      </c>
      <c r="C5" s="253" t="s">
        <v>2579</v>
      </c>
      <c r="D5" s="253" t="s">
        <v>868</v>
      </c>
      <c r="E5" s="253" t="s">
        <v>2370</v>
      </c>
      <c r="F5" s="253"/>
      <c r="G5" s="254">
        <v>1.05</v>
      </c>
      <c r="H5" s="255">
        <v>2.9861111111111113E-2</v>
      </c>
      <c r="I5" s="254">
        <v>2.4659722222222222</v>
      </c>
      <c r="J5" s="255">
        <v>2.6388888888888889E-2</v>
      </c>
      <c r="K5" s="254">
        <v>1.6034722222222222</v>
      </c>
      <c r="L5" s="256">
        <v>8.6281562500000006E-2</v>
      </c>
      <c r="M5" s="111">
        <f t="shared" si="0"/>
        <v>968</v>
      </c>
      <c r="N5" s="171" t="str">
        <f t="shared" si="1"/>
        <v>Gediminas Pajėda</v>
      </c>
    </row>
    <row r="6" spans="1:14" x14ac:dyDescent="0.25">
      <c r="A6" s="253">
        <v>4</v>
      </c>
      <c r="B6" s="253">
        <v>144</v>
      </c>
      <c r="C6" s="253" t="s">
        <v>2580</v>
      </c>
      <c r="D6" s="253" t="s">
        <v>865</v>
      </c>
      <c r="E6" s="253" t="s">
        <v>2370</v>
      </c>
      <c r="F6" s="253"/>
      <c r="G6" s="254">
        <v>1.0374999999999999</v>
      </c>
      <c r="H6" s="255">
        <v>3.5416666666666666E-2</v>
      </c>
      <c r="I6" s="256">
        <v>4.1817129629629628E-2</v>
      </c>
      <c r="J6" s="255">
        <v>2.4999999999999998E-2</v>
      </c>
      <c r="K6" s="254">
        <v>1.6006944444444444</v>
      </c>
      <c r="L6" s="256">
        <v>8.6821655092592598E-2</v>
      </c>
      <c r="M6" s="111">
        <f t="shared" si="0"/>
        <v>962</v>
      </c>
      <c r="N6" s="171" t="str">
        <f t="shared" si="1"/>
        <v>Kasparas Žiūraitis</v>
      </c>
    </row>
    <row r="7" spans="1:14" x14ac:dyDescent="0.25">
      <c r="A7" s="253">
        <v>5</v>
      </c>
      <c r="B7" s="253">
        <v>129</v>
      </c>
      <c r="C7" s="253" t="s">
        <v>2847</v>
      </c>
      <c r="D7" s="253" t="s">
        <v>710</v>
      </c>
      <c r="E7" s="253" t="s">
        <v>2370</v>
      </c>
      <c r="F7" s="253"/>
      <c r="G7" s="254">
        <v>1.0722222222222222</v>
      </c>
      <c r="H7" s="255">
        <v>2.8472222222222222E-2</v>
      </c>
      <c r="I7" s="256">
        <v>4.2685185185185187E-2</v>
      </c>
      <c r="J7" s="255">
        <v>2.4999999999999998E-2</v>
      </c>
      <c r="K7" s="254">
        <v>1.5847222222222221</v>
      </c>
      <c r="L7" s="256">
        <v>8.7902650462962972E-2</v>
      </c>
      <c r="M7" s="111">
        <f t="shared" si="0"/>
        <v>950</v>
      </c>
      <c r="N7" s="171" t="str">
        <f t="shared" si="1"/>
        <v>Vytas Vasilevičius</v>
      </c>
    </row>
    <row r="8" spans="1:14" x14ac:dyDescent="0.25">
      <c r="A8" s="253">
        <v>6</v>
      </c>
      <c r="B8" s="253">
        <v>51</v>
      </c>
      <c r="C8" s="253" t="s">
        <v>2582</v>
      </c>
      <c r="D8" s="253" t="s">
        <v>875</v>
      </c>
      <c r="E8" s="253" t="s">
        <v>2370</v>
      </c>
      <c r="F8" s="253"/>
      <c r="G8" s="255">
        <v>0.98819444444444438</v>
      </c>
      <c r="H8" s="255">
        <v>6.1111111111111116E-2</v>
      </c>
      <c r="I8" s="256">
        <v>4.2592592592592592E-2</v>
      </c>
      <c r="J8" s="255">
        <v>2.7777777777777776E-2</v>
      </c>
      <c r="K8" s="254">
        <v>1.6472222222222221</v>
      </c>
      <c r="L8" s="256">
        <v>8.8023634259259256E-2</v>
      </c>
      <c r="M8" s="111">
        <f t="shared" si="0"/>
        <v>949</v>
      </c>
      <c r="N8" s="171" t="str">
        <f t="shared" si="1"/>
        <v>Mantas Jonikas</v>
      </c>
    </row>
    <row r="9" spans="1:14" x14ac:dyDescent="0.25">
      <c r="A9" s="253">
        <v>7</v>
      </c>
      <c r="B9" s="253">
        <v>33</v>
      </c>
      <c r="C9" s="253" t="s">
        <v>2584</v>
      </c>
      <c r="D9" s="253" t="s">
        <v>879</v>
      </c>
      <c r="E9" s="253" t="s">
        <v>2370</v>
      </c>
      <c r="F9" s="253"/>
      <c r="G9" s="254">
        <v>1.0736111111111111</v>
      </c>
      <c r="H9" s="255">
        <v>3.4027777777777775E-2</v>
      </c>
      <c r="I9" s="256">
        <v>4.1956018518518517E-2</v>
      </c>
      <c r="J9" s="255">
        <v>2.9861111111111113E-2</v>
      </c>
      <c r="K9" s="254">
        <v>1.6569444444444443</v>
      </c>
      <c r="L9" s="256">
        <v>8.8559664351851849E-2</v>
      </c>
      <c r="M9" s="111">
        <f t="shared" si="0"/>
        <v>943</v>
      </c>
      <c r="N9" s="171" t="str">
        <f t="shared" si="1"/>
        <v>Andrius Dapkevičius</v>
      </c>
    </row>
    <row r="10" spans="1:14" x14ac:dyDescent="0.25">
      <c r="A10" s="253">
        <v>8</v>
      </c>
      <c r="B10" s="253">
        <v>34</v>
      </c>
      <c r="C10" s="253" t="s">
        <v>2848</v>
      </c>
      <c r="D10" s="253" t="s">
        <v>2213</v>
      </c>
      <c r="E10" s="253" t="s">
        <v>2370</v>
      </c>
      <c r="F10" s="253"/>
      <c r="G10" s="254">
        <v>1.148611111111111</v>
      </c>
      <c r="H10" s="255">
        <v>5.6944444444444443E-2</v>
      </c>
      <c r="I10" s="254">
        <v>2.4479166666666665</v>
      </c>
      <c r="J10" s="255">
        <v>2.1527777777777781E-2</v>
      </c>
      <c r="K10" s="254">
        <v>1.7534722222222223</v>
      </c>
      <c r="L10" s="256">
        <v>9.0500856481481484E-2</v>
      </c>
      <c r="M10" s="111">
        <f t="shared" si="0"/>
        <v>923</v>
      </c>
      <c r="N10" s="171" t="str">
        <f t="shared" si="1"/>
        <v>Jevgenijs Dasko</v>
      </c>
    </row>
    <row r="11" spans="1:14" x14ac:dyDescent="0.25">
      <c r="A11" s="253">
        <v>9</v>
      </c>
      <c r="B11" s="253">
        <v>18</v>
      </c>
      <c r="C11" s="253" t="s">
        <v>2585</v>
      </c>
      <c r="D11" s="253" t="s">
        <v>898</v>
      </c>
      <c r="E11" s="253" t="s">
        <v>2370</v>
      </c>
      <c r="F11" s="253" t="s">
        <v>889</v>
      </c>
      <c r="G11" s="254">
        <v>1.1388888888888888</v>
      </c>
      <c r="H11" s="255">
        <v>5.5555555555555552E-2</v>
      </c>
      <c r="I11" s="256">
        <v>4.1863425925925929E-2</v>
      </c>
      <c r="J11" s="255">
        <v>2.7777777777777776E-2</v>
      </c>
      <c r="K11" s="254">
        <v>1.7131944444444445</v>
      </c>
      <c r="L11" s="256">
        <v>9.083017361111112E-2</v>
      </c>
      <c r="M11" s="111">
        <f t="shared" si="0"/>
        <v>919</v>
      </c>
      <c r="N11" s="171" t="str">
        <f t="shared" si="1"/>
        <v>Laurynas Bertašavičius</v>
      </c>
    </row>
    <row r="12" spans="1:14" x14ac:dyDescent="0.25">
      <c r="A12" s="253">
        <v>10</v>
      </c>
      <c r="B12" s="253">
        <v>17</v>
      </c>
      <c r="C12" s="253" t="s">
        <v>2849</v>
      </c>
      <c r="D12" s="253" t="s">
        <v>875</v>
      </c>
      <c r="E12" s="253" t="s">
        <v>2370</v>
      </c>
      <c r="F12" s="253"/>
      <c r="G12" s="254">
        <v>1.1944444444444444</v>
      </c>
      <c r="H12" s="255">
        <v>4.4444444444444446E-2</v>
      </c>
      <c r="I12" s="254">
        <v>2.3597222222222221</v>
      </c>
      <c r="J12" s="255">
        <v>3.125E-2</v>
      </c>
      <c r="K12" s="254">
        <v>1.8625</v>
      </c>
      <c r="L12" s="256">
        <v>9.1570995370370376E-2</v>
      </c>
      <c r="M12" s="111">
        <f t="shared" si="0"/>
        <v>912</v>
      </c>
      <c r="N12" s="171" t="str">
        <f t="shared" si="1"/>
        <v>Marius Bernatonis</v>
      </c>
    </row>
    <row r="13" spans="1:14" x14ac:dyDescent="0.25">
      <c r="A13" s="253">
        <v>11</v>
      </c>
      <c r="B13" s="253">
        <v>89</v>
      </c>
      <c r="C13" s="253" t="s">
        <v>2850</v>
      </c>
      <c r="D13" s="253" t="s">
        <v>710</v>
      </c>
      <c r="E13" s="253" t="s">
        <v>2370</v>
      </c>
      <c r="F13" s="253"/>
      <c r="G13" s="254">
        <v>1.1388888888888888</v>
      </c>
      <c r="H13" s="255">
        <v>7.4999999999999997E-2</v>
      </c>
      <c r="I13" s="256">
        <v>4.372685185185185E-2</v>
      </c>
      <c r="J13" s="255">
        <v>2.6388888888888889E-2</v>
      </c>
      <c r="K13" s="254">
        <v>1.6326388888888888</v>
      </c>
      <c r="L13" s="256">
        <v>9.1642337962962964E-2</v>
      </c>
      <c r="M13" s="111">
        <f t="shared" si="0"/>
        <v>911</v>
      </c>
      <c r="N13" s="171" t="str">
        <f t="shared" si="1"/>
        <v>Artiom Neznanov</v>
      </c>
    </row>
    <row r="14" spans="1:14" x14ac:dyDescent="0.25">
      <c r="A14" s="253">
        <v>12</v>
      </c>
      <c r="B14" s="253">
        <v>79</v>
      </c>
      <c r="C14" s="253" t="s">
        <v>2851</v>
      </c>
      <c r="D14" s="253" t="s">
        <v>710</v>
      </c>
      <c r="E14" s="253" t="s">
        <v>2370</v>
      </c>
      <c r="F14" s="253"/>
      <c r="G14" s="254">
        <v>1.086111111111111</v>
      </c>
      <c r="H14" s="255">
        <v>5.486111111111111E-2</v>
      </c>
      <c r="I14" s="256">
        <v>4.355324074074074E-2</v>
      </c>
      <c r="J14" s="255">
        <v>2.7083333333333334E-2</v>
      </c>
      <c r="K14" s="254">
        <v>1.7201388888888889</v>
      </c>
      <c r="L14" s="256">
        <v>9.1712337962962964E-2</v>
      </c>
      <c r="M14" s="111">
        <f t="shared" si="0"/>
        <v>910</v>
      </c>
      <c r="N14" s="171" t="str">
        <f t="shared" si="1"/>
        <v>Mantas Marcinkevičius</v>
      </c>
    </row>
    <row r="15" spans="1:14" x14ac:dyDescent="0.25">
      <c r="A15" s="253">
        <v>13</v>
      </c>
      <c r="B15" s="253">
        <v>115</v>
      </c>
      <c r="C15" s="253" t="s">
        <v>2663</v>
      </c>
      <c r="D15" s="253" t="s">
        <v>924</v>
      </c>
      <c r="E15" s="253" t="s">
        <v>2370</v>
      </c>
      <c r="F15" s="253"/>
      <c r="G15" s="254">
        <v>1.25</v>
      </c>
      <c r="H15" s="255">
        <v>4.9999999999999996E-2</v>
      </c>
      <c r="I15" s="256">
        <v>4.3368055555555556E-2</v>
      </c>
      <c r="J15" s="255">
        <v>2.9166666666666664E-2</v>
      </c>
      <c r="K15" s="254">
        <v>1.5833333333333333</v>
      </c>
      <c r="L15" s="256">
        <v>9.1937210648148152E-2</v>
      </c>
      <c r="M15" s="111">
        <f t="shared" si="0"/>
        <v>908</v>
      </c>
      <c r="N15" s="171" t="str">
        <f t="shared" si="1"/>
        <v>Mantas Staliūnas</v>
      </c>
    </row>
    <row r="16" spans="1:14" x14ac:dyDescent="0.25">
      <c r="A16" s="253">
        <v>14</v>
      </c>
      <c r="B16" s="253">
        <v>12</v>
      </c>
      <c r="C16" s="253" t="s">
        <v>2800</v>
      </c>
      <c r="D16" s="253" t="s">
        <v>710</v>
      </c>
      <c r="E16" s="253" t="s">
        <v>2370</v>
      </c>
      <c r="F16" s="253" t="s">
        <v>889</v>
      </c>
      <c r="G16" s="254">
        <v>1.2444444444444445</v>
      </c>
      <c r="H16" s="255">
        <v>3.4722222222222224E-2</v>
      </c>
      <c r="I16" s="256">
        <v>4.2905092592592592E-2</v>
      </c>
      <c r="J16" s="255">
        <v>2.2916666666666669E-2</v>
      </c>
      <c r="K16" s="254">
        <v>1.6520833333333333</v>
      </c>
      <c r="L16" s="256">
        <v>9.2159652777777781E-2</v>
      </c>
      <c r="M16" s="111">
        <f t="shared" si="0"/>
        <v>906</v>
      </c>
      <c r="N16" s="171" t="str">
        <f t="shared" si="1"/>
        <v>Saulius Batavičius</v>
      </c>
    </row>
    <row r="17" spans="1:14" x14ac:dyDescent="0.25">
      <c r="A17" s="253">
        <v>15</v>
      </c>
      <c r="B17" s="253">
        <v>11</v>
      </c>
      <c r="C17" s="253" t="s">
        <v>2660</v>
      </c>
      <c r="D17" s="253" t="s">
        <v>937</v>
      </c>
      <c r="E17" s="253" t="s">
        <v>2370</v>
      </c>
      <c r="F17" s="253"/>
      <c r="G17" s="254">
        <v>1.0784722222222223</v>
      </c>
      <c r="H17" s="255">
        <v>3.6111111111111115E-2</v>
      </c>
      <c r="I17" s="256">
        <v>4.5567129629629631E-2</v>
      </c>
      <c r="J17" s="255">
        <v>2.1527777777777781E-2</v>
      </c>
      <c r="K17" s="254">
        <v>1.6812500000000001</v>
      </c>
      <c r="L17" s="256">
        <v>9.2561122685185182E-2</v>
      </c>
      <c r="M17" s="111">
        <f t="shared" si="0"/>
        <v>902</v>
      </c>
      <c r="N17" s="171" t="str">
        <f t="shared" si="1"/>
        <v>Mantas Bartkus</v>
      </c>
    </row>
    <row r="18" spans="1:14" x14ac:dyDescent="0.25">
      <c r="A18" s="253">
        <v>16</v>
      </c>
      <c r="B18" s="253">
        <v>7</v>
      </c>
      <c r="C18" s="253" t="s">
        <v>2586</v>
      </c>
      <c r="D18" s="253" t="s">
        <v>865</v>
      </c>
      <c r="E18" s="253" t="s">
        <v>2370</v>
      </c>
      <c r="F18" s="253"/>
      <c r="G18" s="254">
        <v>1.1576388888888889</v>
      </c>
      <c r="H18" s="255">
        <v>6.3888888888888884E-2</v>
      </c>
      <c r="I18" s="256">
        <v>4.3252314814814813E-2</v>
      </c>
      <c r="J18" s="255">
        <v>2.9166666666666664E-2</v>
      </c>
      <c r="K18" s="254">
        <v>1.7381944444444446</v>
      </c>
      <c r="L18" s="256">
        <v>9.3086840277777791E-2</v>
      </c>
      <c r="M18" s="111">
        <f t="shared" si="0"/>
        <v>897</v>
      </c>
      <c r="N18" s="171" t="str">
        <f t="shared" si="1"/>
        <v>Domas Bagdonavičius</v>
      </c>
    </row>
    <row r="19" spans="1:14" x14ac:dyDescent="0.25">
      <c r="A19" s="253">
        <v>17</v>
      </c>
      <c r="B19" s="253">
        <v>56</v>
      </c>
      <c r="C19" s="253" t="s">
        <v>2852</v>
      </c>
      <c r="D19" s="253" t="s">
        <v>710</v>
      </c>
      <c r="E19" s="253" t="s">
        <v>2370</v>
      </c>
      <c r="F19" s="253"/>
      <c r="G19" s="254">
        <v>1.0784722222222223</v>
      </c>
      <c r="H19" s="255">
        <v>6.805555555555555E-2</v>
      </c>
      <c r="I19" s="256">
        <v>4.4560185185185182E-2</v>
      </c>
      <c r="J19" s="255">
        <v>2.7777777777777776E-2</v>
      </c>
      <c r="K19" s="254">
        <v>1.7979166666666666</v>
      </c>
      <c r="L19" s="256">
        <v>9.4112777777777781E-2</v>
      </c>
      <c r="M19" s="111">
        <f t="shared" si="0"/>
        <v>887</v>
      </c>
      <c r="N19" s="171" t="str">
        <f t="shared" si="1"/>
        <v>Aleksej Kaminskij</v>
      </c>
    </row>
    <row r="20" spans="1:14" x14ac:dyDescent="0.25">
      <c r="A20" s="253">
        <v>18</v>
      </c>
      <c r="B20" s="253">
        <v>44</v>
      </c>
      <c r="C20" s="253" t="s">
        <v>2853</v>
      </c>
      <c r="D20" s="253" t="s">
        <v>1596</v>
      </c>
      <c r="E20" s="253" t="s">
        <v>2370</v>
      </c>
      <c r="F20" s="253"/>
      <c r="G20" s="254">
        <v>1.1576388888888889</v>
      </c>
      <c r="H20" s="255">
        <v>7.7777777777777779E-2</v>
      </c>
      <c r="I20" s="256">
        <v>4.3530092592592599E-2</v>
      </c>
      <c r="J20" s="255">
        <v>5.7638888888888885E-2</v>
      </c>
      <c r="K20" s="254">
        <v>1.7750000000000001</v>
      </c>
      <c r="L20" s="256">
        <v>9.4695451388888893E-2</v>
      </c>
      <c r="M20" s="111">
        <f t="shared" si="0"/>
        <v>882</v>
      </c>
      <c r="N20" s="171" t="str">
        <f t="shared" si="1"/>
        <v>Eduards Ginters</v>
      </c>
    </row>
    <row r="21" spans="1:14" x14ac:dyDescent="0.25">
      <c r="A21" s="253">
        <v>19</v>
      </c>
      <c r="B21" s="253">
        <v>110</v>
      </c>
      <c r="C21" s="253" t="s">
        <v>2592</v>
      </c>
      <c r="D21" s="253" t="s">
        <v>710</v>
      </c>
      <c r="E21" s="253" t="s">
        <v>2370</v>
      </c>
      <c r="F21" s="253"/>
      <c r="G21" s="254">
        <v>1.1118055555555555</v>
      </c>
      <c r="H21" s="255">
        <v>6.8749999999999992E-2</v>
      </c>
      <c r="I21" s="256">
        <v>4.5671296296296293E-2</v>
      </c>
      <c r="J21" s="255">
        <v>2.7777777777777776E-2</v>
      </c>
      <c r="K21" s="254">
        <v>1.7854166666666667</v>
      </c>
      <c r="L21" s="256">
        <v>9.5596608796296292E-2</v>
      </c>
      <c r="M21" s="111">
        <f t="shared" si="0"/>
        <v>874</v>
      </c>
      <c r="N21" s="171" t="str">
        <f t="shared" si="1"/>
        <v>Marius Skučas</v>
      </c>
    </row>
    <row r="22" spans="1:14" x14ac:dyDescent="0.25">
      <c r="A22" s="253">
        <v>20</v>
      </c>
      <c r="B22" s="253">
        <v>73</v>
      </c>
      <c r="C22" s="253" t="s">
        <v>2854</v>
      </c>
      <c r="D22" s="253" t="s">
        <v>875</v>
      </c>
      <c r="E22" s="253" t="s">
        <v>2370</v>
      </c>
      <c r="F22" s="253"/>
      <c r="G22" s="254">
        <v>1.1916666666666667</v>
      </c>
      <c r="H22" s="255">
        <v>6.3888888888888884E-2</v>
      </c>
      <c r="I22" s="256">
        <v>4.4270833333333336E-2</v>
      </c>
      <c r="J22" s="255">
        <v>3.5416666666666666E-2</v>
      </c>
      <c r="K22" s="254">
        <v>1.7986111111111109</v>
      </c>
      <c r="L22" s="256">
        <v>9.5785138888888885E-2</v>
      </c>
      <c r="M22" s="111">
        <f t="shared" si="0"/>
        <v>872</v>
      </c>
      <c r="N22" s="171" t="str">
        <f t="shared" si="1"/>
        <v>Povilas Kvajauskas</v>
      </c>
    </row>
    <row r="23" spans="1:14" x14ac:dyDescent="0.25">
      <c r="A23" s="253">
        <v>21</v>
      </c>
      <c r="B23" s="253">
        <v>100</v>
      </c>
      <c r="C23" s="253" t="s">
        <v>2855</v>
      </c>
      <c r="D23" s="253" t="s">
        <v>875</v>
      </c>
      <c r="E23" s="253" t="s">
        <v>2370</v>
      </c>
      <c r="F23" s="253"/>
      <c r="G23" s="254">
        <v>1.3034722222222224</v>
      </c>
      <c r="H23" s="255">
        <v>6.805555555555555E-2</v>
      </c>
      <c r="I23" s="254">
        <v>2.4680555555555554</v>
      </c>
      <c r="J23" s="255">
        <v>3.1944444444444449E-2</v>
      </c>
      <c r="K23" s="254">
        <v>1.8736111111111111</v>
      </c>
      <c r="L23" s="256">
        <v>9.579137731481481E-2</v>
      </c>
      <c r="M23" s="111">
        <f t="shared" si="0"/>
        <v>872</v>
      </c>
      <c r="N23" s="171" t="str">
        <f t="shared" si="1"/>
        <v>Mindaugas Rudys</v>
      </c>
    </row>
    <row r="24" spans="1:14" x14ac:dyDescent="0.25">
      <c r="A24" s="253">
        <v>22</v>
      </c>
      <c r="B24" s="253">
        <v>45</v>
      </c>
      <c r="C24" s="253" t="s">
        <v>2589</v>
      </c>
      <c r="D24" s="253" t="s">
        <v>710</v>
      </c>
      <c r="E24" s="253" t="s">
        <v>2370</v>
      </c>
      <c r="F24" s="253"/>
      <c r="G24" s="254">
        <v>1.2347222222222223</v>
      </c>
      <c r="H24" s="255">
        <v>5.9722222222222225E-2</v>
      </c>
      <c r="I24" s="256">
        <v>4.5023148148148145E-2</v>
      </c>
      <c r="J24" s="255">
        <v>2.7083333333333334E-2</v>
      </c>
      <c r="K24" s="254">
        <v>1.7520833333333332</v>
      </c>
      <c r="L24" s="256">
        <v>9.6265011574074077E-2</v>
      </c>
      <c r="M24" s="111">
        <f t="shared" si="0"/>
        <v>867</v>
      </c>
      <c r="N24" s="171" t="str">
        <f t="shared" si="1"/>
        <v>Airidas Gražinskis</v>
      </c>
    </row>
    <row r="25" spans="1:14" x14ac:dyDescent="0.25">
      <c r="A25" s="253">
        <v>23</v>
      </c>
      <c r="B25" s="253">
        <v>122</v>
      </c>
      <c r="C25" s="253" t="s">
        <v>2654</v>
      </c>
      <c r="D25" s="253" t="s">
        <v>710</v>
      </c>
      <c r="E25" s="253" t="s">
        <v>2370</v>
      </c>
      <c r="F25" s="253"/>
      <c r="G25" s="254">
        <v>1.1361111111111111</v>
      </c>
      <c r="H25" s="255">
        <v>4.5833333333333337E-2</v>
      </c>
      <c r="I25" s="256">
        <v>4.5601851851851859E-2</v>
      </c>
      <c r="J25" s="255">
        <v>2.8472222222222222E-2</v>
      </c>
      <c r="K25" s="254">
        <v>1.8326388888888889</v>
      </c>
      <c r="L25" s="256">
        <v>9.6357511574074073E-2</v>
      </c>
      <c r="M25" s="111">
        <f t="shared" si="0"/>
        <v>867</v>
      </c>
      <c r="N25" s="171" t="str">
        <f t="shared" si="1"/>
        <v>Jevgenijus Tolstokorovas</v>
      </c>
    </row>
    <row r="26" spans="1:14" x14ac:dyDescent="0.25">
      <c r="A26" s="253">
        <v>24</v>
      </c>
      <c r="B26" s="253">
        <v>127</v>
      </c>
      <c r="C26" s="253" t="s">
        <v>2856</v>
      </c>
      <c r="D26" s="253" t="s">
        <v>710</v>
      </c>
      <c r="E26" s="253" t="s">
        <v>2370</v>
      </c>
      <c r="F26" s="253"/>
      <c r="G26" s="254">
        <v>1.1861111111111111</v>
      </c>
      <c r="H26" s="255">
        <v>3.125E-2</v>
      </c>
      <c r="I26" s="256">
        <v>4.4641203703703704E-2</v>
      </c>
      <c r="J26" s="255">
        <v>2.7083333333333334E-2</v>
      </c>
      <c r="K26" s="254">
        <v>1.8652777777777778</v>
      </c>
      <c r="L26" s="256">
        <v>9.6499930555555558E-2</v>
      </c>
      <c r="M26" s="111">
        <f t="shared" si="0"/>
        <v>865</v>
      </c>
      <c r="N26" s="171" t="str">
        <f t="shared" si="1"/>
        <v>Vytautas Vaičiulis</v>
      </c>
    </row>
    <row r="27" spans="1:14" x14ac:dyDescent="0.25">
      <c r="A27" s="253">
        <v>25</v>
      </c>
      <c r="B27" s="253">
        <v>5</v>
      </c>
      <c r="C27" s="253" t="s">
        <v>2801</v>
      </c>
      <c r="D27" s="253" t="s">
        <v>710</v>
      </c>
      <c r="E27" s="253" t="s">
        <v>2386</v>
      </c>
      <c r="F27" s="253"/>
      <c r="G27" s="254">
        <v>1.1402777777777777</v>
      </c>
      <c r="H27" s="255">
        <v>3.888888888888889E-2</v>
      </c>
      <c r="I27" s="256">
        <v>4.4618055555555557E-2</v>
      </c>
      <c r="J27" s="255">
        <v>2.7777777777777776E-2</v>
      </c>
      <c r="K27" s="254">
        <v>1.9583333333333333</v>
      </c>
      <c r="L27" s="256">
        <v>9.7400810185185191E-2</v>
      </c>
      <c r="M27" s="111">
        <f t="shared" si="0"/>
        <v>857</v>
      </c>
      <c r="N27" s="171" t="str">
        <f t="shared" si="1"/>
        <v>Inga Aukselytė</v>
      </c>
    </row>
    <row r="28" spans="1:14" x14ac:dyDescent="0.25">
      <c r="A28" s="253">
        <v>26</v>
      </c>
      <c r="B28" s="253">
        <v>38</v>
      </c>
      <c r="C28" s="253" t="s">
        <v>2857</v>
      </c>
      <c r="D28" s="253" t="s">
        <v>864</v>
      </c>
      <c r="E28" s="253" t="s">
        <v>2370</v>
      </c>
      <c r="F28" s="253"/>
      <c r="G28" s="254">
        <v>1.2874999999999999</v>
      </c>
      <c r="H28" s="255">
        <v>5.347222222222222E-2</v>
      </c>
      <c r="I28" s="256">
        <v>4.4444444444444446E-2</v>
      </c>
      <c r="J28" s="255">
        <v>6.5972222222222224E-2</v>
      </c>
      <c r="K28" s="254">
        <v>1.7909722222222222</v>
      </c>
      <c r="L28" s="256">
        <v>9.7759432870370366E-2</v>
      </c>
      <c r="M28" s="111">
        <f t="shared" si="0"/>
        <v>854</v>
      </c>
      <c r="N28" s="171" t="str">
        <f t="shared" si="1"/>
        <v>Gediminas Garbauskas</v>
      </c>
    </row>
    <row r="29" spans="1:14" x14ac:dyDescent="0.25">
      <c r="A29" s="253">
        <v>27</v>
      </c>
      <c r="B29" s="253">
        <v>108</v>
      </c>
      <c r="C29" s="253" t="s">
        <v>2858</v>
      </c>
      <c r="D29" s="253" t="s">
        <v>1049</v>
      </c>
      <c r="E29" s="253" t="s">
        <v>2370</v>
      </c>
      <c r="F29" s="253"/>
      <c r="G29" s="254">
        <v>1.1472222222222224</v>
      </c>
      <c r="H29" s="255">
        <v>4.7916666666666663E-2</v>
      </c>
      <c r="I29" s="256">
        <v>4.6180555555555558E-2</v>
      </c>
      <c r="J29" s="255">
        <v>5.347222222222222E-2</v>
      </c>
      <c r="K29" s="254">
        <v>1.8847222222222222</v>
      </c>
      <c r="L29" s="256">
        <v>9.8429178240740753E-2</v>
      </c>
      <c r="M29" s="111">
        <f t="shared" si="0"/>
        <v>848</v>
      </c>
      <c r="N29" s="171" t="str">
        <f t="shared" si="1"/>
        <v>Marius Skaisgirys</v>
      </c>
    </row>
    <row r="30" spans="1:14" x14ac:dyDescent="0.25">
      <c r="A30" s="253">
        <v>28</v>
      </c>
      <c r="B30" s="253">
        <v>96</v>
      </c>
      <c r="C30" s="253" t="s">
        <v>2674</v>
      </c>
      <c r="D30" s="253" t="s">
        <v>937</v>
      </c>
      <c r="E30" s="253" t="s">
        <v>2370</v>
      </c>
      <c r="F30" s="253"/>
      <c r="G30" s="254">
        <v>1.1583333333333334</v>
      </c>
      <c r="H30" s="255">
        <v>4.4444444444444446E-2</v>
      </c>
      <c r="I30" s="256">
        <v>4.673611111111111E-2</v>
      </c>
      <c r="J30" s="255">
        <v>2.361111111111111E-2</v>
      </c>
      <c r="K30" s="254">
        <v>1.9104166666666667</v>
      </c>
      <c r="L30" s="256">
        <v>9.9054456018518519E-2</v>
      </c>
      <c r="M30" s="111">
        <f t="shared" si="0"/>
        <v>843</v>
      </c>
      <c r="N30" s="171" t="str">
        <f t="shared" si="1"/>
        <v>Audrius Perminas</v>
      </c>
    </row>
    <row r="31" spans="1:14" x14ac:dyDescent="0.25">
      <c r="A31" s="253">
        <v>29</v>
      </c>
      <c r="B31" s="253">
        <v>81</v>
      </c>
      <c r="C31" s="253" t="s">
        <v>2859</v>
      </c>
      <c r="D31" s="253" t="s">
        <v>710</v>
      </c>
      <c r="E31" s="253" t="s">
        <v>2370</v>
      </c>
      <c r="F31" s="253"/>
      <c r="G31" s="254">
        <v>1.1340277777777776</v>
      </c>
      <c r="H31" s="255">
        <v>3.5416666666666666E-2</v>
      </c>
      <c r="I31" s="256">
        <v>4.8449074074074082E-2</v>
      </c>
      <c r="J31" s="255">
        <v>3.3333333333333333E-2</v>
      </c>
      <c r="K31" s="254">
        <v>1.8513888888888888</v>
      </c>
      <c r="L31" s="256">
        <v>9.9383229166666656E-2</v>
      </c>
      <c r="M31" s="111">
        <f t="shared" si="0"/>
        <v>840</v>
      </c>
      <c r="N31" s="171" t="str">
        <f t="shared" si="1"/>
        <v>Darius Masionis</v>
      </c>
    </row>
    <row r="32" spans="1:14" x14ac:dyDescent="0.25">
      <c r="A32" s="253">
        <v>30</v>
      </c>
      <c r="B32" s="253">
        <v>86</v>
      </c>
      <c r="C32" s="253" t="s">
        <v>2860</v>
      </c>
      <c r="D32" s="253" t="s">
        <v>875</v>
      </c>
      <c r="E32" s="253" t="s">
        <v>2370</v>
      </c>
      <c r="F32" s="253" t="s">
        <v>889</v>
      </c>
      <c r="G32" s="254">
        <v>1.2166666666666666</v>
      </c>
      <c r="H32" s="255">
        <v>9.8611111111111108E-2</v>
      </c>
      <c r="I32" s="256">
        <v>4.53587962962963E-2</v>
      </c>
      <c r="J32" s="255">
        <v>6.458333333333334E-2</v>
      </c>
      <c r="K32" s="254">
        <v>1.8625</v>
      </c>
      <c r="L32" s="256">
        <v>9.9427719907407397E-2</v>
      </c>
      <c r="M32" s="111">
        <f t="shared" si="0"/>
        <v>840</v>
      </c>
      <c r="N32" s="171" t="str">
        <f t="shared" si="1"/>
        <v>Evaldas Morkunas</v>
      </c>
    </row>
    <row r="33" spans="1:14" x14ac:dyDescent="0.25">
      <c r="A33" s="253">
        <v>31</v>
      </c>
      <c r="B33" s="253">
        <v>60</v>
      </c>
      <c r="C33" s="253" t="s">
        <v>2610</v>
      </c>
      <c r="D33" s="253" t="s">
        <v>937</v>
      </c>
      <c r="E33" s="253" t="s">
        <v>2370</v>
      </c>
      <c r="F33" s="253"/>
      <c r="G33" s="254">
        <v>1.28125</v>
      </c>
      <c r="H33" s="255">
        <v>4.2361111111111106E-2</v>
      </c>
      <c r="I33" s="256">
        <v>4.445601851851852E-2</v>
      </c>
      <c r="J33" s="255">
        <v>2.2222222222222223E-2</v>
      </c>
      <c r="K33" s="254">
        <v>1.9555555555555555</v>
      </c>
      <c r="L33" s="256">
        <v>9.9496886574074073E-2</v>
      </c>
      <c r="M33" s="111">
        <f t="shared" si="0"/>
        <v>839</v>
      </c>
      <c r="N33" s="171" t="str">
        <f t="shared" si="1"/>
        <v>Kestutis Kaupas</v>
      </c>
    </row>
    <row r="34" spans="1:14" x14ac:dyDescent="0.25">
      <c r="A34" s="253">
        <v>32</v>
      </c>
      <c r="B34" s="253">
        <v>148</v>
      </c>
      <c r="C34" s="253" t="s">
        <v>2861</v>
      </c>
      <c r="D34" s="253" t="s">
        <v>864</v>
      </c>
      <c r="E34" s="253" t="s">
        <v>2370</v>
      </c>
      <c r="F34" s="253"/>
      <c r="G34" s="254">
        <v>1.2090277777777778</v>
      </c>
      <c r="H34" s="255">
        <v>9.3055555555555558E-2</v>
      </c>
      <c r="I34" s="256">
        <v>4.5833333333333337E-2</v>
      </c>
      <c r="J34" s="255">
        <v>3.8194444444444441E-2</v>
      </c>
      <c r="K34" s="254">
        <v>1.8951388888888889</v>
      </c>
      <c r="L34" s="256">
        <v>9.9781446759259262E-2</v>
      </c>
      <c r="M34" s="111">
        <f t="shared" si="0"/>
        <v>837</v>
      </c>
      <c r="N34" s="171" t="str">
        <f t="shared" si="1"/>
        <v>Karolis Devyžys</v>
      </c>
    </row>
    <row r="35" spans="1:14" x14ac:dyDescent="0.25">
      <c r="A35" s="253">
        <v>33</v>
      </c>
      <c r="B35" s="253">
        <v>101</v>
      </c>
      <c r="C35" s="253" t="s">
        <v>2596</v>
      </c>
      <c r="D35" s="253" t="s">
        <v>875</v>
      </c>
      <c r="E35" s="253" t="s">
        <v>2370</v>
      </c>
      <c r="F35" s="253"/>
      <c r="G35" s="254">
        <v>1.16875</v>
      </c>
      <c r="H35" s="255">
        <v>6.6666666666666666E-2</v>
      </c>
      <c r="I35" s="256">
        <v>4.4328703703703703E-2</v>
      </c>
      <c r="J35" s="255">
        <v>3.7499999999999999E-2</v>
      </c>
      <c r="K35" s="254">
        <v>2.0618055555555554</v>
      </c>
      <c r="L35" s="256">
        <v>9.9928472222222231E-2</v>
      </c>
      <c r="M35" s="111">
        <f t="shared" si="0"/>
        <v>836</v>
      </c>
      <c r="N35" s="171" t="str">
        <f t="shared" si="1"/>
        <v>Tomas Petras Rupšys</v>
      </c>
    </row>
    <row r="36" spans="1:14" x14ac:dyDescent="0.25">
      <c r="A36" s="253">
        <v>34</v>
      </c>
      <c r="B36" s="253">
        <v>24</v>
      </c>
      <c r="C36" s="253" t="s">
        <v>2593</v>
      </c>
      <c r="D36" s="253" t="s">
        <v>1601</v>
      </c>
      <c r="E36" s="253" t="s">
        <v>2370</v>
      </c>
      <c r="F36" s="253"/>
      <c r="G36" s="254">
        <v>1.4138888888888888</v>
      </c>
      <c r="H36" s="255">
        <v>5.6250000000000001E-2</v>
      </c>
      <c r="I36" s="256">
        <v>4.7303240740740743E-2</v>
      </c>
      <c r="J36" s="255">
        <v>4.7222222222222221E-2</v>
      </c>
      <c r="K36" s="254">
        <v>1.653472222222222</v>
      </c>
      <c r="L36" s="256">
        <v>0.10017641203703703</v>
      </c>
      <c r="M36" s="111">
        <f t="shared" si="0"/>
        <v>834</v>
      </c>
      <c r="N36" s="171" t="str">
        <f t="shared" si="1"/>
        <v>Egidijus Buožys</v>
      </c>
    </row>
    <row r="37" spans="1:14" x14ac:dyDescent="0.25">
      <c r="A37" s="253">
        <v>35</v>
      </c>
      <c r="B37" s="253">
        <v>133</v>
      </c>
      <c r="C37" s="253" t="s">
        <v>2678</v>
      </c>
      <c r="D37" s="253" t="s">
        <v>865</v>
      </c>
      <c r="E37" s="253" t="s">
        <v>2370</v>
      </c>
      <c r="F37" s="253"/>
      <c r="G37" s="254">
        <v>1.2215277777777778</v>
      </c>
      <c r="H37" s="255">
        <v>3.4722222222222224E-2</v>
      </c>
      <c r="I37" s="256">
        <v>4.6180555555555558E-2</v>
      </c>
      <c r="J37" s="255">
        <v>3.1944444444444449E-2</v>
      </c>
      <c r="K37" s="254">
        <v>1.9756944444444444</v>
      </c>
      <c r="L37" s="256">
        <v>0.10060068287037037</v>
      </c>
      <c r="M37" s="111">
        <f t="shared" si="0"/>
        <v>830</v>
      </c>
      <c r="N37" s="171" t="str">
        <f t="shared" si="1"/>
        <v>Linas Vaupšas</v>
      </c>
    </row>
    <row r="38" spans="1:14" x14ac:dyDescent="0.25">
      <c r="A38" s="253">
        <v>36</v>
      </c>
      <c r="B38" s="253">
        <v>105</v>
      </c>
      <c r="C38" s="253" t="s">
        <v>2598</v>
      </c>
      <c r="D38" s="253" t="s">
        <v>865</v>
      </c>
      <c r="E38" s="253" t="s">
        <v>2386</v>
      </c>
      <c r="F38" s="253"/>
      <c r="G38" s="254">
        <v>1.3159722222222221</v>
      </c>
      <c r="H38" s="255">
        <v>3.0555555555555555E-2</v>
      </c>
      <c r="I38" s="256">
        <v>4.6979166666666662E-2</v>
      </c>
      <c r="J38" s="255">
        <v>2.5694444444444447E-2</v>
      </c>
      <c r="K38" s="254">
        <v>1.8513888888888888</v>
      </c>
      <c r="L38" s="256">
        <v>0.10073359953703703</v>
      </c>
      <c r="M38" s="111">
        <f t="shared" si="0"/>
        <v>829</v>
      </c>
      <c r="N38" s="171" t="str">
        <f t="shared" si="1"/>
        <v>Elena Šimaitienė</v>
      </c>
    </row>
    <row r="39" spans="1:14" x14ac:dyDescent="0.25">
      <c r="A39" s="253">
        <v>37</v>
      </c>
      <c r="B39" s="253">
        <v>83</v>
      </c>
      <c r="C39" s="253" t="s">
        <v>2601</v>
      </c>
      <c r="D39" s="253" t="s">
        <v>1619</v>
      </c>
      <c r="E39" s="253" t="s">
        <v>2370</v>
      </c>
      <c r="F39" s="253" t="s">
        <v>901</v>
      </c>
      <c r="G39" s="254">
        <v>1.2625</v>
      </c>
      <c r="H39" s="255">
        <v>4.8611111111111112E-2</v>
      </c>
      <c r="I39" s="256">
        <v>4.6446759259259257E-2</v>
      </c>
      <c r="J39" s="255">
        <v>4.9305555555555554E-2</v>
      </c>
      <c r="K39" s="254">
        <v>1.9194444444444445</v>
      </c>
      <c r="L39" s="256">
        <v>0.10114104166666667</v>
      </c>
      <c r="M39" s="111">
        <f t="shared" si="0"/>
        <v>826</v>
      </c>
      <c r="N39" s="171" t="str">
        <f t="shared" si="1"/>
        <v>Dainius Miežys</v>
      </c>
    </row>
    <row r="40" spans="1:14" x14ac:dyDescent="0.25">
      <c r="A40" s="253">
        <v>38</v>
      </c>
      <c r="B40" s="253">
        <v>94</v>
      </c>
      <c r="C40" s="253" t="s">
        <v>2862</v>
      </c>
      <c r="D40" s="253" t="s">
        <v>710</v>
      </c>
      <c r="E40" s="253" t="s">
        <v>2386</v>
      </c>
      <c r="F40" s="253"/>
      <c r="G40" s="254">
        <v>1.0784722222222223</v>
      </c>
      <c r="H40" s="255">
        <v>6.0416666666666667E-2</v>
      </c>
      <c r="I40" s="256">
        <v>5.0127314814814812E-2</v>
      </c>
      <c r="J40" s="255">
        <v>3.8194444444444441E-2</v>
      </c>
      <c r="K40" s="254">
        <v>1.8847222222222222</v>
      </c>
      <c r="L40" s="256">
        <v>0.1011714236111111</v>
      </c>
      <c r="M40" s="111">
        <f t="shared" si="0"/>
        <v>825</v>
      </c>
      <c r="N40" s="171" t="str">
        <f t="shared" si="1"/>
        <v>Inga Paplauskė</v>
      </c>
    </row>
    <row r="41" spans="1:14" x14ac:dyDescent="0.25">
      <c r="A41" s="253">
        <v>39</v>
      </c>
      <c r="B41" s="253">
        <v>146</v>
      </c>
      <c r="C41" s="253" t="s">
        <v>2863</v>
      </c>
      <c r="D41" s="253" t="s">
        <v>864</v>
      </c>
      <c r="E41" s="253" t="s">
        <v>2370</v>
      </c>
      <c r="F41" s="253"/>
      <c r="G41" s="254">
        <v>1.3326388888888889</v>
      </c>
      <c r="H41" s="255">
        <v>3.2638888888888891E-2</v>
      </c>
      <c r="I41" s="256">
        <v>4.5405092592592594E-2</v>
      </c>
      <c r="J41" s="255">
        <v>3.125E-2</v>
      </c>
      <c r="K41" s="254">
        <v>1.9583333333333333</v>
      </c>
      <c r="L41" s="256">
        <v>0.1013602199074074</v>
      </c>
      <c r="M41" s="111">
        <f t="shared" si="0"/>
        <v>824</v>
      </c>
      <c r="N41" s="171" t="str">
        <f t="shared" si="1"/>
        <v>Mantas Pilipavičius</v>
      </c>
    </row>
    <row r="42" spans="1:14" x14ac:dyDescent="0.25">
      <c r="A42" s="253">
        <v>40</v>
      </c>
      <c r="B42" s="253">
        <v>71</v>
      </c>
      <c r="C42" s="253" t="s">
        <v>2597</v>
      </c>
      <c r="D42" s="253" t="s">
        <v>864</v>
      </c>
      <c r="E42" s="253" t="s">
        <v>2370</v>
      </c>
      <c r="F42" s="253"/>
      <c r="G42" s="254">
        <v>1.2159722222222222</v>
      </c>
      <c r="H42" s="255">
        <v>4.7222222222222221E-2</v>
      </c>
      <c r="I42" s="256">
        <v>4.6932870370370368E-2</v>
      </c>
      <c r="J42" s="255">
        <v>3.9583333333333331E-2</v>
      </c>
      <c r="K42" s="254">
        <v>1.9777777777777779</v>
      </c>
      <c r="L42" s="256">
        <v>0.10164641203703705</v>
      </c>
      <c r="M42" s="111">
        <f t="shared" si="0"/>
        <v>822</v>
      </c>
      <c r="N42" s="171" t="str">
        <f t="shared" si="1"/>
        <v>Rolandas Krušinskas</v>
      </c>
    </row>
    <row r="43" spans="1:14" x14ac:dyDescent="0.25">
      <c r="A43" s="253">
        <v>41</v>
      </c>
      <c r="B43" s="253">
        <v>31</v>
      </c>
      <c r="C43" s="253" t="s">
        <v>2864</v>
      </c>
      <c r="D43" s="253" t="s">
        <v>710</v>
      </c>
      <c r="E43" s="253" t="s">
        <v>2370</v>
      </c>
      <c r="F43" s="253"/>
      <c r="G43" s="254">
        <v>1.346527777777778</v>
      </c>
      <c r="H43" s="255">
        <v>5.9027777777777783E-2</v>
      </c>
      <c r="I43" s="256">
        <v>4.6481481481481485E-2</v>
      </c>
      <c r="J43" s="255">
        <v>2.9861111111111113E-2</v>
      </c>
      <c r="K43" s="254">
        <v>1.875</v>
      </c>
      <c r="L43" s="256">
        <v>0.10169524305555555</v>
      </c>
      <c r="M43" s="111">
        <f t="shared" si="0"/>
        <v>821</v>
      </c>
      <c r="N43" s="171" t="str">
        <f t="shared" si="1"/>
        <v>Arvydas Čiužas</v>
      </c>
    </row>
    <row r="44" spans="1:14" x14ac:dyDescent="0.25">
      <c r="A44" s="253">
        <v>42</v>
      </c>
      <c r="B44" s="253">
        <v>120</v>
      </c>
      <c r="C44" s="253" t="s">
        <v>2590</v>
      </c>
      <c r="D44" s="253" t="s">
        <v>710</v>
      </c>
      <c r="E44" s="253" t="s">
        <v>2370</v>
      </c>
      <c r="F44" s="253"/>
      <c r="G44" s="254">
        <v>1.0916666666666666</v>
      </c>
      <c r="H44" s="255">
        <v>3.7499999999999999E-2</v>
      </c>
      <c r="I44" s="256">
        <v>4.8622685185185179E-2</v>
      </c>
      <c r="J44" s="255">
        <v>2.0833333333333332E-2</v>
      </c>
      <c r="K44" s="254">
        <v>2.0402777777777779</v>
      </c>
      <c r="L44" s="256">
        <v>0.10181378472222223</v>
      </c>
      <c r="M44" s="111">
        <f t="shared" si="0"/>
        <v>820</v>
      </c>
      <c r="N44" s="171" t="str">
        <f t="shared" si="1"/>
        <v>Linas Tarasonis</v>
      </c>
    </row>
    <row r="45" spans="1:14" x14ac:dyDescent="0.25">
      <c r="A45" s="253">
        <v>43</v>
      </c>
      <c r="B45" s="253">
        <v>16</v>
      </c>
      <c r="C45" s="253" t="s">
        <v>2865</v>
      </c>
      <c r="D45" s="253" t="s">
        <v>2866</v>
      </c>
      <c r="E45" s="253" t="s">
        <v>2370</v>
      </c>
      <c r="F45" s="253"/>
      <c r="G45" s="254">
        <v>1.5493055555555555</v>
      </c>
      <c r="H45" s="255">
        <v>0.11388888888888889</v>
      </c>
      <c r="I45" s="254">
        <v>2.3458333333333332</v>
      </c>
      <c r="J45" s="255">
        <v>4.5833333333333337E-2</v>
      </c>
      <c r="K45" s="254">
        <v>2.0638888888888887</v>
      </c>
      <c r="L45" s="256">
        <v>0.102021875</v>
      </c>
      <c r="M45" s="111">
        <f t="shared" si="0"/>
        <v>818</v>
      </c>
      <c r="N45" s="171" t="str">
        <f t="shared" si="1"/>
        <v>Justas Beniušis</v>
      </c>
    </row>
    <row r="46" spans="1:14" x14ac:dyDescent="0.25">
      <c r="A46" s="253">
        <v>44</v>
      </c>
      <c r="B46" s="253">
        <v>63</v>
      </c>
      <c r="C46" s="253" t="s">
        <v>2595</v>
      </c>
      <c r="D46" s="253" t="s">
        <v>918</v>
      </c>
      <c r="E46" s="253" t="s">
        <v>2370</v>
      </c>
      <c r="F46" s="253" t="s">
        <v>901</v>
      </c>
      <c r="G46" s="254">
        <v>1.070138888888889</v>
      </c>
      <c r="H46" s="255">
        <v>3.9583333333333331E-2</v>
      </c>
      <c r="I46" s="256">
        <v>4.6412037037037036E-2</v>
      </c>
      <c r="J46" s="255">
        <v>4.0972222222222222E-2</v>
      </c>
      <c r="K46" s="254">
        <v>2.2006944444444447</v>
      </c>
      <c r="L46" s="256">
        <v>0.10229337962962963</v>
      </c>
      <c r="M46" s="111">
        <f t="shared" si="0"/>
        <v>816</v>
      </c>
      <c r="N46" s="171" t="str">
        <f t="shared" si="1"/>
        <v>Rasius Kerbedis</v>
      </c>
    </row>
    <row r="47" spans="1:14" x14ac:dyDescent="0.25">
      <c r="A47" s="253">
        <v>45</v>
      </c>
      <c r="B47" s="253">
        <v>23</v>
      </c>
      <c r="C47" s="253" t="s">
        <v>2603</v>
      </c>
      <c r="D47" s="253" t="s">
        <v>962</v>
      </c>
      <c r="E47" s="253" t="s">
        <v>2370</v>
      </c>
      <c r="F47" s="253" t="s">
        <v>889</v>
      </c>
      <c r="G47" s="254">
        <v>1.2506944444444443</v>
      </c>
      <c r="H47" s="255">
        <v>0.11180555555555556</v>
      </c>
      <c r="I47" s="256">
        <v>4.6585648148148147E-2</v>
      </c>
      <c r="J47" s="255">
        <v>4.5138888888888888E-2</v>
      </c>
      <c r="K47" s="254">
        <v>1.9361111111111111</v>
      </c>
      <c r="L47" s="256">
        <v>0.10233814814814814</v>
      </c>
      <c r="M47" s="111">
        <f t="shared" si="0"/>
        <v>816</v>
      </c>
      <c r="N47" s="171" t="str">
        <f t="shared" si="1"/>
        <v>Egidijus Buika</v>
      </c>
    </row>
    <row r="48" spans="1:14" x14ac:dyDescent="0.25">
      <c r="A48" s="253">
        <v>46</v>
      </c>
      <c r="B48" s="253">
        <v>32</v>
      </c>
      <c r="C48" s="253" t="s">
        <v>2867</v>
      </c>
      <c r="D48" s="253" t="s">
        <v>710</v>
      </c>
      <c r="E48" s="253" t="s">
        <v>2370</v>
      </c>
      <c r="F48" s="253"/>
      <c r="G48" s="254">
        <v>1.2256944444444444</v>
      </c>
      <c r="H48" s="255">
        <v>4.9305555555555554E-2</v>
      </c>
      <c r="I48" s="256">
        <v>4.6504629629629625E-2</v>
      </c>
      <c r="J48" s="255">
        <v>2.7777777777777776E-2</v>
      </c>
      <c r="K48" s="254">
        <v>2.0541666666666667</v>
      </c>
      <c r="L48" s="256">
        <v>0.10249251157407407</v>
      </c>
      <c r="M48" s="111">
        <f t="shared" si="0"/>
        <v>815</v>
      </c>
      <c r="N48" s="171" t="str">
        <f t="shared" si="1"/>
        <v>Vytenis Čukauskas</v>
      </c>
    </row>
    <row r="49" spans="1:14" x14ac:dyDescent="0.25">
      <c r="A49" s="253">
        <v>47</v>
      </c>
      <c r="B49" s="253">
        <v>78</v>
      </c>
      <c r="C49" s="253" t="s">
        <v>2604</v>
      </c>
      <c r="D49" s="253" t="s">
        <v>710</v>
      </c>
      <c r="E49" s="253" t="s">
        <v>2370</v>
      </c>
      <c r="F49" s="253" t="s">
        <v>889</v>
      </c>
      <c r="G49" s="254">
        <v>1.3104166666666666</v>
      </c>
      <c r="H49" s="255">
        <v>4.9305555555555554E-2</v>
      </c>
      <c r="I49" s="256">
        <v>4.7928240740740737E-2</v>
      </c>
      <c r="J49" s="255">
        <v>3.6111111111111115E-2</v>
      </c>
      <c r="K49" s="254">
        <v>1.8798611111111112</v>
      </c>
      <c r="L49" s="256">
        <v>0.10253589120370371</v>
      </c>
      <c r="M49" s="111">
        <f t="shared" si="0"/>
        <v>814</v>
      </c>
      <c r="N49" s="171" t="str">
        <f t="shared" si="1"/>
        <v>Arūnas Maciulevičius</v>
      </c>
    </row>
    <row r="50" spans="1:14" x14ac:dyDescent="0.25">
      <c r="A50" s="253">
        <v>48</v>
      </c>
      <c r="B50" s="253">
        <v>113</v>
      </c>
      <c r="C50" s="253" t="s">
        <v>2606</v>
      </c>
      <c r="D50" s="253" t="s">
        <v>710</v>
      </c>
      <c r="E50" s="253" t="s">
        <v>2370</v>
      </c>
      <c r="F50" s="253"/>
      <c r="G50" s="254">
        <v>1.3395833333333333</v>
      </c>
      <c r="H50" s="255">
        <v>6.25E-2</v>
      </c>
      <c r="I50" s="256">
        <v>4.7384259259259258E-2</v>
      </c>
      <c r="J50" s="255">
        <v>3.1944444444444449E-2</v>
      </c>
      <c r="K50" s="254">
        <v>1.8763888888888889</v>
      </c>
      <c r="L50" s="256">
        <v>0.10259313657407408</v>
      </c>
      <c r="M50" s="111">
        <f t="shared" si="0"/>
        <v>814</v>
      </c>
      <c r="N50" s="171" t="str">
        <f t="shared" si="1"/>
        <v>Tadas Šlentneris</v>
      </c>
    </row>
    <row r="51" spans="1:14" x14ac:dyDescent="0.25">
      <c r="A51" s="253">
        <v>49</v>
      </c>
      <c r="B51" s="253">
        <v>84</v>
      </c>
      <c r="C51" s="253" t="s">
        <v>2868</v>
      </c>
      <c r="D51" s="253" t="s">
        <v>864</v>
      </c>
      <c r="E51" s="253" t="s">
        <v>2370</v>
      </c>
      <c r="F51" s="253"/>
      <c r="G51" s="254">
        <v>1.3194444444444444</v>
      </c>
      <c r="H51" s="255">
        <v>6.3194444444444442E-2</v>
      </c>
      <c r="I51" s="256">
        <v>4.6307870370370374E-2</v>
      </c>
      <c r="J51" s="255">
        <v>2.8472222222222222E-2</v>
      </c>
      <c r="K51" s="254">
        <v>1.9763888888888888</v>
      </c>
      <c r="L51" s="256">
        <v>0.1027976736111111</v>
      </c>
      <c r="M51" s="111">
        <f t="shared" si="0"/>
        <v>812</v>
      </c>
      <c r="N51" s="171" t="str">
        <f t="shared" si="1"/>
        <v>Matas Milius</v>
      </c>
    </row>
    <row r="52" spans="1:14" x14ac:dyDescent="0.25">
      <c r="A52" s="253">
        <v>50</v>
      </c>
      <c r="B52" s="253">
        <v>28</v>
      </c>
      <c r="C52" s="253" t="s">
        <v>2869</v>
      </c>
      <c r="D52" s="253" t="s">
        <v>710</v>
      </c>
      <c r="E52" s="253" t="s">
        <v>2370</v>
      </c>
      <c r="F52" s="253"/>
      <c r="G52" s="254">
        <v>1.3013888888888889</v>
      </c>
      <c r="H52" s="255">
        <v>6.3194444444444442E-2</v>
      </c>
      <c r="I52" s="256">
        <v>4.6504629629629625E-2</v>
      </c>
      <c r="J52" s="255">
        <v>3.3333333333333333E-2</v>
      </c>
      <c r="K52" s="254">
        <v>1.9805555555555554</v>
      </c>
      <c r="L52" s="256">
        <v>0.10285084490740741</v>
      </c>
      <c r="M52" s="111">
        <f t="shared" si="0"/>
        <v>812</v>
      </c>
      <c r="N52" s="171" t="str">
        <f t="shared" si="1"/>
        <v>Audrius Čėsna</v>
      </c>
    </row>
    <row r="53" spans="1:14" x14ac:dyDescent="0.25">
      <c r="A53" s="253">
        <v>51</v>
      </c>
      <c r="B53" s="253">
        <v>124</v>
      </c>
      <c r="C53" s="253" t="s">
        <v>2870</v>
      </c>
      <c r="D53" s="253" t="s">
        <v>710</v>
      </c>
      <c r="E53" s="253" t="s">
        <v>2370</v>
      </c>
      <c r="F53" s="253" t="s">
        <v>889</v>
      </c>
      <c r="G53" s="254">
        <v>1.2847222222222221</v>
      </c>
      <c r="H53" s="255">
        <v>5.6944444444444443E-2</v>
      </c>
      <c r="I53" s="256">
        <v>4.7916666666666663E-2</v>
      </c>
      <c r="J53" s="255">
        <v>4.7916666666666663E-2</v>
      </c>
      <c r="K53" s="254">
        <v>1.9069444444444443</v>
      </c>
      <c r="L53" s="256">
        <v>0.10288339120370371</v>
      </c>
      <c r="M53" s="111">
        <f t="shared" si="0"/>
        <v>812</v>
      </c>
      <c r="N53" s="171" t="str">
        <f t="shared" si="1"/>
        <v>Audrius Trinka</v>
      </c>
    </row>
    <row r="54" spans="1:14" x14ac:dyDescent="0.25">
      <c r="A54" s="253">
        <v>52</v>
      </c>
      <c r="B54" s="253">
        <v>138</v>
      </c>
      <c r="C54" s="253" t="s">
        <v>2605</v>
      </c>
      <c r="D54" s="253" t="s">
        <v>79</v>
      </c>
      <c r="E54" s="253" t="s">
        <v>2370</v>
      </c>
      <c r="F54" s="253" t="s">
        <v>901</v>
      </c>
      <c r="G54" s="254">
        <v>1.3194444444444444</v>
      </c>
      <c r="H54" s="255">
        <v>5.2777777777777778E-2</v>
      </c>
      <c r="I54" s="256">
        <v>4.6400462962962963E-2</v>
      </c>
      <c r="J54" s="255">
        <v>2.4999999999999998E-2</v>
      </c>
      <c r="K54" s="254">
        <v>1.9993055555555557</v>
      </c>
      <c r="L54" s="256">
        <v>0.10302851851851852</v>
      </c>
      <c r="M54" s="111">
        <f t="shared" si="0"/>
        <v>810</v>
      </c>
      <c r="N54" s="171" t="str">
        <f t="shared" si="1"/>
        <v>Vygantas Vitkus</v>
      </c>
    </row>
    <row r="55" spans="1:14" x14ac:dyDescent="0.25">
      <c r="A55" s="253">
        <v>53</v>
      </c>
      <c r="B55" s="253">
        <v>72</v>
      </c>
      <c r="C55" s="253" t="s">
        <v>2871</v>
      </c>
      <c r="D55" s="253" t="s">
        <v>864</v>
      </c>
      <c r="E55" s="253" t="s">
        <v>2370</v>
      </c>
      <c r="F55" s="253" t="s">
        <v>901</v>
      </c>
      <c r="G55" s="254">
        <v>1.3423611111111111</v>
      </c>
      <c r="H55" s="255">
        <v>8.4722222222222213E-2</v>
      </c>
      <c r="I55" s="256">
        <v>4.8148148148148141E-2</v>
      </c>
      <c r="J55" s="255">
        <v>4.7916666666666663E-2</v>
      </c>
      <c r="K55" s="254">
        <v>1.8194444444444444</v>
      </c>
      <c r="L55" s="256">
        <v>0.10307951388888888</v>
      </c>
      <c r="M55" s="111">
        <f t="shared" si="0"/>
        <v>810</v>
      </c>
      <c r="N55" s="171" t="str">
        <f t="shared" si="1"/>
        <v>Arūnas Kumpis</v>
      </c>
    </row>
    <row r="56" spans="1:14" x14ac:dyDescent="0.25">
      <c r="A56" s="253">
        <v>54</v>
      </c>
      <c r="B56" s="253">
        <v>88</v>
      </c>
      <c r="C56" s="253" t="s">
        <v>2872</v>
      </c>
      <c r="D56" s="253" t="s">
        <v>927</v>
      </c>
      <c r="E56" s="253" t="s">
        <v>2370</v>
      </c>
      <c r="F56" s="253"/>
      <c r="G56" s="254">
        <v>1.4201388888888891</v>
      </c>
      <c r="H56" s="255">
        <v>9.5138888888888884E-2</v>
      </c>
      <c r="I56" s="256">
        <v>4.7847222222222228E-2</v>
      </c>
      <c r="J56" s="255">
        <v>4.7916666666666663E-2</v>
      </c>
      <c r="K56" s="254">
        <v>1.7562499999999999</v>
      </c>
      <c r="L56" s="256">
        <v>0.10318884259259259</v>
      </c>
      <c r="M56" s="111">
        <f t="shared" si="0"/>
        <v>809</v>
      </c>
      <c r="N56" s="171" t="str">
        <f t="shared" si="1"/>
        <v>Egidijus Navickas</v>
      </c>
    </row>
    <row r="57" spans="1:14" x14ac:dyDescent="0.25">
      <c r="A57" s="253">
        <v>55</v>
      </c>
      <c r="B57" s="253">
        <v>134</v>
      </c>
      <c r="C57" s="253" t="s">
        <v>2602</v>
      </c>
      <c r="D57" s="253" t="s">
        <v>710</v>
      </c>
      <c r="E57" s="253" t="s">
        <v>2370</v>
      </c>
      <c r="F57" s="253"/>
      <c r="G57" s="254">
        <v>1.195138888888889</v>
      </c>
      <c r="H57" s="255">
        <v>4.6527777777777779E-2</v>
      </c>
      <c r="I57" s="256">
        <v>4.6967592592592589E-2</v>
      </c>
      <c r="J57" s="255">
        <v>3.2638888888888891E-2</v>
      </c>
      <c r="K57" s="254">
        <v>2.1416666666666666</v>
      </c>
      <c r="L57" s="256">
        <v>0.10393890046296296</v>
      </c>
      <c r="M57" s="111">
        <f t="shared" si="0"/>
        <v>803</v>
      </c>
      <c r="N57" s="171" t="str">
        <f t="shared" si="1"/>
        <v>Vaidas Velutis</v>
      </c>
    </row>
    <row r="58" spans="1:14" x14ac:dyDescent="0.25">
      <c r="A58" s="253">
        <v>56</v>
      </c>
      <c r="B58" s="253">
        <v>145</v>
      </c>
      <c r="C58" s="253" t="s">
        <v>2873</v>
      </c>
      <c r="D58" s="253" t="s">
        <v>927</v>
      </c>
      <c r="E58" s="253" t="s">
        <v>2370</v>
      </c>
      <c r="F58" s="253"/>
      <c r="G58" s="254">
        <v>1.4645833333333333</v>
      </c>
      <c r="H58" s="255">
        <v>8.819444444444445E-2</v>
      </c>
      <c r="I58" s="256">
        <v>4.6087962962962963E-2</v>
      </c>
      <c r="J58" s="255">
        <v>7.9861111111111105E-2</v>
      </c>
      <c r="K58" s="254">
        <v>1.8361111111111112</v>
      </c>
      <c r="L58" s="256">
        <v>0.10393890046296296</v>
      </c>
      <c r="M58" s="111">
        <f t="shared" si="0"/>
        <v>803</v>
      </c>
      <c r="N58" s="171" t="str">
        <f t="shared" si="1"/>
        <v>Leonas Jasevičius</v>
      </c>
    </row>
    <row r="59" spans="1:14" x14ac:dyDescent="0.25">
      <c r="A59" s="253">
        <v>57</v>
      </c>
      <c r="B59" s="253">
        <v>74</v>
      </c>
      <c r="C59" s="253" t="s">
        <v>2874</v>
      </c>
      <c r="D59" s="253" t="s">
        <v>864</v>
      </c>
      <c r="E59" s="253" t="s">
        <v>2370</v>
      </c>
      <c r="F59" s="253"/>
      <c r="G59" s="254">
        <v>1.3118055555555557</v>
      </c>
      <c r="H59" s="255">
        <v>8.9583333333333334E-2</v>
      </c>
      <c r="I59" s="256">
        <v>4.5624999999999999E-2</v>
      </c>
      <c r="J59" s="255">
        <v>3.9583333333333331E-2</v>
      </c>
      <c r="K59" s="254">
        <v>2.0659722222222223</v>
      </c>
      <c r="L59" s="256">
        <v>0.10409324074074074</v>
      </c>
      <c r="M59" s="111">
        <f t="shared" si="0"/>
        <v>802</v>
      </c>
      <c r="N59" s="171" t="str">
        <f t="shared" si="1"/>
        <v>Vaidotas Lenktys</v>
      </c>
    </row>
    <row r="60" spans="1:14" x14ac:dyDescent="0.25">
      <c r="A60" s="253">
        <v>58</v>
      </c>
      <c r="B60" s="253">
        <v>112</v>
      </c>
      <c r="C60" s="253" t="s">
        <v>2620</v>
      </c>
      <c r="D60" s="253" t="s">
        <v>898</v>
      </c>
      <c r="E60" s="253" t="s">
        <v>2370</v>
      </c>
      <c r="F60" s="253"/>
      <c r="G60" s="254">
        <v>1.2451388888888888</v>
      </c>
      <c r="H60" s="255">
        <v>4.9305555555555554E-2</v>
      </c>
      <c r="I60" s="256">
        <v>4.8182870370370369E-2</v>
      </c>
      <c r="J60" s="255">
        <v>4.2361111111111106E-2</v>
      </c>
      <c r="K60" s="254">
        <v>2.026388888888889</v>
      </c>
      <c r="L60" s="256">
        <v>0.10427173611111111</v>
      </c>
      <c r="M60" s="111">
        <f t="shared" si="0"/>
        <v>801</v>
      </c>
      <c r="N60" s="171" t="str">
        <f t="shared" si="1"/>
        <v>Tomas Slausgalvis</v>
      </c>
    </row>
    <row r="61" spans="1:14" x14ac:dyDescent="0.25">
      <c r="A61" s="253">
        <v>59</v>
      </c>
      <c r="B61" s="253">
        <v>119</v>
      </c>
      <c r="C61" s="253" t="s">
        <v>2875</v>
      </c>
      <c r="D61" s="253" t="s">
        <v>998</v>
      </c>
      <c r="E61" s="253" t="s">
        <v>2370</v>
      </c>
      <c r="F61" s="253"/>
      <c r="G61" s="254">
        <v>1.3381944444444445</v>
      </c>
      <c r="H61" s="255">
        <v>8.4027777777777771E-2</v>
      </c>
      <c r="I61" s="256">
        <v>4.9629629629629635E-2</v>
      </c>
      <c r="J61" s="255">
        <v>2.361111111111111E-2</v>
      </c>
      <c r="K61" s="254">
        <v>1.846527777777778</v>
      </c>
      <c r="L61" s="256">
        <v>0.10453866898148149</v>
      </c>
      <c r="M61" s="111">
        <f t="shared" si="0"/>
        <v>799</v>
      </c>
      <c r="N61" s="171" t="str">
        <f t="shared" si="1"/>
        <v>Tadas Tamašauskas</v>
      </c>
    </row>
    <row r="62" spans="1:14" x14ac:dyDescent="0.25">
      <c r="A62" s="253">
        <v>60</v>
      </c>
      <c r="B62" s="253">
        <v>40</v>
      </c>
      <c r="C62" s="253" t="s">
        <v>2622</v>
      </c>
      <c r="D62" s="253" t="s">
        <v>965</v>
      </c>
      <c r="E62" s="253" t="s">
        <v>2370</v>
      </c>
      <c r="F62" s="253"/>
      <c r="G62" s="254">
        <v>1.2638888888888888</v>
      </c>
      <c r="H62" s="255">
        <v>7.9166666666666663E-2</v>
      </c>
      <c r="I62" s="256">
        <v>4.6377314814814809E-2</v>
      </c>
      <c r="J62" s="255">
        <v>4.2361111111111106E-2</v>
      </c>
      <c r="K62" s="254">
        <v>2.1111111111111112</v>
      </c>
      <c r="L62" s="256">
        <v>0.10467511574074073</v>
      </c>
      <c r="M62" s="111">
        <f t="shared" si="0"/>
        <v>798</v>
      </c>
      <c r="N62" s="171" t="str">
        <f t="shared" si="1"/>
        <v>Tomas Gedvilas</v>
      </c>
    </row>
    <row r="63" spans="1:14" x14ac:dyDescent="0.25">
      <c r="A63" s="253">
        <v>61</v>
      </c>
      <c r="B63" s="253">
        <v>98</v>
      </c>
      <c r="C63" s="253" t="s">
        <v>2876</v>
      </c>
      <c r="D63" s="253" t="s">
        <v>2877</v>
      </c>
      <c r="E63" s="253" t="s">
        <v>2370</v>
      </c>
      <c r="F63" s="253"/>
      <c r="G63" s="254">
        <v>1.2479166666666666</v>
      </c>
      <c r="H63" s="255">
        <v>6.25E-2</v>
      </c>
      <c r="I63" s="256">
        <v>4.836805555555556E-2</v>
      </c>
      <c r="J63" s="255">
        <v>3.6805555555555557E-2</v>
      </c>
      <c r="K63" s="254">
        <v>2.0333333333333332</v>
      </c>
      <c r="L63" s="256">
        <v>0.10474753472222222</v>
      </c>
      <c r="M63" s="111">
        <f t="shared" si="0"/>
        <v>797</v>
      </c>
      <c r="N63" s="171" t="str">
        <f t="shared" si="1"/>
        <v>Šarūnas Ramaška</v>
      </c>
    </row>
    <row r="64" spans="1:14" x14ac:dyDescent="0.25">
      <c r="A64" s="253">
        <v>62</v>
      </c>
      <c r="B64" s="253">
        <v>136</v>
      </c>
      <c r="C64" s="253" t="s">
        <v>2615</v>
      </c>
      <c r="D64" s="253" t="s">
        <v>980</v>
      </c>
      <c r="E64" s="253" t="s">
        <v>2370</v>
      </c>
      <c r="F64" s="253" t="s">
        <v>889</v>
      </c>
      <c r="G64" s="254">
        <v>1.320138888888889</v>
      </c>
      <c r="H64" s="255">
        <v>7.7777777777777779E-2</v>
      </c>
      <c r="I64" s="256">
        <v>4.7673611111111104E-2</v>
      </c>
      <c r="J64" s="255">
        <v>5.5555555555555552E-2</v>
      </c>
      <c r="K64" s="254">
        <v>1.9729166666666667</v>
      </c>
      <c r="L64" s="256">
        <v>0.10481020833333334</v>
      </c>
      <c r="M64" s="111">
        <f t="shared" si="0"/>
        <v>797</v>
      </c>
      <c r="N64" s="171" t="str">
        <f t="shared" si="1"/>
        <v>Andrej Vidinevič</v>
      </c>
    </row>
    <row r="65" spans="1:14" x14ac:dyDescent="0.25">
      <c r="A65" s="253">
        <v>63</v>
      </c>
      <c r="B65" s="253">
        <v>137</v>
      </c>
      <c r="C65" s="253" t="s">
        <v>2623</v>
      </c>
      <c r="D65" s="253" t="s">
        <v>875</v>
      </c>
      <c r="E65" s="253" t="s">
        <v>2370</v>
      </c>
      <c r="F65" s="253" t="s">
        <v>901</v>
      </c>
      <c r="G65" s="254">
        <v>1.325</v>
      </c>
      <c r="H65" s="255">
        <v>6.6666666666666666E-2</v>
      </c>
      <c r="I65" s="256">
        <v>4.6481481481481485E-2</v>
      </c>
      <c r="J65" s="255">
        <v>5.6944444444444443E-2</v>
      </c>
      <c r="K65" s="254">
        <v>2.0555555555555558</v>
      </c>
      <c r="L65" s="256">
        <v>0.10490949074074074</v>
      </c>
      <c r="M65" s="111">
        <f t="shared" si="0"/>
        <v>796</v>
      </c>
      <c r="N65" s="171" t="str">
        <f t="shared" si="1"/>
        <v>Kestutis Virbickas</v>
      </c>
    </row>
    <row r="66" spans="1:14" x14ac:dyDescent="0.25">
      <c r="A66" s="253">
        <v>64</v>
      </c>
      <c r="B66" s="253">
        <v>97</v>
      </c>
      <c r="C66" s="253" t="s">
        <v>2878</v>
      </c>
      <c r="D66" s="253" t="s">
        <v>2877</v>
      </c>
      <c r="E66" s="253" t="s">
        <v>2370</v>
      </c>
      <c r="F66" s="253"/>
      <c r="G66" s="254">
        <v>1.2958333333333334</v>
      </c>
      <c r="H66" s="255">
        <v>7.8472222222222221E-2</v>
      </c>
      <c r="I66" s="256">
        <v>4.4525462962962968E-2</v>
      </c>
      <c r="J66" s="255">
        <v>4.3750000000000004E-2</v>
      </c>
      <c r="K66" s="254">
        <v>2.2159722222222222</v>
      </c>
      <c r="L66" s="256">
        <v>0.10513193287037037</v>
      </c>
      <c r="M66" s="111">
        <f t="shared" si="0"/>
        <v>794</v>
      </c>
      <c r="N66" s="171" t="str">
        <f t="shared" si="1"/>
        <v>Algirdas Ramaška</v>
      </c>
    </row>
    <row r="67" spans="1:14" x14ac:dyDescent="0.25">
      <c r="A67" s="253">
        <v>65</v>
      </c>
      <c r="B67" s="253">
        <v>95</v>
      </c>
      <c r="C67" s="253" t="s">
        <v>2611</v>
      </c>
      <c r="D67" s="253" t="s">
        <v>924</v>
      </c>
      <c r="E67" s="253" t="s">
        <v>2370</v>
      </c>
      <c r="F67" s="253"/>
      <c r="G67" s="254">
        <v>1.4111111111111112</v>
      </c>
      <c r="H67" s="255">
        <v>0.10277777777777779</v>
      </c>
      <c r="I67" s="256">
        <v>4.821759259259259E-2</v>
      </c>
      <c r="J67" s="255">
        <v>4.7222222222222221E-2</v>
      </c>
      <c r="K67" s="254">
        <v>1.8541666666666667</v>
      </c>
      <c r="L67" s="256">
        <v>0.10518184027777777</v>
      </c>
      <c r="M67" s="111">
        <f t="shared" si="0"/>
        <v>794</v>
      </c>
      <c r="N67" s="171" t="str">
        <f t="shared" si="1"/>
        <v>Mindaugas Pašvenskas</v>
      </c>
    </row>
    <row r="68" spans="1:14" x14ac:dyDescent="0.25">
      <c r="A68" s="253">
        <v>66</v>
      </c>
      <c r="B68" s="253">
        <v>55</v>
      </c>
      <c r="C68" s="253" t="s">
        <v>2694</v>
      </c>
      <c r="D68" s="253" t="s">
        <v>710</v>
      </c>
      <c r="E68" s="253" t="s">
        <v>2370</v>
      </c>
      <c r="F68" s="253"/>
      <c r="G68" s="254">
        <v>1.2972222222222223</v>
      </c>
      <c r="H68" s="255">
        <v>3.2638888888888891E-2</v>
      </c>
      <c r="I68" s="256">
        <v>4.868055555555556E-2</v>
      </c>
      <c r="J68" s="255">
        <v>3.1944444444444449E-2</v>
      </c>
      <c r="K68" s="254">
        <v>2.0298611111111113</v>
      </c>
      <c r="L68" s="256">
        <v>0.10523364583333333</v>
      </c>
      <c r="M68" s="111">
        <f t="shared" ref="M68:M131" si="2">IFERROR(ROUND($L$3/L68*1000,0),0)</f>
        <v>794</v>
      </c>
      <c r="N68" s="171" t="str">
        <f t="shared" ref="N68:N131" si="3">RIGHT(C68,(LEN(C68)-FIND(" ",C68,1)))&amp;" "&amp;LEFT(C68,(FIND(" ",C68)-1))</f>
        <v>Mantas Juozulevičius</v>
      </c>
    </row>
    <row r="69" spans="1:14" x14ac:dyDescent="0.25">
      <c r="A69" s="253">
        <v>67</v>
      </c>
      <c r="B69" s="253">
        <v>143</v>
      </c>
      <c r="C69" s="253" t="s">
        <v>2629</v>
      </c>
      <c r="D69" s="253" t="s">
        <v>973</v>
      </c>
      <c r="E69" s="253" t="s">
        <v>2370</v>
      </c>
      <c r="F69" s="253"/>
      <c r="G69" s="254">
        <v>1.4548611111111109</v>
      </c>
      <c r="H69" s="255">
        <v>9.375E-2</v>
      </c>
      <c r="I69" s="256">
        <v>4.5613425925925925E-2</v>
      </c>
      <c r="J69" s="255">
        <v>6.6666666666666666E-2</v>
      </c>
      <c r="K69" s="254">
        <v>1.9618055555555556</v>
      </c>
      <c r="L69" s="256">
        <v>0.10526620370370371</v>
      </c>
      <c r="M69" s="111">
        <f t="shared" si="2"/>
        <v>793</v>
      </c>
      <c r="N69" s="171" t="str">
        <f t="shared" si="3"/>
        <v>Vitalijus Žilys</v>
      </c>
    </row>
    <row r="70" spans="1:14" x14ac:dyDescent="0.25">
      <c r="A70" s="253">
        <v>68</v>
      </c>
      <c r="B70" s="253">
        <v>131</v>
      </c>
      <c r="C70" s="253" t="s">
        <v>2626</v>
      </c>
      <c r="D70" s="253" t="s">
        <v>710</v>
      </c>
      <c r="E70" s="253" t="s">
        <v>2370</v>
      </c>
      <c r="F70" s="253"/>
      <c r="G70" s="254">
        <v>1.3381944444444445</v>
      </c>
      <c r="H70" s="255">
        <v>5.2083333333333336E-2</v>
      </c>
      <c r="I70" s="256">
        <v>4.8831018518518517E-2</v>
      </c>
      <c r="J70" s="255">
        <v>4.7222222222222221E-2</v>
      </c>
      <c r="K70" s="254">
        <v>1.9472222222222222</v>
      </c>
      <c r="L70" s="256">
        <v>0.10526864583333333</v>
      </c>
      <c r="M70" s="111">
        <f t="shared" si="2"/>
        <v>793</v>
      </c>
      <c r="N70" s="171" t="str">
        <f t="shared" si="3"/>
        <v>Jevgenijus Vasiljevas</v>
      </c>
    </row>
    <row r="71" spans="1:14" x14ac:dyDescent="0.25">
      <c r="A71" s="253">
        <v>69</v>
      </c>
      <c r="B71" s="253">
        <v>149</v>
      </c>
      <c r="C71" s="253" t="s">
        <v>2619</v>
      </c>
      <c r="D71" s="253" t="s">
        <v>965</v>
      </c>
      <c r="E71" s="253" t="s">
        <v>2370</v>
      </c>
      <c r="F71" s="253"/>
      <c r="G71" s="254">
        <v>1.2798611111111111</v>
      </c>
      <c r="H71" s="255">
        <v>8.7500000000000008E-2</v>
      </c>
      <c r="I71" s="256">
        <v>4.7094907407407405E-2</v>
      </c>
      <c r="J71" s="255">
        <v>5.486111111111111E-2</v>
      </c>
      <c r="K71" s="254">
        <v>2.1006944444444442</v>
      </c>
      <c r="L71" s="256">
        <v>0.10584400462962962</v>
      </c>
      <c r="M71" s="111">
        <f t="shared" si="2"/>
        <v>789</v>
      </c>
      <c r="N71" s="171" t="str">
        <f t="shared" si="3"/>
        <v>Darius Šimkus</v>
      </c>
    </row>
    <row r="72" spans="1:14" x14ac:dyDescent="0.25">
      <c r="A72" s="253">
        <v>70</v>
      </c>
      <c r="B72" s="253">
        <v>68</v>
      </c>
      <c r="C72" s="253" t="s">
        <v>2879</v>
      </c>
      <c r="D72" s="253" t="s">
        <v>710</v>
      </c>
      <c r="E72" s="253" t="s">
        <v>2370</v>
      </c>
      <c r="F72" s="253"/>
      <c r="G72" s="254">
        <v>1.4902777777777778</v>
      </c>
      <c r="H72" s="255">
        <v>5.1388888888888894E-2</v>
      </c>
      <c r="I72" s="256">
        <v>4.6053240740740742E-2</v>
      </c>
      <c r="J72" s="255">
        <v>2.6388888888888889E-2</v>
      </c>
      <c r="K72" s="254">
        <v>2.0430555555555556</v>
      </c>
      <c r="L72" s="256">
        <v>0.10625984953703704</v>
      </c>
      <c r="M72" s="111">
        <f t="shared" si="2"/>
        <v>786</v>
      </c>
      <c r="N72" s="171" t="str">
        <f t="shared" si="3"/>
        <v>DEIVIDAS KLOVAS</v>
      </c>
    </row>
    <row r="73" spans="1:14" x14ac:dyDescent="0.25">
      <c r="A73" s="253">
        <v>71</v>
      </c>
      <c r="B73" s="253">
        <v>58</v>
      </c>
      <c r="C73" s="253" t="s">
        <v>2880</v>
      </c>
      <c r="D73" s="253" t="s">
        <v>1784</v>
      </c>
      <c r="E73" s="253" t="s">
        <v>2370</v>
      </c>
      <c r="F73" s="253" t="s">
        <v>889</v>
      </c>
      <c r="G73" s="254">
        <v>1.2138888888888888</v>
      </c>
      <c r="H73" s="255">
        <v>5.2083333333333336E-2</v>
      </c>
      <c r="I73" s="256">
        <v>5.1273148148148151E-2</v>
      </c>
      <c r="J73" s="255">
        <v>3.0555555555555555E-2</v>
      </c>
      <c r="K73" s="254">
        <v>2.0368055555555555</v>
      </c>
      <c r="L73" s="256">
        <v>0.10686207175925926</v>
      </c>
      <c r="M73" s="111">
        <f t="shared" si="2"/>
        <v>781</v>
      </c>
      <c r="N73" s="171" t="str">
        <f t="shared" si="3"/>
        <v>Gediminas Karveckas</v>
      </c>
    </row>
    <row r="74" spans="1:14" x14ac:dyDescent="0.25">
      <c r="A74" s="253">
        <v>72</v>
      </c>
      <c r="B74" s="253">
        <v>39</v>
      </c>
      <c r="C74" s="253" t="s">
        <v>2881</v>
      </c>
      <c r="D74" s="253" t="s">
        <v>875</v>
      </c>
      <c r="E74" s="253" t="s">
        <v>2370</v>
      </c>
      <c r="F74" s="253" t="s">
        <v>889</v>
      </c>
      <c r="G74" s="254">
        <v>1.4395833333333332</v>
      </c>
      <c r="H74" s="255">
        <v>0.10833333333333334</v>
      </c>
      <c r="I74" s="256">
        <v>4.4849537037037035E-2</v>
      </c>
      <c r="J74" s="255">
        <v>4.4444444444444446E-2</v>
      </c>
      <c r="K74" s="254">
        <v>2.1340277777777779</v>
      </c>
      <c r="L74" s="256">
        <v>0.1069952662037037</v>
      </c>
      <c r="M74" s="111">
        <f t="shared" si="2"/>
        <v>780</v>
      </c>
      <c r="N74" s="171" t="str">
        <f t="shared" si="3"/>
        <v>Martynas Gediminas</v>
      </c>
    </row>
    <row r="75" spans="1:14" x14ac:dyDescent="0.25">
      <c r="A75" s="253">
        <v>73</v>
      </c>
      <c r="B75" s="253">
        <v>147</v>
      </c>
      <c r="C75" s="253" t="s">
        <v>2882</v>
      </c>
      <c r="D75" s="253" t="s">
        <v>875</v>
      </c>
      <c r="E75" s="253" t="s">
        <v>2370</v>
      </c>
      <c r="F75" s="253" t="s">
        <v>889</v>
      </c>
      <c r="G75" s="254">
        <v>1.4048611111111111</v>
      </c>
      <c r="H75" s="255">
        <v>8.4722222222222213E-2</v>
      </c>
      <c r="I75" s="256">
        <v>4.5960648148148146E-2</v>
      </c>
      <c r="J75" s="255">
        <v>5.9027777777777783E-2</v>
      </c>
      <c r="K75" s="254">
        <v>2.1125000000000003</v>
      </c>
      <c r="L75" s="256">
        <v>0.10699934027777779</v>
      </c>
      <c r="M75" s="111">
        <f t="shared" si="2"/>
        <v>780</v>
      </c>
      <c r="N75" s="171" t="str">
        <f t="shared" si="3"/>
        <v>Giedrius Sabaliauskas</v>
      </c>
    </row>
    <row r="76" spans="1:14" x14ac:dyDescent="0.25">
      <c r="A76" s="253">
        <v>74</v>
      </c>
      <c r="B76" s="253">
        <v>118</v>
      </c>
      <c r="C76" s="253" t="s">
        <v>2614</v>
      </c>
      <c r="D76" s="253" t="s">
        <v>864</v>
      </c>
      <c r="E76" s="253" t="s">
        <v>2370</v>
      </c>
      <c r="F76" s="253"/>
      <c r="G76" s="254">
        <v>1.2861111111111112</v>
      </c>
      <c r="H76" s="255">
        <v>7.4305555555555555E-2</v>
      </c>
      <c r="I76" s="256">
        <v>5.0462962962962959E-2</v>
      </c>
      <c r="J76" s="255">
        <v>3.7499999999999999E-2</v>
      </c>
      <c r="K76" s="254">
        <v>2.0055555555555555</v>
      </c>
      <c r="L76" s="256">
        <v>0.10722421296296296</v>
      </c>
      <c r="M76" s="111">
        <f t="shared" si="2"/>
        <v>779</v>
      </c>
      <c r="N76" s="171" t="str">
        <f t="shared" si="3"/>
        <v>Mintautas Šukys</v>
      </c>
    </row>
    <row r="77" spans="1:14" x14ac:dyDescent="0.25">
      <c r="A77" s="253">
        <v>75</v>
      </c>
      <c r="B77" s="253">
        <v>57</v>
      </c>
      <c r="C77" s="253" t="s">
        <v>2715</v>
      </c>
      <c r="D77" s="253" t="s">
        <v>924</v>
      </c>
      <c r="E77" s="253" t="s">
        <v>2370</v>
      </c>
      <c r="F77" s="253"/>
      <c r="G77" s="254">
        <v>1.5520833333333333</v>
      </c>
      <c r="H77" s="255">
        <v>6.1805555555555558E-2</v>
      </c>
      <c r="I77" s="256">
        <v>4.6273148148148147E-2</v>
      </c>
      <c r="J77" s="255">
        <v>4.1666666666666664E-2</v>
      </c>
      <c r="K77" s="254">
        <v>2.0034722222222223</v>
      </c>
      <c r="L77" s="256">
        <v>0.10728090277777778</v>
      </c>
      <c r="M77" s="111">
        <f t="shared" si="2"/>
        <v>778</v>
      </c>
      <c r="N77" s="171" t="str">
        <f t="shared" si="3"/>
        <v>Nedas Kardelis</v>
      </c>
    </row>
    <row r="78" spans="1:14" x14ac:dyDescent="0.25">
      <c r="A78" s="253">
        <v>76</v>
      </c>
      <c r="B78" s="253">
        <v>8</v>
      </c>
      <c r="C78" s="253" t="s">
        <v>2883</v>
      </c>
      <c r="D78" s="253" t="s">
        <v>924</v>
      </c>
      <c r="E78" s="253" t="s">
        <v>2370</v>
      </c>
      <c r="F78" s="253"/>
      <c r="G78" s="254">
        <v>1.1916666666666667</v>
      </c>
      <c r="H78" s="255">
        <v>7.7777777777777779E-2</v>
      </c>
      <c r="I78" s="256">
        <v>4.9756944444444444E-2</v>
      </c>
      <c r="J78" s="255">
        <v>3.0555555555555555E-2</v>
      </c>
      <c r="K78" s="254">
        <v>2.1520833333333331</v>
      </c>
      <c r="L78" s="256">
        <v>0.10731481481481481</v>
      </c>
      <c r="M78" s="111">
        <f t="shared" si="2"/>
        <v>778</v>
      </c>
      <c r="N78" s="171" t="str">
        <f t="shared" si="3"/>
        <v>Justas Bagdonavičius</v>
      </c>
    </row>
    <row r="79" spans="1:14" x14ac:dyDescent="0.25">
      <c r="A79" s="253">
        <v>77</v>
      </c>
      <c r="B79" s="253">
        <v>46</v>
      </c>
      <c r="C79" s="253" t="s">
        <v>2884</v>
      </c>
      <c r="D79" s="253" t="s">
        <v>2885</v>
      </c>
      <c r="E79" s="253" t="s">
        <v>2370</v>
      </c>
      <c r="F79" s="253" t="s">
        <v>889</v>
      </c>
      <c r="G79" s="254">
        <v>1.3215277777777776</v>
      </c>
      <c r="H79" s="255">
        <v>4.7916666666666663E-2</v>
      </c>
      <c r="I79" s="256">
        <v>4.7280092592592589E-2</v>
      </c>
      <c r="J79" s="255">
        <v>5.2777777777777778E-2</v>
      </c>
      <c r="K79" s="254">
        <v>2.2131944444444445</v>
      </c>
      <c r="L79" s="256">
        <v>0.10789396990740741</v>
      </c>
      <c r="M79" s="111">
        <f t="shared" si="2"/>
        <v>774</v>
      </c>
      <c r="N79" s="171" t="str">
        <f t="shared" si="3"/>
        <v>Arunas Gurskas</v>
      </c>
    </row>
    <row r="80" spans="1:14" x14ac:dyDescent="0.25">
      <c r="A80" s="253">
        <v>78</v>
      </c>
      <c r="B80" s="253">
        <v>126</v>
      </c>
      <c r="C80" s="253" t="s">
        <v>2886</v>
      </c>
      <c r="D80" s="253" t="s">
        <v>710</v>
      </c>
      <c r="E80" s="253" t="s">
        <v>2386</v>
      </c>
      <c r="F80" s="253"/>
      <c r="G80" s="254">
        <v>1.16875</v>
      </c>
      <c r="H80" s="255">
        <v>6.0416666666666667E-2</v>
      </c>
      <c r="I80" s="256">
        <v>5.0625000000000003E-2</v>
      </c>
      <c r="J80" s="255">
        <v>3.1944444444444449E-2</v>
      </c>
      <c r="K80" s="254">
        <v>2.1736111111111112</v>
      </c>
      <c r="L80" s="256">
        <v>0.10790454861111111</v>
      </c>
      <c r="M80" s="111">
        <f t="shared" si="2"/>
        <v>774</v>
      </c>
      <c r="N80" s="171" t="str">
        <f t="shared" si="3"/>
        <v>Ieva Urbonavičiūtė</v>
      </c>
    </row>
    <row r="81" spans="1:14" x14ac:dyDescent="0.25">
      <c r="A81" s="253">
        <v>79</v>
      </c>
      <c r="B81" s="253">
        <v>52</v>
      </c>
      <c r="C81" s="253" t="s">
        <v>2887</v>
      </c>
      <c r="D81" s="253" t="s">
        <v>980</v>
      </c>
      <c r="E81" s="253" t="s">
        <v>2370</v>
      </c>
      <c r="F81" s="253"/>
      <c r="G81" s="254">
        <v>1.3145833333333334</v>
      </c>
      <c r="H81" s="255">
        <v>7.7777777777777779E-2</v>
      </c>
      <c r="I81" s="256">
        <v>5.0405092592592592E-2</v>
      </c>
      <c r="J81" s="255">
        <v>4.8611111111111112E-2</v>
      </c>
      <c r="K81" s="254">
        <v>2.0180555555555553</v>
      </c>
      <c r="L81" s="256">
        <v>0.10808250000000001</v>
      </c>
      <c r="M81" s="111">
        <f t="shared" si="2"/>
        <v>773</v>
      </c>
      <c r="N81" s="171" t="str">
        <f t="shared" si="3"/>
        <v>Tomas Jonkus</v>
      </c>
    </row>
    <row r="82" spans="1:14" x14ac:dyDescent="0.25">
      <c r="A82" s="253">
        <v>80</v>
      </c>
      <c r="B82" s="253">
        <v>13</v>
      </c>
      <c r="C82" s="253" t="s">
        <v>2888</v>
      </c>
      <c r="D82" s="253" t="s">
        <v>2210</v>
      </c>
      <c r="E82" s="253" t="s">
        <v>2370</v>
      </c>
      <c r="F82" s="253"/>
      <c r="G82" s="254">
        <v>1.3222222222222222</v>
      </c>
      <c r="H82" s="255">
        <v>6.25E-2</v>
      </c>
      <c r="I82" s="256">
        <v>5.0682870370370371E-2</v>
      </c>
      <c r="J82" s="255">
        <v>4.3750000000000004E-2</v>
      </c>
      <c r="K82" s="254">
        <v>2.0222222222222221</v>
      </c>
      <c r="L82" s="256">
        <v>0.10822167824074073</v>
      </c>
      <c r="M82" s="111">
        <f t="shared" si="2"/>
        <v>772</v>
      </c>
      <c r="N82" s="171" t="str">
        <f t="shared" si="3"/>
        <v>Marius Bausys</v>
      </c>
    </row>
    <row r="83" spans="1:14" x14ac:dyDescent="0.25">
      <c r="A83" s="253">
        <v>81</v>
      </c>
      <c r="B83" s="253">
        <v>70</v>
      </c>
      <c r="C83" s="253" t="s">
        <v>2625</v>
      </c>
      <c r="D83" s="253" t="s">
        <v>940</v>
      </c>
      <c r="E83" s="253" t="s">
        <v>2370</v>
      </c>
      <c r="F83" s="253"/>
      <c r="G83" s="254">
        <v>1.3277777777777777</v>
      </c>
      <c r="H83" s="255">
        <v>9.375E-2</v>
      </c>
      <c r="I83" s="256">
        <v>5.2627314814814814E-2</v>
      </c>
      <c r="J83" s="255">
        <v>6.7361111111111108E-2</v>
      </c>
      <c r="K83" s="254">
        <v>1.8458333333333332</v>
      </c>
      <c r="L83" s="256">
        <v>0.1082425462962963</v>
      </c>
      <c r="M83" s="111">
        <f t="shared" si="2"/>
        <v>771</v>
      </c>
      <c r="N83" s="171" t="str">
        <f t="shared" si="3"/>
        <v>Rolandas Kriugžda</v>
      </c>
    </row>
    <row r="84" spans="1:14" x14ac:dyDescent="0.25">
      <c r="A84" s="253">
        <v>82</v>
      </c>
      <c r="B84" s="253">
        <v>93</v>
      </c>
      <c r="C84" s="253" t="s">
        <v>2617</v>
      </c>
      <c r="D84" s="253" t="s">
        <v>710</v>
      </c>
      <c r="E84" s="253" t="s">
        <v>2370</v>
      </c>
      <c r="F84" s="253"/>
      <c r="G84" s="254">
        <v>1.3104166666666666</v>
      </c>
      <c r="H84" s="255">
        <v>4.9305555555555554E-2</v>
      </c>
      <c r="I84" s="256">
        <v>4.7476851851851853E-2</v>
      </c>
      <c r="J84" s="255">
        <v>3.0555555555555555E-2</v>
      </c>
      <c r="K84" s="254">
        <v>2.2680555555555553</v>
      </c>
      <c r="L84" s="256">
        <v>0.10847393518518518</v>
      </c>
      <c r="M84" s="111">
        <f t="shared" si="2"/>
        <v>770</v>
      </c>
      <c r="N84" s="171" t="str">
        <f t="shared" si="3"/>
        <v>Simonas Paketūras</v>
      </c>
    </row>
    <row r="85" spans="1:14" x14ac:dyDescent="0.25">
      <c r="A85" s="253">
        <v>83</v>
      </c>
      <c r="B85" s="253">
        <v>90</v>
      </c>
      <c r="C85" s="253" t="s">
        <v>2634</v>
      </c>
      <c r="D85" s="253" t="s">
        <v>710</v>
      </c>
      <c r="E85" s="253" t="s">
        <v>2370</v>
      </c>
      <c r="F85" s="253"/>
      <c r="G85" s="254">
        <v>1.2229166666666667</v>
      </c>
      <c r="H85" s="255">
        <v>5.6944444444444443E-2</v>
      </c>
      <c r="I85" s="256">
        <v>4.6666666666666669E-2</v>
      </c>
      <c r="J85" s="255">
        <v>3.4027777777777775E-2</v>
      </c>
      <c r="K85" s="254">
        <v>2.3965277777777776</v>
      </c>
      <c r="L85" s="256">
        <v>0.10854040509259259</v>
      </c>
      <c r="M85" s="111">
        <f t="shared" si="2"/>
        <v>769</v>
      </c>
      <c r="N85" s="171" t="str">
        <f t="shared" si="3"/>
        <v>Antanas Norkevicius</v>
      </c>
    </row>
    <row r="86" spans="1:14" x14ac:dyDescent="0.25">
      <c r="A86" s="253">
        <v>84</v>
      </c>
      <c r="B86" s="253">
        <v>125</v>
      </c>
      <c r="C86" s="253" t="s">
        <v>2618</v>
      </c>
      <c r="D86" s="253" t="s">
        <v>927</v>
      </c>
      <c r="E86" s="253" t="s">
        <v>2370</v>
      </c>
      <c r="F86" s="253" t="s">
        <v>889</v>
      </c>
      <c r="G86" s="254">
        <v>1.4124999999999999</v>
      </c>
      <c r="H86" s="255">
        <v>6.5277777777777782E-2</v>
      </c>
      <c r="I86" s="256">
        <v>4.9421296296296297E-2</v>
      </c>
      <c r="J86" s="255">
        <v>4.5138888888888888E-2</v>
      </c>
      <c r="K86" s="254">
        <v>2.0416666666666665</v>
      </c>
      <c r="L86" s="256">
        <v>0.10886076388888889</v>
      </c>
      <c r="M86" s="111">
        <f t="shared" si="2"/>
        <v>767</v>
      </c>
      <c r="N86" s="171" t="str">
        <f t="shared" si="3"/>
        <v>Marius Turulis</v>
      </c>
    </row>
    <row r="87" spans="1:14" x14ac:dyDescent="0.25">
      <c r="A87" s="253">
        <v>85</v>
      </c>
      <c r="B87" s="253">
        <v>4</v>
      </c>
      <c r="C87" s="253" t="s">
        <v>2630</v>
      </c>
      <c r="D87" s="253" t="s">
        <v>2631</v>
      </c>
      <c r="E87" s="253" t="s">
        <v>2370</v>
      </c>
      <c r="F87" s="253"/>
      <c r="G87" s="254">
        <v>1.528472222222222</v>
      </c>
      <c r="H87" s="255">
        <v>8.3333333333333329E-2</v>
      </c>
      <c r="I87" s="256">
        <v>4.6967592592592589E-2</v>
      </c>
      <c r="J87" s="255">
        <v>3.0555555555555555E-2</v>
      </c>
      <c r="K87" s="254">
        <v>2.1048611111111111</v>
      </c>
      <c r="L87" s="256">
        <v>0.10945972222222222</v>
      </c>
      <c r="M87" s="111">
        <f t="shared" si="2"/>
        <v>763</v>
      </c>
      <c r="N87" s="171" t="str">
        <f t="shared" si="3"/>
        <v>Andrius Arnasius</v>
      </c>
    </row>
    <row r="88" spans="1:14" x14ac:dyDescent="0.25">
      <c r="A88" s="253">
        <v>86</v>
      </c>
      <c r="B88" s="253">
        <v>130</v>
      </c>
      <c r="C88" s="253" t="s">
        <v>2889</v>
      </c>
      <c r="D88" s="253" t="s">
        <v>710</v>
      </c>
      <c r="E88" s="253" t="s">
        <v>2370</v>
      </c>
      <c r="F88" s="253"/>
      <c r="G88" s="254">
        <v>1.4152777777777779</v>
      </c>
      <c r="H88" s="255">
        <v>7.7083333333333337E-2</v>
      </c>
      <c r="I88" s="256">
        <v>4.9027777777777781E-2</v>
      </c>
      <c r="J88" s="255">
        <v>3.5416666666666666E-2</v>
      </c>
      <c r="K88" s="254">
        <v>2.1055555555555556</v>
      </c>
      <c r="L88" s="256">
        <v>0.10961516203703703</v>
      </c>
      <c r="M88" s="111">
        <f t="shared" si="2"/>
        <v>762</v>
      </c>
      <c r="N88" s="171" t="str">
        <f t="shared" si="3"/>
        <v>Vytautas Vasiliauskas</v>
      </c>
    </row>
    <row r="89" spans="1:14" x14ac:dyDescent="0.25">
      <c r="A89" s="253">
        <v>87</v>
      </c>
      <c r="B89" s="253">
        <v>75</v>
      </c>
      <c r="C89" s="253" t="s">
        <v>2890</v>
      </c>
      <c r="D89" s="253" t="s">
        <v>2866</v>
      </c>
      <c r="E89" s="253" t="s">
        <v>2370</v>
      </c>
      <c r="F89" s="253" t="s">
        <v>889</v>
      </c>
      <c r="G89" s="254">
        <v>1.6041666666666667</v>
      </c>
      <c r="H89" s="255">
        <v>0.10625</v>
      </c>
      <c r="I89" s="256">
        <v>4.53587962962963E-2</v>
      </c>
      <c r="J89" s="255">
        <v>5.0694444444444452E-2</v>
      </c>
      <c r="K89" s="254">
        <v>2.0972222222222223</v>
      </c>
      <c r="L89" s="256">
        <v>0.10968759259259259</v>
      </c>
      <c r="M89" s="111">
        <f t="shared" si="2"/>
        <v>761</v>
      </c>
      <c r="N89" s="171" t="str">
        <f t="shared" si="3"/>
        <v>Darius Levickis</v>
      </c>
    </row>
    <row r="90" spans="1:14" x14ac:dyDescent="0.25">
      <c r="A90" s="253">
        <v>88</v>
      </c>
      <c r="B90" s="253">
        <v>85</v>
      </c>
      <c r="C90" s="253" t="s">
        <v>2891</v>
      </c>
      <c r="D90" s="253" t="s">
        <v>875</v>
      </c>
      <c r="E90" s="253" t="s">
        <v>2370</v>
      </c>
      <c r="F90" s="253" t="s">
        <v>889</v>
      </c>
      <c r="G90" s="254">
        <v>1.2923611111111111</v>
      </c>
      <c r="H90" s="255">
        <v>0.10694444444444444</v>
      </c>
      <c r="I90" s="256">
        <v>5.0451388888888893E-2</v>
      </c>
      <c r="J90" s="255">
        <v>4.2361111111111106E-2</v>
      </c>
      <c r="K90" s="254">
        <v>2.1208333333333331</v>
      </c>
      <c r="L90" s="256">
        <v>0.10984655092592593</v>
      </c>
      <c r="M90" s="111">
        <f t="shared" si="2"/>
        <v>760</v>
      </c>
      <c r="N90" s="171" t="str">
        <f t="shared" si="3"/>
        <v>Mindaugas Mockus</v>
      </c>
    </row>
    <row r="91" spans="1:14" x14ac:dyDescent="0.25">
      <c r="A91" s="253">
        <v>89</v>
      </c>
      <c r="B91" s="253">
        <v>43</v>
      </c>
      <c r="C91" s="253" t="s">
        <v>2691</v>
      </c>
      <c r="D91" s="253" t="s">
        <v>937</v>
      </c>
      <c r="E91" s="253" t="s">
        <v>2386</v>
      </c>
      <c r="F91" s="253"/>
      <c r="G91" s="254">
        <v>1.2652777777777777</v>
      </c>
      <c r="H91" s="255">
        <v>3.6111111111111115E-2</v>
      </c>
      <c r="I91" s="256">
        <v>5.2071759259259255E-2</v>
      </c>
      <c r="J91" s="255">
        <v>2.361111111111111E-2</v>
      </c>
      <c r="K91" s="254">
        <v>2.1423611111111112</v>
      </c>
      <c r="L91" s="256">
        <v>0.10990053240740739</v>
      </c>
      <c r="M91" s="111">
        <f t="shared" si="2"/>
        <v>760</v>
      </c>
      <c r="N91" s="171" t="str">
        <f t="shared" si="3"/>
        <v>Ula Giniotyte</v>
      </c>
    </row>
    <row r="92" spans="1:14" x14ac:dyDescent="0.25">
      <c r="A92" s="253">
        <v>90</v>
      </c>
      <c r="B92" s="253">
        <v>140</v>
      </c>
      <c r="C92" s="253" t="s">
        <v>2639</v>
      </c>
      <c r="D92" s="253" t="s">
        <v>2640</v>
      </c>
      <c r="E92" s="253" t="s">
        <v>2370</v>
      </c>
      <c r="F92" s="253" t="s">
        <v>889</v>
      </c>
      <c r="G92" s="254">
        <v>1.2437500000000001</v>
      </c>
      <c r="H92" s="255">
        <v>8.6805555555555566E-2</v>
      </c>
      <c r="I92" s="256">
        <v>5.1168981481481489E-2</v>
      </c>
      <c r="J92" s="255">
        <v>5.0694444444444452E-2</v>
      </c>
      <c r="K92" s="254">
        <v>2.1506944444444445</v>
      </c>
      <c r="L92" s="256">
        <v>0.11006925925925926</v>
      </c>
      <c r="M92" s="111">
        <f t="shared" si="2"/>
        <v>759</v>
      </c>
      <c r="N92" s="171" t="str">
        <f t="shared" si="3"/>
        <v>Marius Žakas</v>
      </c>
    </row>
    <row r="93" spans="1:14" x14ac:dyDescent="0.25">
      <c r="A93" s="253">
        <v>91</v>
      </c>
      <c r="B93" s="253">
        <v>62</v>
      </c>
      <c r="C93" s="253" t="s">
        <v>2712</v>
      </c>
      <c r="D93" s="253" t="s">
        <v>997</v>
      </c>
      <c r="E93" s="253" t="s">
        <v>2370</v>
      </c>
      <c r="F93" s="253"/>
      <c r="G93" s="254">
        <v>1.4076388888888889</v>
      </c>
      <c r="H93" s="255">
        <v>7.3611111111111113E-2</v>
      </c>
      <c r="I93" s="256">
        <v>4.943287037037037E-2</v>
      </c>
      <c r="J93" s="255">
        <v>2.9861111111111113E-2</v>
      </c>
      <c r="K93" s="254">
        <v>2.151388888888889</v>
      </c>
      <c r="L93" s="256">
        <v>0.1104897337962963</v>
      </c>
      <c r="M93" s="111">
        <f t="shared" si="2"/>
        <v>756</v>
      </c>
      <c r="N93" s="171" t="str">
        <f t="shared" si="3"/>
        <v>Donatas Kazakauskas</v>
      </c>
    </row>
    <row r="94" spans="1:14" x14ac:dyDescent="0.25">
      <c r="A94" s="253">
        <v>92</v>
      </c>
      <c r="B94" s="253">
        <v>48</v>
      </c>
      <c r="C94" s="253" t="s">
        <v>2693</v>
      </c>
      <c r="D94" s="253" t="s">
        <v>2892</v>
      </c>
      <c r="E94" s="253" t="s">
        <v>2370</v>
      </c>
      <c r="F94" s="253"/>
      <c r="G94" s="254">
        <v>1.5576388888888888</v>
      </c>
      <c r="H94" s="255">
        <v>3.9583333333333331E-2</v>
      </c>
      <c r="I94" s="256">
        <v>4.9606481481481481E-2</v>
      </c>
      <c r="J94" s="255">
        <v>1.8055555555555557E-2</v>
      </c>
      <c r="K94" s="254">
        <v>2.0458333333333334</v>
      </c>
      <c r="L94" s="256">
        <v>0.11064895833333332</v>
      </c>
      <c r="M94" s="111">
        <f t="shared" si="2"/>
        <v>755</v>
      </c>
      <c r="N94" s="171" t="str">
        <f t="shared" si="3"/>
        <v>Mantas Jaskelevičius</v>
      </c>
    </row>
    <row r="95" spans="1:14" x14ac:dyDescent="0.25">
      <c r="A95" s="253">
        <v>93</v>
      </c>
      <c r="B95" s="253">
        <v>67</v>
      </c>
      <c r="C95" s="253" t="s">
        <v>2893</v>
      </c>
      <c r="D95" s="253" t="s">
        <v>710</v>
      </c>
      <c r="E95" s="253" t="s">
        <v>2370</v>
      </c>
      <c r="F95" s="253"/>
      <c r="G95" s="254">
        <v>1.5270833333333333</v>
      </c>
      <c r="H95" s="255">
        <v>9.0277777777777776E-2</v>
      </c>
      <c r="I95" s="256">
        <v>4.8333333333333332E-2</v>
      </c>
      <c r="J95" s="255">
        <v>4.1666666666666664E-2</v>
      </c>
      <c r="K95" s="254">
        <v>2.098611111111111</v>
      </c>
      <c r="L95" s="256">
        <v>0.11097881944444445</v>
      </c>
      <c r="M95" s="111">
        <f t="shared" si="2"/>
        <v>752</v>
      </c>
      <c r="N95" s="171" t="str">
        <f t="shared" si="3"/>
        <v>Algirdas Klimavičius</v>
      </c>
    </row>
    <row r="96" spans="1:14" x14ac:dyDescent="0.25">
      <c r="A96" s="253">
        <v>94</v>
      </c>
      <c r="B96" s="253">
        <v>49</v>
      </c>
      <c r="C96" s="253" t="s">
        <v>2637</v>
      </c>
      <c r="D96" s="253" t="s">
        <v>864</v>
      </c>
      <c r="E96" s="253" t="s">
        <v>2370</v>
      </c>
      <c r="F96" s="253" t="s">
        <v>889</v>
      </c>
      <c r="G96" s="254">
        <v>1.6555555555555557</v>
      </c>
      <c r="H96" s="255">
        <v>8.4027777777777771E-2</v>
      </c>
      <c r="I96" s="256">
        <v>4.8796296296296303E-2</v>
      </c>
      <c r="J96" s="255">
        <v>4.7222222222222221E-2</v>
      </c>
      <c r="K96" s="254">
        <v>1.9486111111111111</v>
      </c>
      <c r="L96" s="256">
        <v>0.11109275462962964</v>
      </c>
      <c r="M96" s="111">
        <f t="shared" si="2"/>
        <v>752</v>
      </c>
      <c r="N96" s="171" t="str">
        <f t="shared" si="3"/>
        <v>Darius Jonaitis</v>
      </c>
    </row>
    <row r="97" spans="1:14" x14ac:dyDescent="0.25">
      <c r="A97" s="253">
        <v>95</v>
      </c>
      <c r="B97" s="253">
        <v>107</v>
      </c>
      <c r="C97" s="253" t="s">
        <v>2894</v>
      </c>
      <c r="D97" s="253" t="s">
        <v>710</v>
      </c>
      <c r="E97" s="253" t="s">
        <v>2370</v>
      </c>
      <c r="F97" s="253"/>
      <c r="G97" s="254">
        <v>1.5180555555555555</v>
      </c>
      <c r="H97" s="255">
        <v>9.9999999999999992E-2</v>
      </c>
      <c r="I97" s="256">
        <v>4.9421296296296297E-2</v>
      </c>
      <c r="J97" s="255">
        <v>3.4027777777777775E-2</v>
      </c>
      <c r="K97" s="254">
        <v>2.0548611111111112</v>
      </c>
      <c r="L97" s="256">
        <v>0.11121454861111112</v>
      </c>
      <c r="M97" s="111">
        <f t="shared" si="2"/>
        <v>751</v>
      </c>
      <c r="N97" s="171" t="str">
        <f t="shared" si="3"/>
        <v>Mindaugas Sinkevicius</v>
      </c>
    </row>
    <row r="98" spans="1:14" x14ac:dyDescent="0.25">
      <c r="A98" s="253">
        <v>96</v>
      </c>
      <c r="B98" s="253">
        <v>91</v>
      </c>
      <c r="C98" s="253" t="s">
        <v>2895</v>
      </c>
      <c r="D98" s="253" t="s">
        <v>710</v>
      </c>
      <c r="E98" s="253" t="s">
        <v>2370</v>
      </c>
      <c r="F98" s="253"/>
      <c r="G98" s="254">
        <v>1.4201388888888891</v>
      </c>
      <c r="H98" s="255">
        <v>5.6250000000000001E-2</v>
      </c>
      <c r="I98" s="256">
        <v>4.821759259259259E-2</v>
      </c>
      <c r="J98" s="255">
        <v>2.7083333333333334E-2</v>
      </c>
      <c r="K98" s="254">
        <v>2.2972222222222221</v>
      </c>
      <c r="L98" s="256">
        <v>0.11160111111111111</v>
      </c>
      <c r="M98" s="111">
        <f t="shared" si="2"/>
        <v>748</v>
      </c>
      <c r="N98" s="171" t="str">
        <f t="shared" si="3"/>
        <v>Benas Pabilionis</v>
      </c>
    </row>
    <row r="99" spans="1:14" x14ac:dyDescent="0.25">
      <c r="A99" s="253">
        <v>97</v>
      </c>
      <c r="B99" s="253">
        <v>76</v>
      </c>
      <c r="C99" s="253" t="s">
        <v>2896</v>
      </c>
      <c r="D99" s="253" t="s">
        <v>2897</v>
      </c>
      <c r="E99" s="253" t="s">
        <v>2370</v>
      </c>
      <c r="F99" s="253"/>
      <c r="G99" s="254">
        <v>1.2451388888888888</v>
      </c>
      <c r="H99" s="255">
        <v>0.12430555555555556</v>
      </c>
      <c r="I99" s="256">
        <v>5.0486111111111114E-2</v>
      </c>
      <c r="J99" s="255">
        <v>5.1388888888888894E-2</v>
      </c>
      <c r="K99" s="254">
        <v>2.2555555555555555</v>
      </c>
      <c r="L99" s="256">
        <v>0.11180293981481482</v>
      </c>
      <c r="M99" s="111">
        <f t="shared" si="2"/>
        <v>747</v>
      </c>
      <c r="N99" s="171" t="str">
        <f t="shared" si="3"/>
        <v>Arnas Lukošius</v>
      </c>
    </row>
    <row r="100" spans="1:14" x14ac:dyDescent="0.25">
      <c r="A100" s="253">
        <v>98</v>
      </c>
      <c r="B100" s="253">
        <v>29</v>
      </c>
      <c r="C100" s="253" t="s">
        <v>2898</v>
      </c>
      <c r="D100" s="253" t="s">
        <v>875</v>
      </c>
      <c r="E100" s="253" t="s">
        <v>2370</v>
      </c>
      <c r="F100" s="253"/>
      <c r="G100" s="254">
        <v>1.425</v>
      </c>
      <c r="H100" s="255">
        <v>8.5416666666666655E-2</v>
      </c>
      <c r="I100" s="256">
        <v>5.1736111111111115E-2</v>
      </c>
      <c r="J100" s="255">
        <v>5.1388888888888894E-2</v>
      </c>
      <c r="K100" s="254">
        <v>2.0430555555555556</v>
      </c>
      <c r="L100" s="256">
        <v>0.11183792824074074</v>
      </c>
      <c r="M100" s="111">
        <f t="shared" si="2"/>
        <v>747</v>
      </c>
      <c r="N100" s="171" t="str">
        <f t="shared" si="3"/>
        <v>Vainius Cetrauskas</v>
      </c>
    </row>
    <row r="101" spans="1:14" x14ac:dyDescent="0.25">
      <c r="A101" s="253">
        <v>99</v>
      </c>
      <c r="B101" s="253">
        <v>59</v>
      </c>
      <c r="C101" s="253" t="s">
        <v>2635</v>
      </c>
      <c r="D101" s="253" t="s">
        <v>864</v>
      </c>
      <c r="E101" s="253" t="s">
        <v>2370</v>
      </c>
      <c r="F101" s="253"/>
      <c r="G101" s="254">
        <v>1.5972222222222223</v>
      </c>
      <c r="H101" s="255">
        <v>5.0694444444444452E-2</v>
      </c>
      <c r="I101" s="256">
        <v>5.1111111111111107E-2</v>
      </c>
      <c r="J101" s="255">
        <v>5.1388888888888894E-2</v>
      </c>
      <c r="K101" s="254">
        <v>2.0548611111111112</v>
      </c>
      <c r="L101" s="256">
        <v>0.11371157407407408</v>
      </c>
      <c r="M101" s="111">
        <f t="shared" si="2"/>
        <v>734</v>
      </c>
      <c r="N101" s="171" t="str">
        <f t="shared" si="3"/>
        <v>Petras Katinas</v>
      </c>
    </row>
    <row r="102" spans="1:14" x14ac:dyDescent="0.25">
      <c r="A102" s="253">
        <v>100</v>
      </c>
      <c r="B102" s="253">
        <v>111</v>
      </c>
      <c r="C102" s="253" t="s">
        <v>2643</v>
      </c>
      <c r="D102" s="253" t="s">
        <v>710</v>
      </c>
      <c r="E102" s="253" t="s">
        <v>2370</v>
      </c>
      <c r="F102" s="253"/>
      <c r="G102" s="254">
        <v>1.5708333333333335</v>
      </c>
      <c r="H102" s="255">
        <v>9.8611111111111108E-2</v>
      </c>
      <c r="I102" s="256">
        <v>5.2430555555555557E-2</v>
      </c>
      <c r="J102" s="255">
        <v>4.7916666666666663E-2</v>
      </c>
      <c r="K102" s="254">
        <v>1.9645833333333333</v>
      </c>
      <c r="L102" s="256">
        <v>0.11381221064814816</v>
      </c>
      <c r="M102" s="111">
        <f t="shared" si="2"/>
        <v>734</v>
      </c>
      <c r="N102" s="171" t="str">
        <f t="shared" si="3"/>
        <v>Darius Skusevičius</v>
      </c>
    </row>
    <row r="103" spans="1:14" x14ac:dyDescent="0.25">
      <c r="A103" s="253">
        <v>101</v>
      </c>
      <c r="B103" s="253">
        <v>41</v>
      </c>
      <c r="C103" s="253" t="s">
        <v>2641</v>
      </c>
      <c r="D103" s="253" t="s">
        <v>710</v>
      </c>
      <c r="E103" s="253" t="s">
        <v>2370</v>
      </c>
      <c r="F103" s="253"/>
      <c r="G103" s="254">
        <v>1.4180555555555554</v>
      </c>
      <c r="H103" s="255">
        <v>5.5555555555555552E-2</v>
      </c>
      <c r="I103" s="256">
        <v>5.0428240740740739E-2</v>
      </c>
      <c r="J103" s="255">
        <v>4.6527777777777779E-2</v>
      </c>
      <c r="K103" s="254">
        <v>2.28125</v>
      </c>
      <c r="L103" s="256">
        <v>0.11381248842592594</v>
      </c>
      <c r="M103" s="111">
        <f t="shared" si="2"/>
        <v>734</v>
      </c>
      <c r="N103" s="171" t="str">
        <f t="shared" si="3"/>
        <v>Vytautas Geležinis</v>
      </c>
    </row>
    <row r="104" spans="1:14" x14ac:dyDescent="0.25">
      <c r="A104" s="253">
        <v>102</v>
      </c>
      <c r="B104" s="253">
        <v>19</v>
      </c>
      <c r="C104" s="253" t="s">
        <v>2899</v>
      </c>
      <c r="D104" s="253" t="s">
        <v>2251</v>
      </c>
      <c r="E104" s="253" t="s">
        <v>2370</v>
      </c>
      <c r="F104" s="253" t="s">
        <v>889</v>
      </c>
      <c r="G104" s="254">
        <v>1.3347222222222221</v>
      </c>
      <c r="H104" s="255">
        <v>0.12291666666666667</v>
      </c>
      <c r="I104" s="256">
        <v>5.185185185185185E-2</v>
      </c>
      <c r="J104" s="255">
        <v>6.1111111111111116E-2</v>
      </c>
      <c r="K104" s="254">
        <v>2.2118055555555558</v>
      </c>
      <c r="L104" s="256">
        <v>0.11405282407407408</v>
      </c>
      <c r="M104" s="111">
        <f t="shared" si="2"/>
        <v>732</v>
      </c>
      <c r="N104" s="171" t="str">
        <f t="shared" si="3"/>
        <v>Darius Biržietis</v>
      </c>
    </row>
    <row r="105" spans="1:14" x14ac:dyDescent="0.25">
      <c r="A105" s="253">
        <v>103</v>
      </c>
      <c r="B105" s="253">
        <v>27</v>
      </c>
      <c r="C105" s="253" t="s">
        <v>2642</v>
      </c>
      <c r="D105" s="253" t="s">
        <v>875</v>
      </c>
      <c r="E105" s="253" t="s">
        <v>2386</v>
      </c>
      <c r="F105" s="253"/>
      <c r="G105" s="254">
        <v>1.4215277777777777</v>
      </c>
      <c r="H105" s="255">
        <v>6.9444444444444434E-2</v>
      </c>
      <c r="I105" s="256">
        <v>5.2824074074074079E-2</v>
      </c>
      <c r="J105" s="255">
        <v>2.5694444444444447E-2</v>
      </c>
      <c r="K105" s="254">
        <v>2.15625</v>
      </c>
      <c r="L105" s="256">
        <v>0.11405961805555555</v>
      </c>
      <c r="M105" s="111">
        <f t="shared" si="2"/>
        <v>732</v>
      </c>
      <c r="N105" s="171" t="str">
        <f t="shared" si="3"/>
        <v>Polina Čachovskaja</v>
      </c>
    </row>
    <row r="106" spans="1:14" x14ac:dyDescent="0.25">
      <c r="A106" s="253">
        <v>104</v>
      </c>
      <c r="B106" s="253">
        <v>141</v>
      </c>
      <c r="C106" s="253" t="s">
        <v>2638</v>
      </c>
      <c r="D106" s="253" t="s">
        <v>710</v>
      </c>
      <c r="E106" s="253" t="s">
        <v>2370</v>
      </c>
      <c r="F106" s="253"/>
      <c r="G106" s="254">
        <v>1.4833333333333334</v>
      </c>
      <c r="H106" s="255">
        <v>9.5833333333333326E-2</v>
      </c>
      <c r="I106" s="256">
        <v>5.2997685185185182E-2</v>
      </c>
      <c r="J106" s="255">
        <v>2.8472222222222222E-2</v>
      </c>
      <c r="K106" s="254">
        <v>2.0770833333333334</v>
      </c>
      <c r="L106" s="256">
        <v>0.11445077546296296</v>
      </c>
      <c r="M106" s="111">
        <f t="shared" si="2"/>
        <v>730</v>
      </c>
      <c r="N106" s="171" t="str">
        <f t="shared" si="3"/>
        <v>Žygimantas Zaleckas</v>
      </c>
    </row>
    <row r="107" spans="1:14" x14ac:dyDescent="0.25">
      <c r="A107" s="253">
        <v>105</v>
      </c>
      <c r="B107" s="253">
        <v>10</v>
      </c>
      <c r="C107" s="253" t="s">
        <v>2900</v>
      </c>
      <c r="D107" s="253" t="s">
        <v>2901</v>
      </c>
      <c r="E107" s="253" t="s">
        <v>2370</v>
      </c>
      <c r="F107" s="253" t="s">
        <v>901</v>
      </c>
      <c r="G107" s="254">
        <v>1.5687499999999999</v>
      </c>
      <c r="H107" s="255">
        <v>0.14097222222222222</v>
      </c>
      <c r="I107" s="256">
        <v>4.7766203703703707E-2</v>
      </c>
      <c r="J107" s="255">
        <v>9.9999999999999992E-2</v>
      </c>
      <c r="K107" s="254">
        <v>2.1902777777777778</v>
      </c>
      <c r="L107" s="256">
        <v>0.11446460648148149</v>
      </c>
      <c r="M107" s="111">
        <f t="shared" si="2"/>
        <v>730</v>
      </c>
      <c r="N107" s="171" t="str">
        <f t="shared" si="3"/>
        <v>Henrikas Baranovskis</v>
      </c>
    </row>
    <row r="108" spans="1:14" x14ac:dyDescent="0.25">
      <c r="A108" s="253">
        <v>106</v>
      </c>
      <c r="B108" s="253">
        <v>50</v>
      </c>
      <c r="C108" s="253" t="s">
        <v>2645</v>
      </c>
      <c r="D108" s="253" t="s">
        <v>898</v>
      </c>
      <c r="E108" s="253" t="s">
        <v>2370</v>
      </c>
      <c r="F108" s="253" t="s">
        <v>889</v>
      </c>
      <c r="G108" s="254">
        <v>1.5097222222222222</v>
      </c>
      <c r="H108" s="255">
        <v>7.9861111111111105E-2</v>
      </c>
      <c r="I108" s="256">
        <v>5.0231481481481481E-2</v>
      </c>
      <c r="J108" s="255">
        <v>6.3194444444444442E-2</v>
      </c>
      <c r="K108" s="254">
        <v>2.2340277777777779</v>
      </c>
      <c r="L108" s="256">
        <v>0.11502965277777777</v>
      </c>
      <c r="M108" s="111">
        <f t="shared" si="2"/>
        <v>726</v>
      </c>
      <c r="N108" s="171" t="str">
        <f t="shared" si="3"/>
        <v>Gintautas Jonaitis</v>
      </c>
    </row>
    <row r="109" spans="1:14" x14ac:dyDescent="0.25">
      <c r="A109" s="253">
        <v>107</v>
      </c>
      <c r="B109" s="253">
        <v>66</v>
      </c>
      <c r="C109" s="253" t="s">
        <v>2646</v>
      </c>
      <c r="D109" s="253" t="s">
        <v>927</v>
      </c>
      <c r="E109" s="253" t="s">
        <v>2370</v>
      </c>
      <c r="F109" s="253"/>
      <c r="G109" s="254">
        <v>1.5555555555555556</v>
      </c>
      <c r="H109" s="255">
        <v>7.4305555555555555E-2</v>
      </c>
      <c r="I109" s="256">
        <v>5.3217592592592594E-2</v>
      </c>
      <c r="J109" s="255">
        <v>5.2083333333333336E-2</v>
      </c>
      <c r="K109" s="254">
        <v>2.0701388888888888</v>
      </c>
      <c r="L109" s="256">
        <v>0.11578487268518518</v>
      </c>
      <c r="M109" s="111">
        <f t="shared" si="2"/>
        <v>721</v>
      </c>
      <c r="N109" s="171" t="str">
        <f t="shared" si="3"/>
        <v>Dainius Kinderis</v>
      </c>
    </row>
    <row r="110" spans="1:14" x14ac:dyDescent="0.25">
      <c r="A110" s="253">
        <v>108</v>
      </c>
      <c r="B110" s="253">
        <v>69</v>
      </c>
      <c r="C110" s="253" t="s">
        <v>2902</v>
      </c>
      <c r="D110" s="253" t="s">
        <v>2903</v>
      </c>
      <c r="E110" s="253" t="s">
        <v>2370</v>
      </c>
      <c r="F110" s="253" t="s">
        <v>901</v>
      </c>
      <c r="G110" s="254">
        <v>1.5465277777777777</v>
      </c>
      <c r="H110" s="255">
        <v>6.458333333333334E-2</v>
      </c>
      <c r="I110" s="256">
        <v>5.0312500000000003E-2</v>
      </c>
      <c r="J110" s="255">
        <v>6.1805555555555558E-2</v>
      </c>
      <c r="K110" s="254">
        <v>2.254861111111111</v>
      </c>
      <c r="L110" s="256">
        <v>0.11579734953703703</v>
      </c>
      <c r="M110" s="111">
        <f t="shared" si="2"/>
        <v>721</v>
      </c>
      <c r="N110" s="171" t="str">
        <f t="shared" si="3"/>
        <v>Romualdas Kniuksta</v>
      </c>
    </row>
    <row r="111" spans="1:14" x14ac:dyDescent="0.25">
      <c r="A111" s="253">
        <v>109</v>
      </c>
      <c r="B111" s="253">
        <v>54</v>
      </c>
      <c r="C111" s="253" t="s">
        <v>2904</v>
      </c>
      <c r="D111" s="253" t="s">
        <v>864</v>
      </c>
      <c r="E111" s="253" t="s">
        <v>2370</v>
      </c>
      <c r="F111" s="253"/>
      <c r="G111" s="254">
        <v>1.5152777777777777</v>
      </c>
      <c r="H111" s="255">
        <v>0.1388888888888889</v>
      </c>
      <c r="I111" s="256">
        <v>5.1354166666666666E-2</v>
      </c>
      <c r="J111" s="255">
        <v>7.4999999999999997E-2</v>
      </c>
      <c r="K111" s="254">
        <v>2.151388888888889</v>
      </c>
      <c r="L111" s="256">
        <v>0.11605261574074073</v>
      </c>
      <c r="M111" s="111">
        <f t="shared" si="2"/>
        <v>720</v>
      </c>
      <c r="N111" s="171" t="str">
        <f t="shared" si="3"/>
        <v>Arnas Juodzevičius</v>
      </c>
    </row>
    <row r="112" spans="1:14" x14ac:dyDescent="0.25">
      <c r="A112" s="253">
        <v>110</v>
      </c>
      <c r="B112" s="253">
        <v>104</v>
      </c>
      <c r="C112" s="253" t="s">
        <v>2905</v>
      </c>
      <c r="D112" s="253" t="s">
        <v>864</v>
      </c>
      <c r="E112" s="253" t="s">
        <v>2370</v>
      </c>
      <c r="F112" s="253"/>
      <c r="G112" s="254">
        <v>1.4791666666666667</v>
      </c>
      <c r="H112" s="255">
        <v>0.13055555555555556</v>
      </c>
      <c r="I112" s="256">
        <v>4.9351851851851848E-2</v>
      </c>
      <c r="J112" s="255">
        <v>4.5138888888888888E-2</v>
      </c>
      <c r="K112" s="254">
        <v>2.348611111111111</v>
      </c>
      <c r="L112" s="256">
        <v>0.11610958333333334</v>
      </c>
      <c r="M112" s="111">
        <f t="shared" si="2"/>
        <v>719</v>
      </c>
      <c r="N112" s="171" t="str">
        <f t="shared" si="3"/>
        <v>Matas Sapiega</v>
      </c>
    </row>
    <row r="113" spans="1:14" x14ac:dyDescent="0.25">
      <c r="A113" s="253">
        <v>111</v>
      </c>
      <c r="B113" s="253">
        <v>15</v>
      </c>
      <c r="C113" s="253" t="s">
        <v>2906</v>
      </c>
      <c r="D113" s="253" t="s">
        <v>710</v>
      </c>
      <c r="E113" s="253" t="s">
        <v>2370</v>
      </c>
      <c r="F113" s="253"/>
      <c r="G113" s="254">
        <v>1.65625</v>
      </c>
      <c r="H113" s="255">
        <v>7.8472222222222221E-2</v>
      </c>
      <c r="I113" s="256">
        <v>5.0358796296296297E-2</v>
      </c>
      <c r="J113" s="255">
        <v>4.2361111111111106E-2</v>
      </c>
      <c r="K113" s="254">
        <v>2.1736111111111112</v>
      </c>
      <c r="L113" s="256">
        <v>0.11622486111111112</v>
      </c>
      <c r="M113" s="111">
        <f t="shared" si="2"/>
        <v>718</v>
      </c>
      <c r="N113" s="171" t="str">
        <f t="shared" si="3"/>
        <v>Povilas Beišys</v>
      </c>
    </row>
    <row r="114" spans="1:14" x14ac:dyDescent="0.25">
      <c r="A114" s="253">
        <v>112</v>
      </c>
      <c r="B114" s="253">
        <v>123</v>
      </c>
      <c r="C114" s="253" t="s">
        <v>2907</v>
      </c>
      <c r="D114" s="253" t="s">
        <v>710</v>
      </c>
      <c r="E114" s="253" t="s">
        <v>2370</v>
      </c>
      <c r="F114" s="253" t="s">
        <v>889</v>
      </c>
      <c r="G114" s="254">
        <v>1.6493055555555556</v>
      </c>
      <c r="H114" s="255">
        <v>8.9583333333333334E-2</v>
      </c>
      <c r="I114" s="256">
        <v>4.8148148148148141E-2</v>
      </c>
      <c r="J114" s="255">
        <v>7.3611111111111113E-2</v>
      </c>
      <c r="K114" s="254">
        <v>2.2722222222222221</v>
      </c>
      <c r="L114" s="256">
        <v>0.11625877314814814</v>
      </c>
      <c r="M114" s="111">
        <f t="shared" si="2"/>
        <v>718</v>
      </c>
      <c r="N114" s="171" t="str">
        <f t="shared" si="3"/>
        <v>Julius Tomaševičius</v>
      </c>
    </row>
    <row r="115" spans="1:14" x14ac:dyDescent="0.25">
      <c r="A115" s="253">
        <v>113</v>
      </c>
      <c r="B115" s="253">
        <v>64</v>
      </c>
      <c r="C115" s="253" t="s">
        <v>2644</v>
      </c>
      <c r="D115" s="253" t="s">
        <v>710</v>
      </c>
      <c r="E115" s="253" t="s">
        <v>2370</v>
      </c>
      <c r="F115" s="253"/>
      <c r="G115" s="254">
        <v>1.5472222222222223</v>
      </c>
      <c r="H115" s="255">
        <v>6.9444444444444434E-2</v>
      </c>
      <c r="I115" s="256">
        <v>5.2430555555555557E-2</v>
      </c>
      <c r="J115" s="255">
        <v>3.6805555555555557E-2</v>
      </c>
      <c r="K115" s="254">
        <v>2.1791666666666667</v>
      </c>
      <c r="L115" s="256">
        <v>0.11632631944444445</v>
      </c>
      <c r="M115" s="111">
        <f t="shared" si="2"/>
        <v>718</v>
      </c>
      <c r="N115" s="171" t="str">
        <f t="shared" si="3"/>
        <v>Aivaras Kiausas</v>
      </c>
    </row>
    <row r="116" spans="1:14" x14ac:dyDescent="0.25">
      <c r="A116" s="253">
        <v>114</v>
      </c>
      <c r="B116" s="253">
        <v>132</v>
      </c>
      <c r="C116" s="253" t="s">
        <v>2908</v>
      </c>
      <c r="D116" s="253" t="s">
        <v>998</v>
      </c>
      <c r="E116" s="253" t="s">
        <v>2370</v>
      </c>
      <c r="F116" s="253"/>
      <c r="G116" s="254">
        <v>1.4625000000000001</v>
      </c>
      <c r="H116" s="255">
        <v>7.0833333333333331E-2</v>
      </c>
      <c r="I116" s="256">
        <v>5.3483796296296293E-2</v>
      </c>
      <c r="J116" s="255">
        <v>3.2638888888888891E-2</v>
      </c>
      <c r="K116" s="254">
        <v>2.2145833333333331</v>
      </c>
      <c r="L116" s="256">
        <v>0.11651565972222222</v>
      </c>
      <c r="M116" s="111">
        <f t="shared" si="2"/>
        <v>717</v>
      </c>
      <c r="N116" s="171" t="str">
        <f t="shared" si="3"/>
        <v>Vitalijus Vasiljevas</v>
      </c>
    </row>
    <row r="117" spans="1:14" x14ac:dyDescent="0.25">
      <c r="A117" s="253">
        <v>115</v>
      </c>
      <c r="B117" s="253">
        <v>53</v>
      </c>
      <c r="C117" s="253" t="s">
        <v>2909</v>
      </c>
      <c r="D117" s="253" t="s">
        <v>864</v>
      </c>
      <c r="E117" s="253" t="s">
        <v>2370</v>
      </c>
      <c r="F117" s="253"/>
      <c r="G117" s="254">
        <v>1.5451388888888891</v>
      </c>
      <c r="H117" s="255">
        <v>0.12430555555555556</v>
      </c>
      <c r="I117" s="256">
        <v>5.3263888888888888E-2</v>
      </c>
      <c r="J117" s="255">
        <v>8.9583333333333334E-2</v>
      </c>
      <c r="K117" s="254">
        <v>2.0777777777777779</v>
      </c>
      <c r="L117" s="256">
        <v>0.11724103009259258</v>
      </c>
      <c r="M117" s="111">
        <f t="shared" si="2"/>
        <v>712</v>
      </c>
      <c r="N117" s="171" t="str">
        <f t="shared" si="3"/>
        <v>Santautas Jonušis</v>
      </c>
    </row>
    <row r="118" spans="1:14" x14ac:dyDescent="0.25">
      <c r="A118" s="253">
        <v>116</v>
      </c>
      <c r="B118" s="253">
        <v>21</v>
      </c>
      <c r="C118" s="253" t="s">
        <v>2910</v>
      </c>
      <c r="D118" s="253" t="s">
        <v>864</v>
      </c>
      <c r="E118" s="253" t="s">
        <v>2370</v>
      </c>
      <c r="F118" s="253"/>
      <c r="G118" s="254">
        <v>1.5409722222222222</v>
      </c>
      <c r="H118" s="255">
        <v>8.5416666666666655E-2</v>
      </c>
      <c r="I118" s="256">
        <v>5.1909722222222225E-2</v>
      </c>
      <c r="J118" s="255">
        <v>5.347222222222222E-2</v>
      </c>
      <c r="K118" s="254">
        <v>2.2576388888888888</v>
      </c>
      <c r="L118" s="256">
        <v>0.11755976851851851</v>
      </c>
      <c r="M118" s="111">
        <f t="shared" si="2"/>
        <v>710</v>
      </c>
      <c r="N118" s="171" t="str">
        <f t="shared" si="3"/>
        <v>Antanas Bubnelis</v>
      </c>
    </row>
    <row r="119" spans="1:14" x14ac:dyDescent="0.25">
      <c r="A119" s="253">
        <v>117</v>
      </c>
      <c r="B119" s="253">
        <v>82</v>
      </c>
      <c r="C119" s="253" t="s">
        <v>2911</v>
      </c>
      <c r="D119" s="253" t="s">
        <v>2912</v>
      </c>
      <c r="E119" s="253" t="s">
        <v>2370</v>
      </c>
      <c r="F119" s="253"/>
      <c r="G119" s="254">
        <v>1.2548611111111112</v>
      </c>
      <c r="H119" s="255">
        <v>0.16458333333333333</v>
      </c>
      <c r="I119" s="256">
        <v>5.4062500000000006E-2</v>
      </c>
      <c r="J119" s="255">
        <v>7.5694444444444439E-2</v>
      </c>
      <c r="K119" s="254">
        <v>2.3347222222222221</v>
      </c>
      <c r="L119" s="256">
        <v>0.11792733796296297</v>
      </c>
      <c r="M119" s="111">
        <f t="shared" si="2"/>
        <v>708</v>
      </c>
      <c r="N119" s="171" t="str">
        <f t="shared" si="3"/>
        <v>Lukas Matulaitis</v>
      </c>
    </row>
    <row r="120" spans="1:14" x14ac:dyDescent="0.25">
      <c r="A120" s="253">
        <v>118</v>
      </c>
      <c r="B120" s="253">
        <v>102</v>
      </c>
      <c r="C120" s="253" t="s">
        <v>2913</v>
      </c>
      <c r="D120" s="253" t="s">
        <v>1826</v>
      </c>
      <c r="E120" s="253" t="s">
        <v>2370</v>
      </c>
      <c r="F120" s="253"/>
      <c r="G120" s="254">
        <v>1.4611111111111112</v>
      </c>
      <c r="H120" s="255">
        <v>9.3055555555555558E-2</v>
      </c>
      <c r="I120" s="256">
        <v>5.2662037037037035E-2</v>
      </c>
      <c r="J120" s="255">
        <v>3.7499999999999999E-2</v>
      </c>
      <c r="K120" s="254">
        <v>2.3583333333333334</v>
      </c>
      <c r="L120" s="256">
        <v>0.11852060185185186</v>
      </c>
      <c r="M120" s="111">
        <f t="shared" si="2"/>
        <v>705</v>
      </c>
      <c r="N120" s="171" t="str">
        <f t="shared" si="3"/>
        <v>Julius Sakalauskas</v>
      </c>
    </row>
    <row r="121" spans="1:14" x14ac:dyDescent="0.25">
      <c r="A121" s="253">
        <v>119</v>
      </c>
      <c r="B121" s="253">
        <v>80</v>
      </c>
      <c r="C121" s="253" t="s">
        <v>2914</v>
      </c>
      <c r="D121" s="253" t="s">
        <v>710</v>
      </c>
      <c r="E121" s="253" t="s">
        <v>2386</v>
      </c>
      <c r="F121" s="253" t="s">
        <v>2915</v>
      </c>
      <c r="G121" s="254">
        <v>1.7583333333333335</v>
      </c>
      <c r="H121" s="255">
        <v>0.16111111111111112</v>
      </c>
      <c r="I121" s="256">
        <v>5.2488425925925924E-2</v>
      </c>
      <c r="J121" s="255">
        <v>2.9861111111111113E-2</v>
      </c>
      <c r="K121" s="254">
        <v>2.1069444444444447</v>
      </c>
      <c r="L121" s="256">
        <v>0.12013300925925925</v>
      </c>
      <c r="M121" s="111">
        <f t="shared" si="2"/>
        <v>695</v>
      </c>
      <c r="N121" s="171" t="str">
        <f t="shared" si="3"/>
        <v>Kotryna Martinaitienė</v>
      </c>
    </row>
    <row r="122" spans="1:14" x14ac:dyDescent="0.25">
      <c r="A122" s="253">
        <v>120</v>
      </c>
      <c r="B122" s="253">
        <v>14</v>
      </c>
      <c r="C122" s="253" t="s">
        <v>2730</v>
      </c>
      <c r="D122" s="253" t="s">
        <v>864</v>
      </c>
      <c r="E122" s="253" t="s">
        <v>2370</v>
      </c>
      <c r="F122" s="253" t="s">
        <v>889</v>
      </c>
      <c r="G122" s="254">
        <v>1.4895833333333333</v>
      </c>
      <c r="H122" s="255">
        <v>0.13402777777777777</v>
      </c>
      <c r="I122" s="256">
        <v>5.2083333333333336E-2</v>
      </c>
      <c r="J122" s="255">
        <v>6.9444444444444434E-2</v>
      </c>
      <c r="K122" s="256">
        <v>4.3460648148148151E-2</v>
      </c>
      <c r="L122" s="256">
        <v>0.12380027777777779</v>
      </c>
      <c r="M122" s="111">
        <f t="shared" si="2"/>
        <v>675</v>
      </c>
      <c r="N122" s="171" t="str">
        <f t="shared" si="3"/>
        <v>Mindaugas Beišys</v>
      </c>
    </row>
    <row r="123" spans="1:14" x14ac:dyDescent="0.25">
      <c r="A123" s="253">
        <v>121</v>
      </c>
      <c r="B123" s="253">
        <v>116</v>
      </c>
      <c r="C123" s="253" t="s">
        <v>2916</v>
      </c>
      <c r="D123" s="253" t="s">
        <v>864</v>
      </c>
      <c r="E123" s="253" t="s">
        <v>2370</v>
      </c>
      <c r="F123" s="253"/>
      <c r="G123" s="254">
        <v>1.4159722222222222</v>
      </c>
      <c r="H123" s="255">
        <v>9.4444444444444442E-2</v>
      </c>
      <c r="I123" s="256">
        <v>5.4814814814814816E-2</v>
      </c>
      <c r="J123" s="255">
        <v>6.6666666666666666E-2</v>
      </c>
      <c r="K123" s="256">
        <v>4.5798611111111109E-2</v>
      </c>
      <c r="L123" s="256">
        <v>0.12691903935185186</v>
      </c>
      <c r="M123" s="111">
        <f t="shared" si="2"/>
        <v>658</v>
      </c>
      <c r="N123" s="171" t="str">
        <f t="shared" si="3"/>
        <v>Rimantas Stanevičius</v>
      </c>
    </row>
    <row r="124" spans="1:14" x14ac:dyDescent="0.25">
      <c r="A124" s="253">
        <v>122</v>
      </c>
      <c r="B124" s="253">
        <v>77</v>
      </c>
      <c r="C124" s="253" t="s">
        <v>2647</v>
      </c>
      <c r="D124" s="253" t="s">
        <v>2917</v>
      </c>
      <c r="E124" s="253" t="s">
        <v>2386</v>
      </c>
      <c r="F124" s="253"/>
      <c r="G124" s="254">
        <v>1.6722222222222223</v>
      </c>
      <c r="H124" s="255">
        <v>0.11319444444444444</v>
      </c>
      <c r="I124" s="256">
        <v>5.4143518518518514E-2</v>
      </c>
      <c r="J124" s="255">
        <v>5.6250000000000001E-2</v>
      </c>
      <c r="K124" s="256">
        <v>4.3796296296296298E-2</v>
      </c>
      <c r="L124" s="256">
        <v>0.12867061342592592</v>
      </c>
      <c r="M124" s="111">
        <f t="shared" si="2"/>
        <v>649</v>
      </c>
      <c r="N124" s="171" t="str">
        <f t="shared" si="3"/>
        <v>Miglė Mačionytė</v>
      </c>
    </row>
    <row r="125" spans="1:14" x14ac:dyDescent="0.25">
      <c r="A125" s="253">
        <v>123</v>
      </c>
      <c r="B125" s="253">
        <v>65</v>
      </c>
      <c r="C125" s="253" t="s">
        <v>2648</v>
      </c>
      <c r="D125" s="253" t="s">
        <v>710</v>
      </c>
      <c r="E125" s="253" t="s">
        <v>2386</v>
      </c>
      <c r="F125" s="253"/>
      <c r="G125" s="254">
        <v>1.4979166666666668</v>
      </c>
      <c r="H125" s="255">
        <v>0.11666666666666665</v>
      </c>
      <c r="I125" s="256">
        <v>5.5219907407407405E-2</v>
      </c>
      <c r="J125" s="255">
        <v>5.9722222222222225E-2</v>
      </c>
      <c r="K125" s="256">
        <v>4.5798611111111109E-2</v>
      </c>
      <c r="L125" s="256">
        <v>0.12894215277777779</v>
      </c>
      <c r="M125" s="111">
        <f t="shared" si="2"/>
        <v>648</v>
      </c>
      <c r="N125" s="171" t="str">
        <f t="shared" si="3"/>
        <v>Anna Kiausas</v>
      </c>
    </row>
    <row r="126" spans="1:14" x14ac:dyDescent="0.25">
      <c r="A126" s="253">
        <v>124</v>
      </c>
      <c r="B126" s="253">
        <v>9</v>
      </c>
      <c r="C126" s="253" t="s">
        <v>2918</v>
      </c>
      <c r="D126" s="253" t="s">
        <v>998</v>
      </c>
      <c r="E126" s="253" t="s">
        <v>2370</v>
      </c>
      <c r="F126" s="253" t="s">
        <v>889</v>
      </c>
      <c r="G126" s="254">
        <v>1.5506944444444446</v>
      </c>
      <c r="H126" s="255">
        <v>0.22152777777777777</v>
      </c>
      <c r="I126" s="256">
        <v>5.2812500000000005E-2</v>
      </c>
      <c r="J126" s="255">
        <v>0.15972222222222224</v>
      </c>
      <c r="K126" s="256">
        <v>4.6956018518518522E-2</v>
      </c>
      <c r="L126" s="256">
        <v>0.13200340277777778</v>
      </c>
      <c r="M126" s="111">
        <f t="shared" si="2"/>
        <v>633</v>
      </c>
      <c r="N126" s="171" t="str">
        <f t="shared" si="3"/>
        <v>Gediminas Balodas</v>
      </c>
    </row>
    <row r="127" spans="1:14" x14ac:dyDescent="0.25">
      <c r="A127" s="253">
        <v>125</v>
      </c>
      <c r="B127" s="253">
        <v>37</v>
      </c>
      <c r="C127" s="253" t="s">
        <v>2919</v>
      </c>
      <c r="D127" s="253" t="s">
        <v>864</v>
      </c>
      <c r="E127" s="253" t="s">
        <v>2370</v>
      </c>
      <c r="F127" s="253"/>
      <c r="G127" s="254">
        <v>1.565277777777778</v>
      </c>
      <c r="H127" s="255">
        <v>0.10208333333333335</v>
      </c>
      <c r="I127" s="256">
        <v>5.7210648148148142E-2</v>
      </c>
      <c r="J127" s="255">
        <v>6.5277777777777782E-2</v>
      </c>
      <c r="K127" s="256">
        <v>4.8402777777777774E-2</v>
      </c>
      <c r="L127" s="256">
        <v>0.13450746527777777</v>
      </c>
      <c r="M127" s="111">
        <f t="shared" si="2"/>
        <v>621</v>
      </c>
      <c r="N127" s="171" t="str">
        <f t="shared" si="3"/>
        <v>Kestutis Gailius</v>
      </c>
    </row>
    <row r="128" spans="1:14" x14ac:dyDescent="0.25">
      <c r="A128" s="253">
        <v>126</v>
      </c>
      <c r="B128" s="253">
        <v>142</v>
      </c>
      <c r="C128" s="253" t="s">
        <v>2920</v>
      </c>
      <c r="D128" s="253" t="s">
        <v>864</v>
      </c>
      <c r="E128" s="253" t="s">
        <v>2386</v>
      </c>
      <c r="F128" s="253" t="s">
        <v>2915</v>
      </c>
      <c r="G128" s="254">
        <v>2.307638888888889</v>
      </c>
      <c r="H128" s="255">
        <v>9.5833333333333326E-2</v>
      </c>
      <c r="I128" s="256">
        <v>4.8877314814814811E-2</v>
      </c>
      <c r="J128" s="255">
        <v>5.1388888888888894E-2</v>
      </c>
      <c r="K128" s="256">
        <v>4.7962962962962964E-2</v>
      </c>
      <c r="L128" s="256">
        <v>0.13778627314814815</v>
      </c>
      <c r="M128" s="111">
        <f t="shared" si="2"/>
        <v>606</v>
      </c>
      <c r="N128" s="171" t="str">
        <f t="shared" si="3"/>
        <v>Monika Žilienė</v>
      </c>
    </row>
    <row r="129" spans="1:14" x14ac:dyDescent="0.25">
      <c r="A129" s="253" t="s">
        <v>2454</v>
      </c>
      <c r="B129" s="253">
        <v>117</v>
      </c>
      <c r="C129" s="253" t="s">
        <v>2588</v>
      </c>
      <c r="D129" s="253" t="s">
        <v>887</v>
      </c>
      <c r="E129" s="253" t="s">
        <v>2370</v>
      </c>
      <c r="F129" s="253"/>
      <c r="G129" s="254">
        <v>1.3555555555555554</v>
      </c>
      <c r="H129" s="255">
        <v>5.7638888888888885E-2</v>
      </c>
      <c r="I129" s="256">
        <v>4.2418981481481481E-2</v>
      </c>
      <c r="J129" s="255">
        <v>7.013888888888889E-2</v>
      </c>
      <c r="K129" s="253"/>
      <c r="L129" s="256" t="s">
        <v>2456</v>
      </c>
      <c r="M129" s="111">
        <f t="shared" si="2"/>
        <v>0</v>
      </c>
      <c r="N129" s="171" t="str">
        <f t="shared" si="3"/>
        <v>Donatas Stulgys</v>
      </c>
    </row>
    <row r="130" spans="1:14" x14ac:dyDescent="0.25">
      <c r="A130" s="253" t="s">
        <v>2454</v>
      </c>
      <c r="B130" s="253">
        <v>6</v>
      </c>
      <c r="C130" s="253" t="s">
        <v>2921</v>
      </c>
      <c r="D130" s="253" t="s">
        <v>1826</v>
      </c>
      <c r="E130" s="253" t="s">
        <v>2370</v>
      </c>
      <c r="F130" s="253"/>
      <c r="G130" s="254">
        <v>1.3444444444444443</v>
      </c>
      <c r="H130" s="255">
        <v>6.5972222222222224E-2</v>
      </c>
      <c r="I130" s="256">
        <v>4.8472222222222222E-2</v>
      </c>
      <c r="J130" s="255">
        <v>4.4444444444444446E-2</v>
      </c>
      <c r="K130" s="253"/>
      <c r="L130" s="256" t="s">
        <v>2922</v>
      </c>
      <c r="M130" s="111">
        <f t="shared" si="2"/>
        <v>0</v>
      </c>
      <c r="N130" s="171" t="str">
        <f t="shared" si="3"/>
        <v>Andrius Backevičius</v>
      </c>
    </row>
    <row r="131" spans="1:14" x14ac:dyDescent="0.25">
      <c r="A131" s="253" t="s">
        <v>2454</v>
      </c>
      <c r="B131" s="253">
        <v>114</v>
      </c>
      <c r="C131" s="253" t="s">
        <v>2583</v>
      </c>
      <c r="D131" s="253" t="s">
        <v>875</v>
      </c>
      <c r="E131" s="253" t="s">
        <v>2370</v>
      </c>
      <c r="F131" s="253"/>
      <c r="G131" s="254">
        <v>1.086111111111111</v>
      </c>
      <c r="H131" s="255">
        <v>4.7222222222222221E-2</v>
      </c>
      <c r="I131" s="256">
        <v>4.4826388888888895E-2</v>
      </c>
      <c r="J131" s="255">
        <v>3.0555555555555555E-2</v>
      </c>
      <c r="K131" s="253"/>
      <c r="L131" s="256" t="s">
        <v>2922</v>
      </c>
      <c r="M131" s="111">
        <f t="shared" si="2"/>
        <v>0</v>
      </c>
      <c r="N131" s="171" t="str">
        <f t="shared" si="3"/>
        <v>Edvard Sokolovskij</v>
      </c>
    </row>
    <row r="134" spans="1:14" x14ac:dyDescent="0.25">
      <c r="A134" t="s">
        <v>2923</v>
      </c>
    </row>
    <row r="135" spans="1:14" x14ac:dyDescent="0.25">
      <c r="A135" s="251" t="s">
        <v>2355</v>
      </c>
      <c r="B135" s="252" t="s">
        <v>2356</v>
      </c>
      <c r="C135" s="252" t="s">
        <v>2357</v>
      </c>
      <c r="D135" s="252" t="s">
        <v>2358</v>
      </c>
      <c r="E135" s="252" t="s">
        <v>2359</v>
      </c>
      <c r="F135" s="252" t="s">
        <v>2360</v>
      </c>
      <c r="G135" s="252" t="s">
        <v>2361</v>
      </c>
      <c r="H135" s="252" t="s">
        <v>853</v>
      </c>
      <c r="I135" s="252" t="s">
        <v>2364</v>
      </c>
      <c r="J135" s="252" t="s">
        <v>857</v>
      </c>
      <c r="K135" s="252" t="s">
        <v>2368</v>
      </c>
      <c r="L135" s="252" t="s">
        <v>2369</v>
      </c>
    </row>
    <row r="136" spans="1:14" x14ac:dyDescent="0.25">
      <c r="A136" s="253">
        <v>1</v>
      </c>
      <c r="B136" s="253">
        <v>228</v>
      </c>
      <c r="C136" s="253" t="s">
        <v>2924</v>
      </c>
      <c r="D136" s="253" t="s">
        <v>710</v>
      </c>
      <c r="E136" s="253" t="s">
        <v>2370</v>
      </c>
      <c r="F136" s="253"/>
      <c r="G136" s="255">
        <v>0.43541666666666662</v>
      </c>
      <c r="H136" s="255">
        <v>4.1666666666666664E-2</v>
      </c>
      <c r="I136" s="254">
        <v>1.465972222222222</v>
      </c>
      <c r="J136" s="255">
        <v>2.013888888888889E-2</v>
      </c>
      <c r="K136" s="255">
        <v>0.81319444444444444</v>
      </c>
      <c r="L136" s="256">
        <v>4.628121527777778E-2</v>
      </c>
      <c r="M136" s="111">
        <f>IFERROR(ROUND($L$136/L136*900,0),0)</f>
        <v>900</v>
      </c>
      <c r="N136" s="171" t="str">
        <f t="shared" ref="N136" si="4">RIGHT(C136,(LEN(C136)-FIND(" ",C136,1)))&amp;" "&amp;LEFT(C136,(FIND(" ",C136)-1))</f>
        <v>Tomas Gruslys</v>
      </c>
    </row>
    <row r="137" spans="1:14" x14ac:dyDescent="0.25">
      <c r="A137" s="253">
        <v>2</v>
      </c>
      <c r="B137" s="253">
        <v>278</v>
      </c>
      <c r="C137" s="253" t="s">
        <v>2655</v>
      </c>
      <c r="D137" s="253" t="s">
        <v>31</v>
      </c>
      <c r="E137" s="253" t="s">
        <v>2370</v>
      </c>
      <c r="F137" s="253"/>
      <c r="G137" s="255">
        <v>0.48541666666666666</v>
      </c>
      <c r="H137" s="255">
        <v>2.5694444444444447E-2</v>
      </c>
      <c r="I137" s="254">
        <v>1.4847222222222223</v>
      </c>
      <c r="J137" s="255">
        <v>1.8055555555555557E-2</v>
      </c>
      <c r="K137" s="255">
        <v>0.82361111111111107</v>
      </c>
      <c r="L137" s="256">
        <v>4.7304710648148146E-2</v>
      </c>
      <c r="M137" s="111">
        <f t="shared" ref="M137:M200" si="5">IFERROR(ROUND($L$136/L137*900,0),0)</f>
        <v>881</v>
      </c>
      <c r="N137" s="171" t="str">
        <f t="shared" ref="N137:N200" si="6">RIGHT(C137,(LEN(C137)-FIND(" ",C137,1)))&amp;" "&amp;LEFT(C137,(FIND(" ",C137)-1))</f>
        <v>Lukas Prokopavičius</v>
      </c>
    </row>
    <row r="138" spans="1:14" x14ac:dyDescent="0.25">
      <c r="A138" s="253">
        <v>3</v>
      </c>
      <c r="B138" s="253">
        <v>211</v>
      </c>
      <c r="C138" s="253" t="s">
        <v>2925</v>
      </c>
      <c r="D138" s="253" t="s">
        <v>31</v>
      </c>
      <c r="E138" s="253" t="s">
        <v>2370</v>
      </c>
      <c r="F138" s="253"/>
      <c r="G138" s="255">
        <v>0.44444444444444442</v>
      </c>
      <c r="H138" s="255">
        <v>3.5416666666666666E-2</v>
      </c>
      <c r="I138" s="254">
        <v>1.5194444444444446</v>
      </c>
      <c r="J138" s="255">
        <v>2.2916666666666669E-2</v>
      </c>
      <c r="K138" s="255">
        <v>0.8569444444444444</v>
      </c>
      <c r="L138" s="256">
        <v>4.7998877314814815E-2</v>
      </c>
      <c r="M138" s="111">
        <f t="shared" si="5"/>
        <v>868</v>
      </c>
      <c r="N138" s="171" t="str">
        <f t="shared" si="6"/>
        <v>Tadas Cesevičius</v>
      </c>
    </row>
    <row r="139" spans="1:14" x14ac:dyDescent="0.25">
      <c r="A139" s="253">
        <v>4</v>
      </c>
      <c r="B139" s="253">
        <v>249</v>
      </c>
      <c r="C139" s="253" t="s">
        <v>2665</v>
      </c>
      <c r="D139" s="253" t="s">
        <v>875</v>
      </c>
      <c r="E139" s="253" t="s">
        <v>2370</v>
      </c>
      <c r="F139" s="253"/>
      <c r="G139" s="255">
        <v>0.5493055555555556</v>
      </c>
      <c r="H139" s="255">
        <v>3.9583333333333331E-2</v>
      </c>
      <c r="I139" s="254">
        <v>1.4569444444444446</v>
      </c>
      <c r="J139" s="255">
        <v>1.9444444444444445E-2</v>
      </c>
      <c r="K139" s="255">
        <v>0.83124999999999993</v>
      </c>
      <c r="L139" s="256">
        <v>4.8282627314814815E-2</v>
      </c>
      <c r="M139" s="111">
        <f t="shared" si="5"/>
        <v>863</v>
      </c>
      <c r="N139" s="171" t="str">
        <f t="shared" si="6"/>
        <v>Aleksandr Kazanskij</v>
      </c>
    </row>
    <row r="140" spans="1:14" x14ac:dyDescent="0.25">
      <c r="A140" s="253">
        <v>5</v>
      </c>
      <c r="B140" s="253">
        <v>226</v>
      </c>
      <c r="C140" s="253" t="s">
        <v>2657</v>
      </c>
      <c r="D140" s="253" t="s">
        <v>879</v>
      </c>
      <c r="E140" s="253" t="s">
        <v>2370</v>
      </c>
      <c r="F140" s="253"/>
      <c r="G140" s="255">
        <v>0.44861111111111113</v>
      </c>
      <c r="H140" s="255">
        <v>3.2638888888888891E-2</v>
      </c>
      <c r="I140" s="254">
        <v>1.6215277777777777</v>
      </c>
      <c r="J140" s="255">
        <v>1.4583333333333332E-2</v>
      </c>
      <c r="K140" s="255">
        <v>0.80972222222222223</v>
      </c>
      <c r="L140" s="256">
        <v>4.8794768518518522E-2</v>
      </c>
      <c r="M140" s="111">
        <f t="shared" si="5"/>
        <v>854</v>
      </c>
      <c r="N140" s="171" t="str">
        <f t="shared" si="6"/>
        <v>Žilvinas Grigaitis</v>
      </c>
    </row>
    <row r="141" spans="1:14" x14ac:dyDescent="0.25">
      <c r="A141" s="253">
        <v>6</v>
      </c>
      <c r="B141" s="253">
        <v>307</v>
      </c>
      <c r="C141" s="253" t="s">
        <v>2661</v>
      </c>
      <c r="D141" s="253" t="s">
        <v>865</v>
      </c>
      <c r="E141" s="253" t="s">
        <v>2370</v>
      </c>
      <c r="F141" s="253"/>
      <c r="G141" s="255">
        <v>0.58472222222222225</v>
      </c>
      <c r="H141" s="255">
        <v>3.125E-2</v>
      </c>
      <c r="I141" s="254">
        <v>1.4263888888888889</v>
      </c>
      <c r="J141" s="255">
        <v>1.9444444444444445E-2</v>
      </c>
      <c r="K141" s="255">
        <v>0.90347222222222223</v>
      </c>
      <c r="L141" s="256">
        <v>4.9436863425925924E-2</v>
      </c>
      <c r="M141" s="111">
        <f t="shared" si="5"/>
        <v>843</v>
      </c>
      <c r="N141" s="171" t="str">
        <f t="shared" si="6"/>
        <v>Raimondas Žigutis</v>
      </c>
    </row>
    <row r="142" spans="1:14" x14ac:dyDescent="0.25">
      <c r="A142" s="253">
        <v>7</v>
      </c>
      <c r="B142" s="253">
        <v>251</v>
      </c>
      <c r="C142" s="253" t="s">
        <v>2659</v>
      </c>
      <c r="D142" s="253" t="s">
        <v>887</v>
      </c>
      <c r="E142" s="253" t="s">
        <v>2370</v>
      </c>
      <c r="F142" s="253"/>
      <c r="G142" s="255">
        <v>0.65486111111111112</v>
      </c>
      <c r="H142" s="255">
        <v>2.8472222222222222E-2</v>
      </c>
      <c r="I142" s="254">
        <v>1.4847222222222223</v>
      </c>
      <c r="J142" s="255">
        <v>2.2222222222222223E-2</v>
      </c>
      <c r="K142" s="255">
        <v>0.78819444444444453</v>
      </c>
      <c r="L142" s="256">
        <v>4.9645196759259262E-2</v>
      </c>
      <c r="M142" s="111">
        <f t="shared" si="5"/>
        <v>839</v>
      </c>
      <c r="N142" s="171" t="str">
        <f t="shared" si="6"/>
        <v>Darius Kilbauskas</v>
      </c>
    </row>
    <row r="143" spans="1:14" x14ac:dyDescent="0.25">
      <c r="A143" s="253">
        <v>8</v>
      </c>
      <c r="B143" s="253">
        <v>223</v>
      </c>
      <c r="C143" s="253" t="s">
        <v>2658</v>
      </c>
      <c r="D143" s="253" t="s">
        <v>887</v>
      </c>
      <c r="E143" s="253" t="s">
        <v>2370</v>
      </c>
      <c r="F143" s="253"/>
      <c r="G143" s="255">
        <v>0.56597222222222221</v>
      </c>
      <c r="H143" s="255">
        <v>3.7499999999999999E-2</v>
      </c>
      <c r="I143" s="254">
        <v>1.5013888888888889</v>
      </c>
      <c r="J143" s="255">
        <v>1.8749999999999999E-2</v>
      </c>
      <c r="K143" s="255">
        <v>0.86388888888888893</v>
      </c>
      <c r="L143" s="256">
        <v>4.9800092592592597E-2</v>
      </c>
      <c r="M143" s="111">
        <f t="shared" si="5"/>
        <v>836</v>
      </c>
      <c r="N143" s="171" t="str">
        <f t="shared" si="6"/>
        <v>Andrej Gerasimov</v>
      </c>
    </row>
    <row r="144" spans="1:14" x14ac:dyDescent="0.25">
      <c r="A144" s="253">
        <v>9</v>
      </c>
      <c r="B144" s="253">
        <v>212</v>
      </c>
      <c r="C144" s="253" t="s">
        <v>2664</v>
      </c>
      <c r="D144" s="253" t="s">
        <v>2926</v>
      </c>
      <c r="E144" s="253" t="s">
        <v>2370</v>
      </c>
      <c r="F144" s="253"/>
      <c r="G144" s="255">
        <v>0.58958333333333335</v>
      </c>
      <c r="H144" s="255">
        <v>4.3055555555555562E-2</v>
      </c>
      <c r="I144" s="254">
        <v>1.5374999999999999</v>
      </c>
      <c r="J144" s="255">
        <v>2.013888888888889E-2</v>
      </c>
      <c r="K144" s="255">
        <v>0.7993055555555556</v>
      </c>
      <c r="L144" s="256">
        <v>4.9844039351851853E-2</v>
      </c>
      <c r="M144" s="111">
        <f t="shared" si="5"/>
        <v>836</v>
      </c>
      <c r="N144" s="171" t="str">
        <f t="shared" si="6"/>
        <v>Ernestas Česonis</v>
      </c>
    </row>
    <row r="145" spans="1:14" x14ac:dyDescent="0.25">
      <c r="A145" s="253">
        <v>10</v>
      </c>
      <c r="B145" s="253">
        <v>224</v>
      </c>
      <c r="C145" s="253" t="s">
        <v>2667</v>
      </c>
      <c r="D145" s="253" t="s">
        <v>710</v>
      </c>
      <c r="E145" s="253" t="s">
        <v>2370</v>
      </c>
      <c r="F145" s="253" t="s">
        <v>1029</v>
      </c>
      <c r="G145" s="255">
        <v>0.48888888888888887</v>
      </c>
      <c r="H145" s="255">
        <v>4.3055555555555562E-2</v>
      </c>
      <c r="I145" s="254">
        <v>1.5798611111111109</v>
      </c>
      <c r="J145" s="255">
        <v>2.013888888888889E-2</v>
      </c>
      <c r="K145" s="255">
        <v>0.85902777777777783</v>
      </c>
      <c r="L145" s="256">
        <v>4.986818287037037E-2</v>
      </c>
      <c r="M145" s="111">
        <f t="shared" si="5"/>
        <v>835</v>
      </c>
      <c r="N145" s="171" t="str">
        <f t="shared" si="6"/>
        <v>Raimondas Gincas</v>
      </c>
    </row>
    <row r="146" spans="1:14" x14ac:dyDescent="0.25">
      <c r="A146" s="253">
        <v>11</v>
      </c>
      <c r="B146" s="253">
        <v>240</v>
      </c>
      <c r="C146" s="253" t="s">
        <v>2662</v>
      </c>
      <c r="D146" s="253" t="s">
        <v>710</v>
      </c>
      <c r="E146" s="253" t="s">
        <v>2370</v>
      </c>
      <c r="F146" s="253"/>
      <c r="G146" s="255">
        <v>0.62152777777777779</v>
      </c>
      <c r="H146" s="255">
        <v>4.7222222222222221E-2</v>
      </c>
      <c r="I146" s="254">
        <v>1.5687499999999999</v>
      </c>
      <c r="J146" s="255">
        <v>2.2222222222222223E-2</v>
      </c>
      <c r="K146" s="255">
        <v>0.78749999999999998</v>
      </c>
      <c r="L146" s="256">
        <v>5.0798622685185181E-2</v>
      </c>
      <c r="M146" s="111">
        <f t="shared" si="5"/>
        <v>820</v>
      </c>
      <c r="N146" s="171" t="str">
        <f t="shared" si="6"/>
        <v>Vytautas Jazepčikas</v>
      </c>
    </row>
    <row r="147" spans="1:14" x14ac:dyDescent="0.25">
      <c r="A147" s="253">
        <v>12</v>
      </c>
      <c r="B147" s="253">
        <v>280</v>
      </c>
      <c r="C147" s="253" t="s">
        <v>2656</v>
      </c>
      <c r="D147" s="253" t="s">
        <v>31</v>
      </c>
      <c r="E147" s="253" t="s">
        <v>2370</v>
      </c>
      <c r="F147" s="253"/>
      <c r="G147" s="255">
        <v>0.49513888888888885</v>
      </c>
      <c r="H147" s="255">
        <v>2.6388888888888889E-2</v>
      </c>
      <c r="I147" s="254">
        <v>1.6652777777777779</v>
      </c>
      <c r="J147" s="255">
        <v>2.013888888888889E-2</v>
      </c>
      <c r="K147" s="255">
        <v>0.85069444444444453</v>
      </c>
      <c r="L147" s="256">
        <v>5.0976307870370365E-2</v>
      </c>
      <c r="M147" s="111">
        <f t="shared" si="5"/>
        <v>817</v>
      </c>
      <c r="N147" s="171" t="str">
        <f t="shared" si="6"/>
        <v>Titas Pumputis</v>
      </c>
    </row>
    <row r="148" spans="1:14" x14ac:dyDescent="0.25">
      <c r="A148" s="253">
        <v>13</v>
      </c>
      <c r="B148" s="253">
        <v>246</v>
      </c>
      <c r="C148" s="253" t="s">
        <v>2927</v>
      </c>
      <c r="D148" s="253" t="s">
        <v>875</v>
      </c>
      <c r="E148" s="253" t="s">
        <v>2370</v>
      </c>
      <c r="F148" s="253"/>
      <c r="G148" s="255">
        <v>0.43402777777777773</v>
      </c>
      <c r="H148" s="255">
        <v>3.4722222222222224E-2</v>
      </c>
      <c r="I148" s="254">
        <v>1.6027777777777779</v>
      </c>
      <c r="J148" s="255">
        <v>2.5694444444444447E-2</v>
      </c>
      <c r="K148" s="255">
        <v>0.96736111111111101</v>
      </c>
      <c r="L148" s="256">
        <v>5.1089699074074069E-2</v>
      </c>
      <c r="M148" s="111">
        <f t="shared" si="5"/>
        <v>815</v>
      </c>
      <c r="N148" s="171" t="str">
        <f t="shared" si="6"/>
        <v>Džiugas Karklelis</v>
      </c>
    </row>
    <row r="149" spans="1:14" x14ac:dyDescent="0.25">
      <c r="A149" s="253">
        <v>14</v>
      </c>
      <c r="B149" s="253">
        <v>239</v>
      </c>
      <c r="C149" s="253" t="s">
        <v>2669</v>
      </c>
      <c r="D149" s="253" t="s">
        <v>924</v>
      </c>
      <c r="E149" s="253" t="s">
        <v>2370</v>
      </c>
      <c r="F149" s="253"/>
      <c r="G149" s="255">
        <v>0.62916666666666665</v>
      </c>
      <c r="H149" s="255">
        <v>5.486111111111111E-2</v>
      </c>
      <c r="I149" s="254">
        <v>1.5451388888888891</v>
      </c>
      <c r="J149" s="255">
        <v>3.125E-2</v>
      </c>
      <c r="K149" s="255">
        <v>0.83194444444444438</v>
      </c>
      <c r="L149" s="256">
        <v>5.1552754629629632E-2</v>
      </c>
      <c r="M149" s="111">
        <f t="shared" si="5"/>
        <v>808</v>
      </c>
      <c r="N149" s="171" t="str">
        <f t="shared" si="6"/>
        <v>Vilius Jaujininkas</v>
      </c>
    </row>
    <row r="150" spans="1:14" x14ac:dyDescent="0.25">
      <c r="A150" s="253">
        <v>15</v>
      </c>
      <c r="B150" s="253">
        <v>207</v>
      </c>
      <c r="C150" s="253" t="s">
        <v>2672</v>
      </c>
      <c r="D150" s="253" t="s">
        <v>875</v>
      </c>
      <c r="E150" s="253" t="s">
        <v>2370</v>
      </c>
      <c r="F150" s="253" t="s">
        <v>1029</v>
      </c>
      <c r="G150" s="255">
        <v>0.54791666666666672</v>
      </c>
      <c r="H150" s="255">
        <v>3.7499999999999999E-2</v>
      </c>
      <c r="I150" s="254">
        <v>1.5659722222222223</v>
      </c>
      <c r="J150" s="255">
        <v>2.361111111111111E-2</v>
      </c>
      <c r="K150" s="255">
        <v>0.92291666666666661</v>
      </c>
      <c r="L150" s="256">
        <v>5.1637384259259261E-2</v>
      </c>
      <c r="M150" s="111">
        <f t="shared" si="5"/>
        <v>807</v>
      </c>
      <c r="N150" s="171" t="str">
        <f t="shared" si="6"/>
        <v>Kęstutis Binkauskas</v>
      </c>
    </row>
    <row r="151" spans="1:14" x14ac:dyDescent="0.25">
      <c r="A151" s="253">
        <v>16</v>
      </c>
      <c r="B151" s="253">
        <v>310</v>
      </c>
      <c r="C151" s="253" t="s">
        <v>2928</v>
      </c>
      <c r="D151" s="253" t="s">
        <v>898</v>
      </c>
      <c r="E151" s="253" t="s">
        <v>2370</v>
      </c>
      <c r="F151" s="253"/>
      <c r="G151" s="255">
        <v>0.63263888888888886</v>
      </c>
      <c r="H151" s="255">
        <v>4.4444444444444446E-2</v>
      </c>
      <c r="I151" s="254">
        <v>1.5562500000000001</v>
      </c>
      <c r="J151" s="255">
        <v>2.9166666666666664E-2</v>
      </c>
      <c r="K151" s="255">
        <v>0.84513888888888899</v>
      </c>
      <c r="L151" s="256">
        <v>5.1807743055555557E-2</v>
      </c>
      <c r="M151" s="111">
        <f t="shared" si="5"/>
        <v>804</v>
      </c>
      <c r="N151" s="171" t="str">
        <f t="shared" si="6"/>
        <v>Giedrius Žiogas</v>
      </c>
    </row>
    <row r="152" spans="1:14" x14ac:dyDescent="0.25">
      <c r="A152" s="253">
        <v>17</v>
      </c>
      <c r="B152" s="253">
        <v>204</v>
      </c>
      <c r="C152" s="253" t="s">
        <v>2929</v>
      </c>
      <c r="D152" s="253" t="s">
        <v>2788</v>
      </c>
      <c r="E152" s="253" t="s">
        <v>2370</v>
      </c>
      <c r="F152" s="253"/>
      <c r="G152" s="255">
        <v>0.67638888888888893</v>
      </c>
      <c r="H152" s="255">
        <v>5.8333333333333327E-2</v>
      </c>
      <c r="I152" s="254">
        <v>1.6125</v>
      </c>
      <c r="J152" s="255">
        <v>1.8749999999999999E-2</v>
      </c>
      <c r="K152" s="255">
        <v>0.75555555555555554</v>
      </c>
      <c r="L152" s="256">
        <v>5.204048611111111E-2</v>
      </c>
      <c r="M152" s="111">
        <f t="shared" si="5"/>
        <v>800</v>
      </c>
      <c r="N152" s="171" t="str">
        <f t="shared" si="6"/>
        <v>Domantas Balsys</v>
      </c>
    </row>
    <row r="153" spans="1:14" x14ac:dyDescent="0.25">
      <c r="A153" s="253">
        <v>18</v>
      </c>
      <c r="B153" s="253">
        <v>263</v>
      </c>
      <c r="C153" s="253" t="s">
        <v>2677</v>
      </c>
      <c r="D153" s="253" t="s">
        <v>875</v>
      </c>
      <c r="E153" s="253" t="s">
        <v>2370</v>
      </c>
      <c r="F153" s="253"/>
      <c r="G153" s="255">
        <v>0.5444444444444444</v>
      </c>
      <c r="H153" s="255">
        <v>5.2083333333333336E-2</v>
      </c>
      <c r="I153" s="254">
        <v>1.5854166666666665</v>
      </c>
      <c r="J153" s="255">
        <v>1.8749999999999999E-2</v>
      </c>
      <c r="K153" s="255">
        <v>0.93055555555555547</v>
      </c>
      <c r="L153" s="256">
        <v>5.2205682870370369E-2</v>
      </c>
      <c r="M153" s="111">
        <f t="shared" si="5"/>
        <v>798</v>
      </c>
      <c r="N153" s="171" t="str">
        <f t="shared" si="6"/>
        <v>Egidijus Lunskis</v>
      </c>
    </row>
    <row r="154" spans="1:14" x14ac:dyDescent="0.25">
      <c r="A154" s="253">
        <v>19</v>
      </c>
      <c r="B154" s="253">
        <v>295</v>
      </c>
      <c r="C154" s="253" t="s">
        <v>2599</v>
      </c>
      <c r="D154" s="253" t="s">
        <v>864</v>
      </c>
      <c r="E154" s="253" t="s">
        <v>2370</v>
      </c>
      <c r="F154" s="253" t="s">
        <v>1029</v>
      </c>
      <c r="G154" s="255">
        <v>0.59444444444444444</v>
      </c>
      <c r="H154" s="255">
        <v>6.1805555555555558E-2</v>
      </c>
      <c r="I154" s="254">
        <v>1.5263888888888888</v>
      </c>
      <c r="J154" s="255">
        <v>1.9444444444444445E-2</v>
      </c>
      <c r="K154" s="255">
        <v>0.93055555555555547</v>
      </c>
      <c r="L154" s="256">
        <v>5.222006944444444E-2</v>
      </c>
      <c r="M154" s="111">
        <f t="shared" si="5"/>
        <v>798</v>
      </c>
      <c r="N154" s="171" t="str">
        <f t="shared" si="6"/>
        <v>Darius Tijūnonis</v>
      </c>
    </row>
    <row r="155" spans="1:14" x14ac:dyDescent="0.25">
      <c r="A155" s="253">
        <v>20</v>
      </c>
      <c r="B155" s="253">
        <v>289</v>
      </c>
      <c r="C155" s="253" t="s">
        <v>2675</v>
      </c>
      <c r="D155" s="253" t="s">
        <v>864</v>
      </c>
      <c r="E155" s="253" t="s">
        <v>2370</v>
      </c>
      <c r="F155" s="253"/>
      <c r="G155" s="255">
        <v>0.59513888888888888</v>
      </c>
      <c r="H155" s="255">
        <v>5.2777777777777778E-2</v>
      </c>
      <c r="I155" s="254">
        <v>1.497222222222222</v>
      </c>
      <c r="J155" s="255">
        <v>2.7777777777777776E-2</v>
      </c>
      <c r="K155" s="255">
        <v>0.9819444444444444</v>
      </c>
      <c r="L155" s="256">
        <v>5.2588449074074069E-2</v>
      </c>
      <c r="M155" s="111">
        <f t="shared" si="5"/>
        <v>792</v>
      </c>
      <c r="N155" s="171" t="str">
        <f t="shared" si="6"/>
        <v>Aistis Šimaitis</v>
      </c>
    </row>
    <row r="156" spans="1:14" x14ac:dyDescent="0.25">
      <c r="A156" s="253">
        <v>21</v>
      </c>
      <c r="B156" s="253">
        <v>233</v>
      </c>
      <c r="C156" s="253" t="s">
        <v>2670</v>
      </c>
      <c r="D156" s="253" t="s">
        <v>1045</v>
      </c>
      <c r="E156" s="253" t="s">
        <v>2370</v>
      </c>
      <c r="F156" s="253" t="s">
        <v>1029</v>
      </c>
      <c r="G156" s="255">
        <v>0.5625</v>
      </c>
      <c r="H156" s="255">
        <v>4.7222222222222221E-2</v>
      </c>
      <c r="I156" s="254">
        <v>1.5743055555555554</v>
      </c>
      <c r="J156" s="255">
        <v>2.6388888888888889E-2</v>
      </c>
      <c r="K156" s="255">
        <v>0.96180555555555547</v>
      </c>
      <c r="L156" s="256">
        <v>5.287165509259259E-2</v>
      </c>
      <c r="M156" s="111">
        <f t="shared" si="5"/>
        <v>788</v>
      </c>
      <c r="N156" s="171" t="str">
        <f t="shared" si="6"/>
        <v>Robertas Interesovas</v>
      </c>
    </row>
    <row r="157" spans="1:14" x14ac:dyDescent="0.25">
      <c r="A157" s="253">
        <v>22</v>
      </c>
      <c r="B157" s="253">
        <v>242</v>
      </c>
      <c r="C157" s="253" t="s">
        <v>2930</v>
      </c>
      <c r="D157" s="253" t="s">
        <v>1808</v>
      </c>
      <c r="E157" s="253" t="s">
        <v>2386</v>
      </c>
      <c r="F157" s="253"/>
      <c r="G157" s="255">
        <v>0.58819444444444446</v>
      </c>
      <c r="H157" s="255">
        <v>5.486111111111111E-2</v>
      </c>
      <c r="I157" s="254">
        <v>1.6958333333333335</v>
      </c>
      <c r="J157" s="255">
        <v>2.013888888888889E-2</v>
      </c>
      <c r="K157" s="255">
        <v>0.82152777777777775</v>
      </c>
      <c r="L157" s="256">
        <v>5.3019224537037037E-2</v>
      </c>
      <c r="M157" s="111">
        <f t="shared" si="5"/>
        <v>786</v>
      </c>
      <c r="N157" s="171" t="str">
        <f t="shared" si="6"/>
        <v>Monika Juodeškaitė</v>
      </c>
    </row>
    <row r="158" spans="1:14" x14ac:dyDescent="0.25">
      <c r="A158" s="253">
        <v>23</v>
      </c>
      <c r="B158" s="253">
        <v>203</v>
      </c>
      <c r="C158" s="253" t="s">
        <v>2686</v>
      </c>
      <c r="D158" s="253" t="s">
        <v>898</v>
      </c>
      <c r="E158" s="253" t="s">
        <v>2370</v>
      </c>
      <c r="F158" s="253" t="s">
        <v>1053</v>
      </c>
      <c r="G158" s="255">
        <v>0.62013888888888891</v>
      </c>
      <c r="H158" s="255">
        <v>4.2361111111111106E-2</v>
      </c>
      <c r="I158" s="254">
        <v>1.5562500000000001</v>
      </c>
      <c r="J158" s="255">
        <v>2.6388888888888889E-2</v>
      </c>
      <c r="K158" s="255">
        <v>0.94097222222222221</v>
      </c>
      <c r="L158" s="256">
        <v>5.3119594907407412E-2</v>
      </c>
      <c r="M158" s="111">
        <f t="shared" si="5"/>
        <v>784</v>
      </c>
      <c r="N158" s="171" t="str">
        <f t="shared" si="6"/>
        <v>Romutis Ančlauskas</v>
      </c>
    </row>
    <row r="159" spans="1:14" x14ac:dyDescent="0.25">
      <c r="A159" s="253">
        <v>24</v>
      </c>
      <c r="B159" s="253">
        <v>248</v>
      </c>
      <c r="C159" s="253" t="s">
        <v>2931</v>
      </c>
      <c r="D159" s="253" t="s">
        <v>2091</v>
      </c>
      <c r="E159" s="253" t="s">
        <v>2370</v>
      </c>
      <c r="F159" s="253"/>
      <c r="G159" s="255">
        <v>0.65208333333333335</v>
      </c>
      <c r="H159" s="255">
        <v>7.0833333333333331E-2</v>
      </c>
      <c r="I159" s="254">
        <v>1.5250000000000001</v>
      </c>
      <c r="J159" s="255">
        <v>2.7083333333333334E-2</v>
      </c>
      <c r="K159" s="255">
        <v>0.93125000000000002</v>
      </c>
      <c r="L159" s="256">
        <v>5.34434837962963E-2</v>
      </c>
      <c r="M159" s="111">
        <f t="shared" si="5"/>
        <v>779</v>
      </c>
      <c r="N159" s="171" t="str">
        <f t="shared" si="6"/>
        <v>Povilas Kastanauskas</v>
      </c>
    </row>
    <row r="160" spans="1:14" x14ac:dyDescent="0.25">
      <c r="A160" s="253">
        <v>25</v>
      </c>
      <c r="B160" s="253">
        <v>321</v>
      </c>
      <c r="C160" s="253" t="s">
        <v>2700</v>
      </c>
      <c r="D160" s="253" t="s">
        <v>937</v>
      </c>
      <c r="E160" s="253" t="s">
        <v>2370</v>
      </c>
      <c r="F160" s="253" t="s">
        <v>1029</v>
      </c>
      <c r="G160" s="255">
        <v>0.59652777777777777</v>
      </c>
      <c r="H160" s="255">
        <v>4.4444444444444446E-2</v>
      </c>
      <c r="I160" s="254">
        <v>1.5381944444444444</v>
      </c>
      <c r="J160" s="255">
        <v>2.4999999999999998E-2</v>
      </c>
      <c r="K160" s="254">
        <v>1.0048611111111112</v>
      </c>
      <c r="L160" s="256">
        <v>5.3496921296296296E-2</v>
      </c>
      <c r="M160" s="111">
        <f t="shared" si="5"/>
        <v>779</v>
      </c>
      <c r="N160" s="171" t="str">
        <f t="shared" si="6"/>
        <v>Nerijus Brazionis</v>
      </c>
    </row>
    <row r="161" spans="1:14" x14ac:dyDescent="0.25">
      <c r="A161" s="253">
        <v>26</v>
      </c>
      <c r="B161" s="253">
        <v>296</v>
      </c>
      <c r="C161" s="253" t="s">
        <v>2932</v>
      </c>
      <c r="D161" s="253" t="s">
        <v>31</v>
      </c>
      <c r="E161" s="253" t="s">
        <v>2386</v>
      </c>
      <c r="F161" s="253"/>
      <c r="G161" s="255">
        <v>0.52152777777777781</v>
      </c>
      <c r="H161" s="255">
        <v>2.7083333333333334E-2</v>
      </c>
      <c r="I161" s="254">
        <v>1.7069444444444446</v>
      </c>
      <c r="J161" s="255">
        <v>1.8055555555555557E-2</v>
      </c>
      <c r="K161" s="255">
        <v>0.9375</v>
      </c>
      <c r="L161" s="256">
        <v>5.3536793981481479E-2</v>
      </c>
      <c r="M161" s="111">
        <f t="shared" si="5"/>
        <v>778</v>
      </c>
      <c r="N161" s="171" t="str">
        <f t="shared" si="6"/>
        <v>Evelina Tomkevičiūtė</v>
      </c>
    </row>
    <row r="162" spans="1:14" x14ac:dyDescent="0.25">
      <c r="A162" s="253">
        <v>27</v>
      </c>
      <c r="B162" s="253">
        <v>220</v>
      </c>
      <c r="C162" s="253" t="s">
        <v>2679</v>
      </c>
      <c r="D162" s="253" t="s">
        <v>864</v>
      </c>
      <c r="E162" s="253" t="s">
        <v>2370</v>
      </c>
      <c r="F162" s="253" t="s">
        <v>1029</v>
      </c>
      <c r="G162" s="255">
        <v>0.65069444444444446</v>
      </c>
      <c r="H162" s="255">
        <v>5.486111111111111E-2</v>
      </c>
      <c r="I162" s="254">
        <v>1.6395833333333334</v>
      </c>
      <c r="J162" s="255">
        <v>2.6388888888888889E-2</v>
      </c>
      <c r="K162" s="255">
        <v>0.84375</v>
      </c>
      <c r="L162" s="256">
        <v>5.3601087962962958E-2</v>
      </c>
      <c r="M162" s="111">
        <f t="shared" si="5"/>
        <v>777</v>
      </c>
      <c r="N162" s="171" t="str">
        <f t="shared" si="6"/>
        <v>Alexey Demidenko</v>
      </c>
    </row>
    <row r="163" spans="1:14" x14ac:dyDescent="0.25">
      <c r="A163" s="253">
        <v>28</v>
      </c>
      <c r="B163" s="253">
        <v>290</v>
      </c>
      <c r="C163" s="253" t="s">
        <v>2933</v>
      </c>
      <c r="D163" s="253" t="s">
        <v>2934</v>
      </c>
      <c r="E163" s="253" t="s">
        <v>2370</v>
      </c>
      <c r="F163" s="253"/>
      <c r="G163" s="255">
        <v>0.53472222222222221</v>
      </c>
      <c r="H163" s="255">
        <v>0.12083333333333333</v>
      </c>
      <c r="I163" s="254">
        <v>1.6875</v>
      </c>
      <c r="J163" s="255">
        <v>2.9166666666666664E-2</v>
      </c>
      <c r="K163" s="255">
        <v>0.84375</v>
      </c>
      <c r="L163" s="256">
        <v>5.3615740740740742E-2</v>
      </c>
      <c r="M163" s="111">
        <f t="shared" si="5"/>
        <v>777</v>
      </c>
      <c r="N163" s="171" t="str">
        <f t="shared" si="6"/>
        <v>Aurimas Skirgaila</v>
      </c>
    </row>
    <row r="164" spans="1:14" x14ac:dyDescent="0.25">
      <c r="A164" s="253">
        <v>29</v>
      </c>
      <c r="B164" s="253">
        <v>209</v>
      </c>
      <c r="C164" s="253" t="s">
        <v>2683</v>
      </c>
      <c r="D164" s="253" t="s">
        <v>864</v>
      </c>
      <c r="E164" s="253" t="s">
        <v>2370</v>
      </c>
      <c r="F164" s="253" t="s">
        <v>1029</v>
      </c>
      <c r="G164" s="255">
        <v>0.61527777777777781</v>
      </c>
      <c r="H164" s="255">
        <v>3.888888888888889E-2</v>
      </c>
      <c r="I164" s="254">
        <v>1.6201388888888888</v>
      </c>
      <c r="J164" s="255">
        <v>2.9166666666666664E-2</v>
      </c>
      <c r="K164" s="255">
        <v>0.9277777777777777</v>
      </c>
      <c r="L164" s="256">
        <v>5.3873171296296297E-2</v>
      </c>
      <c r="M164" s="111">
        <f t="shared" si="5"/>
        <v>773</v>
      </c>
      <c r="N164" s="171" t="str">
        <f t="shared" si="6"/>
        <v>Tomas Bulotas</v>
      </c>
    </row>
    <row r="165" spans="1:14" x14ac:dyDescent="0.25">
      <c r="A165" s="253">
        <v>30</v>
      </c>
      <c r="B165" s="253">
        <v>254</v>
      </c>
      <c r="C165" s="253" t="s">
        <v>2935</v>
      </c>
      <c r="D165" s="253" t="s">
        <v>864</v>
      </c>
      <c r="E165" s="253" t="s">
        <v>2370</v>
      </c>
      <c r="F165" s="253"/>
      <c r="G165" s="255">
        <v>0.74861111111111101</v>
      </c>
      <c r="H165" s="255">
        <v>5.6944444444444443E-2</v>
      </c>
      <c r="I165" s="254">
        <v>1.6048611111111111</v>
      </c>
      <c r="J165" s="255">
        <v>1.1111111111111112E-2</v>
      </c>
      <c r="K165" s="255">
        <v>0.81319444444444444</v>
      </c>
      <c r="L165" s="256">
        <v>5.3922534722222221E-2</v>
      </c>
      <c r="M165" s="111">
        <f t="shared" si="5"/>
        <v>772</v>
      </c>
      <c r="N165" s="171" t="str">
        <f t="shared" si="6"/>
        <v>Nerijus Kliukas</v>
      </c>
    </row>
    <row r="166" spans="1:14" x14ac:dyDescent="0.25">
      <c r="A166" s="253">
        <v>31</v>
      </c>
      <c r="B166" s="253">
        <v>298</v>
      </c>
      <c r="C166" s="253" t="s">
        <v>2936</v>
      </c>
      <c r="D166" s="253" t="s">
        <v>1108</v>
      </c>
      <c r="E166" s="253" t="s">
        <v>2370</v>
      </c>
      <c r="F166" s="253"/>
      <c r="G166" s="255">
        <v>0.55555555555555558</v>
      </c>
      <c r="H166" s="255">
        <v>6.6666666666666666E-2</v>
      </c>
      <c r="I166" s="254">
        <v>1.622222222222222</v>
      </c>
      <c r="J166" s="255">
        <v>2.6388888888888889E-2</v>
      </c>
      <c r="K166" s="255">
        <v>0.98541666666666661</v>
      </c>
      <c r="L166" s="256">
        <v>5.4278715277777778E-2</v>
      </c>
      <c r="M166" s="111">
        <f t="shared" si="5"/>
        <v>767</v>
      </c>
      <c r="N166" s="171" t="str">
        <f t="shared" si="6"/>
        <v>Žilvinas Treinys</v>
      </c>
    </row>
    <row r="167" spans="1:14" x14ac:dyDescent="0.25">
      <c r="A167" s="253">
        <v>32</v>
      </c>
      <c r="B167" s="253">
        <v>238</v>
      </c>
      <c r="C167" s="253" t="s">
        <v>2937</v>
      </c>
      <c r="D167" s="253" t="s">
        <v>864</v>
      </c>
      <c r="E167" s="253" t="s">
        <v>2370</v>
      </c>
      <c r="F167" s="253" t="s">
        <v>1053</v>
      </c>
      <c r="G167" s="255">
        <v>0.65416666666666667</v>
      </c>
      <c r="H167" s="255">
        <v>3.7499999999999999E-2</v>
      </c>
      <c r="I167" s="254">
        <v>1.6458333333333333</v>
      </c>
      <c r="J167" s="255">
        <v>3.6111111111111115E-2</v>
      </c>
      <c r="K167" s="255">
        <v>0.88541666666666663</v>
      </c>
      <c r="L167" s="256">
        <v>5.4322407407407403E-2</v>
      </c>
      <c r="M167" s="111">
        <f t="shared" si="5"/>
        <v>767</v>
      </c>
      <c r="N167" s="171" t="str">
        <f t="shared" si="6"/>
        <v>Rimas Jankunas</v>
      </c>
    </row>
    <row r="168" spans="1:14" x14ac:dyDescent="0.25">
      <c r="A168" s="253">
        <v>33</v>
      </c>
      <c r="B168" s="253">
        <v>272</v>
      </c>
      <c r="C168" s="253" t="s">
        <v>2938</v>
      </c>
      <c r="D168" s="253" t="s">
        <v>864</v>
      </c>
      <c r="E168" s="253" t="s">
        <v>2370</v>
      </c>
      <c r="F168" s="253"/>
      <c r="G168" s="255">
        <v>0.61319444444444449</v>
      </c>
      <c r="H168" s="255">
        <v>5.1388888888888894E-2</v>
      </c>
      <c r="I168" s="254">
        <v>1.6090277777777777</v>
      </c>
      <c r="J168" s="255">
        <v>2.4305555555555556E-2</v>
      </c>
      <c r="K168" s="255">
        <v>0.96388888888888891</v>
      </c>
      <c r="L168" s="256">
        <v>5.4373113425925927E-2</v>
      </c>
      <c r="M168" s="111">
        <f t="shared" si="5"/>
        <v>766</v>
      </c>
      <c r="N168" s="171" t="str">
        <f t="shared" si="6"/>
        <v>Aidas Papreckis</v>
      </c>
    </row>
    <row r="169" spans="1:14" x14ac:dyDescent="0.25">
      <c r="A169" s="253">
        <v>34</v>
      </c>
      <c r="B169" s="253">
        <v>214</v>
      </c>
      <c r="C169" s="253" t="s">
        <v>2939</v>
      </c>
      <c r="D169" s="253" t="s">
        <v>864</v>
      </c>
      <c r="E169" s="253" t="s">
        <v>2370</v>
      </c>
      <c r="F169" s="253" t="s">
        <v>1029</v>
      </c>
      <c r="G169" s="255">
        <v>0.55972222222222223</v>
      </c>
      <c r="H169" s="255">
        <v>4.1666666666666664E-2</v>
      </c>
      <c r="I169" s="254">
        <v>1.6236111111111111</v>
      </c>
      <c r="J169" s="255">
        <v>3.9583333333333331E-2</v>
      </c>
      <c r="K169" s="254">
        <v>1.0090277777777776</v>
      </c>
      <c r="L169" s="256">
        <v>5.4574664351851848E-2</v>
      </c>
      <c r="M169" s="111">
        <f t="shared" si="5"/>
        <v>763</v>
      </c>
      <c r="N169" s="171" t="str">
        <f t="shared" si="6"/>
        <v>Audrius Dailidonis</v>
      </c>
    </row>
    <row r="170" spans="1:14" x14ac:dyDescent="0.25">
      <c r="A170" s="253">
        <v>35</v>
      </c>
      <c r="B170" s="253">
        <v>221</v>
      </c>
      <c r="C170" s="253" t="s">
        <v>2940</v>
      </c>
      <c r="D170" s="253" t="s">
        <v>1037</v>
      </c>
      <c r="E170" s="253" t="s">
        <v>2370</v>
      </c>
      <c r="F170" s="253"/>
      <c r="G170" s="255">
        <v>0.6381944444444444</v>
      </c>
      <c r="H170" s="255">
        <v>5.5555555555555552E-2</v>
      </c>
      <c r="I170" s="254">
        <v>1.6513888888888888</v>
      </c>
      <c r="J170" s="255">
        <v>2.1527777777777781E-2</v>
      </c>
      <c r="K170" s="255">
        <v>0.91527777777777775</v>
      </c>
      <c r="L170" s="256">
        <v>5.4710312499999997E-2</v>
      </c>
      <c r="M170" s="111">
        <f t="shared" si="5"/>
        <v>761</v>
      </c>
      <c r="N170" s="171" t="str">
        <f t="shared" si="6"/>
        <v>Vilius Dičmonas</v>
      </c>
    </row>
    <row r="171" spans="1:14" x14ac:dyDescent="0.25">
      <c r="A171" s="253">
        <v>36</v>
      </c>
      <c r="B171" s="253">
        <v>200</v>
      </c>
      <c r="C171" s="253" t="s">
        <v>2633</v>
      </c>
      <c r="D171" s="253" t="s">
        <v>937</v>
      </c>
      <c r="E171" s="253" t="s">
        <v>2370</v>
      </c>
      <c r="F171" s="253"/>
      <c r="G171" s="255">
        <v>0.63055555555555554</v>
      </c>
      <c r="H171" s="255">
        <v>5.6944444444444443E-2</v>
      </c>
      <c r="I171" s="254">
        <v>1.6701388888888891</v>
      </c>
      <c r="J171" s="255">
        <v>3.1944444444444449E-2</v>
      </c>
      <c r="K171" s="255">
        <v>0.92013888888888884</v>
      </c>
      <c r="L171" s="256">
        <v>5.5167662037037039E-2</v>
      </c>
      <c r="M171" s="111">
        <f t="shared" si="5"/>
        <v>755</v>
      </c>
      <c r="N171" s="171" t="str">
        <f t="shared" si="6"/>
        <v>Donatas Adomonis</v>
      </c>
    </row>
    <row r="172" spans="1:14" x14ac:dyDescent="0.25">
      <c r="A172" s="253">
        <v>37</v>
      </c>
      <c r="B172" s="253">
        <v>230</v>
      </c>
      <c r="C172" s="253" t="s">
        <v>2739</v>
      </c>
      <c r="D172" s="253" t="s">
        <v>710</v>
      </c>
      <c r="E172" s="253" t="s">
        <v>2370</v>
      </c>
      <c r="F172" s="253"/>
      <c r="G172" s="255">
        <v>0.61319444444444449</v>
      </c>
      <c r="H172" s="255">
        <v>5.8333333333333327E-2</v>
      </c>
      <c r="I172" s="254">
        <v>1.7055555555555555</v>
      </c>
      <c r="J172" s="255">
        <v>1.6666666666666666E-2</v>
      </c>
      <c r="K172" s="255">
        <v>0.93402777777777779</v>
      </c>
      <c r="L172" s="256">
        <v>5.5474467592592593E-2</v>
      </c>
      <c r="M172" s="111">
        <f t="shared" si="5"/>
        <v>751</v>
      </c>
      <c r="N172" s="171" t="str">
        <f t="shared" si="6"/>
        <v>Aurimas Gudaitis</v>
      </c>
    </row>
    <row r="173" spans="1:14" x14ac:dyDescent="0.25">
      <c r="A173" s="253">
        <v>38</v>
      </c>
      <c r="B173" s="253">
        <v>281</v>
      </c>
      <c r="C173" s="253" t="s">
        <v>3047</v>
      </c>
      <c r="D173" s="253" t="s">
        <v>924</v>
      </c>
      <c r="E173" s="253" t="s">
        <v>2370</v>
      </c>
      <c r="F173" s="253"/>
      <c r="G173" s="255">
        <v>0.73541666666666661</v>
      </c>
      <c r="H173" s="255">
        <v>6.5972222222222224E-2</v>
      </c>
      <c r="I173" s="254">
        <v>1.5756944444444445</v>
      </c>
      <c r="J173" s="255">
        <v>2.4999999999999998E-2</v>
      </c>
      <c r="K173" s="255">
        <v>0.93194444444444446</v>
      </c>
      <c r="L173" s="256">
        <v>5.5581342592592592E-2</v>
      </c>
      <c r="M173" s="111">
        <f t="shared" si="5"/>
        <v>749</v>
      </c>
      <c r="N173" s="171" t="str">
        <f t="shared" si="6"/>
        <v>Algirdas Purkėnas</v>
      </c>
    </row>
    <row r="174" spans="1:14" x14ac:dyDescent="0.25">
      <c r="A174" s="253">
        <v>39</v>
      </c>
      <c r="B174" s="253">
        <v>232</v>
      </c>
      <c r="C174" s="253" t="s">
        <v>2941</v>
      </c>
      <c r="D174" s="253" t="s">
        <v>1089</v>
      </c>
      <c r="E174" s="253" t="s">
        <v>2370</v>
      </c>
      <c r="F174" s="253"/>
      <c r="G174" s="255">
        <v>0.78472222222222221</v>
      </c>
      <c r="H174" s="255">
        <v>6.25E-2</v>
      </c>
      <c r="I174" s="254">
        <v>1.48125</v>
      </c>
      <c r="J174" s="255">
        <v>2.2916666666666669E-2</v>
      </c>
      <c r="K174" s="255">
        <v>0.98472222222222217</v>
      </c>
      <c r="L174" s="256">
        <v>5.5610914351851858E-2</v>
      </c>
      <c r="M174" s="111">
        <f t="shared" si="5"/>
        <v>749</v>
      </c>
      <c r="N174" s="171" t="str">
        <f t="shared" si="6"/>
        <v>Laimis Indrišiūnas</v>
      </c>
    </row>
    <row r="175" spans="1:14" x14ac:dyDescent="0.25">
      <c r="A175" s="253">
        <v>40</v>
      </c>
      <c r="B175" s="253">
        <v>244</v>
      </c>
      <c r="C175" s="253" t="s">
        <v>2692</v>
      </c>
      <c r="D175" s="253" t="s">
        <v>965</v>
      </c>
      <c r="E175" s="253" t="s">
        <v>2370</v>
      </c>
      <c r="F175" s="253"/>
      <c r="G175" s="255">
        <v>0.65277777777777779</v>
      </c>
      <c r="H175" s="255">
        <v>5.5555555555555552E-2</v>
      </c>
      <c r="I175" s="254">
        <v>1.6875</v>
      </c>
      <c r="J175" s="255">
        <v>2.9861111111111113E-2</v>
      </c>
      <c r="K175" s="255">
        <v>0.9159722222222223</v>
      </c>
      <c r="L175" s="256">
        <v>5.5709386574074073E-2</v>
      </c>
      <c r="M175" s="111">
        <f t="shared" si="5"/>
        <v>748</v>
      </c>
      <c r="N175" s="171" t="str">
        <f t="shared" si="6"/>
        <v>Tomas Kalinas</v>
      </c>
    </row>
    <row r="176" spans="1:14" x14ac:dyDescent="0.25">
      <c r="A176" s="253">
        <v>41</v>
      </c>
      <c r="B176" s="253">
        <v>257</v>
      </c>
      <c r="C176" s="253" t="s">
        <v>2942</v>
      </c>
      <c r="D176" s="253" t="s">
        <v>2943</v>
      </c>
      <c r="E176" s="253" t="s">
        <v>2370</v>
      </c>
      <c r="F176" s="253" t="s">
        <v>1029</v>
      </c>
      <c r="G176" s="255">
        <v>0.64722222222222225</v>
      </c>
      <c r="H176" s="255">
        <v>6.805555555555555E-2</v>
      </c>
      <c r="I176" s="254">
        <v>1.6909722222222223</v>
      </c>
      <c r="J176" s="255">
        <v>4.4444444444444446E-2</v>
      </c>
      <c r="K176" s="255">
        <v>0.89374999999999993</v>
      </c>
      <c r="L176" s="256">
        <v>5.5757939814814812E-2</v>
      </c>
      <c r="M176" s="111">
        <f t="shared" si="5"/>
        <v>747</v>
      </c>
      <c r="N176" s="171" t="str">
        <f t="shared" si="6"/>
        <v>Jurijus Krivicius</v>
      </c>
    </row>
    <row r="177" spans="1:14" x14ac:dyDescent="0.25">
      <c r="A177" s="253">
        <v>42</v>
      </c>
      <c r="B177" s="253">
        <v>213</v>
      </c>
      <c r="C177" s="253" t="s">
        <v>2708</v>
      </c>
      <c r="D177" s="253" t="s">
        <v>864</v>
      </c>
      <c r="E177" s="253" t="s">
        <v>2370</v>
      </c>
      <c r="F177" s="253" t="s">
        <v>1053</v>
      </c>
      <c r="G177" s="255">
        <v>0.68055555555555547</v>
      </c>
      <c r="H177" s="255">
        <v>5.7638888888888885E-2</v>
      </c>
      <c r="I177" s="254">
        <v>1.6465277777777778</v>
      </c>
      <c r="J177" s="255">
        <v>1.5972222222222224E-2</v>
      </c>
      <c r="K177" s="255">
        <v>0.9472222222222223</v>
      </c>
      <c r="L177" s="256">
        <v>5.5805405092592596E-2</v>
      </c>
      <c r="M177" s="111">
        <f t="shared" si="5"/>
        <v>746</v>
      </c>
      <c r="N177" s="171" t="str">
        <f t="shared" si="6"/>
        <v>Valdas Dabravolskas</v>
      </c>
    </row>
    <row r="178" spans="1:14" x14ac:dyDescent="0.25">
      <c r="A178" s="253">
        <v>43</v>
      </c>
      <c r="B178" s="253">
        <v>299</v>
      </c>
      <c r="C178" s="253" t="s">
        <v>2687</v>
      </c>
      <c r="D178" s="253" t="s">
        <v>898</v>
      </c>
      <c r="E178" s="253" t="s">
        <v>2370</v>
      </c>
      <c r="F178" s="253" t="s">
        <v>1029</v>
      </c>
      <c r="G178" s="255">
        <v>0.5493055555555556</v>
      </c>
      <c r="H178" s="255">
        <v>3.888888888888889E-2</v>
      </c>
      <c r="I178" s="254">
        <v>1.8416666666666668</v>
      </c>
      <c r="J178" s="255">
        <v>2.7777777777777776E-2</v>
      </c>
      <c r="K178" s="255">
        <v>0.9</v>
      </c>
      <c r="L178" s="256">
        <v>5.5979560185185184E-2</v>
      </c>
      <c r="M178" s="111">
        <f t="shared" si="5"/>
        <v>744</v>
      </c>
      <c r="N178" s="171" t="str">
        <f t="shared" si="6"/>
        <v>Daivis Urba</v>
      </c>
    </row>
    <row r="179" spans="1:14" x14ac:dyDescent="0.25">
      <c r="A179" s="253">
        <v>44</v>
      </c>
      <c r="B179" s="253">
        <v>304</v>
      </c>
      <c r="C179" s="253" t="s">
        <v>2684</v>
      </c>
      <c r="D179" s="253" t="s">
        <v>31</v>
      </c>
      <c r="E179" s="253" t="s">
        <v>2386</v>
      </c>
      <c r="F179" s="253"/>
      <c r="G179" s="255">
        <v>0.59097222222222223</v>
      </c>
      <c r="H179" s="255">
        <v>3.5416666666666666E-2</v>
      </c>
      <c r="I179" s="254">
        <v>1.7125000000000001</v>
      </c>
      <c r="J179" s="255">
        <v>1.8055555555555557E-2</v>
      </c>
      <c r="K179" s="254">
        <v>1.0298611111111111</v>
      </c>
      <c r="L179" s="256">
        <v>5.6464050925925928E-2</v>
      </c>
      <c r="M179" s="111">
        <f t="shared" si="5"/>
        <v>738</v>
      </c>
      <c r="N179" s="171" t="str">
        <f t="shared" si="6"/>
        <v>Beatričė Vinciūnaitė</v>
      </c>
    </row>
    <row r="180" spans="1:14" x14ac:dyDescent="0.25">
      <c r="A180" s="253">
        <v>45</v>
      </c>
      <c r="B180" s="253">
        <v>313</v>
      </c>
      <c r="C180" s="253" t="s">
        <v>2695</v>
      </c>
      <c r="D180" s="253" t="s">
        <v>1658</v>
      </c>
      <c r="E180" s="253" t="s">
        <v>2370</v>
      </c>
      <c r="F180" s="253" t="s">
        <v>1053</v>
      </c>
      <c r="G180" s="255">
        <v>0.62152777777777779</v>
      </c>
      <c r="H180" s="255">
        <v>0.11458333333333333</v>
      </c>
      <c r="I180" s="254">
        <v>1.684722222222222</v>
      </c>
      <c r="J180" s="255">
        <v>2.6388888888888889E-2</v>
      </c>
      <c r="K180" s="255">
        <v>0.95763888888888893</v>
      </c>
      <c r="L180" s="256">
        <v>5.6765706018518519E-2</v>
      </c>
      <c r="M180" s="111">
        <f t="shared" si="5"/>
        <v>734</v>
      </c>
      <c r="N180" s="171" t="str">
        <f t="shared" si="6"/>
        <v>Rytis Vasiliauskas</v>
      </c>
    </row>
    <row r="181" spans="1:14" x14ac:dyDescent="0.25">
      <c r="A181" s="253">
        <v>46</v>
      </c>
      <c r="B181" s="253">
        <v>279</v>
      </c>
      <c r="C181" s="253" t="s">
        <v>2944</v>
      </c>
      <c r="D181" s="253" t="s">
        <v>898</v>
      </c>
      <c r="E181" s="253" t="s">
        <v>2370</v>
      </c>
      <c r="F181" s="253"/>
      <c r="G181" s="255">
        <v>0.65208333333333335</v>
      </c>
      <c r="H181" s="255">
        <v>5.6250000000000001E-2</v>
      </c>
      <c r="I181" s="254">
        <v>1.6291666666666667</v>
      </c>
      <c r="J181" s="255">
        <v>3.4722222222222224E-2</v>
      </c>
      <c r="K181" s="254">
        <v>1.0354166666666667</v>
      </c>
      <c r="L181" s="256">
        <v>5.680422453703704E-2</v>
      </c>
      <c r="M181" s="111">
        <f t="shared" si="5"/>
        <v>733</v>
      </c>
      <c r="N181" s="171" t="str">
        <f t="shared" si="6"/>
        <v>Algirdas Pukis</v>
      </c>
    </row>
    <row r="182" spans="1:14" x14ac:dyDescent="0.25">
      <c r="A182" s="253">
        <v>47</v>
      </c>
      <c r="B182" s="253">
        <v>326</v>
      </c>
      <c r="C182" s="253" t="s">
        <v>2945</v>
      </c>
      <c r="D182" s="253" t="s">
        <v>898</v>
      </c>
      <c r="E182" s="253" t="s">
        <v>2370</v>
      </c>
      <c r="F182" s="253"/>
      <c r="G182" s="255">
        <v>0.63194444444444442</v>
      </c>
      <c r="H182" s="255">
        <v>5.7638888888888885E-2</v>
      </c>
      <c r="I182" s="254">
        <v>1.7145833333333333</v>
      </c>
      <c r="J182" s="255">
        <v>2.9861111111111113E-2</v>
      </c>
      <c r="K182" s="255">
        <v>0.97430555555555554</v>
      </c>
      <c r="L182" s="256">
        <v>5.6820509259259265E-2</v>
      </c>
      <c r="M182" s="111">
        <f t="shared" si="5"/>
        <v>733</v>
      </c>
      <c r="N182" s="171" t="str">
        <f t="shared" si="6"/>
        <v>Dovydas Valiuška</v>
      </c>
    </row>
    <row r="183" spans="1:14" x14ac:dyDescent="0.25">
      <c r="A183" s="253">
        <v>48</v>
      </c>
      <c r="B183" s="253">
        <v>273</v>
      </c>
      <c r="C183" s="253" t="s">
        <v>2609</v>
      </c>
      <c r="D183" s="253" t="s">
        <v>710</v>
      </c>
      <c r="E183" s="253" t="s">
        <v>2370</v>
      </c>
      <c r="F183" s="253" t="s">
        <v>1029</v>
      </c>
      <c r="G183" s="255">
        <v>0.63958333333333328</v>
      </c>
      <c r="H183" s="255">
        <v>4.9999999999999996E-2</v>
      </c>
      <c r="I183" s="254">
        <v>1.6722222222222223</v>
      </c>
      <c r="J183" s="255">
        <v>3.6805555555555557E-2</v>
      </c>
      <c r="K183" s="254">
        <v>1.0173611111111112</v>
      </c>
      <c r="L183" s="256">
        <v>5.6938495370370372E-2</v>
      </c>
      <c r="M183" s="111">
        <f t="shared" si="5"/>
        <v>732</v>
      </c>
      <c r="N183" s="171" t="str">
        <f t="shared" si="6"/>
        <v>Edvinas Paulauskas</v>
      </c>
    </row>
    <row r="184" spans="1:14" x14ac:dyDescent="0.25">
      <c r="A184" s="253">
        <v>49</v>
      </c>
      <c r="B184" s="253">
        <v>327</v>
      </c>
      <c r="C184" s="253" t="s">
        <v>2946</v>
      </c>
      <c r="D184" s="253" t="s">
        <v>710</v>
      </c>
      <c r="E184" s="253" t="s">
        <v>2370</v>
      </c>
      <c r="F184" s="253"/>
      <c r="G184" s="255">
        <v>0.70347222222222217</v>
      </c>
      <c r="H184" s="255">
        <v>5.2083333333333336E-2</v>
      </c>
      <c r="I184" s="254">
        <v>1.6340277777777779</v>
      </c>
      <c r="J184" s="255">
        <v>2.9861111111111113E-2</v>
      </c>
      <c r="K184" s="254">
        <v>1.0041666666666667</v>
      </c>
      <c r="L184" s="256">
        <v>5.7067083333333331E-2</v>
      </c>
      <c r="M184" s="111">
        <f t="shared" si="5"/>
        <v>730</v>
      </c>
      <c r="N184" s="171" t="str">
        <f t="shared" si="6"/>
        <v>Darius Borisas</v>
      </c>
    </row>
    <row r="185" spans="1:14" x14ac:dyDescent="0.25">
      <c r="A185" s="253">
        <v>50</v>
      </c>
      <c r="B185" s="253">
        <v>245</v>
      </c>
      <c r="C185" s="253" t="s">
        <v>2705</v>
      </c>
      <c r="D185" s="253" t="s">
        <v>879</v>
      </c>
      <c r="E185" s="253" t="s">
        <v>2386</v>
      </c>
      <c r="F185" s="253"/>
      <c r="G185" s="255">
        <v>0.78680555555555554</v>
      </c>
      <c r="H185" s="255">
        <v>4.9999999999999996E-2</v>
      </c>
      <c r="I185" s="254">
        <v>1.6034722222222222</v>
      </c>
      <c r="J185" s="255">
        <v>3.5416666666666666E-2</v>
      </c>
      <c r="K185" s="255">
        <v>0.96875</v>
      </c>
      <c r="L185" s="256">
        <v>5.7422708333333329E-2</v>
      </c>
      <c r="M185" s="111">
        <f t="shared" si="5"/>
        <v>725</v>
      </c>
      <c r="N185" s="171" t="str">
        <f t="shared" si="6"/>
        <v>Viktorija Kalvelytė</v>
      </c>
    </row>
    <row r="186" spans="1:14" x14ac:dyDescent="0.25">
      <c r="A186" s="253">
        <v>51</v>
      </c>
      <c r="B186" s="253">
        <v>312</v>
      </c>
      <c r="C186" s="253" t="s">
        <v>2713</v>
      </c>
      <c r="D186" s="253" t="s">
        <v>1105</v>
      </c>
      <c r="E186" s="253" t="s">
        <v>2370</v>
      </c>
      <c r="F186" s="253"/>
      <c r="G186" s="255">
        <v>0.6875</v>
      </c>
      <c r="H186" s="255">
        <v>6.1805555555555558E-2</v>
      </c>
      <c r="I186" s="254">
        <v>1.715972222222222</v>
      </c>
      <c r="J186" s="255">
        <v>3.5416666666666666E-2</v>
      </c>
      <c r="K186" s="255">
        <v>0.97361111111111109</v>
      </c>
      <c r="L186" s="256">
        <v>5.7907453703703704E-2</v>
      </c>
      <c r="M186" s="111">
        <f t="shared" si="5"/>
        <v>719</v>
      </c>
      <c r="N186" s="171" t="str">
        <f t="shared" si="6"/>
        <v>Evaldas Zutkis</v>
      </c>
    </row>
    <row r="187" spans="1:14" x14ac:dyDescent="0.25">
      <c r="A187" s="253">
        <v>52</v>
      </c>
      <c r="B187" s="253">
        <v>222</v>
      </c>
      <c r="C187" s="253" t="s">
        <v>2947</v>
      </c>
      <c r="D187" s="253" t="s">
        <v>864</v>
      </c>
      <c r="E187" s="253" t="s">
        <v>2370</v>
      </c>
      <c r="F187" s="253"/>
      <c r="G187" s="255">
        <v>0.76180555555555562</v>
      </c>
      <c r="H187" s="255">
        <v>7.9861111111111105E-2</v>
      </c>
      <c r="I187" s="254">
        <v>1.6111111111111109</v>
      </c>
      <c r="J187" s="255">
        <v>3.3333333333333333E-2</v>
      </c>
      <c r="K187" s="255">
        <v>0.98958333333333337</v>
      </c>
      <c r="L187" s="256">
        <v>5.7949780092592586E-2</v>
      </c>
      <c r="M187" s="111">
        <f t="shared" si="5"/>
        <v>719</v>
      </c>
      <c r="N187" s="171" t="str">
        <f t="shared" si="6"/>
        <v>Marco Estravis</v>
      </c>
    </row>
    <row r="188" spans="1:14" x14ac:dyDescent="0.25">
      <c r="A188" s="253">
        <v>53</v>
      </c>
      <c r="B188" s="253">
        <v>234</v>
      </c>
      <c r="C188" s="253" t="s">
        <v>2685</v>
      </c>
      <c r="D188" s="253" t="s">
        <v>1108</v>
      </c>
      <c r="E188" s="253" t="s">
        <v>2370</v>
      </c>
      <c r="F188" s="253" t="s">
        <v>1029</v>
      </c>
      <c r="G188" s="255">
        <v>0.58333333333333337</v>
      </c>
      <c r="H188" s="255">
        <v>7.4305555555555555E-2</v>
      </c>
      <c r="I188" s="254">
        <v>1.7513888888888889</v>
      </c>
      <c r="J188" s="255">
        <v>2.9861111111111113E-2</v>
      </c>
      <c r="K188" s="254">
        <v>1.038888888888889</v>
      </c>
      <c r="L188" s="256">
        <v>5.797392361111111E-2</v>
      </c>
      <c r="M188" s="111">
        <f t="shared" si="5"/>
        <v>718</v>
      </c>
      <c r="N188" s="171" t="str">
        <f t="shared" si="6"/>
        <v>Olegas Ivanovas</v>
      </c>
    </row>
    <row r="189" spans="1:14" x14ac:dyDescent="0.25">
      <c r="A189" s="253">
        <v>54</v>
      </c>
      <c r="B189" s="253">
        <v>308</v>
      </c>
      <c r="C189" s="253" t="s">
        <v>2948</v>
      </c>
      <c r="D189" s="253" t="s">
        <v>864</v>
      </c>
      <c r="E189" s="253" t="s">
        <v>2370</v>
      </c>
      <c r="F189" s="253" t="s">
        <v>1053</v>
      </c>
      <c r="G189" s="255">
        <v>0.65416666666666667</v>
      </c>
      <c r="H189" s="255">
        <v>7.7777777777777779E-2</v>
      </c>
      <c r="I189" s="254">
        <v>1.7166666666666668</v>
      </c>
      <c r="J189" s="255">
        <v>3.0555555555555555E-2</v>
      </c>
      <c r="K189" s="254">
        <v>1.0166666666666666</v>
      </c>
      <c r="L189" s="256">
        <v>5.8277476851851855E-2</v>
      </c>
      <c r="M189" s="111">
        <f t="shared" si="5"/>
        <v>715</v>
      </c>
      <c r="N189" s="171" t="str">
        <f t="shared" si="6"/>
        <v>Janis Zinkevicius</v>
      </c>
    </row>
    <row r="190" spans="1:14" x14ac:dyDescent="0.25">
      <c r="A190" s="253">
        <v>55</v>
      </c>
      <c r="B190" s="253">
        <v>288</v>
      </c>
      <c r="C190" s="253" t="s">
        <v>2709</v>
      </c>
      <c r="D190" s="253" t="s">
        <v>710</v>
      </c>
      <c r="E190" s="253" t="s">
        <v>2386</v>
      </c>
      <c r="F190" s="253"/>
      <c r="G190" s="255">
        <v>0.55555555555555558</v>
      </c>
      <c r="H190" s="255">
        <v>4.9305555555555554E-2</v>
      </c>
      <c r="I190" s="254">
        <v>1.8076388888888888</v>
      </c>
      <c r="J190" s="255">
        <v>3.125E-2</v>
      </c>
      <c r="K190" s="254">
        <v>1.054861111111111</v>
      </c>
      <c r="L190" s="256">
        <v>5.8317615740740743E-2</v>
      </c>
      <c r="M190" s="111">
        <f t="shared" si="5"/>
        <v>714</v>
      </c>
      <c r="N190" s="171" t="str">
        <f t="shared" si="6"/>
        <v>Sigita Šidlauskienė</v>
      </c>
    </row>
    <row r="191" spans="1:14" x14ac:dyDescent="0.25">
      <c r="A191" s="253">
        <v>56</v>
      </c>
      <c r="B191" s="253">
        <v>236</v>
      </c>
      <c r="C191" s="253" t="s">
        <v>2703</v>
      </c>
      <c r="D191" s="253" t="s">
        <v>864</v>
      </c>
      <c r="E191" s="253" t="s">
        <v>2370</v>
      </c>
      <c r="F191" s="253"/>
      <c r="G191" s="255">
        <v>0.65694444444444444</v>
      </c>
      <c r="H191" s="255">
        <v>5.4166666666666669E-2</v>
      </c>
      <c r="I191" s="254">
        <v>1.6930555555555555</v>
      </c>
      <c r="J191" s="255">
        <v>2.9166666666666664E-2</v>
      </c>
      <c r="K191" s="254">
        <v>1.0666666666666667</v>
      </c>
      <c r="L191" s="256">
        <v>5.8347187500000001E-2</v>
      </c>
      <c r="M191" s="111">
        <f t="shared" si="5"/>
        <v>714</v>
      </c>
      <c r="N191" s="171" t="str">
        <f t="shared" si="6"/>
        <v>Rolandas Jankauskas</v>
      </c>
    </row>
    <row r="192" spans="1:14" x14ac:dyDescent="0.25">
      <c r="A192" s="253">
        <v>57</v>
      </c>
      <c r="B192" s="253">
        <v>217</v>
      </c>
      <c r="C192" s="253" t="s">
        <v>2949</v>
      </c>
      <c r="D192" s="253" t="s">
        <v>2249</v>
      </c>
      <c r="E192" s="253" t="s">
        <v>2370</v>
      </c>
      <c r="F192" s="253"/>
      <c r="G192" s="255">
        <v>0.65138888888888891</v>
      </c>
      <c r="H192" s="255">
        <v>8.2638888888888887E-2</v>
      </c>
      <c r="I192" s="254">
        <v>1.6763888888888889</v>
      </c>
      <c r="J192" s="255">
        <v>4.9305555555555554E-2</v>
      </c>
      <c r="K192" s="254">
        <v>1.0465277777777777</v>
      </c>
      <c r="L192" s="256">
        <v>5.8453530092592597E-2</v>
      </c>
      <c r="M192" s="111">
        <f t="shared" si="5"/>
        <v>713</v>
      </c>
      <c r="N192" s="171" t="str">
        <f t="shared" si="6"/>
        <v>Deividas Daukšys</v>
      </c>
    </row>
    <row r="193" spans="1:14" x14ac:dyDescent="0.25">
      <c r="A193" s="253">
        <v>58</v>
      </c>
      <c r="B193" s="253">
        <v>265</v>
      </c>
      <c r="C193" s="253" t="s">
        <v>2950</v>
      </c>
      <c r="D193" s="253" t="s">
        <v>710</v>
      </c>
      <c r="E193" s="253" t="s">
        <v>2370</v>
      </c>
      <c r="F193" s="253" t="s">
        <v>1029</v>
      </c>
      <c r="G193" s="255">
        <v>0.76527777777777783</v>
      </c>
      <c r="H193" s="255">
        <v>6.3194444444444442E-2</v>
      </c>
      <c r="I193" s="254">
        <v>1.5569444444444445</v>
      </c>
      <c r="J193" s="255">
        <v>3.3333333333333333E-2</v>
      </c>
      <c r="K193" s="254">
        <v>1.09375</v>
      </c>
      <c r="L193" s="256">
        <v>5.8550902777777782E-2</v>
      </c>
      <c r="M193" s="111">
        <f t="shared" si="5"/>
        <v>711</v>
      </c>
      <c r="N193" s="171" t="str">
        <f t="shared" si="6"/>
        <v>Edgaras Malachovskis</v>
      </c>
    </row>
    <row r="194" spans="1:14" x14ac:dyDescent="0.25">
      <c r="A194" s="253">
        <v>59</v>
      </c>
      <c r="B194" s="253">
        <v>283</v>
      </c>
      <c r="C194" s="253" t="s">
        <v>2706</v>
      </c>
      <c r="D194" s="253" t="s">
        <v>864</v>
      </c>
      <c r="E194" s="253" t="s">
        <v>2370</v>
      </c>
      <c r="F194" s="253" t="s">
        <v>1029</v>
      </c>
      <c r="G194" s="255">
        <v>0.6479166666666667</v>
      </c>
      <c r="H194" s="255">
        <v>7.8472222222222221E-2</v>
      </c>
      <c r="I194" s="254">
        <v>1.6826388888888888</v>
      </c>
      <c r="J194" s="255">
        <v>3.4027777777777775E-2</v>
      </c>
      <c r="K194" s="254">
        <v>1.0763888888888888</v>
      </c>
      <c r="L194" s="256">
        <v>5.8660497685185185E-2</v>
      </c>
      <c r="M194" s="111">
        <f t="shared" si="5"/>
        <v>710</v>
      </c>
      <c r="N194" s="171" t="str">
        <f t="shared" si="6"/>
        <v>Valdas Rapševičius</v>
      </c>
    </row>
    <row r="195" spans="1:14" x14ac:dyDescent="0.25">
      <c r="A195" s="253">
        <v>60</v>
      </c>
      <c r="B195" s="253">
        <v>237</v>
      </c>
      <c r="C195" s="253" t="s">
        <v>2717</v>
      </c>
      <c r="D195" s="253" t="s">
        <v>31</v>
      </c>
      <c r="E195" s="253" t="s">
        <v>2370</v>
      </c>
      <c r="F195" s="253"/>
      <c r="G195" s="255">
        <v>0.58611111111111114</v>
      </c>
      <c r="H195" s="255">
        <v>3.4722222222222224E-2</v>
      </c>
      <c r="I195" s="254">
        <v>1.8527777777777779</v>
      </c>
      <c r="J195" s="255">
        <v>1.3194444444444444E-2</v>
      </c>
      <c r="K195" s="254">
        <v>1.0451388888888888</v>
      </c>
      <c r="L195" s="256">
        <v>5.8877777777777779E-2</v>
      </c>
      <c r="M195" s="111">
        <f t="shared" si="5"/>
        <v>707</v>
      </c>
      <c r="N195" s="171" t="str">
        <f t="shared" si="6"/>
        <v>Mantas Jankevičius</v>
      </c>
    </row>
    <row r="196" spans="1:14" x14ac:dyDescent="0.25">
      <c r="A196" s="253">
        <v>61</v>
      </c>
      <c r="B196" s="253">
        <v>323</v>
      </c>
      <c r="C196" s="253" t="s">
        <v>2951</v>
      </c>
      <c r="D196" s="253" t="s">
        <v>937</v>
      </c>
      <c r="E196" s="253" t="s">
        <v>2370</v>
      </c>
      <c r="F196" s="253"/>
      <c r="G196" s="255">
        <v>0.72986111111111107</v>
      </c>
      <c r="H196" s="255">
        <v>6.9444444444444434E-2</v>
      </c>
      <c r="I196" s="254">
        <v>1.6868055555555557</v>
      </c>
      <c r="J196" s="255">
        <v>3.5416666666666666E-2</v>
      </c>
      <c r="K196" s="254">
        <v>1.0208333333333333</v>
      </c>
      <c r="L196" s="256">
        <v>5.9051134259259258E-2</v>
      </c>
      <c r="M196" s="111">
        <f t="shared" si="5"/>
        <v>705</v>
      </c>
      <c r="N196" s="171" t="str">
        <f t="shared" si="6"/>
        <v>Tauras Pakalnis</v>
      </c>
    </row>
    <row r="197" spans="1:14" x14ac:dyDescent="0.25">
      <c r="A197" s="253">
        <v>62</v>
      </c>
      <c r="B197" s="253">
        <v>225</v>
      </c>
      <c r="C197" s="253" t="s">
        <v>2707</v>
      </c>
      <c r="D197" s="253" t="s">
        <v>879</v>
      </c>
      <c r="E197" s="253" t="s">
        <v>2386</v>
      </c>
      <c r="F197" s="253"/>
      <c r="G197" s="255">
        <v>0.6958333333333333</v>
      </c>
      <c r="H197" s="255">
        <v>4.4444444444444446E-2</v>
      </c>
      <c r="I197" s="254">
        <v>1.8194444444444444</v>
      </c>
      <c r="J197" s="255">
        <v>2.9861111111111113E-2</v>
      </c>
      <c r="K197" s="255">
        <v>0.97291666666666676</v>
      </c>
      <c r="L197" s="256">
        <v>5.937636574074074E-2</v>
      </c>
      <c r="M197" s="111">
        <f t="shared" si="5"/>
        <v>702</v>
      </c>
      <c r="N197" s="171" t="str">
        <f t="shared" si="6"/>
        <v>Mingailė Greičiūtė</v>
      </c>
    </row>
    <row r="198" spans="1:14" x14ac:dyDescent="0.25">
      <c r="A198" s="253">
        <v>63</v>
      </c>
      <c r="B198" s="253">
        <v>219</v>
      </c>
      <c r="C198" s="253" t="s">
        <v>2716</v>
      </c>
      <c r="D198" s="253" t="s">
        <v>918</v>
      </c>
      <c r="E198" s="253" t="s">
        <v>2370</v>
      </c>
      <c r="F198" s="253" t="s">
        <v>1029</v>
      </c>
      <c r="G198" s="255">
        <v>0.71111111111111114</v>
      </c>
      <c r="H198" s="255">
        <v>8.8888888888888892E-2</v>
      </c>
      <c r="I198" s="254">
        <v>1.6819444444444445</v>
      </c>
      <c r="J198" s="255">
        <v>3.6111111111111115E-2</v>
      </c>
      <c r="K198" s="254">
        <v>1.0569444444444445</v>
      </c>
      <c r="L198" s="256">
        <v>5.9589872685185181E-2</v>
      </c>
      <c r="M198" s="111">
        <f t="shared" si="5"/>
        <v>699</v>
      </c>
      <c r="N198" s="171" t="str">
        <f t="shared" si="6"/>
        <v>Tomas Deltuvytis</v>
      </c>
    </row>
    <row r="199" spans="1:14" x14ac:dyDescent="0.25">
      <c r="A199" s="253">
        <v>64</v>
      </c>
      <c r="B199" s="253">
        <v>314</v>
      </c>
      <c r="C199" s="253" t="s">
        <v>2710</v>
      </c>
      <c r="D199" s="253" t="s">
        <v>976</v>
      </c>
      <c r="E199" s="253" t="s">
        <v>2370</v>
      </c>
      <c r="F199" s="253" t="s">
        <v>1029</v>
      </c>
      <c r="G199" s="255">
        <v>0.63472222222222219</v>
      </c>
      <c r="H199" s="255">
        <v>0.1013888888888889</v>
      </c>
      <c r="I199" s="254">
        <v>1.70625</v>
      </c>
      <c r="J199" s="255">
        <v>2.9861111111111113E-2</v>
      </c>
      <c r="K199" s="254">
        <v>1.1090277777777777</v>
      </c>
      <c r="L199" s="256">
        <v>5.9702708333333333E-2</v>
      </c>
      <c r="M199" s="111">
        <f t="shared" si="5"/>
        <v>698</v>
      </c>
      <c r="N199" s="171" t="str">
        <f t="shared" si="6"/>
        <v>Arturas Jasinskas</v>
      </c>
    </row>
    <row r="200" spans="1:14" x14ac:dyDescent="0.25">
      <c r="A200" s="253">
        <v>65</v>
      </c>
      <c r="B200" s="253">
        <v>282</v>
      </c>
      <c r="C200" s="253" t="s">
        <v>2952</v>
      </c>
      <c r="D200" s="253" t="s">
        <v>1673</v>
      </c>
      <c r="E200" s="253" t="s">
        <v>2370</v>
      </c>
      <c r="F200" s="253"/>
      <c r="G200" s="255">
        <v>0.69305555555555554</v>
      </c>
      <c r="H200" s="255">
        <v>5.6944444444444443E-2</v>
      </c>
      <c r="I200" s="254">
        <v>1.7638888888888891</v>
      </c>
      <c r="J200" s="255">
        <v>4.5833333333333337E-2</v>
      </c>
      <c r="K200" s="254">
        <v>1.04375</v>
      </c>
      <c r="L200" s="256">
        <v>6.0069467592592594E-2</v>
      </c>
      <c r="M200" s="111">
        <f t="shared" si="5"/>
        <v>693</v>
      </c>
      <c r="N200" s="171" t="str">
        <f t="shared" si="6"/>
        <v>Mantas Pūtys</v>
      </c>
    </row>
    <row r="201" spans="1:14" x14ac:dyDescent="0.25">
      <c r="A201" s="253">
        <v>66</v>
      </c>
      <c r="B201" s="253">
        <v>235</v>
      </c>
      <c r="C201" s="253" t="s">
        <v>2724</v>
      </c>
      <c r="D201" s="253" t="s">
        <v>864</v>
      </c>
      <c r="E201" s="253" t="s">
        <v>2370</v>
      </c>
      <c r="F201" s="253"/>
      <c r="G201" s="255">
        <v>0.7944444444444444</v>
      </c>
      <c r="H201" s="255">
        <v>4.3750000000000004E-2</v>
      </c>
      <c r="I201" s="254">
        <v>1.7486111111111111</v>
      </c>
      <c r="J201" s="255">
        <v>4.7222222222222221E-2</v>
      </c>
      <c r="K201" s="255">
        <v>0.9902777777777777</v>
      </c>
      <c r="L201" s="256">
        <v>6.0415335648148154E-2</v>
      </c>
      <c r="M201" s="111">
        <f t="shared" ref="M201:M244" si="7">IFERROR(ROUND($L$136/L201*900,0),0)</f>
        <v>689</v>
      </c>
      <c r="N201" s="171" t="str">
        <f t="shared" ref="N201:N244" si="8">RIGHT(C201,(LEN(C201)-FIND(" ",C201,1)))&amp;" "&amp;LEFT(C201,(FIND(" ",C201)-1))</f>
        <v>Vytautas Jakštys</v>
      </c>
    </row>
    <row r="202" spans="1:14" x14ac:dyDescent="0.25">
      <c r="A202" s="253">
        <v>67</v>
      </c>
      <c r="B202" s="253">
        <v>277</v>
      </c>
      <c r="C202" s="253" t="s">
        <v>2953</v>
      </c>
      <c r="D202" s="253" t="s">
        <v>864</v>
      </c>
      <c r="E202" s="253" t="s">
        <v>2370</v>
      </c>
      <c r="F202" s="253" t="s">
        <v>1166</v>
      </c>
      <c r="G202" s="255">
        <v>0.64652777777777781</v>
      </c>
      <c r="H202" s="255">
        <v>4.9305555555555554E-2</v>
      </c>
      <c r="I202" s="254">
        <v>1.7208333333333332</v>
      </c>
      <c r="J202" s="255">
        <v>4.2361111111111106E-2</v>
      </c>
      <c r="K202" s="254">
        <v>1.1875</v>
      </c>
      <c r="L202" s="256">
        <v>6.0785347222222223E-2</v>
      </c>
      <c r="M202" s="111">
        <f t="shared" si="7"/>
        <v>685</v>
      </c>
      <c r="N202" s="171" t="str">
        <f t="shared" si="8"/>
        <v>Vytautas Pilipavičius</v>
      </c>
    </row>
    <row r="203" spans="1:14" x14ac:dyDescent="0.25">
      <c r="A203" s="253">
        <v>68</v>
      </c>
      <c r="B203" s="253">
        <v>270</v>
      </c>
      <c r="C203" s="253" t="s">
        <v>2719</v>
      </c>
      <c r="D203" s="253" t="s">
        <v>898</v>
      </c>
      <c r="E203" s="253" t="s">
        <v>2370</v>
      </c>
      <c r="F203" s="253"/>
      <c r="G203" s="255">
        <v>0.66527777777777775</v>
      </c>
      <c r="H203" s="255">
        <v>7.2916666666666671E-2</v>
      </c>
      <c r="I203" s="254">
        <v>1.7416666666666665</v>
      </c>
      <c r="J203" s="255">
        <v>5.6944444444444443E-2</v>
      </c>
      <c r="K203" s="254">
        <v>1.1319444444444444</v>
      </c>
      <c r="L203" s="256">
        <v>6.1157523148148152E-2</v>
      </c>
      <c r="M203" s="111">
        <f t="shared" si="7"/>
        <v>681</v>
      </c>
      <c r="N203" s="171" t="str">
        <f t="shared" si="8"/>
        <v>Donatas Mockus</v>
      </c>
    </row>
    <row r="204" spans="1:14" x14ac:dyDescent="0.25">
      <c r="A204" s="253">
        <v>69</v>
      </c>
      <c r="B204" s="253">
        <v>268</v>
      </c>
      <c r="C204" s="253" t="s">
        <v>2954</v>
      </c>
      <c r="D204" s="253" t="s">
        <v>864</v>
      </c>
      <c r="E204" s="253" t="s">
        <v>2370</v>
      </c>
      <c r="F204" s="253"/>
      <c r="G204" s="255">
        <v>0.62013888888888891</v>
      </c>
      <c r="H204" s="255">
        <v>6.5277777777777782E-2</v>
      </c>
      <c r="I204" s="254">
        <v>1.8701388888888888</v>
      </c>
      <c r="J204" s="255">
        <v>3.4027777777777775E-2</v>
      </c>
      <c r="K204" s="254">
        <v>1.08125</v>
      </c>
      <c r="L204" s="256">
        <v>6.1197395833333335E-2</v>
      </c>
      <c r="M204" s="111">
        <f t="shared" si="7"/>
        <v>681</v>
      </c>
      <c r="N204" s="171" t="str">
        <f t="shared" si="8"/>
        <v>Vytenis Miliušas</v>
      </c>
    </row>
    <row r="205" spans="1:14" x14ac:dyDescent="0.25">
      <c r="A205" s="253">
        <v>70</v>
      </c>
      <c r="B205" s="253">
        <v>319</v>
      </c>
      <c r="C205" s="253" t="s">
        <v>2955</v>
      </c>
      <c r="D205" s="253" t="s">
        <v>2956</v>
      </c>
      <c r="E205" s="253" t="s">
        <v>2370</v>
      </c>
      <c r="F205" s="253"/>
      <c r="G205" s="255">
        <v>0.81388888888888899</v>
      </c>
      <c r="H205" s="255">
        <v>6.3194444444444442E-2</v>
      </c>
      <c r="I205" s="254">
        <v>1.8319444444444446</v>
      </c>
      <c r="J205" s="255">
        <v>3.6111111111111115E-2</v>
      </c>
      <c r="K205" s="255">
        <v>0.93541666666666667</v>
      </c>
      <c r="L205" s="256">
        <v>6.1356909722222221E-2</v>
      </c>
      <c r="M205" s="111">
        <f t="shared" si="7"/>
        <v>679</v>
      </c>
      <c r="N205" s="171" t="str">
        <f t="shared" si="8"/>
        <v>Marius Gerbutavičius</v>
      </c>
    </row>
    <row r="206" spans="1:14" x14ac:dyDescent="0.25">
      <c r="A206" s="253">
        <v>71</v>
      </c>
      <c r="B206" s="253">
        <v>247</v>
      </c>
      <c r="C206" s="253" t="s">
        <v>2957</v>
      </c>
      <c r="D206" s="253" t="s">
        <v>1045</v>
      </c>
      <c r="E206" s="253" t="s">
        <v>2370</v>
      </c>
      <c r="F206" s="253"/>
      <c r="G206" s="255">
        <v>0.67708333333333337</v>
      </c>
      <c r="H206" s="255">
        <v>7.9861111111111105E-2</v>
      </c>
      <c r="I206" s="254">
        <v>1.8243055555555554</v>
      </c>
      <c r="J206" s="255">
        <v>2.7083333333333334E-2</v>
      </c>
      <c r="K206" s="254">
        <v>1.0743055555555556</v>
      </c>
      <c r="L206" s="256">
        <v>6.1388090277777779E-2</v>
      </c>
      <c r="M206" s="111">
        <f t="shared" si="7"/>
        <v>679</v>
      </c>
      <c r="N206" s="171" t="str">
        <f t="shared" si="8"/>
        <v>Justinas Karpauskas</v>
      </c>
    </row>
    <row r="207" spans="1:14" x14ac:dyDescent="0.25">
      <c r="A207" s="253">
        <v>72</v>
      </c>
      <c r="B207" s="253">
        <v>215</v>
      </c>
      <c r="C207" s="253" t="s">
        <v>2722</v>
      </c>
      <c r="D207" s="253" t="s">
        <v>710</v>
      </c>
      <c r="E207" s="253" t="s">
        <v>2370</v>
      </c>
      <c r="F207" s="253" t="s">
        <v>1029</v>
      </c>
      <c r="G207" s="255">
        <v>0.80069444444444438</v>
      </c>
      <c r="H207" s="255">
        <v>5.7638888888888885E-2</v>
      </c>
      <c r="I207" s="254">
        <v>1.8208333333333335</v>
      </c>
      <c r="J207" s="255">
        <v>3.8194444444444441E-2</v>
      </c>
      <c r="K207" s="255">
        <v>0.96736111111111101</v>
      </c>
      <c r="L207" s="256">
        <v>6.1418750000000001E-2</v>
      </c>
      <c r="M207" s="111">
        <f t="shared" si="7"/>
        <v>678</v>
      </c>
      <c r="N207" s="171" t="str">
        <f t="shared" si="8"/>
        <v>Giedrius Danėlius</v>
      </c>
    </row>
    <row r="208" spans="1:14" x14ac:dyDescent="0.25">
      <c r="A208" s="253">
        <v>73</v>
      </c>
      <c r="B208" s="253">
        <v>210</v>
      </c>
      <c r="C208" s="253" t="s">
        <v>2958</v>
      </c>
      <c r="D208" s="253" t="s">
        <v>864</v>
      </c>
      <c r="E208" s="253" t="s">
        <v>2370</v>
      </c>
      <c r="F208" s="253"/>
      <c r="G208" s="255">
        <v>0.6958333333333333</v>
      </c>
      <c r="H208" s="255">
        <v>5.1388888888888894E-2</v>
      </c>
      <c r="I208" s="254">
        <v>1.8145833333333332</v>
      </c>
      <c r="J208" s="255">
        <v>2.6388888888888889E-2</v>
      </c>
      <c r="K208" s="254">
        <v>1.1048611111111111</v>
      </c>
      <c r="L208" s="256">
        <v>6.1560636574074068E-2</v>
      </c>
      <c r="M208" s="111">
        <f t="shared" si="7"/>
        <v>677</v>
      </c>
      <c r="N208" s="171" t="str">
        <f t="shared" si="8"/>
        <v>Egidijus Čeponis</v>
      </c>
    </row>
    <row r="209" spans="1:14" x14ac:dyDescent="0.25">
      <c r="A209" s="253">
        <v>74</v>
      </c>
      <c r="B209" s="253">
        <v>243</v>
      </c>
      <c r="C209" s="253" t="s">
        <v>2714</v>
      </c>
      <c r="D209" s="253" t="s">
        <v>710</v>
      </c>
      <c r="E209" s="253" t="s">
        <v>2386</v>
      </c>
      <c r="F209" s="253"/>
      <c r="G209" s="255">
        <v>0.7729166666666667</v>
      </c>
      <c r="H209" s="255">
        <v>7.9166666666666663E-2</v>
      </c>
      <c r="I209" s="254">
        <v>1.8506944444444444</v>
      </c>
      <c r="J209" s="255">
        <v>2.4999999999999998E-2</v>
      </c>
      <c r="K209" s="255">
        <v>0.97083333333333333</v>
      </c>
      <c r="L209" s="256">
        <v>6.1656377314814818E-2</v>
      </c>
      <c r="M209" s="111">
        <f t="shared" si="7"/>
        <v>676</v>
      </c>
      <c r="N209" s="171" t="str">
        <f t="shared" si="8"/>
        <v>Rūta Juškevičiūtė</v>
      </c>
    </row>
    <row r="210" spans="1:14" x14ac:dyDescent="0.25">
      <c r="A210" s="253">
        <v>75</v>
      </c>
      <c r="B210" s="253">
        <v>302</v>
      </c>
      <c r="C210" s="253" t="s">
        <v>2959</v>
      </c>
      <c r="D210" s="253" t="s">
        <v>710</v>
      </c>
      <c r="E210" s="253" t="s">
        <v>2386</v>
      </c>
      <c r="F210" s="253"/>
      <c r="G210" s="255">
        <v>0.76874999999999993</v>
      </c>
      <c r="H210" s="255">
        <v>5.5555555555555552E-2</v>
      </c>
      <c r="I210" s="254">
        <v>1.7354166666666666</v>
      </c>
      <c r="J210" s="255">
        <v>2.6388888888888889E-2</v>
      </c>
      <c r="K210" s="254">
        <v>1.1402777777777777</v>
      </c>
      <c r="L210" s="256">
        <v>6.2125949074074073E-2</v>
      </c>
      <c r="M210" s="111">
        <f t="shared" si="7"/>
        <v>670</v>
      </c>
      <c r="N210" s="171" t="str">
        <f t="shared" si="8"/>
        <v>Viktorija Vasiliauskienė</v>
      </c>
    </row>
    <row r="211" spans="1:14" x14ac:dyDescent="0.25">
      <c r="A211" s="253">
        <v>76</v>
      </c>
      <c r="B211" s="253">
        <v>205</v>
      </c>
      <c r="C211" s="253" t="s">
        <v>2702</v>
      </c>
      <c r="D211" s="253" t="s">
        <v>122</v>
      </c>
      <c r="E211" s="253" t="s">
        <v>2370</v>
      </c>
      <c r="F211" s="253"/>
      <c r="G211" s="255">
        <v>0.64444444444444449</v>
      </c>
      <c r="H211" s="255">
        <v>5.7638888888888885E-2</v>
      </c>
      <c r="I211" s="254">
        <v>2.0631944444444446</v>
      </c>
      <c r="J211" s="255">
        <v>3.8194444444444441E-2</v>
      </c>
      <c r="K211" s="255">
        <v>0.93194444444444446</v>
      </c>
      <c r="L211" s="256">
        <v>6.2269166666666674E-2</v>
      </c>
      <c r="M211" s="111">
        <f t="shared" si="7"/>
        <v>669</v>
      </c>
      <c r="N211" s="171" t="str">
        <f t="shared" si="8"/>
        <v>Vilmantas Baranauskas</v>
      </c>
    </row>
    <row r="212" spans="1:14" x14ac:dyDescent="0.25">
      <c r="A212" s="253">
        <v>77</v>
      </c>
      <c r="B212" s="253">
        <v>216</v>
      </c>
      <c r="C212" s="253" t="s">
        <v>2725</v>
      </c>
      <c r="D212" s="253" t="s">
        <v>924</v>
      </c>
      <c r="E212" s="253" t="s">
        <v>2386</v>
      </c>
      <c r="F212" s="253"/>
      <c r="G212" s="255">
        <v>0.57361111111111118</v>
      </c>
      <c r="H212" s="255">
        <v>5.2777777777777778E-2</v>
      </c>
      <c r="I212" s="254">
        <v>1.9951388888888888</v>
      </c>
      <c r="J212" s="255">
        <v>4.027777777777778E-2</v>
      </c>
      <c r="K212" s="254">
        <v>1.0805555555555555</v>
      </c>
      <c r="L212" s="256">
        <v>6.2380127314814814E-2</v>
      </c>
      <c r="M212" s="111">
        <f t="shared" si="7"/>
        <v>668</v>
      </c>
      <c r="N212" s="171" t="str">
        <f t="shared" si="8"/>
        <v>Gabija Daraškevičiūtė</v>
      </c>
    </row>
    <row r="213" spans="1:14" x14ac:dyDescent="0.25">
      <c r="A213" s="253">
        <v>78</v>
      </c>
      <c r="B213" s="253">
        <v>287</v>
      </c>
      <c r="C213" s="253" t="s">
        <v>2960</v>
      </c>
      <c r="D213" s="253" t="s">
        <v>940</v>
      </c>
      <c r="E213" s="253" t="s">
        <v>2370</v>
      </c>
      <c r="F213" s="253"/>
      <c r="G213" s="255">
        <v>0.67638888888888893</v>
      </c>
      <c r="H213" s="255">
        <v>5.6250000000000001E-2</v>
      </c>
      <c r="I213" s="254">
        <v>1.8229166666666667</v>
      </c>
      <c r="J213" s="255">
        <v>2.0833333333333332E-2</v>
      </c>
      <c r="K213" s="254">
        <v>1.1777777777777778</v>
      </c>
      <c r="L213" s="256">
        <v>6.2574618055555545E-2</v>
      </c>
      <c r="M213" s="111">
        <f t="shared" si="7"/>
        <v>666</v>
      </c>
      <c r="N213" s="171" t="str">
        <f t="shared" si="8"/>
        <v>Vitalijus Semenkovas</v>
      </c>
    </row>
    <row r="214" spans="1:14" x14ac:dyDescent="0.25">
      <c r="A214" s="253">
        <v>79</v>
      </c>
      <c r="B214" s="253">
        <v>318</v>
      </c>
      <c r="C214" s="253" t="s">
        <v>2961</v>
      </c>
      <c r="D214" s="253" t="s">
        <v>2962</v>
      </c>
      <c r="E214" s="253" t="s">
        <v>2370</v>
      </c>
      <c r="F214" s="253"/>
      <c r="G214" s="255">
        <v>0.66388888888888886</v>
      </c>
      <c r="H214" s="255">
        <v>0.16874999999999998</v>
      </c>
      <c r="I214" s="254">
        <v>1.7208333333333332</v>
      </c>
      <c r="J214" s="255">
        <v>7.2222222222222229E-2</v>
      </c>
      <c r="K214" s="254">
        <v>1.1319444444444444</v>
      </c>
      <c r="L214" s="256">
        <v>6.2630231481481488E-2</v>
      </c>
      <c r="M214" s="111">
        <f t="shared" si="7"/>
        <v>665</v>
      </c>
      <c r="N214" s="171" t="str">
        <f t="shared" si="8"/>
        <v>Arūnas Strolia</v>
      </c>
    </row>
    <row r="215" spans="1:14" x14ac:dyDescent="0.25">
      <c r="A215" s="253">
        <v>80</v>
      </c>
      <c r="B215" s="253">
        <v>229</v>
      </c>
      <c r="C215" s="253" t="s">
        <v>2963</v>
      </c>
      <c r="D215" s="253" t="s">
        <v>2964</v>
      </c>
      <c r="E215" s="253" t="s">
        <v>2370</v>
      </c>
      <c r="F215" s="253" t="s">
        <v>1029</v>
      </c>
      <c r="G215" s="255">
        <v>0.57777777777777783</v>
      </c>
      <c r="H215" s="255">
        <v>7.2222222222222229E-2</v>
      </c>
      <c r="I215" s="254">
        <v>1.8840277777777779</v>
      </c>
      <c r="J215" s="255">
        <v>1.9444444444444445E-2</v>
      </c>
      <c r="K215" s="254">
        <v>1.2069444444444444</v>
      </c>
      <c r="L215" s="256">
        <v>6.2684745370370373E-2</v>
      </c>
      <c r="M215" s="111">
        <f t="shared" si="7"/>
        <v>664</v>
      </c>
      <c r="N215" s="171" t="str">
        <f t="shared" si="8"/>
        <v>Aidas Gudaitis</v>
      </c>
    </row>
    <row r="216" spans="1:14" x14ac:dyDescent="0.25">
      <c r="A216" s="253">
        <v>81</v>
      </c>
      <c r="B216" s="253">
        <v>291</v>
      </c>
      <c r="C216" s="253" t="s">
        <v>2965</v>
      </c>
      <c r="D216" s="253" t="s">
        <v>875</v>
      </c>
      <c r="E216" s="253" t="s">
        <v>2386</v>
      </c>
      <c r="F216" s="253"/>
      <c r="G216" s="255">
        <v>0.7284722222222223</v>
      </c>
      <c r="H216" s="255">
        <v>7.9166666666666663E-2</v>
      </c>
      <c r="I216" s="254">
        <v>1.8486111111111112</v>
      </c>
      <c r="J216" s="255">
        <v>3.1944444444444449E-2</v>
      </c>
      <c r="K216" s="254">
        <v>1.0756944444444445</v>
      </c>
      <c r="L216" s="256">
        <v>6.2748773148148154E-2</v>
      </c>
      <c r="M216" s="111">
        <f t="shared" si="7"/>
        <v>664</v>
      </c>
      <c r="N216" s="171" t="str">
        <f t="shared" si="8"/>
        <v>Milda Šmitaitė</v>
      </c>
    </row>
    <row r="217" spans="1:14" x14ac:dyDescent="0.25">
      <c r="A217" s="253">
        <v>82</v>
      </c>
      <c r="B217" s="253">
        <v>261</v>
      </c>
      <c r="C217" s="253" t="s">
        <v>2652</v>
      </c>
      <c r="D217" s="253" t="s">
        <v>937</v>
      </c>
      <c r="E217" s="253" t="s">
        <v>2370</v>
      </c>
      <c r="F217" s="253"/>
      <c r="G217" s="255">
        <v>0.77569444444444446</v>
      </c>
      <c r="H217" s="255">
        <v>7.013888888888889E-2</v>
      </c>
      <c r="I217" s="254">
        <v>1.7659722222222223</v>
      </c>
      <c r="J217" s="255">
        <v>4.3750000000000004E-2</v>
      </c>
      <c r="K217" s="254">
        <v>1.1347222222222222</v>
      </c>
      <c r="L217" s="256">
        <v>6.3188761574074062E-2</v>
      </c>
      <c r="M217" s="111">
        <f t="shared" si="7"/>
        <v>659</v>
      </c>
      <c r="N217" s="171" t="str">
        <f t="shared" si="8"/>
        <v>Lukas Liekis</v>
      </c>
    </row>
    <row r="218" spans="1:14" x14ac:dyDescent="0.25">
      <c r="A218" s="253">
        <v>83</v>
      </c>
      <c r="B218" s="253">
        <v>325</v>
      </c>
      <c r="C218" s="253" t="s">
        <v>2966</v>
      </c>
      <c r="D218" s="253" t="s">
        <v>864</v>
      </c>
      <c r="E218" s="253" t="s">
        <v>2370</v>
      </c>
      <c r="F218" s="253"/>
      <c r="G218" s="255">
        <v>0.66736111111111107</v>
      </c>
      <c r="H218" s="255">
        <v>5.6944444444444443E-2</v>
      </c>
      <c r="I218" s="254">
        <v>1.9159722222222222</v>
      </c>
      <c r="J218" s="255">
        <v>2.9166666666666664E-2</v>
      </c>
      <c r="K218" s="254">
        <v>1.1263888888888889</v>
      </c>
      <c r="L218" s="256">
        <v>6.3271261574074075E-2</v>
      </c>
      <c r="M218" s="111">
        <f t="shared" si="7"/>
        <v>658</v>
      </c>
      <c r="N218" s="171" t="str">
        <f t="shared" si="8"/>
        <v>Antonas Mėjus</v>
      </c>
    </row>
    <row r="219" spans="1:14" x14ac:dyDescent="0.25">
      <c r="A219" s="253">
        <v>84</v>
      </c>
      <c r="B219" s="253">
        <v>292</v>
      </c>
      <c r="C219" s="253" t="s">
        <v>2967</v>
      </c>
      <c r="D219" s="253" t="s">
        <v>864</v>
      </c>
      <c r="E219" s="253" t="s">
        <v>2370</v>
      </c>
      <c r="F219" s="253" t="s">
        <v>1029</v>
      </c>
      <c r="G219" s="255">
        <v>0.75</v>
      </c>
      <c r="H219" s="255">
        <v>6.3888888888888884E-2</v>
      </c>
      <c r="I219" s="254">
        <v>1.8756944444444443</v>
      </c>
      <c r="J219" s="255">
        <v>2.2222222222222223E-2</v>
      </c>
      <c r="K219" s="254">
        <v>1.09375</v>
      </c>
      <c r="L219" s="256">
        <v>6.3427754629629629E-2</v>
      </c>
      <c r="M219" s="111">
        <f t="shared" si="7"/>
        <v>657</v>
      </c>
      <c r="N219" s="171" t="str">
        <f t="shared" si="8"/>
        <v>Mindaugas Štilius</v>
      </c>
    </row>
    <row r="220" spans="1:14" x14ac:dyDescent="0.25">
      <c r="A220" s="253">
        <v>85</v>
      </c>
      <c r="B220" s="253">
        <v>286</v>
      </c>
      <c r="C220" s="253" t="s">
        <v>2968</v>
      </c>
      <c r="D220" s="253" t="s">
        <v>710</v>
      </c>
      <c r="E220" s="253" t="s">
        <v>2370</v>
      </c>
      <c r="F220" s="253" t="s">
        <v>1029</v>
      </c>
      <c r="G220" s="255">
        <v>0.91875000000000007</v>
      </c>
      <c r="H220" s="255">
        <v>0.12638888888888888</v>
      </c>
      <c r="I220" s="254">
        <v>1.6638888888888888</v>
      </c>
      <c r="J220" s="255">
        <v>5.6944444444444443E-2</v>
      </c>
      <c r="K220" s="254">
        <v>1.0472222222222223</v>
      </c>
      <c r="L220" s="256">
        <v>6.3566909722222217E-2</v>
      </c>
      <c r="M220" s="111">
        <f t="shared" si="7"/>
        <v>655</v>
      </c>
      <c r="N220" s="171" t="str">
        <f t="shared" si="8"/>
        <v>Mindaugas Savičius</v>
      </c>
    </row>
    <row r="221" spans="1:14" x14ac:dyDescent="0.25">
      <c r="A221" s="253">
        <v>86</v>
      </c>
      <c r="B221" s="253">
        <v>208</v>
      </c>
      <c r="C221" s="253" t="s">
        <v>2770</v>
      </c>
      <c r="D221" s="253" t="s">
        <v>710</v>
      </c>
      <c r="E221" s="253" t="s">
        <v>2370</v>
      </c>
      <c r="F221" s="253"/>
      <c r="G221" s="255">
        <v>0.78611111111111109</v>
      </c>
      <c r="H221" s="255">
        <v>8.4722222222222213E-2</v>
      </c>
      <c r="I221" s="254">
        <v>1.7263888888888888</v>
      </c>
      <c r="J221" s="255">
        <v>2.4999999999999998E-2</v>
      </c>
      <c r="K221" s="254">
        <v>1.2006944444444445</v>
      </c>
      <c r="L221" s="256">
        <v>6.3717766203703716E-2</v>
      </c>
      <c r="M221" s="111">
        <f t="shared" si="7"/>
        <v>654</v>
      </c>
      <c r="N221" s="171" t="str">
        <f t="shared" si="8"/>
        <v>Romualdas Griskevicius</v>
      </c>
    </row>
    <row r="222" spans="1:14" x14ac:dyDescent="0.25">
      <c r="A222" s="253">
        <v>87</v>
      </c>
      <c r="B222" s="253">
        <v>316</v>
      </c>
      <c r="C222" s="253" t="s">
        <v>2969</v>
      </c>
      <c r="D222" s="253" t="s">
        <v>2970</v>
      </c>
      <c r="E222" s="253" t="s">
        <v>2370</v>
      </c>
      <c r="F222" s="253"/>
      <c r="G222" s="255">
        <v>0.77500000000000002</v>
      </c>
      <c r="H222" s="255">
        <v>0.11666666666666665</v>
      </c>
      <c r="I222" s="254">
        <v>1.9493055555555554</v>
      </c>
      <c r="J222" s="255">
        <v>2.5694444444444447E-2</v>
      </c>
      <c r="K222" s="254">
        <v>1.0027777777777778</v>
      </c>
      <c r="L222" s="256">
        <v>6.4505497685185195E-2</v>
      </c>
      <c r="M222" s="111">
        <f t="shared" si="7"/>
        <v>646</v>
      </c>
      <c r="N222" s="171" t="str">
        <f t="shared" si="8"/>
        <v>Stijn Stubbe</v>
      </c>
    </row>
    <row r="223" spans="1:14" x14ac:dyDescent="0.25">
      <c r="A223" s="253">
        <v>88</v>
      </c>
      <c r="B223" s="253">
        <v>320</v>
      </c>
      <c r="C223" s="253" t="s">
        <v>2971</v>
      </c>
      <c r="D223" s="253" t="s">
        <v>33</v>
      </c>
      <c r="E223" s="253" t="s">
        <v>2370</v>
      </c>
      <c r="F223" s="253"/>
      <c r="G223" s="255">
        <v>0.93541666666666667</v>
      </c>
      <c r="H223" s="255">
        <v>3.6111111111111115E-2</v>
      </c>
      <c r="I223" s="254">
        <v>1.6826388888888888</v>
      </c>
      <c r="J223" s="255">
        <v>4.8611111111111112E-2</v>
      </c>
      <c r="K223" s="254">
        <v>1.175</v>
      </c>
      <c r="L223" s="256">
        <v>6.4633530092592595E-2</v>
      </c>
      <c r="M223" s="111">
        <f t="shared" si="7"/>
        <v>644</v>
      </c>
      <c r="N223" s="171" t="str">
        <f t="shared" si="8"/>
        <v>Tomas Urbonaitis</v>
      </c>
    </row>
    <row r="224" spans="1:14" x14ac:dyDescent="0.25">
      <c r="A224" s="253">
        <v>89</v>
      </c>
      <c r="B224" s="253">
        <v>303</v>
      </c>
      <c r="C224" s="253" t="s">
        <v>2972</v>
      </c>
      <c r="D224" s="253" t="s">
        <v>2934</v>
      </c>
      <c r="E224" s="253" t="s">
        <v>2386</v>
      </c>
      <c r="F224" s="253"/>
      <c r="G224" s="255">
        <v>0.68541666666666667</v>
      </c>
      <c r="H224" s="255">
        <v>6.5277777777777782E-2</v>
      </c>
      <c r="I224" s="254">
        <v>1.8381944444444445</v>
      </c>
      <c r="J224" s="255">
        <v>4.0972222222222222E-2</v>
      </c>
      <c r="K224" s="254">
        <v>1.2604166666666667</v>
      </c>
      <c r="L224" s="256">
        <v>6.4849201388888889E-2</v>
      </c>
      <c r="M224" s="111">
        <f t="shared" si="7"/>
        <v>642</v>
      </c>
      <c r="N224" s="171" t="str">
        <f t="shared" si="8"/>
        <v>Evelina Vilčinskaitė</v>
      </c>
    </row>
    <row r="225" spans="1:14" x14ac:dyDescent="0.25">
      <c r="A225" s="253">
        <v>90</v>
      </c>
      <c r="B225" s="253">
        <v>256</v>
      </c>
      <c r="C225" s="253" t="s">
        <v>2973</v>
      </c>
      <c r="D225" s="253" t="s">
        <v>2264</v>
      </c>
      <c r="E225" s="253" t="s">
        <v>2370</v>
      </c>
      <c r="F225" s="253"/>
      <c r="G225" s="255">
        <v>0.95208333333333339</v>
      </c>
      <c r="H225" s="255">
        <v>6.5277777777777782E-2</v>
      </c>
      <c r="I225" s="254">
        <v>1.8888888888888891</v>
      </c>
      <c r="J225" s="255">
        <v>4.2361111111111106E-2</v>
      </c>
      <c r="K225" s="255">
        <v>0.95486111111111116</v>
      </c>
      <c r="L225" s="256">
        <v>6.5064571759259268E-2</v>
      </c>
      <c r="M225" s="111">
        <f t="shared" si="7"/>
        <v>640</v>
      </c>
      <c r="N225" s="171" t="str">
        <f t="shared" si="8"/>
        <v>Martynas Kriaučiūnas</v>
      </c>
    </row>
    <row r="226" spans="1:14" x14ac:dyDescent="0.25">
      <c r="A226" s="253">
        <v>91</v>
      </c>
      <c r="B226" s="253">
        <v>317</v>
      </c>
      <c r="C226" s="253" t="s">
        <v>2974</v>
      </c>
      <c r="D226" s="253" t="s">
        <v>2970</v>
      </c>
      <c r="E226" s="253" t="s">
        <v>2370</v>
      </c>
      <c r="F226" s="253"/>
      <c r="G226" s="255">
        <v>0.78402777777777777</v>
      </c>
      <c r="H226" s="255">
        <v>0.12013888888888889</v>
      </c>
      <c r="I226" s="254">
        <v>1.9284722222222221</v>
      </c>
      <c r="J226" s="255">
        <v>2.5694444444444447E-2</v>
      </c>
      <c r="K226" s="254">
        <v>1.0555555555555556</v>
      </c>
      <c r="L226" s="256">
        <v>6.524578703703704E-2</v>
      </c>
      <c r="M226" s="111">
        <f t="shared" si="7"/>
        <v>638</v>
      </c>
      <c r="N226" s="171" t="str">
        <f t="shared" si="8"/>
        <v>Joost Schot</v>
      </c>
    </row>
    <row r="227" spans="1:14" x14ac:dyDescent="0.25">
      <c r="A227" s="253">
        <v>92</v>
      </c>
      <c r="B227" s="253">
        <v>305</v>
      </c>
      <c r="C227" s="253" t="s">
        <v>2975</v>
      </c>
      <c r="D227" s="253" t="s">
        <v>1049</v>
      </c>
      <c r="E227" s="253" t="s">
        <v>2370</v>
      </c>
      <c r="F227" s="253"/>
      <c r="G227" s="255">
        <v>0.78680555555555554</v>
      </c>
      <c r="H227" s="255">
        <v>7.3611111111111113E-2</v>
      </c>
      <c r="I227" s="254">
        <v>1.8166666666666667</v>
      </c>
      <c r="J227" s="255">
        <v>4.5833333333333337E-2</v>
      </c>
      <c r="K227" s="254">
        <v>1.2104166666666667</v>
      </c>
      <c r="L227" s="256">
        <v>6.5565879629629634E-2</v>
      </c>
      <c r="M227" s="111">
        <f t="shared" si="7"/>
        <v>635</v>
      </c>
      <c r="N227" s="171" t="str">
        <f t="shared" si="8"/>
        <v>Povilas Vyšniauskas</v>
      </c>
    </row>
    <row r="228" spans="1:14" x14ac:dyDescent="0.25">
      <c r="A228" s="253">
        <v>93</v>
      </c>
      <c r="B228" s="253">
        <v>274</v>
      </c>
      <c r="C228" s="253" t="s">
        <v>2729</v>
      </c>
      <c r="D228" s="253" t="s">
        <v>710</v>
      </c>
      <c r="E228" s="253" t="s">
        <v>2386</v>
      </c>
      <c r="F228" s="253"/>
      <c r="G228" s="255">
        <v>0.8027777777777777</v>
      </c>
      <c r="H228" s="255">
        <v>5.9722222222222225E-2</v>
      </c>
      <c r="I228" s="254">
        <v>1.9298611111111112</v>
      </c>
      <c r="J228" s="255">
        <v>3.2638888888888891E-2</v>
      </c>
      <c r="K228" s="254">
        <v>1.125</v>
      </c>
      <c r="L228" s="256">
        <v>6.5843113425925928E-2</v>
      </c>
      <c r="M228" s="111">
        <f t="shared" si="7"/>
        <v>633</v>
      </c>
      <c r="N228" s="171" t="str">
        <f t="shared" si="8"/>
        <v>Jurgita Paulauskienė</v>
      </c>
    </row>
    <row r="229" spans="1:14" x14ac:dyDescent="0.25">
      <c r="A229" s="253">
        <v>94</v>
      </c>
      <c r="B229" s="253">
        <v>206</v>
      </c>
      <c r="C229" s="253" t="s">
        <v>2976</v>
      </c>
      <c r="D229" s="253" t="s">
        <v>2977</v>
      </c>
      <c r="E229" s="253" t="s">
        <v>2370</v>
      </c>
      <c r="F229" s="253"/>
      <c r="G229" s="255">
        <v>0.875</v>
      </c>
      <c r="H229" s="255">
        <v>6.3194444444444442E-2</v>
      </c>
      <c r="I229" s="254">
        <v>1.7368055555555555</v>
      </c>
      <c r="J229" s="255">
        <v>4.2361111111111106E-2</v>
      </c>
      <c r="K229" s="254">
        <v>1.2756944444444445</v>
      </c>
      <c r="L229" s="256">
        <v>6.6556817129629631E-2</v>
      </c>
      <c r="M229" s="111">
        <f t="shared" si="7"/>
        <v>626</v>
      </c>
      <c r="N229" s="171" t="str">
        <f t="shared" si="8"/>
        <v>Artūras Bikulč</v>
      </c>
    </row>
    <row r="230" spans="1:14" x14ac:dyDescent="0.25">
      <c r="A230" s="253">
        <v>95</v>
      </c>
      <c r="B230" s="253">
        <v>260</v>
      </c>
      <c r="C230" s="253" t="s">
        <v>2978</v>
      </c>
      <c r="D230" s="253" t="s">
        <v>864</v>
      </c>
      <c r="E230" s="253" t="s">
        <v>2370</v>
      </c>
      <c r="F230" s="253"/>
      <c r="G230" s="255">
        <v>0.80902777777777779</v>
      </c>
      <c r="H230" s="255">
        <v>7.013888888888889E-2</v>
      </c>
      <c r="I230" s="254">
        <v>2.0083333333333333</v>
      </c>
      <c r="J230" s="255">
        <v>2.5694444444444447E-2</v>
      </c>
      <c r="K230" s="254">
        <v>1.08125</v>
      </c>
      <c r="L230" s="256">
        <v>6.6579062499999994E-2</v>
      </c>
      <c r="M230" s="111">
        <f t="shared" si="7"/>
        <v>626</v>
      </c>
      <c r="N230" s="171" t="str">
        <f t="shared" si="8"/>
        <v>Paulius Latonas</v>
      </c>
    </row>
    <row r="231" spans="1:14" x14ac:dyDescent="0.25">
      <c r="A231" s="253">
        <v>96</v>
      </c>
      <c r="B231" s="253">
        <v>218</v>
      </c>
      <c r="C231" s="253" t="s">
        <v>2979</v>
      </c>
      <c r="D231" s="253" t="s">
        <v>2980</v>
      </c>
      <c r="E231" s="253" t="s">
        <v>2370</v>
      </c>
      <c r="F231" s="253"/>
      <c r="G231" s="254">
        <v>1.070138888888889</v>
      </c>
      <c r="H231" s="255">
        <v>2.0833333333333332E-2</v>
      </c>
      <c r="I231" s="254">
        <v>1.9791666666666667</v>
      </c>
      <c r="J231" s="255">
        <v>2.0833333333333332E-2</v>
      </c>
      <c r="K231" s="255">
        <v>0.97083333333333333</v>
      </c>
      <c r="L231" s="256">
        <v>6.7702384259259257E-2</v>
      </c>
      <c r="M231" s="111">
        <f t="shared" si="7"/>
        <v>615</v>
      </c>
      <c r="N231" s="171" t="str">
        <f t="shared" si="8"/>
        <v>Petras Daunys</v>
      </c>
    </row>
    <row r="232" spans="1:14" x14ac:dyDescent="0.25">
      <c r="A232" s="253">
        <v>97</v>
      </c>
      <c r="B232" s="253">
        <v>297</v>
      </c>
      <c r="C232" s="253" t="s">
        <v>2727</v>
      </c>
      <c r="D232" s="253" t="s">
        <v>710</v>
      </c>
      <c r="E232" s="253" t="s">
        <v>2386</v>
      </c>
      <c r="F232" s="253"/>
      <c r="G232" s="255">
        <v>0.92361111111111116</v>
      </c>
      <c r="H232" s="255">
        <v>8.1250000000000003E-2</v>
      </c>
      <c r="I232" s="254">
        <v>1.9368055555555557</v>
      </c>
      <c r="J232" s="255">
        <v>3.3333333333333333E-2</v>
      </c>
      <c r="K232" s="254">
        <v>1.0930555555555557</v>
      </c>
      <c r="L232" s="256">
        <v>6.7804108796296295E-2</v>
      </c>
      <c r="M232" s="111">
        <f t="shared" si="7"/>
        <v>614</v>
      </c>
      <c r="N232" s="171" t="str">
        <f t="shared" si="8"/>
        <v>Justina Tomkevičiūtė</v>
      </c>
    </row>
    <row r="233" spans="1:14" x14ac:dyDescent="0.25">
      <c r="A233" s="253">
        <v>98</v>
      </c>
      <c r="B233" s="253">
        <v>264</v>
      </c>
      <c r="C233" s="253" t="s">
        <v>2981</v>
      </c>
      <c r="D233" s="253" t="s">
        <v>864</v>
      </c>
      <c r="E233" s="253" t="s">
        <v>2370</v>
      </c>
      <c r="F233" s="253"/>
      <c r="G233" s="255">
        <v>0.76597222222222217</v>
      </c>
      <c r="H233" s="255">
        <v>7.3611111111111113E-2</v>
      </c>
      <c r="I233" s="254">
        <v>2.0458333333333334</v>
      </c>
      <c r="J233" s="255">
        <v>5.4166666666666669E-2</v>
      </c>
      <c r="K233" s="254">
        <v>1.1472222222222224</v>
      </c>
      <c r="L233" s="256">
        <v>6.8125289351851859E-2</v>
      </c>
      <c r="M233" s="111">
        <f t="shared" si="7"/>
        <v>611</v>
      </c>
      <c r="N233" s="171" t="str">
        <f t="shared" si="8"/>
        <v>Lukaš Lyndo</v>
      </c>
    </row>
    <row r="234" spans="1:14" x14ac:dyDescent="0.25">
      <c r="A234" s="253">
        <v>99</v>
      </c>
      <c r="B234" s="253">
        <v>315</v>
      </c>
      <c r="C234" s="253" t="s">
        <v>2982</v>
      </c>
      <c r="D234" s="253" t="s">
        <v>2970</v>
      </c>
      <c r="E234" s="253" t="s">
        <v>2370</v>
      </c>
      <c r="F234" s="253" t="s">
        <v>1029</v>
      </c>
      <c r="G234" s="255">
        <v>0.61458333333333337</v>
      </c>
      <c r="H234" s="255">
        <v>6.9444444444444434E-2</v>
      </c>
      <c r="I234" s="254">
        <v>2.098611111111111</v>
      </c>
      <c r="J234" s="255">
        <v>2.361111111111111E-2</v>
      </c>
      <c r="K234" s="254">
        <v>1.2840277777777778</v>
      </c>
      <c r="L234" s="256">
        <v>6.8188217592592595E-2</v>
      </c>
      <c r="M234" s="111">
        <f t="shared" si="7"/>
        <v>611</v>
      </c>
      <c r="N234" s="171" t="str">
        <f t="shared" si="8"/>
        <v>Guy Boheemen</v>
      </c>
    </row>
    <row r="235" spans="1:14" x14ac:dyDescent="0.25">
      <c r="A235" s="253">
        <v>100</v>
      </c>
      <c r="B235" s="253">
        <v>253</v>
      </c>
      <c r="C235" s="253" t="s">
        <v>2983</v>
      </c>
      <c r="D235" s="253" t="s">
        <v>1826</v>
      </c>
      <c r="E235" s="253" t="s">
        <v>2386</v>
      </c>
      <c r="F235" s="253" t="s">
        <v>1144</v>
      </c>
      <c r="G235" s="254">
        <v>1.0222222222222224</v>
      </c>
      <c r="H235" s="255">
        <v>6.0416666666666667E-2</v>
      </c>
      <c r="I235" s="254">
        <v>1.9388888888888889</v>
      </c>
      <c r="J235" s="255">
        <v>1.6666666666666666E-2</v>
      </c>
      <c r="K235" s="254">
        <v>1.0687499999999999</v>
      </c>
      <c r="L235" s="256">
        <v>6.8463287037037038E-2</v>
      </c>
      <c r="M235" s="111">
        <f t="shared" si="7"/>
        <v>608</v>
      </c>
      <c r="N235" s="171" t="str">
        <f t="shared" si="8"/>
        <v>Rasa Klešnieks</v>
      </c>
    </row>
    <row r="236" spans="1:14" x14ac:dyDescent="0.25">
      <c r="A236" s="253">
        <v>101</v>
      </c>
      <c r="B236" s="253">
        <v>269</v>
      </c>
      <c r="C236" s="253" t="s">
        <v>2984</v>
      </c>
      <c r="D236" s="253" t="s">
        <v>864</v>
      </c>
      <c r="E236" s="253" t="s">
        <v>2370</v>
      </c>
      <c r="F236" s="253"/>
      <c r="G236" s="255">
        <v>0.9243055555555556</v>
      </c>
      <c r="H236" s="255">
        <v>4.5138888888888888E-2</v>
      </c>
      <c r="I236" s="254">
        <v>1.8923611111111109</v>
      </c>
      <c r="J236" s="255">
        <v>3.7499999999999999E-2</v>
      </c>
      <c r="K236" s="254">
        <v>1.2909722222222222</v>
      </c>
      <c r="L236" s="256">
        <v>6.9840775462962967E-2</v>
      </c>
      <c r="M236" s="111">
        <f t="shared" si="7"/>
        <v>596</v>
      </c>
      <c r="N236" s="171" t="str">
        <f t="shared" si="8"/>
        <v>Petras Misiūnas</v>
      </c>
    </row>
    <row r="237" spans="1:14" x14ac:dyDescent="0.25">
      <c r="A237" s="253">
        <v>102</v>
      </c>
      <c r="B237" s="253">
        <v>301</v>
      </c>
      <c r="C237" s="253" t="s">
        <v>2651</v>
      </c>
      <c r="D237" s="253" t="s">
        <v>710</v>
      </c>
      <c r="E237" s="253" t="s">
        <v>2386</v>
      </c>
      <c r="F237" s="253"/>
      <c r="G237" s="255">
        <v>0.79305555555555562</v>
      </c>
      <c r="H237" s="255">
        <v>7.7777777777777779E-2</v>
      </c>
      <c r="I237" s="254">
        <v>2</v>
      </c>
      <c r="J237" s="255">
        <v>3.3333333333333333E-2</v>
      </c>
      <c r="K237" s="254">
        <v>1.2958333333333334</v>
      </c>
      <c r="L237" s="256">
        <v>7.0016018518518519E-2</v>
      </c>
      <c r="M237" s="111">
        <f t="shared" si="7"/>
        <v>595</v>
      </c>
      <c r="N237" s="171" t="str">
        <f t="shared" si="8"/>
        <v>Sandra Valančauskaitė</v>
      </c>
    </row>
    <row r="238" spans="1:14" x14ac:dyDescent="0.25">
      <c r="A238" s="253">
        <v>103</v>
      </c>
      <c r="B238" s="253">
        <v>284</v>
      </c>
      <c r="C238" s="253" t="s">
        <v>2731</v>
      </c>
      <c r="D238" s="253" t="s">
        <v>898</v>
      </c>
      <c r="E238" s="253" t="s">
        <v>2386</v>
      </c>
      <c r="F238" s="253" t="s">
        <v>1144</v>
      </c>
      <c r="G238" s="255">
        <v>0.89444444444444438</v>
      </c>
      <c r="H238" s="255">
        <v>9.7916666666666666E-2</v>
      </c>
      <c r="I238" s="254">
        <v>1.9368055555555557</v>
      </c>
      <c r="J238" s="255">
        <v>5.1388888888888894E-2</v>
      </c>
      <c r="K238" s="254">
        <v>1.2319444444444445</v>
      </c>
      <c r="L238" s="256">
        <v>7.0226250000000004E-2</v>
      </c>
      <c r="M238" s="111">
        <f t="shared" si="7"/>
        <v>593</v>
      </c>
      <c r="N238" s="171" t="str">
        <f t="shared" si="8"/>
        <v>Eglė Raslavičienė</v>
      </c>
    </row>
    <row r="239" spans="1:14" x14ac:dyDescent="0.25">
      <c r="A239" s="253">
        <v>104</v>
      </c>
      <c r="B239" s="253">
        <v>266</v>
      </c>
      <c r="C239" s="253" t="s">
        <v>2985</v>
      </c>
      <c r="D239" s="253" t="s">
        <v>864</v>
      </c>
      <c r="E239" s="253" t="s">
        <v>2370</v>
      </c>
      <c r="F239" s="253"/>
      <c r="G239" s="254">
        <v>1.0347222222222221</v>
      </c>
      <c r="H239" s="255">
        <v>0.12013888888888889</v>
      </c>
      <c r="I239" s="254">
        <v>1.9444444444444444</v>
      </c>
      <c r="J239" s="255">
        <v>3.6805555555555557E-2</v>
      </c>
      <c r="K239" s="254">
        <v>1.3430555555555557</v>
      </c>
      <c r="L239" s="256">
        <v>7.466663194444445E-2</v>
      </c>
      <c r="M239" s="111">
        <f t="shared" si="7"/>
        <v>558</v>
      </c>
      <c r="N239" s="171" t="str">
        <f t="shared" si="8"/>
        <v>Klemensas Mečėjus</v>
      </c>
    </row>
    <row r="240" spans="1:14" x14ac:dyDescent="0.25">
      <c r="A240" s="253">
        <v>105</v>
      </c>
      <c r="B240" s="253">
        <v>306</v>
      </c>
      <c r="C240" s="253" t="s">
        <v>2986</v>
      </c>
      <c r="D240" s="253" t="s">
        <v>864</v>
      </c>
      <c r="E240" s="253" t="s">
        <v>2386</v>
      </c>
      <c r="F240" s="253"/>
      <c r="G240" s="255">
        <v>0.95972222222222225</v>
      </c>
      <c r="H240" s="255">
        <v>8.1250000000000003E-2</v>
      </c>
      <c r="I240" s="254">
        <v>2.2722222222222221</v>
      </c>
      <c r="J240" s="255">
        <v>2.2916666666666669E-2</v>
      </c>
      <c r="K240" s="254">
        <v>1.1583333333333334</v>
      </c>
      <c r="L240" s="256">
        <v>7.4916736111111104E-2</v>
      </c>
      <c r="M240" s="111">
        <f t="shared" si="7"/>
        <v>556</v>
      </c>
      <c r="N240" s="171" t="str">
        <f t="shared" si="8"/>
        <v>Ieva Želvienė</v>
      </c>
    </row>
    <row r="241" spans="1:14" x14ac:dyDescent="0.25">
      <c r="A241" s="253">
        <v>106</v>
      </c>
      <c r="B241" s="253">
        <v>259</v>
      </c>
      <c r="C241" s="253" t="s">
        <v>2737</v>
      </c>
      <c r="D241" s="253" t="s">
        <v>864</v>
      </c>
      <c r="E241" s="253" t="s">
        <v>2370</v>
      </c>
      <c r="F241" s="253" t="s">
        <v>1166</v>
      </c>
      <c r="G241" s="255">
        <v>0.78333333333333333</v>
      </c>
      <c r="H241" s="255">
        <v>9.375E-2</v>
      </c>
      <c r="I241" s="254">
        <v>2.1048611111111111</v>
      </c>
      <c r="J241" s="255">
        <v>5.486111111111111E-2</v>
      </c>
      <c r="K241" s="254">
        <v>1.5076388888888888</v>
      </c>
      <c r="L241" s="256">
        <v>7.5762002314814822E-2</v>
      </c>
      <c r="M241" s="111">
        <f t="shared" si="7"/>
        <v>550</v>
      </c>
      <c r="N241" s="171" t="str">
        <f t="shared" si="8"/>
        <v>Romaldas Kybartas</v>
      </c>
    </row>
    <row r="242" spans="1:14" x14ac:dyDescent="0.25">
      <c r="A242" s="253">
        <v>107</v>
      </c>
      <c r="B242" s="253">
        <v>250</v>
      </c>
      <c r="C242" s="253" t="s">
        <v>2735</v>
      </c>
      <c r="D242" s="253" t="s">
        <v>1068</v>
      </c>
      <c r="E242" s="253" t="s">
        <v>2370</v>
      </c>
      <c r="F242" s="253" t="s">
        <v>1166</v>
      </c>
      <c r="G242" s="254">
        <v>1.0152777777777777</v>
      </c>
      <c r="H242" s="255">
        <v>8.8888888888888892E-2</v>
      </c>
      <c r="I242" s="254">
        <v>1.9743055555555555</v>
      </c>
      <c r="J242" s="255">
        <v>3.1944444444444449E-2</v>
      </c>
      <c r="K242" s="254">
        <v>1.5875000000000001</v>
      </c>
      <c r="L242" s="256">
        <v>7.8315983796296298E-2</v>
      </c>
      <c r="M242" s="111">
        <f t="shared" si="7"/>
        <v>532</v>
      </c>
      <c r="N242" s="171" t="str">
        <f t="shared" si="8"/>
        <v>Juozas Kieras</v>
      </c>
    </row>
    <row r="243" spans="1:14" x14ac:dyDescent="0.25">
      <c r="A243" s="253">
        <v>108</v>
      </c>
      <c r="B243" s="253">
        <v>293</v>
      </c>
      <c r="C243" s="253" t="s">
        <v>2987</v>
      </c>
      <c r="D243" s="253" t="s">
        <v>976</v>
      </c>
      <c r="E243" s="253" t="s">
        <v>2386</v>
      </c>
      <c r="F243" s="253"/>
      <c r="G243" s="254">
        <v>1.0208333333333333</v>
      </c>
      <c r="H243" s="255">
        <v>0.10416666666666667</v>
      </c>
      <c r="I243" s="254">
        <v>2.3333333333333335</v>
      </c>
      <c r="J243" s="255">
        <v>2.1527777777777781E-2</v>
      </c>
      <c r="K243" s="254">
        <v>1.2784722222222222</v>
      </c>
      <c r="L243" s="256">
        <v>7.9306111111111119E-2</v>
      </c>
      <c r="M243" s="111">
        <f t="shared" si="7"/>
        <v>525</v>
      </c>
      <c r="N243" s="171" t="str">
        <f t="shared" si="8"/>
        <v>Rasa Šulčiūtė</v>
      </c>
    </row>
    <row r="244" spans="1:14" x14ac:dyDescent="0.25">
      <c r="A244" s="253">
        <v>109</v>
      </c>
      <c r="B244" s="253">
        <v>322</v>
      </c>
      <c r="C244" s="253" t="s">
        <v>2988</v>
      </c>
      <c r="D244" s="253"/>
      <c r="E244" s="253" t="s">
        <v>2386</v>
      </c>
      <c r="F244" s="253"/>
      <c r="G244" s="255">
        <v>0.93958333333333333</v>
      </c>
      <c r="H244" s="255">
        <v>6.3194444444444442E-2</v>
      </c>
      <c r="I244" s="254">
        <v>2.3611111111111112</v>
      </c>
      <c r="J244" s="255">
        <v>3.0555555555555555E-2</v>
      </c>
      <c r="K244" s="254">
        <v>1.6951388888888888</v>
      </c>
      <c r="L244" s="256">
        <v>8.48391550925926E-2</v>
      </c>
      <c r="M244" s="111">
        <f t="shared" si="7"/>
        <v>491</v>
      </c>
      <c r="N244" s="171" t="str">
        <f t="shared" si="8"/>
        <v>Gertrūda Sūdžiūtė</v>
      </c>
    </row>
    <row r="248" spans="1:14" x14ac:dyDescent="0.25">
      <c r="A248" t="s">
        <v>1169</v>
      </c>
    </row>
    <row r="249" spans="1:14" x14ac:dyDescent="0.25">
      <c r="A249" s="263" t="s">
        <v>2355</v>
      </c>
      <c r="B249" s="264" t="s">
        <v>2356</v>
      </c>
      <c r="C249" s="264" t="s">
        <v>2357</v>
      </c>
      <c r="D249" s="264" t="s">
        <v>2358</v>
      </c>
      <c r="E249" s="264" t="s">
        <v>2359</v>
      </c>
      <c r="F249" s="264" t="s">
        <v>2360</v>
      </c>
      <c r="G249" s="264" t="s">
        <v>2361</v>
      </c>
      <c r="H249" s="264" t="s">
        <v>853</v>
      </c>
      <c r="I249" s="264" t="s">
        <v>2364</v>
      </c>
      <c r="J249" s="264" t="s">
        <v>857</v>
      </c>
      <c r="K249" s="264" t="s">
        <v>2368</v>
      </c>
      <c r="L249" s="264" t="s">
        <v>2369</v>
      </c>
    </row>
    <row r="250" spans="1:14" x14ac:dyDescent="0.25">
      <c r="A250" s="265">
        <v>1</v>
      </c>
      <c r="B250" s="265">
        <v>441</v>
      </c>
      <c r="C250" s="265" t="s">
        <v>2666</v>
      </c>
      <c r="D250" s="265" t="s">
        <v>1684</v>
      </c>
      <c r="E250" s="265" t="s">
        <v>2370</v>
      </c>
      <c r="F250" s="265" t="s">
        <v>2740</v>
      </c>
      <c r="G250" s="266">
        <v>0.17291666666666669</v>
      </c>
      <c r="H250" s="266">
        <v>3.6111111111111115E-2</v>
      </c>
      <c r="I250" s="266">
        <v>0.81597222222222221</v>
      </c>
      <c r="J250" s="266">
        <v>1.8749999999999999E-2</v>
      </c>
      <c r="K250" s="266">
        <v>0.39583333333333331</v>
      </c>
      <c r="L250" s="261">
        <v>2.4005636574074077E-2</v>
      </c>
      <c r="M250" s="111">
        <f>IFERROR(ROUND($L$250/L250*700,0),0)</f>
        <v>700</v>
      </c>
      <c r="N250" s="171" t="str">
        <f t="shared" ref="N250" si="9">RIGHT(C250,(LEN(C250)-FIND(" ",C250,1)))&amp;" "&amp;LEFT(C250,(FIND(" ",C250)-1))</f>
        <v>Povilas Pečiukonis</v>
      </c>
    </row>
    <row r="251" spans="1:14" x14ac:dyDescent="0.25">
      <c r="A251" s="265">
        <v>2</v>
      </c>
      <c r="B251" s="265">
        <v>402</v>
      </c>
      <c r="C251" s="265" t="s">
        <v>2743</v>
      </c>
      <c r="D251" s="265" t="s">
        <v>31</v>
      </c>
      <c r="E251" s="265" t="s">
        <v>2370</v>
      </c>
      <c r="F251" s="265" t="s">
        <v>2742</v>
      </c>
      <c r="G251" s="266">
        <v>0.15</v>
      </c>
      <c r="H251" s="266">
        <v>1.8749999999999999E-2</v>
      </c>
      <c r="I251" s="266">
        <v>0.83611111111111114</v>
      </c>
      <c r="J251" s="266">
        <v>1.5972222222222224E-2</v>
      </c>
      <c r="K251" s="266">
        <v>0.43472222222222223</v>
      </c>
      <c r="L251" s="261">
        <v>2.4299699074074074E-2</v>
      </c>
      <c r="M251" s="111">
        <f t="shared" ref="M251:M314" si="10">IFERROR(ROUND($L$250/L251*700,0),0)</f>
        <v>692</v>
      </c>
      <c r="N251" s="171" t="str">
        <f t="shared" ref="N251:N314" si="11">RIGHT(C251,(LEN(C251)-FIND(" ",C251,1)))&amp;" "&amp;LEFT(C251,(FIND(" ",C251)-1))</f>
        <v>Kasparas Apkievičius</v>
      </c>
    </row>
    <row r="252" spans="1:14" x14ac:dyDescent="0.25">
      <c r="A252" s="265">
        <v>3</v>
      </c>
      <c r="B252" s="265">
        <v>465</v>
      </c>
      <c r="C252" s="265" t="s">
        <v>2989</v>
      </c>
      <c r="D252" s="265" t="s">
        <v>864</v>
      </c>
      <c r="E252" s="265" t="s">
        <v>2370</v>
      </c>
      <c r="F252" s="265" t="s">
        <v>2742</v>
      </c>
      <c r="G252" s="266">
        <v>0.13125000000000001</v>
      </c>
      <c r="H252" s="266">
        <v>4.4444444444444446E-2</v>
      </c>
      <c r="I252" s="266">
        <v>0.83124999999999993</v>
      </c>
      <c r="J252" s="266">
        <v>1.5277777777777777E-2</v>
      </c>
      <c r="K252" s="266">
        <v>0.43541666666666662</v>
      </c>
      <c r="L252" s="261">
        <v>2.4308923611111113E-2</v>
      </c>
      <c r="M252" s="111">
        <f t="shared" si="10"/>
        <v>691</v>
      </c>
      <c r="N252" s="171" t="str">
        <f t="shared" si="11"/>
        <v>Jokūbas Tijūnonis</v>
      </c>
    </row>
    <row r="253" spans="1:14" x14ac:dyDescent="0.25">
      <c r="A253" s="265">
        <v>4</v>
      </c>
      <c r="B253" s="265">
        <v>405</v>
      </c>
      <c r="C253" s="265" t="s">
        <v>2990</v>
      </c>
      <c r="D253" s="265" t="s">
        <v>31</v>
      </c>
      <c r="E253" s="265" t="s">
        <v>2370</v>
      </c>
      <c r="F253" s="265" t="s">
        <v>2742</v>
      </c>
      <c r="G253" s="266">
        <v>0.16944444444444443</v>
      </c>
      <c r="H253" s="266">
        <v>2.7083333333333334E-2</v>
      </c>
      <c r="I253" s="266">
        <v>0.86458333333333337</v>
      </c>
      <c r="J253" s="266">
        <v>2.0833333333333332E-2</v>
      </c>
      <c r="K253" s="266">
        <v>0.43888888888888888</v>
      </c>
      <c r="L253" s="261">
        <v>2.5377986111111112E-2</v>
      </c>
      <c r="M253" s="111">
        <f t="shared" si="10"/>
        <v>662</v>
      </c>
      <c r="N253" s="171" t="str">
        <f t="shared" si="11"/>
        <v>Mykolas Banys</v>
      </c>
    </row>
    <row r="254" spans="1:14" x14ac:dyDescent="0.25">
      <c r="A254" s="265">
        <v>5</v>
      </c>
      <c r="B254" s="265">
        <v>448</v>
      </c>
      <c r="C254" s="265" t="s">
        <v>2991</v>
      </c>
      <c r="D254" s="265" t="s">
        <v>2750</v>
      </c>
      <c r="E254" s="265" t="s">
        <v>2370</v>
      </c>
      <c r="F254" s="265" t="s">
        <v>2745</v>
      </c>
      <c r="G254" s="266">
        <v>0.16527777777777777</v>
      </c>
      <c r="H254" s="266">
        <v>2.361111111111111E-2</v>
      </c>
      <c r="I254" s="266">
        <v>0.85</v>
      </c>
      <c r="J254" s="266">
        <v>1.5972222222222224E-2</v>
      </c>
      <c r="K254" s="266">
        <v>0.47152777777777777</v>
      </c>
      <c r="L254" s="261">
        <v>2.5480243055555556E-2</v>
      </c>
      <c r="M254" s="111">
        <f t="shared" si="10"/>
        <v>659</v>
      </c>
      <c r="N254" s="171" t="str">
        <f t="shared" si="11"/>
        <v>Zigmas Reisas</v>
      </c>
    </row>
    <row r="255" spans="1:14" x14ac:dyDescent="0.25">
      <c r="A255" s="265">
        <v>6</v>
      </c>
      <c r="B255" s="265">
        <v>449</v>
      </c>
      <c r="C255" s="265" t="s">
        <v>2744</v>
      </c>
      <c r="D255" s="265" t="s">
        <v>31</v>
      </c>
      <c r="E255" s="265" t="s">
        <v>2370</v>
      </c>
      <c r="F255" s="265" t="s">
        <v>2745</v>
      </c>
      <c r="G255" s="266">
        <v>0.16874999999999998</v>
      </c>
      <c r="H255" s="266">
        <v>2.0833333333333332E-2</v>
      </c>
      <c r="I255" s="266">
        <v>0.90277777777777779</v>
      </c>
      <c r="J255" s="266">
        <v>1.5277777777777777E-2</v>
      </c>
      <c r="K255" s="266">
        <v>0.42708333333333331</v>
      </c>
      <c r="L255" s="261">
        <v>2.5611817129629632E-2</v>
      </c>
      <c r="M255" s="111">
        <f t="shared" si="10"/>
        <v>656</v>
      </c>
      <c r="N255" s="171" t="str">
        <f t="shared" si="11"/>
        <v>Kristupas Rimkus</v>
      </c>
    </row>
    <row r="256" spans="1:14" x14ac:dyDescent="0.25">
      <c r="A256" s="265">
        <v>7</v>
      </c>
      <c r="B256" s="265">
        <v>468</v>
      </c>
      <c r="C256" s="265" t="s">
        <v>2992</v>
      </c>
      <c r="D256" s="265" t="s">
        <v>864</v>
      </c>
      <c r="E256" s="265" t="s">
        <v>2370</v>
      </c>
      <c r="F256" s="265" t="s">
        <v>2740</v>
      </c>
      <c r="G256" s="266">
        <v>0.15972222222222224</v>
      </c>
      <c r="H256" s="266">
        <v>3.4027777777777775E-2</v>
      </c>
      <c r="I256" s="266">
        <v>0.8833333333333333</v>
      </c>
      <c r="J256" s="266">
        <v>1.2499999999999999E-2</v>
      </c>
      <c r="K256" s="266">
        <v>0.45763888888888887</v>
      </c>
      <c r="L256" s="261">
        <v>2.5806041666666665E-2</v>
      </c>
      <c r="M256" s="111">
        <f t="shared" si="10"/>
        <v>651</v>
      </c>
      <c r="N256" s="171" t="str">
        <f t="shared" si="11"/>
        <v>Paulius Urbonas</v>
      </c>
    </row>
    <row r="257" spans="1:14" x14ac:dyDescent="0.25">
      <c r="A257" s="265">
        <v>8</v>
      </c>
      <c r="B257" s="265">
        <v>440</v>
      </c>
      <c r="C257" s="265" t="s">
        <v>2746</v>
      </c>
      <c r="D257" s="265" t="s">
        <v>31</v>
      </c>
      <c r="E257" s="265" t="s">
        <v>2386</v>
      </c>
      <c r="F257" s="265" t="s">
        <v>2747</v>
      </c>
      <c r="G257" s="266">
        <v>0.17708333333333334</v>
      </c>
      <c r="H257" s="266">
        <v>1.9444444444444445E-2</v>
      </c>
      <c r="I257" s="266">
        <v>0.89236111111111116</v>
      </c>
      <c r="J257" s="266">
        <v>1.4583333333333332E-2</v>
      </c>
      <c r="K257" s="266">
        <v>0.44791666666666669</v>
      </c>
      <c r="L257" s="261">
        <v>2.5873310185185187E-2</v>
      </c>
      <c r="M257" s="111">
        <f t="shared" si="10"/>
        <v>649</v>
      </c>
      <c r="N257" s="171" t="str">
        <f t="shared" si="11"/>
        <v>Ugnė Paurytė</v>
      </c>
    </row>
    <row r="258" spans="1:14" x14ac:dyDescent="0.25">
      <c r="A258" s="265">
        <v>9</v>
      </c>
      <c r="B258" s="265">
        <v>419</v>
      </c>
      <c r="C258" s="265" t="s">
        <v>2689</v>
      </c>
      <c r="D258" s="265" t="s">
        <v>1068</v>
      </c>
      <c r="E258" s="265" t="s">
        <v>2386</v>
      </c>
      <c r="F258" s="265" t="s">
        <v>2764</v>
      </c>
      <c r="G258" s="266">
        <v>0.15555555555555556</v>
      </c>
      <c r="H258" s="266">
        <v>1.8749999999999999E-2</v>
      </c>
      <c r="I258" s="266">
        <v>0.93611111111111101</v>
      </c>
      <c r="J258" s="266">
        <v>1.7361111111111112E-2</v>
      </c>
      <c r="K258" s="266">
        <v>0.42708333333333331</v>
      </c>
      <c r="L258" s="261">
        <v>2.5959849537037033E-2</v>
      </c>
      <c r="M258" s="111">
        <f t="shared" si="10"/>
        <v>647</v>
      </c>
      <c r="N258" s="171" t="str">
        <f t="shared" si="11"/>
        <v>Rugilė Girštautaitė</v>
      </c>
    </row>
    <row r="259" spans="1:14" x14ac:dyDescent="0.25">
      <c r="A259" s="265">
        <v>10</v>
      </c>
      <c r="B259" s="265">
        <v>455</v>
      </c>
      <c r="C259" s="265" t="s">
        <v>2755</v>
      </c>
      <c r="D259" s="265" t="s">
        <v>2750</v>
      </c>
      <c r="E259" s="265" t="s">
        <v>2370</v>
      </c>
      <c r="F259" s="265" t="s">
        <v>2745</v>
      </c>
      <c r="G259" s="266">
        <v>0.15</v>
      </c>
      <c r="H259" s="266">
        <v>2.7083333333333334E-2</v>
      </c>
      <c r="I259" s="266">
        <v>0.87222222222222223</v>
      </c>
      <c r="J259" s="266">
        <v>2.2222222222222223E-2</v>
      </c>
      <c r="K259" s="266">
        <v>0.49444444444444446</v>
      </c>
      <c r="L259" s="261">
        <v>2.6118263888888892E-2</v>
      </c>
      <c r="M259" s="111">
        <f t="shared" si="10"/>
        <v>643</v>
      </c>
      <c r="N259" s="171" t="str">
        <f t="shared" si="11"/>
        <v>Linas Šakalys</v>
      </c>
    </row>
    <row r="260" spans="1:14" x14ac:dyDescent="0.25">
      <c r="A260" s="265">
        <v>11</v>
      </c>
      <c r="B260" s="265">
        <v>482</v>
      </c>
      <c r="C260" s="265" t="s">
        <v>2993</v>
      </c>
      <c r="D260" s="265" t="s">
        <v>864</v>
      </c>
      <c r="E260" s="265" t="s">
        <v>2370</v>
      </c>
      <c r="F260" s="265" t="s">
        <v>2742</v>
      </c>
      <c r="G260" s="266">
        <v>0.16319444444444445</v>
      </c>
      <c r="H260" s="266">
        <v>5.6944444444444443E-2</v>
      </c>
      <c r="I260" s="266">
        <v>0.82916666666666661</v>
      </c>
      <c r="J260" s="266">
        <v>2.7777777777777776E-2</v>
      </c>
      <c r="K260" s="266">
        <v>0.50347222222222221</v>
      </c>
      <c r="L260" s="261">
        <v>2.636648148148148E-2</v>
      </c>
      <c r="M260" s="111">
        <f t="shared" si="10"/>
        <v>637</v>
      </c>
      <c r="N260" s="171" t="str">
        <f t="shared" si="11"/>
        <v>Arijus Skaisgirys</v>
      </c>
    </row>
    <row r="261" spans="1:14" x14ac:dyDescent="0.25">
      <c r="A261" s="265">
        <v>12</v>
      </c>
      <c r="B261" s="265">
        <v>414</v>
      </c>
      <c r="C261" s="265" t="s">
        <v>2753</v>
      </c>
      <c r="D261" s="265" t="s">
        <v>31</v>
      </c>
      <c r="E261" s="265" t="s">
        <v>2370</v>
      </c>
      <c r="F261" s="265" t="s">
        <v>2745</v>
      </c>
      <c r="G261" s="266">
        <v>0.17500000000000002</v>
      </c>
      <c r="H261" s="266">
        <v>2.4999999999999998E-2</v>
      </c>
      <c r="I261" s="266">
        <v>0.90277777777777779</v>
      </c>
      <c r="J261" s="266">
        <v>1.6666666666666666E-2</v>
      </c>
      <c r="K261" s="266">
        <v>0.46388888888888885</v>
      </c>
      <c r="L261" s="261">
        <v>2.6420462962962965E-2</v>
      </c>
      <c r="M261" s="111">
        <f t="shared" si="10"/>
        <v>636</v>
      </c>
      <c r="N261" s="171" t="str">
        <f t="shared" si="11"/>
        <v>Pijus Dapkus</v>
      </c>
    </row>
    <row r="262" spans="1:14" x14ac:dyDescent="0.25">
      <c r="A262" s="265">
        <v>13</v>
      </c>
      <c r="B262" s="265">
        <v>418</v>
      </c>
      <c r="C262" s="265" t="s">
        <v>2751</v>
      </c>
      <c r="D262" s="265" t="s">
        <v>864</v>
      </c>
      <c r="E262" s="265" t="s">
        <v>2370</v>
      </c>
      <c r="F262" s="265" t="s">
        <v>2740</v>
      </c>
      <c r="G262" s="266">
        <v>0.1763888888888889</v>
      </c>
      <c r="H262" s="266">
        <v>3.6805555555555557E-2</v>
      </c>
      <c r="I262" s="266">
        <v>0.89583333333333337</v>
      </c>
      <c r="J262" s="266">
        <v>1.8055555555555557E-2</v>
      </c>
      <c r="K262" s="266">
        <v>0.4604166666666667</v>
      </c>
      <c r="L262" s="261">
        <v>2.649967592592593E-2</v>
      </c>
      <c r="M262" s="111">
        <f t="shared" si="10"/>
        <v>634</v>
      </c>
      <c r="N262" s="171" t="str">
        <f t="shared" si="11"/>
        <v>Kastytis Gausa</v>
      </c>
    </row>
    <row r="263" spans="1:14" x14ac:dyDescent="0.25">
      <c r="A263" s="265">
        <v>14</v>
      </c>
      <c r="B263" s="265">
        <v>463</v>
      </c>
      <c r="C263" s="265" t="s">
        <v>2994</v>
      </c>
      <c r="D263" s="265" t="s">
        <v>2750</v>
      </c>
      <c r="E263" s="265" t="s">
        <v>2386</v>
      </c>
      <c r="F263" s="265" t="s">
        <v>2747</v>
      </c>
      <c r="G263" s="266">
        <v>0.16250000000000001</v>
      </c>
      <c r="H263" s="266">
        <v>2.6388888888888889E-2</v>
      </c>
      <c r="I263" s="266">
        <v>0.92986111111111114</v>
      </c>
      <c r="J263" s="266">
        <v>1.9444444444444445E-2</v>
      </c>
      <c r="K263" s="266">
        <v>0.47083333333333338</v>
      </c>
      <c r="L263" s="261">
        <v>2.6849606481481478E-2</v>
      </c>
      <c r="M263" s="111">
        <f t="shared" si="10"/>
        <v>626</v>
      </c>
      <c r="N263" s="171" t="str">
        <f t="shared" si="11"/>
        <v>Emilija Steponėnaitė</v>
      </c>
    </row>
    <row r="264" spans="1:14" x14ac:dyDescent="0.25">
      <c r="A264" s="265">
        <v>15</v>
      </c>
      <c r="B264" s="265">
        <v>417</v>
      </c>
      <c r="C264" s="265" t="s">
        <v>2757</v>
      </c>
      <c r="D264" s="265" t="s">
        <v>2682</v>
      </c>
      <c r="E264" s="265" t="s">
        <v>2370</v>
      </c>
      <c r="F264" s="265" t="s">
        <v>2742</v>
      </c>
      <c r="G264" s="266">
        <v>0.18055555555555555</v>
      </c>
      <c r="H264" s="266">
        <v>2.6388888888888889E-2</v>
      </c>
      <c r="I264" s="266">
        <v>0.92986111111111114</v>
      </c>
      <c r="J264" s="266">
        <v>2.5694444444444447E-2</v>
      </c>
      <c r="K264" s="266">
        <v>0.46458333333333335</v>
      </c>
      <c r="L264" s="261">
        <v>2.7133622685185186E-2</v>
      </c>
      <c r="M264" s="111">
        <f t="shared" si="10"/>
        <v>619</v>
      </c>
      <c r="N264" s="171" t="str">
        <f t="shared" si="11"/>
        <v>Augustas Ganelinas</v>
      </c>
    </row>
    <row r="265" spans="1:14" x14ac:dyDescent="0.25">
      <c r="A265" s="265">
        <v>16</v>
      </c>
      <c r="B265" s="265">
        <v>460</v>
      </c>
      <c r="C265" s="265" t="s">
        <v>2748</v>
      </c>
      <c r="D265" s="265" t="s">
        <v>31</v>
      </c>
      <c r="E265" s="265" t="s">
        <v>2386</v>
      </c>
      <c r="F265" s="265" t="s">
        <v>2747</v>
      </c>
      <c r="G265" s="266">
        <v>0.16666666666666666</v>
      </c>
      <c r="H265" s="266">
        <v>1.8055555555555557E-2</v>
      </c>
      <c r="I265" s="266">
        <v>0.95000000000000007</v>
      </c>
      <c r="J265" s="266">
        <v>1.5972222222222224E-2</v>
      </c>
      <c r="K265" s="266">
        <v>0.50694444444444442</v>
      </c>
      <c r="L265" s="261">
        <v>2.7660706018518524E-2</v>
      </c>
      <c r="M265" s="111">
        <f t="shared" si="10"/>
        <v>608</v>
      </c>
      <c r="N265" s="171" t="str">
        <f t="shared" si="11"/>
        <v>Brigita Šniukštaitė</v>
      </c>
    </row>
    <row r="266" spans="1:14" x14ac:dyDescent="0.25">
      <c r="A266" s="265">
        <v>17</v>
      </c>
      <c r="B266" s="265">
        <v>467</v>
      </c>
      <c r="C266" s="265" t="s">
        <v>2752</v>
      </c>
      <c r="D266" s="265" t="s">
        <v>710</v>
      </c>
      <c r="E266" s="265" t="s">
        <v>2370</v>
      </c>
      <c r="F266" s="265" t="s">
        <v>2740</v>
      </c>
      <c r="G266" s="266">
        <v>0.21875</v>
      </c>
      <c r="H266" s="266">
        <v>4.1666666666666664E-2</v>
      </c>
      <c r="I266" s="266">
        <v>0.88263888888888886</v>
      </c>
      <c r="J266" s="266">
        <v>2.4305555555555556E-2</v>
      </c>
      <c r="K266" s="266">
        <v>0.4993055555555555</v>
      </c>
      <c r="L266" s="261">
        <v>2.7800671296296296E-2</v>
      </c>
      <c r="M266" s="111">
        <f t="shared" si="10"/>
        <v>604</v>
      </c>
      <c r="N266" s="171" t="str">
        <f t="shared" si="11"/>
        <v>Rolandas Urbanavičius</v>
      </c>
    </row>
    <row r="267" spans="1:14" x14ac:dyDescent="0.25">
      <c r="A267" s="265">
        <v>18</v>
      </c>
      <c r="B267" s="265">
        <v>408</v>
      </c>
      <c r="C267" s="265" t="s">
        <v>2763</v>
      </c>
      <c r="D267" s="265" t="s">
        <v>2682</v>
      </c>
      <c r="E267" s="265" t="s">
        <v>2370</v>
      </c>
      <c r="F267" s="265" t="s">
        <v>2745</v>
      </c>
      <c r="G267" s="266">
        <v>0.21527777777777779</v>
      </c>
      <c r="H267" s="266">
        <v>3.1944444444444449E-2</v>
      </c>
      <c r="I267" s="266">
        <v>0.94652777777777775</v>
      </c>
      <c r="J267" s="266">
        <v>1.5277777777777777E-2</v>
      </c>
      <c r="K267" s="266">
        <v>0.50277777777777777</v>
      </c>
      <c r="L267" s="261">
        <v>2.8546921296296296E-2</v>
      </c>
      <c r="M267" s="111">
        <f t="shared" si="10"/>
        <v>589</v>
      </c>
      <c r="N267" s="171" t="str">
        <f t="shared" si="11"/>
        <v>Kristijonas Bekampis</v>
      </c>
    </row>
    <row r="268" spans="1:14" x14ac:dyDescent="0.25">
      <c r="A268" s="265">
        <v>19</v>
      </c>
      <c r="B268" s="265">
        <v>406</v>
      </c>
      <c r="C268" s="265" t="s">
        <v>2772</v>
      </c>
      <c r="D268" s="265" t="s">
        <v>31</v>
      </c>
      <c r="E268" s="265" t="s">
        <v>2386</v>
      </c>
      <c r="F268" s="265" t="s">
        <v>2747</v>
      </c>
      <c r="G268" s="266">
        <v>0.15625</v>
      </c>
      <c r="H268" s="266">
        <v>1.4583333333333332E-2</v>
      </c>
      <c r="I268" s="266">
        <v>0.98611111111111116</v>
      </c>
      <c r="J268" s="266">
        <v>2.361111111111111E-2</v>
      </c>
      <c r="K268" s="266">
        <v>0.53749999999999998</v>
      </c>
      <c r="L268" s="261">
        <v>2.8669814814814815E-2</v>
      </c>
      <c r="M268" s="111">
        <f t="shared" si="10"/>
        <v>586</v>
      </c>
      <c r="N268" s="171" t="str">
        <f t="shared" si="11"/>
        <v>Deimantė Barzdenytė</v>
      </c>
    </row>
    <row r="269" spans="1:14" x14ac:dyDescent="0.25">
      <c r="A269" s="265">
        <v>20</v>
      </c>
      <c r="B269" s="265">
        <v>444</v>
      </c>
      <c r="C269" s="265" t="s">
        <v>2762</v>
      </c>
      <c r="D269" s="265" t="s">
        <v>31</v>
      </c>
      <c r="E269" s="265" t="s">
        <v>2370</v>
      </c>
      <c r="F269" s="265" t="s">
        <v>2745</v>
      </c>
      <c r="G269" s="266">
        <v>0.22430555555555556</v>
      </c>
      <c r="H269" s="266">
        <v>2.9861111111111113E-2</v>
      </c>
      <c r="I269" s="266">
        <v>0.9819444444444444</v>
      </c>
      <c r="J269" s="266">
        <v>1.8055555555555557E-2</v>
      </c>
      <c r="K269" s="266">
        <v>0.4770833333333333</v>
      </c>
      <c r="L269" s="261">
        <v>2.8889803240740742E-2</v>
      </c>
      <c r="M269" s="111">
        <f t="shared" si="10"/>
        <v>582</v>
      </c>
      <c r="N269" s="171" t="str">
        <f t="shared" si="11"/>
        <v>Domas Prokopavičius</v>
      </c>
    </row>
    <row r="270" spans="1:14" x14ac:dyDescent="0.25">
      <c r="A270" s="265">
        <v>21</v>
      </c>
      <c r="B270" s="265">
        <v>426</v>
      </c>
      <c r="C270" s="265" t="s">
        <v>2995</v>
      </c>
      <c r="D270" s="265" t="s">
        <v>2750</v>
      </c>
      <c r="E270" s="265" t="s">
        <v>2370</v>
      </c>
      <c r="F270" s="265" t="s">
        <v>2745</v>
      </c>
      <c r="G270" s="266">
        <v>0.22361111111111109</v>
      </c>
      <c r="H270" s="266">
        <v>5.9722222222222225E-2</v>
      </c>
      <c r="I270" s="266">
        <v>0.95000000000000007</v>
      </c>
      <c r="J270" s="266">
        <v>1.8749999999999999E-2</v>
      </c>
      <c r="K270" s="266">
        <v>0.48194444444444445</v>
      </c>
      <c r="L270" s="261">
        <v>2.8937546296296291E-2</v>
      </c>
      <c r="M270" s="111">
        <f t="shared" si="10"/>
        <v>581</v>
      </c>
      <c r="N270" s="171" t="str">
        <f t="shared" si="11"/>
        <v>Martynas Jančys</v>
      </c>
    </row>
    <row r="271" spans="1:14" x14ac:dyDescent="0.25">
      <c r="A271" s="265">
        <v>22</v>
      </c>
      <c r="B271" s="265">
        <v>442</v>
      </c>
      <c r="C271" s="265" t="s">
        <v>2769</v>
      </c>
      <c r="D271" s="265" t="s">
        <v>864</v>
      </c>
      <c r="E271" s="265" t="s">
        <v>2386</v>
      </c>
      <c r="F271" s="265" t="s">
        <v>1299</v>
      </c>
      <c r="G271" s="266">
        <v>0.2076388888888889</v>
      </c>
      <c r="H271" s="266">
        <v>3.4722222222222224E-2</v>
      </c>
      <c r="I271" s="266">
        <v>0.95138888888888884</v>
      </c>
      <c r="J271" s="266">
        <v>1.5277777777777777E-2</v>
      </c>
      <c r="K271" s="266">
        <v>0.52708333333333335</v>
      </c>
      <c r="L271" s="261">
        <v>2.8966574074074075E-2</v>
      </c>
      <c r="M271" s="111">
        <f t="shared" si="10"/>
        <v>580</v>
      </c>
      <c r="N271" s="171" t="str">
        <f t="shared" si="11"/>
        <v>Aurika Pečiukonytė</v>
      </c>
    </row>
    <row r="272" spans="1:14" x14ac:dyDescent="0.25">
      <c r="A272" s="265">
        <v>23</v>
      </c>
      <c r="B272" s="265">
        <v>446</v>
      </c>
      <c r="C272" s="265" t="s">
        <v>2996</v>
      </c>
      <c r="D272" s="265" t="s">
        <v>2682</v>
      </c>
      <c r="E272" s="265" t="s">
        <v>2386</v>
      </c>
      <c r="F272" s="265" t="s">
        <v>1299</v>
      </c>
      <c r="G272" s="266">
        <v>0.22569444444444445</v>
      </c>
      <c r="H272" s="266">
        <v>4.4444444444444446E-2</v>
      </c>
      <c r="I272" s="266">
        <v>0.93055555555555547</v>
      </c>
      <c r="J272" s="266">
        <v>2.6388888888888889E-2</v>
      </c>
      <c r="K272" s="266">
        <v>0.51527777777777783</v>
      </c>
      <c r="L272" s="261">
        <v>2.9060439814814817E-2</v>
      </c>
      <c r="M272" s="111">
        <f t="shared" si="10"/>
        <v>578</v>
      </c>
      <c r="N272" s="171" t="str">
        <f t="shared" si="11"/>
        <v>Sonata Ramoškevičiūtė</v>
      </c>
    </row>
    <row r="273" spans="1:14" x14ac:dyDescent="0.25">
      <c r="A273" s="265">
        <v>24</v>
      </c>
      <c r="B273" s="265">
        <v>404</v>
      </c>
      <c r="C273" s="265" t="s">
        <v>2997</v>
      </c>
      <c r="D273" s="265" t="s">
        <v>2998</v>
      </c>
      <c r="E273" s="265" t="s">
        <v>2370</v>
      </c>
      <c r="F273" s="265" t="s">
        <v>2740</v>
      </c>
      <c r="G273" s="266">
        <v>0.22777777777777777</v>
      </c>
      <c r="H273" s="266">
        <v>2.2916666666666669E-2</v>
      </c>
      <c r="I273" s="266">
        <v>0.91805555555555562</v>
      </c>
      <c r="J273" s="266">
        <v>3.125E-2</v>
      </c>
      <c r="K273" s="266">
        <v>0.54722222222222217</v>
      </c>
      <c r="L273" s="261">
        <v>2.9155381944444444E-2</v>
      </c>
      <c r="M273" s="111">
        <f t="shared" si="10"/>
        <v>576</v>
      </c>
      <c r="N273" s="171" t="str">
        <f t="shared" si="11"/>
        <v>Lukas Balcaitis</v>
      </c>
    </row>
    <row r="274" spans="1:14" x14ac:dyDescent="0.25">
      <c r="A274" s="265">
        <v>25</v>
      </c>
      <c r="B274" s="265">
        <v>420</v>
      </c>
      <c r="C274" s="265" t="s">
        <v>2781</v>
      </c>
      <c r="D274" s="265" t="s">
        <v>864</v>
      </c>
      <c r="E274" s="265" t="s">
        <v>2370</v>
      </c>
      <c r="F274" s="265" t="s">
        <v>2740</v>
      </c>
      <c r="G274" s="266">
        <v>0.24583333333333335</v>
      </c>
      <c r="H274" s="266">
        <v>5.0694444444444452E-2</v>
      </c>
      <c r="I274" s="266">
        <v>0.96736111111111101</v>
      </c>
      <c r="J274" s="266">
        <v>1.4583333333333332E-2</v>
      </c>
      <c r="K274" s="266">
        <v>0.47361111111111115</v>
      </c>
      <c r="L274" s="261">
        <v>2.9228888888888888E-2</v>
      </c>
      <c r="M274" s="111">
        <f t="shared" si="10"/>
        <v>575</v>
      </c>
      <c r="N274" s="171" t="str">
        <f t="shared" si="11"/>
        <v>Domantas Gražinskis</v>
      </c>
    </row>
    <row r="275" spans="1:14" x14ac:dyDescent="0.25">
      <c r="A275" s="265">
        <v>26</v>
      </c>
      <c r="B275" s="265">
        <v>450</v>
      </c>
      <c r="C275" s="265" t="s">
        <v>2767</v>
      </c>
      <c r="D275" s="265" t="s">
        <v>2682</v>
      </c>
      <c r="E275" s="265" t="s">
        <v>2386</v>
      </c>
      <c r="F275" s="265" t="s">
        <v>2764</v>
      </c>
      <c r="G275" s="266">
        <v>0.19236111111111112</v>
      </c>
      <c r="H275" s="266">
        <v>3.0555555555555555E-2</v>
      </c>
      <c r="I275" s="266">
        <v>0.96944444444444444</v>
      </c>
      <c r="J275" s="266">
        <v>1.8055555555555557E-2</v>
      </c>
      <c r="K275" s="266">
        <v>0.55277777777777781</v>
      </c>
      <c r="L275" s="261">
        <v>2.9423391203703703E-2</v>
      </c>
      <c r="M275" s="111">
        <f t="shared" si="10"/>
        <v>571</v>
      </c>
      <c r="N275" s="171" t="str">
        <f t="shared" si="11"/>
        <v>Gustė Rimšaitė</v>
      </c>
    </row>
    <row r="276" spans="1:14" x14ac:dyDescent="0.25">
      <c r="A276" s="265">
        <v>27</v>
      </c>
      <c r="B276" s="265">
        <v>476</v>
      </c>
      <c r="C276" s="265" t="s">
        <v>2999</v>
      </c>
      <c r="D276" s="265" t="s">
        <v>3000</v>
      </c>
      <c r="E276" s="265" t="s">
        <v>2370</v>
      </c>
      <c r="F276" s="265" t="s">
        <v>2740</v>
      </c>
      <c r="G276" s="266">
        <v>0.28472222222222221</v>
      </c>
      <c r="H276" s="266">
        <v>7.1527777777777787E-2</v>
      </c>
      <c r="I276" s="266">
        <v>0.88541666666666663</v>
      </c>
      <c r="J276" s="266">
        <v>2.2222222222222223E-2</v>
      </c>
      <c r="K276" s="266">
        <v>0.50277777777777777</v>
      </c>
      <c r="L276" s="261">
        <v>2.9471944444444443E-2</v>
      </c>
      <c r="M276" s="111">
        <f t="shared" si="10"/>
        <v>570</v>
      </c>
      <c r="N276" s="171" t="str">
        <f t="shared" si="11"/>
        <v>Vaidas Žagunis</v>
      </c>
    </row>
    <row r="277" spans="1:14" x14ac:dyDescent="0.25">
      <c r="A277" s="265">
        <v>28</v>
      </c>
      <c r="B277" s="265">
        <v>400</v>
      </c>
      <c r="C277" s="265" t="s">
        <v>3001</v>
      </c>
      <c r="D277" s="265" t="s">
        <v>864</v>
      </c>
      <c r="E277" s="265" t="s">
        <v>2370</v>
      </c>
      <c r="F277" s="265" t="s">
        <v>2740</v>
      </c>
      <c r="G277" s="266">
        <v>0.27361111111111108</v>
      </c>
      <c r="H277" s="266">
        <v>7.4999999999999997E-2</v>
      </c>
      <c r="I277" s="266">
        <v>0.97013888888888899</v>
      </c>
      <c r="J277" s="266">
        <v>2.7083333333333334E-2</v>
      </c>
      <c r="K277" s="266">
        <v>0.43888888888888888</v>
      </c>
      <c r="L277" s="261">
        <v>2.97603125E-2</v>
      </c>
      <c r="M277" s="111">
        <f t="shared" si="10"/>
        <v>565</v>
      </c>
      <c r="N277" s="171" t="str">
        <f t="shared" si="11"/>
        <v>Donatas Alinauskas</v>
      </c>
    </row>
    <row r="278" spans="1:14" x14ac:dyDescent="0.25">
      <c r="A278" s="265">
        <v>29</v>
      </c>
      <c r="B278" s="265">
        <v>478</v>
      </c>
      <c r="C278" s="265" t="s">
        <v>3002</v>
      </c>
      <c r="D278" s="265" t="s">
        <v>3003</v>
      </c>
      <c r="E278" s="265" t="s">
        <v>2370</v>
      </c>
      <c r="F278" s="265" t="s">
        <v>2740</v>
      </c>
      <c r="G278" s="266">
        <v>0.23819444444444446</v>
      </c>
      <c r="H278" s="266">
        <v>2.9166666666666664E-2</v>
      </c>
      <c r="I278" s="266">
        <v>0.95972222222222225</v>
      </c>
      <c r="J278" s="266">
        <v>2.7777777777777776E-2</v>
      </c>
      <c r="K278" s="266">
        <v>0.52847222222222223</v>
      </c>
      <c r="L278" s="261">
        <v>2.9761944444444442E-2</v>
      </c>
      <c r="M278" s="111">
        <f t="shared" si="10"/>
        <v>565</v>
      </c>
      <c r="N278" s="171" t="str">
        <f t="shared" si="11"/>
        <v>Andrius Zalimas</v>
      </c>
    </row>
    <row r="279" spans="1:14" x14ac:dyDescent="0.25">
      <c r="A279" s="265">
        <v>30</v>
      </c>
      <c r="B279" s="265">
        <v>477</v>
      </c>
      <c r="C279" s="265" t="s">
        <v>2779</v>
      </c>
      <c r="D279" s="265" t="s">
        <v>864</v>
      </c>
      <c r="E279" s="265" t="s">
        <v>2370</v>
      </c>
      <c r="F279" s="265" t="s">
        <v>2740</v>
      </c>
      <c r="G279" s="266">
        <v>0.21736111111111112</v>
      </c>
      <c r="H279" s="266">
        <v>6.805555555555555E-2</v>
      </c>
      <c r="I279" s="266">
        <v>0.89236111111111116</v>
      </c>
      <c r="J279" s="266">
        <v>2.7777777777777776E-2</v>
      </c>
      <c r="K279" s="266">
        <v>0.58750000000000002</v>
      </c>
      <c r="L279" s="261">
        <v>2.9914386574074078E-2</v>
      </c>
      <c r="M279" s="111">
        <f t="shared" si="10"/>
        <v>562</v>
      </c>
      <c r="N279" s="171" t="str">
        <f t="shared" si="11"/>
        <v>Evaldas Zaikauskas</v>
      </c>
    </row>
    <row r="280" spans="1:14" x14ac:dyDescent="0.25">
      <c r="A280" s="265">
        <v>31</v>
      </c>
      <c r="B280" s="265">
        <v>447</v>
      </c>
      <c r="C280" s="265" t="s">
        <v>3004</v>
      </c>
      <c r="D280" s="265" t="s">
        <v>864</v>
      </c>
      <c r="E280" s="265" t="s">
        <v>2386</v>
      </c>
      <c r="F280" s="265" t="s">
        <v>2764</v>
      </c>
      <c r="G280" s="266">
        <v>0.16597222222222222</v>
      </c>
      <c r="H280" s="266">
        <v>4.2361111111111106E-2</v>
      </c>
      <c r="I280" s="266">
        <v>0.95763888888888893</v>
      </c>
      <c r="J280" s="266">
        <v>3.125E-2</v>
      </c>
      <c r="K280" s="266">
        <v>0.59652777777777777</v>
      </c>
      <c r="L280" s="261">
        <v>2.9916284722222224E-2</v>
      </c>
      <c r="M280" s="111">
        <f t="shared" si="10"/>
        <v>562</v>
      </c>
      <c r="N280" s="171" t="str">
        <f t="shared" si="11"/>
        <v>Marija Rapševičiūtė</v>
      </c>
    </row>
    <row r="281" spans="1:14" x14ac:dyDescent="0.25">
      <c r="A281" s="265">
        <v>32</v>
      </c>
      <c r="B281" s="265">
        <v>499</v>
      </c>
      <c r="C281" s="265" t="s">
        <v>3005</v>
      </c>
      <c r="D281" s="265" t="s">
        <v>3006</v>
      </c>
      <c r="E281" s="265" t="s">
        <v>2370</v>
      </c>
      <c r="F281" s="265" t="s">
        <v>2740</v>
      </c>
      <c r="G281" s="266">
        <v>0.27291666666666664</v>
      </c>
      <c r="H281" s="266">
        <v>4.8611111111111112E-2</v>
      </c>
      <c r="I281" s="266">
        <v>0.91180555555555554</v>
      </c>
      <c r="J281" s="266">
        <v>3.6111111111111115E-2</v>
      </c>
      <c r="K281" s="266">
        <v>0.52708333333333335</v>
      </c>
      <c r="L281" s="261">
        <v>2.9973796296296294E-2</v>
      </c>
      <c r="M281" s="111">
        <f t="shared" si="10"/>
        <v>561</v>
      </c>
      <c r="N281" s="171" t="str">
        <f t="shared" si="11"/>
        <v>Mindaugas Slapšys</v>
      </c>
    </row>
    <row r="282" spans="1:14" x14ac:dyDescent="0.25">
      <c r="A282" s="265">
        <v>33</v>
      </c>
      <c r="B282" s="265">
        <v>415</v>
      </c>
      <c r="C282" s="265" t="s">
        <v>2771</v>
      </c>
      <c r="D282" s="265" t="s">
        <v>31</v>
      </c>
      <c r="E282" s="265" t="s">
        <v>2386</v>
      </c>
      <c r="F282" s="265" t="s">
        <v>1299</v>
      </c>
      <c r="G282" s="266">
        <v>0.23611111111111113</v>
      </c>
      <c r="H282" s="266">
        <v>3.8194444444444441E-2</v>
      </c>
      <c r="I282" s="266">
        <v>0.96527777777777779</v>
      </c>
      <c r="J282" s="266">
        <v>1.4583333333333332E-2</v>
      </c>
      <c r="K282" s="266">
        <v>0.54236111111111118</v>
      </c>
      <c r="L282" s="261">
        <v>2.9976238425925922E-2</v>
      </c>
      <c r="M282" s="111">
        <f t="shared" si="10"/>
        <v>561</v>
      </c>
      <c r="N282" s="171" t="str">
        <f t="shared" si="11"/>
        <v>Kotryna Daraškevičiūtė</v>
      </c>
    </row>
    <row r="283" spans="1:14" x14ac:dyDescent="0.25">
      <c r="A283" s="265">
        <v>34</v>
      </c>
      <c r="B283" s="265">
        <v>481</v>
      </c>
      <c r="C283" s="265" t="s">
        <v>3007</v>
      </c>
      <c r="D283" s="265" t="s">
        <v>875</v>
      </c>
      <c r="E283" s="265" t="s">
        <v>2370</v>
      </c>
      <c r="F283" s="265" t="s">
        <v>2745</v>
      </c>
      <c r="G283" s="266">
        <v>0.24444444444444446</v>
      </c>
      <c r="H283" s="266">
        <v>2.361111111111111E-2</v>
      </c>
      <c r="I283" s="266">
        <v>0.98888888888888893</v>
      </c>
      <c r="J283" s="266">
        <v>1.5972222222222224E-2</v>
      </c>
      <c r="K283" s="266">
        <v>0.52569444444444446</v>
      </c>
      <c r="L283" s="261">
        <v>2.9996574074074075E-2</v>
      </c>
      <c r="M283" s="111">
        <f t="shared" si="10"/>
        <v>560</v>
      </c>
      <c r="N283" s="171" t="str">
        <f t="shared" si="11"/>
        <v>Vytautas Binkauskas</v>
      </c>
    </row>
    <row r="284" spans="1:14" x14ac:dyDescent="0.25">
      <c r="A284" s="265">
        <v>35</v>
      </c>
      <c r="B284" s="265">
        <v>425</v>
      </c>
      <c r="C284" s="265" t="s">
        <v>3008</v>
      </c>
      <c r="D284" s="265" t="s">
        <v>710</v>
      </c>
      <c r="E284" s="265" t="s">
        <v>2386</v>
      </c>
      <c r="F284" s="265" t="s">
        <v>1299</v>
      </c>
      <c r="G284" s="266">
        <v>0.30972222222222223</v>
      </c>
      <c r="H284" s="266">
        <v>5.0694444444444452E-2</v>
      </c>
      <c r="I284" s="266">
        <v>0.89236111111111116</v>
      </c>
      <c r="J284" s="266">
        <v>4.3750000000000004E-2</v>
      </c>
      <c r="K284" s="266">
        <v>0.50763888888888886</v>
      </c>
      <c r="L284" s="261">
        <v>3.0098576388888885E-2</v>
      </c>
      <c r="M284" s="111">
        <f t="shared" si="10"/>
        <v>558</v>
      </c>
      <c r="N284" s="171" t="str">
        <f t="shared" si="11"/>
        <v>Liudmila Iniakina</v>
      </c>
    </row>
    <row r="285" spans="1:14" x14ac:dyDescent="0.25">
      <c r="A285" s="265">
        <v>36</v>
      </c>
      <c r="B285" s="265">
        <v>433</v>
      </c>
      <c r="C285" s="265" t="s">
        <v>3009</v>
      </c>
      <c r="D285" s="265" t="s">
        <v>1068</v>
      </c>
      <c r="E285" s="265" t="s">
        <v>2370</v>
      </c>
      <c r="F285" s="265" t="s">
        <v>2740</v>
      </c>
      <c r="G285" s="266">
        <v>0.20277777777777781</v>
      </c>
      <c r="H285" s="266">
        <v>5.0694444444444452E-2</v>
      </c>
      <c r="I285" s="266">
        <v>0.9506944444444444</v>
      </c>
      <c r="J285" s="266">
        <v>4.1666666666666664E-2</v>
      </c>
      <c r="K285" s="266">
        <v>0.56666666666666665</v>
      </c>
      <c r="L285" s="261">
        <v>3.0229594907407408E-2</v>
      </c>
      <c r="M285" s="111">
        <f t="shared" si="10"/>
        <v>556</v>
      </c>
      <c r="N285" s="171" t="str">
        <f t="shared" si="11"/>
        <v>Dainius Kopūstas</v>
      </c>
    </row>
    <row r="286" spans="1:14" x14ac:dyDescent="0.25">
      <c r="A286" s="265">
        <v>37</v>
      </c>
      <c r="B286" s="265">
        <v>409</v>
      </c>
      <c r="C286" s="265" t="s">
        <v>2756</v>
      </c>
      <c r="D286" s="265" t="s">
        <v>864</v>
      </c>
      <c r="E286" s="265" t="s">
        <v>2370</v>
      </c>
      <c r="F286" s="265" t="s">
        <v>2740</v>
      </c>
      <c r="G286" s="266">
        <v>0.21875</v>
      </c>
      <c r="H286" s="266">
        <v>7.4305555555555555E-2</v>
      </c>
      <c r="I286" s="267">
        <v>1.0208333333333333</v>
      </c>
      <c r="J286" s="266">
        <v>2.8472222222222222E-2</v>
      </c>
      <c r="K286" s="266">
        <v>0.47638888888888892</v>
      </c>
      <c r="L286" s="261">
        <v>3.0335115740740742E-2</v>
      </c>
      <c r="M286" s="111">
        <f t="shared" si="10"/>
        <v>554</v>
      </c>
      <c r="N286" s="171" t="str">
        <f t="shared" si="11"/>
        <v>Gintautas Biekša</v>
      </c>
    </row>
    <row r="287" spans="1:14" x14ac:dyDescent="0.25">
      <c r="A287" s="265">
        <v>38</v>
      </c>
      <c r="B287" s="265">
        <v>413</v>
      </c>
      <c r="C287" s="265" t="s">
        <v>3010</v>
      </c>
      <c r="D287" s="265" t="s">
        <v>864</v>
      </c>
      <c r="E287" s="265" t="s">
        <v>2386</v>
      </c>
      <c r="F287" s="265" t="s">
        <v>1299</v>
      </c>
      <c r="G287" s="266">
        <v>0.23055555555555554</v>
      </c>
      <c r="H287" s="266">
        <v>3.0555555555555555E-2</v>
      </c>
      <c r="I287" s="267">
        <v>1.0208333333333333</v>
      </c>
      <c r="J287" s="266">
        <v>1.5972222222222224E-2</v>
      </c>
      <c r="K287" s="266">
        <v>0.52500000000000002</v>
      </c>
      <c r="L287" s="261">
        <v>3.0396157407407406E-2</v>
      </c>
      <c r="M287" s="111">
        <f t="shared" si="10"/>
        <v>553</v>
      </c>
      <c r="N287" s="171" t="str">
        <f t="shared" si="11"/>
        <v>Vaiva Dabravolskaite</v>
      </c>
    </row>
    <row r="288" spans="1:14" x14ac:dyDescent="0.25">
      <c r="A288" s="265">
        <v>39</v>
      </c>
      <c r="B288" s="265">
        <v>407</v>
      </c>
      <c r="C288" s="265" t="s">
        <v>3011</v>
      </c>
      <c r="D288" s="265" t="s">
        <v>864</v>
      </c>
      <c r="E288" s="265" t="s">
        <v>2370</v>
      </c>
      <c r="F288" s="265" t="s">
        <v>2740</v>
      </c>
      <c r="G288" s="266">
        <v>0.22638888888888889</v>
      </c>
      <c r="H288" s="266">
        <v>6.8749999999999992E-2</v>
      </c>
      <c r="I288" s="266">
        <v>0.97499999999999998</v>
      </c>
      <c r="J288" s="266">
        <v>4.1666666666666664E-2</v>
      </c>
      <c r="K288" s="266">
        <v>0.53055555555555556</v>
      </c>
      <c r="L288" s="261">
        <v>3.0737141203703702E-2</v>
      </c>
      <c r="M288" s="111">
        <f t="shared" si="10"/>
        <v>547</v>
      </c>
      <c r="N288" s="171" t="str">
        <f t="shared" si="11"/>
        <v>Andrius Baukys</v>
      </c>
    </row>
    <row r="289" spans="1:14" x14ac:dyDescent="0.25">
      <c r="A289" s="265">
        <v>40</v>
      </c>
      <c r="B289" s="265">
        <v>466</v>
      </c>
      <c r="C289" s="265" t="s">
        <v>3012</v>
      </c>
      <c r="D289" s="265" t="s">
        <v>864</v>
      </c>
      <c r="E289" s="265" t="s">
        <v>2370</v>
      </c>
      <c r="F289" s="265" t="s">
        <v>2740</v>
      </c>
      <c r="G289" s="266">
        <v>0.29097222222222224</v>
      </c>
      <c r="H289" s="266">
        <v>7.2222222222222229E-2</v>
      </c>
      <c r="I289" s="266">
        <v>0.98402777777777783</v>
      </c>
      <c r="J289" s="266">
        <v>2.2916666666666669E-2</v>
      </c>
      <c r="K289" s="266">
        <v>0.47291666666666665</v>
      </c>
      <c r="L289" s="261">
        <v>3.0739039351851852E-2</v>
      </c>
      <c r="M289" s="111">
        <f t="shared" si="10"/>
        <v>547</v>
      </c>
      <c r="N289" s="171" t="str">
        <f t="shared" si="11"/>
        <v>Kęstutis Ulinskas</v>
      </c>
    </row>
    <row r="290" spans="1:14" x14ac:dyDescent="0.25">
      <c r="A290" s="265">
        <v>41</v>
      </c>
      <c r="B290" s="265">
        <v>457</v>
      </c>
      <c r="C290" s="265" t="s">
        <v>3013</v>
      </c>
      <c r="D290" s="265" t="s">
        <v>864</v>
      </c>
      <c r="E290" s="265" t="s">
        <v>2370</v>
      </c>
      <c r="F290" s="265" t="s">
        <v>2740</v>
      </c>
      <c r="G290" s="266">
        <v>0.25</v>
      </c>
      <c r="H290" s="266">
        <v>7.4999999999999997E-2</v>
      </c>
      <c r="I290" s="266">
        <v>0.94444444444444453</v>
      </c>
      <c r="J290" s="266">
        <v>3.4722222222222224E-2</v>
      </c>
      <c r="K290" s="266">
        <v>0.56388888888888888</v>
      </c>
      <c r="L290" s="261">
        <v>3.1163576388888888E-2</v>
      </c>
      <c r="M290" s="111">
        <f t="shared" si="10"/>
        <v>539</v>
      </c>
      <c r="N290" s="171" t="str">
        <f t="shared" si="11"/>
        <v>Mantas Šidlauskas</v>
      </c>
    </row>
    <row r="291" spans="1:14" x14ac:dyDescent="0.25">
      <c r="A291" s="265">
        <v>42</v>
      </c>
      <c r="B291" s="265">
        <v>456</v>
      </c>
      <c r="C291" s="265" t="s">
        <v>3014</v>
      </c>
      <c r="D291" s="265" t="s">
        <v>3000</v>
      </c>
      <c r="E291" s="265" t="s">
        <v>2386</v>
      </c>
      <c r="F291" s="265" t="s">
        <v>1299</v>
      </c>
      <c r="G291" s="266">
        <v>0.17152777777777775</v>
      </c>
      <c r="H291" s="266">
        <v>4.0972222222222222E-2</v>
      </c>
      <c r="I291" s="267">
        <v>1.05</v>
      </c>
      <c r="J291" s="266">
        <v>1.2499999999999999E-2</v>
      </c>
      <c r="K291" s="266">
        <v>0.59305555555555556</v>
      </c>
      <c r="L291" s="261">
        <v>3.1166284722222218E-2</v>
      </c>
      <c r="M291" s="111">
        <f t="shared" si="10"/>
        <v>539</v>
      </c>
      <c r="N291" s="171" t="str">
        <f t="shared" si="11"/>
        <v>Greta Segenytė</v>
      </c>
    </row>
    <row r="292" spans="1:14" x14ac:dyDescent="0.25">
      <c r="A292" s="265">
        <v>43</v>
      </c>
      <c r="B292" s="265">
        <v>484</v>
      </c>
      <c r="C292" s="265" t="s">
        <v>3015</v>
      </c>
      <c r="D292" s="265" t="s">
        <v>864</v>
      </c>
      <c r="E292" s="265" t="s">
        <v>2370</v>
      </c>
      <c r="F292" s="265" t="s">
        <v>2740</v>
      </c>
      <c r="G292" s="266">
        <v>0.23680555555555557</v>
      </c>
      <c r="H292" s="266">
        <v>2.0833333333333332E-2</v>
      </c>
      <c r="I292" s="267">
        <v>1.0597222222222222</v>
      </c>
      <c r="J292" s="266">
        <v>1.8055555555555557E-2</v>
      </c>
      <c r="K292" s="266">
        <v>0.54722222222222217</v>
      </c>
      <c r="L292" s="261">
        <v>3.139984953703704E-2</v>
      </c>
      <c r="M292" s="111">
        <f t="shared" si="10"/>
        <v>535</v>
      </c>
      <c r="N292" s="171" t="str">
        <f t="shared" si="11"/>
        <v>Ruslan Pavlov</v>
      </c>
    </row>
    <row r="293" spans="1:14" x14ac:dyDescent="0.25">
      <c r="A293" s="265">
        <v>44</v>
      </c>
      <c r="B293" s="265">
        <v>472</v>
      </c>
      <c r="C293" s="265" t="s">
        <v>3016</v>
      </c>
      <c r="D293" s="265" t="s">
        <v>3017</v>
      </c>
      <c r="E293" s="265" t="s">
        <v>2370</v>
      </c>
      <c r="F293" s="265" t="s">
        <v>2740</v>
      </c>
      <c r="G293" s="266">
        <v>0.2902777777777778</v>
      </c>
      <c r="H293" s="266">
        <v>4.5138888888888888E-2</v>
      </c>
      <c r="I293" s="267">
        <v>1.01875</v>
      </c>
      <c r="J293" s="266">
        <v>1.9444444444444445E-2</v>
      </c>
      <c r="K293" s="266">
        <v>0.50972222222222219</v>
      </c>
      <c r="L293" s="261">
        <v>3.1414490740740743E-2</v>
      </c>
      <c r="M293" s="111">
        <f t="shared" si="10"/>
        <v>535</v>
      </c>
      <c r="N293" s="171" t="str">
        <f t="shared" si="11"/>
        <v>Rimvydas Vaitulevičius</v>
      </c>
    </row>
    <row r="294" spans="1:14" x14ac:dyDescent="0.25">
      <c r="A294" s="265">
        <v>45</v>
      </c>
      <c r="B294" s="265">
        <v>480</v>
      </c>
      <c r="C294" s="265" t="s">
        <v>3018</v>
      </c>
      <c r="D294" s="265" t="s">
        <v>2750</v>
      </c>
      <c r="E294" s="265" t="s">
        <v>2370</v>
      </c>
      <c r="F294" s="265" t="s">
        <v>2745</v>
      </c>
      <c r="G294" s="266">
        <v>0.19722222222222222</v>
      </c>
      <c r="H294" s="266">
        <v>4.7916666666666663E-2</v>
      </c>
      <c r="I294" s="266">
        <v>0.98958333333333337</v>
      </c>
      <c r="J294" s="266">
        <v>3.0555555555555555E-2</v>
      </c>
      <c r="K294" s="266">
        <v>0.63472222222222219</v>
      </c>
      <c r="L294" s="261">
        <v>3.169579861111111E-2</v>
      </c>
      <c r="M294" s="111">
        <f t="shared" si="10"/>
        <v>530</v>
      </c>
      <c r="N294" s="171" t="str">
        <f t="shared" si="11"/>
        <v>Nikita Žukas</v>
      </c>
    </row>
    <row r="295" spans="1:14" x14ac:dyDescent="0.25">
      <c r="A295" s="265">
        <v>46</v>
      </c>
      <c r="B295" s="265">
        <v>412</v>
      </c>
      <c r="C295" s="265" t="s">
        <v>3019</v>
      </c>
      <c r="D295" s="265" t="s">
        <v>2251</v>
      </c>
      <c r="E295" s="265" t="s">
        <v>2370</v>
      </c>
      <c r="F295" s="265" t="s">
        <v>2740</v>
      </c>
      <c r="G295" s="266">
        <v>0.20694444444444446</v>
      </c>
      <c r="H295" s="266">
        <v>0.13402777777777777</v>
      </c>
      <c r="I295" s="266">
        <v>0.99722222222222223</v>
      </c>
      <c r="J295" s="266">
        <v>2.4305555555555556E-2</v>
      </c>
      <c r="K295" s="266">
        <v>0.53888888888888886</v>
      </c>
      <c r="L295" s="261">
        <v>3.1709629629629629E-2</v>
      </c>
      <c r="M295" s="111">
        <f t="shared" si="10"/>
        <v>530</v>
      </c>
      <c r="N295" s="171" t="str">
        <f t="shared" si="11"/>
        <v>Jurijus Čugajus</v>
      </c>
    </row>
    <row r="296" spans="1:14" x14ac:dyDescent="0.25">
      <c r="A296" s="265">
        <v>47</v>
      </c>
      <c r="B296" s="265">
        <v>451</v>
      </c>
      <c r="C296" s="265" t="s">
        <v>3020</v>
      </c>
      <c r="D296" s="265" t="s">
        <v>864</v>
      </c>
      <c r="E296" s="265" t="s">
        <v>2370</v>
      </c>
      <c r="F296" s="265" t="s">
        <v>2740</v>
      </c>
      <c r="G296" s="266">
        <v>0.25555555555555559</v>
      </c>
      <c r="H296" s="266">
        <v>6.3194444444444442E-2</v>
      </c>
      <c r="I296" s="267">
        <v>1.0006944444444443</v>
      </c>
      <c r="J296" s="266">
        <v>2.2222222222222223E-2</v>
      </c>
      <c r="K296" s="266">
        <v>0.56666666666666665</v>
      </c>
      <c r="L296" s="261">
        <v>3.182519675925926E-2</v>
      </c>
      <c r="M296" s="111">
        <f t="shared" si="10"/>
        <v>528</v>
      </c>
      <c r="N296" s="171" t="str">
        <f t="shared" si="11"/>
        <v>Linas Rudelis</v>
      </c>
    </row>
    <row r="297" spans="1:14" x14ac:dyDescent="0.25">
      <c r="A297" s="265">
        <v>48</v>
      </c>
      <c r="B297" s="265">
        <v>434</v>
      </c>
      <c r="C297" s="265" t="s">
        <v>2775</v>
      </c>
      <c r="D297" s="265" t="s">
        <v>879</v>
      </c>
      <c r="E297" s="265" t="s">
        <v>2386</v>
      </c>
      <c r="F297" s="265" t="s">
        <v>1299</v>
      </c>
      <c r="G297" s="266">
        <v>0.33194444444444443</v>
      </c>
      <c r="H297" s="266">
        <v>5.1388888888888894E-2</v>
      </c>
      <c r="I297" s="266">
        <v>0.9819444444444444</v>
      </c>
      <c r="J297" s="266">
        <v>3.8194444444444441E-2</v>
      </c>
      <c r="K297" s="266">
        <v>0.50763888888888886</v>
      </c>
      <c r="L297" s="261">
        <v>3.1875370370370373E-2</v>
      </c>
      <c r="M297" s="111">
        <f t="shared" si="10"/>
        <v>527</v>
      </c>
      <c r="N297" s="171" t="str">
        <f t="shared" si="11"/>
        <v>Neringa Kriščiūnienė</v>
      </c>
    </row>
    <row r="298" spans="1:14" x14ac:dyDescent="0.25">
      <c r="A298" s="265">
        <v>49</v>
      </c>
      <c r="B298" s="265">
        <v>410</v>
      </c>
      <c r="C298" s="265" t="s">
        <v>3021</v>
      </c>
      <c r="D298" s="265" t="s">
        <v>3017</v>
      </c>
      <c r="E298" s="265" t="s">
        <v>2370</v>
      </c>
      <c r="F298" s="265" t="s">
        <v>2740</v>
      </c>
      <c r="G298" s="266">
        <v>0.28611111111111115</v>
      </c>
      <c r="H298" s="266">
        <v>7.1527777777777787E-2</v>
      </c>
      <c r="I298" s="266">
        <v>0.95694444444444438</v>
      </c>
      <c r="J298" s="266">
        <v>2.5694444444444447E-2</v>
      </c>
      <c r="K298" s="266">
        <v>0.5708333333333333</v>
      </c>
      <c r="L298" s="261">
        <v>3.1881342592592593E-2</v>
      </c>
      <c r="M298" s="111">
        <f t="shared" si="10"/>
        <v>527</v>
      </c>
      <c r="N298" s="171" t="str">
        <f t="shared" si="11"/>
        <v>Andrius Bružas</v>
      </c>
    </row>
    <row r="299" spans="1:14" x14ac:dyDescent="0.25">
      <c r="A299" s="265">
        <v>50</v>
      </c>
      <c r="B299" s="265">
        <v>479</v>
      </c>
      <c r="C299" s="265" t="s">
        <v>3022</v>
      </c>
      <c r="D299" s="265" t="s">
        <v>3003</v>
      </c>
      <c r="E299" s="265" t="s">
        <v>2386</v>
      </c>
      <c r="F299" s="265" t="s">
        <v>1299</v>
      </c>
      <c r="G299" s="266">
        <v>0.3298611111111111</v>
      </c>
      <c r="H299" s="266">
        <v>5.8333333333333327E-2</v>
      </c>
      <c r="I299" s="267">
        <v>1.0131944444444445</v>
      </c>
      <c r="J299" s="266">
        <v>2.6388888888888889E-2</v>
      </c>
      <c r="K299" s="266">
        <v>0.50555555555555554</v>
      </c>
      <c r="L299" s="261">
        <v>3.2262210648148146E-2</v>
      </c>
      <c r="M299" s="111">
        <f t="shared" si="10"/>
        <v>521</v>
      </c>
      <c r="N299" s="171" t="str">
        <f t="shared" si="11"/>
        <v>Reda Žalimienė</v>
      </c>
    </row>
    <row r="300" spans="1:14" x14ac:dyDescent="0.25">
      <c r="A300" s="265">
        <v>51</v>
      </c>
      <c r="B300" s="265">
        <v>403</v>
      </c>
      <c r="C300" s="265" t="s">
        <v>2773</v>
      </c>
      <c r="D300" s="265" t="s">
        <v>864</v>
      </c>
      <c r="E300" s="265" t="s">
        <v>2370</v>
      </c>
      <c r="F300" s="265" t="s">
        <v>2742</v>
      </c>
      <c r="G300" s="266">
        <v>0.27499999999999997</v>
      </c>
      <c r="H300" s="266">
        <v>8.819444444444445E-2</v>
      </c>
      <c r="I300" s="266">
        <v>0.95347222222222217</v>
      </c>
      <c r="J300" s="266">
        <v>1.8749999999999999E-2</v>
      </c>
      <c r="K300" s="266">
        <v>0.60347222222222219</v>
      </c>
      <c r="L300" s="261">
        <v>3.2337349537037034E-2</v>
      </c>
      <c r="M300" s="111">
        <f t="shared" si="10"/>
        <v>520</v>
      </c>
      <c r="N300" s="171" t="str">
        <f t="shared" si="11"/>
        <v>Tautvydas Artamanovskis</v>
      </c>
    </row>
    <row r="301" spans="1:14" x14ac:dyDescent="0.25">
      <c r="A301" s="265">
        <v>52</v>
      </c>
      <c r="B301" s="265">
        <v>469</v>
      </c>
      <c r="C301" s="265" t="s">
        <v>2789</v>
      </c>
      <c r="D301" s="265" t="s">
        <v>864</v>
      </c>
      <c r="E301" s="265" t="s">
        <v>2370</v>
      </c>
      <c r="F301" s="265" t="s">
        <v>2740</v>
      </c>
      <c r="G301" s="266">
        <v>0.26805555555555555</v>
      </c>
      <c r="H301" s="266">
        <v>7.2222222222222229E-2</v>
      </c>
      <c r="I301" s="267">
        <v>1.0625</v>
      </c>
      <c r="J301" s="266">
        <v>1.6666666666666666E-2</v>
      </c>
      <c r="K301" s="266">
        <v>0.52152777777777781</v>
      </c>
      <c r="L301" s="261">
        <v>3.237233796296296E-2</v>
      </c>
      <c r="M301" s="111">
        <f t="shared" si="10"/>
        <v>519</v>
      </c>
      <c r="N301" s="171" t="str">
        <f t="shared" si="11"/>
        <v>Vygandas Urbonas</v>
      </c>
    </row>
    <row r="302" spans="1:14" x14ac:dyDescent="0.25">
      <c r="A302" s="265">
        <v>53</v>
      </c>
      <c r="B302" s="265">
        <v>483</v>
      </c>
      <c r="C302" s="265" t="s">
        <v>2790</v>
      </c>
      <c r="D302" s="265" t="s">
        <v>864</v>
      </c>
      <c r="E302" s="265" t="s">
        <v>2370</v>
      </c>
      <c r="F302" s="265" t="s">
        <v>2740</v>
      </c>
      <c r="G302" s="266">
        <v>0.24513888888888888</v>
      </c>
      <c r="H302" s="266">
        <v>4.9305555555555554E-2</v>
      </c>
      <c r="I302" s="267">
        <v>1.0756944444444445</v>
      </c>
      <c r="J302" s="266">
        <v>1.2499999999999999E-2</v>
      </c>
      <c r="K302" s="266">
        <v>0.56111111111111112</v>
      </c>
      <c r="L302" s="261">
        <v>3.2425509259259265E-2</v>
      </c>
      <c r="M302" s="111">
        <f t="shared" si="10"/>
        <v>518</v>
      </c>
      <c r="N302" s="171" t="str">
        <f t="shared" si="11"/>
        <v>Ronaldas Burokas</v>
      </c>
    </row>
    <row r="303" spans="1:14" x14ac:dyDescent="0.25">
      <c r="A303" s="265">
        <v>54</v>
      </c>
      <c r="B303" s="265">
        <v>461</v>
      </c>
      <c r="C303" s="265" t="s">
        <v>2784</v>
      </c>
      <c r="D303" s="265" t="s">
        <v>2785</v>
      </c>
      <c r="E303" s="265" t="s">
        <v>2370</v>
      </c>
      <c r="F303" s="265" t="s">
        <v>2740</v>
      </c>
      <c r="G303" s="266">
        <v>0.25138888888888888</v>
      </c>
      <c r="H303" s="266">
        <v>7.2916666666666671E-2</v>
      </c>
      <c r="I303" s="267">
        <v>1.0319444444444443</v>
      </c>
      <c r="J303" s="266">
        <v>4.3055555555555562E-2</v>
      </c>
      <c r="K303" s="266">
        <v>0.55277777777777781</v>
      </c>
      <c r="L303" s="261">
        <v>3.2557881944444443E-2</v>
      </c>
      <c r="M303" s="111">
        <f t="shared" si="10"/>
        <v>516</v>
      </c>
      <c r="N303" s="171" t="str">
        <f t="shared" si="11"/>
        <v>Saulius Stankevičius</v>
      </c>
    </row>
    <row r="304" spans="1:14" x14ac:dyDescent="0.25">
      <c r="A304" s="265">
        <v>55</v>
      </c>
      <c r="B304" s="265">
        <v>485</v>
      </c>
      <c r="C304" s="265" t="s">
        <v>3023</v>
      </c>
      <c r="D304" s="265" t="s">
        <v>3024</v>
      </c>
      <c r="E304" s="265" t="s">
        <v>2370</v>
      </c>
      <c r="F304" s="265" t="s">
        <v>2740</v>
      </c>
      <c r="G304" s="266">
        <v>0.29305555555555557</v>
      </c>
      <c r="H304" s="266">
        <v>6.458333333333334E-2</v>
      </c>
      <c r="I304" s="267">
        <v>1.007638888888889</v>
      </c>
      <c r="J304" s="266">
        <v>2.2222222222222223E-2</v>
      </c>
      <c r="K304" s="266">
        <v>0.56944444444444442</v>
      </c>
      <c r="L304" s="261">
        <v>3.2641168981481485E-2</v>
      </c>
      <c r="M304" s="111">
        <f t="shared" si="10"/>
        <v>515</v>
      </c>
      <c r="N304" s="171" t="str">
        <f t="shared" si="11"/>
        <v>Audrius Jaraminas</v>
      </c>
    </row>
    <row r="305" spans="1:14" x14ac:dyDescent="0.25">
      <c r="A305" s="265">
        <v>56</v>
      </c>
      <c r="B305" s="265">
        <v>443</v>
      </c>
      <c r="C305" s="265" t="s">
        <v>3025</v>
      </c>
      <c r="D305" s="265" t="s">
        <v>864</v>
      </c>
      <c r="E305" s="265" t="s">
        <v>2370</v>
      </c>
      <c r="F305" s="265" t="s">
        <v>2740</v>
      </c>
      <c r="G305" s="266">
        <v>0.29791666666666666</v>
      </c>
      <c r="H305" s="266">
        <v>7.013888888888889E-2</v>
      </c>
      <c r="I305" s="267">
        <v>1.054861111111111</v>
      </c>
      <c r="J305" s="266">
        <v>2.361111111111111E-2</v>
      </c>
      <c r="K305" s="266">
        <v>0.5180555555555556</v>
      </c>
      <c r="L305" s="261">
        <v>3.2768935185185186E-2</v>
      </c>
      <c r="M305" s="111">
        <f t="shared" si="10"/>
        <v>513</v>
      </c>
      <c r="N305" s="171" t="str">
        <f t="shared" si="11"/>
        <v>Ramunas Polujanskis</v>
      </c>
    </row>
    <row r="306" spans="1:14" x14ac:dyDescent="0.25">
      <c r="A306" s="265">
        <v>57</v>
      </c>
      <c r="B306" s="265">
        <v>475</v>
      </c>
      <c r="C306" s="265" t="s">
        <v>3026</v>
      </c>
      <c r="D306" s="265" t="s">
        <v>2750</v>
      </c>
      <c r="E306" s="265" t="s">
        <v>2386</v>
      </c>
      <c r="F306" s="265" t="s">
        <v>2747</v>
      </c>
      <c r="G306" s="266">
        <v>0.19027777777777777</v>
      </c>
      <c r="H306" s="266">
        <v>4.2361111111111106E-2</v>
      </c>
      <c r="I306" s="267">
        <v>1.0513888888888889</v>
      </c>
      <c r="J306" s="266">
        <v>2.6388888888888889E-2</v>
      </c>
      <c r="K306" s="266">
        <v>0.65763888888888888</v>
      </c>
      <c r="L306" s="261">
        <v>3.2815868055555551E-2</v>
      </c>
      <c r="M306" s="111">
        <f t="shared" si="10"/>
        <v>512</v>
      </c>
      <c r="N306" s="171" t="str">
        <f t="shared" si="11"/>
        <v>Liepa Žabaitė</v>
      </c>
    </row>
    <row r="307" spans="1:14" x14ac:dyDescent="0.25">
      <c r="A307" s="265">
        <v>58</v>
      </c>
      <c r="B307" s="265">
        <v>459</v>
      </c>
      <c r="C307" s="265" t="s">
        <v>3027</v>
      </c>
      <c r="D307" s="265" t="s">
        <v>864</v>
      </c>
      <c r="E307" s="265" t="s">
        <v>2370</v>
      </c>
      <c r="F307" s="265" t="s">
        <v>2740</v>
      </c>
      <c r="G307" s="266">
        <v>0.24444444444444446</v>
      </c>
      <c r="H307" s="266">
        <v>9.4444444444444442E-2</v>
      </c>
      <c r="I307" s="267">
        <v>1.0374999999999999</v>
      </c>
      <c r="J307" s="266">
        <v>2.0833333333333332E-2</v>
      </c>
      <c r="K307" s="266">
        <v>0.57222222222222219</v>
      </c>
      <c r="L307" s="261">
        <v>3.2847592592592595E-2</v>
      </c>
      <c r="M307" s="111">
        <f t="shared" si="10"/>
        <v>512</v>
      </c>
      <c r="N307" s="171" t="str">
        <f t="shared" si="11"/>
        <v>Matas Smilgevičius</v>
      </c>
    </row>
    <row r="308" spans="1:14" x14ac:dyDescent="0.25">
      <c r="A308" s="265">
        <v>59</v>
      </c>
      <c r="B308" s="265">
        <v>422</v>
      </c>
      <c r="C308" s="265" t="s">
        <v>2774</v>
      </c>
      <c r="D308" s="265" t="s">
        <v>2682</v>
      </c>
      <c r="E308" s="265" t="s">
        <v>2370</v>
      </c>
      <c r="F308" s="265" t="s">
        <v>2745</v>
      </c>
      <c r="G308" s="266">
        <v>0.22013888888888888</v>
      </c>
      <c r="H308" s="266">
        <v>5.1388888888888894E-2</v>
      </c>
      <c r="I308" s="267">
        <v>1.0569444444444445</v>
      </c>
      <c r="J308" s="266">
        <v>2.2222222222222223E-2</v>
      </c>
      <c r="K308" s="266">
        <v>0.62777777777777777</v>
      </c>
      <c r="L308" s="261">
        <v>3.3000057870370365E-2</v>
      </c>
      <c r="M308" s="111">
        <f t="shared" si="10"/>
        <v>509</v>
      </c>
      <c r="N308" s="171" t="str">
        <f t="shared" si="11"/>
        <v>Erikas Gruzdys</v>
      </c>
    </row>
    <row r="309" spans="1:14" x14ac:dyDescent="0.25">
      <c r="A309" s="265">
        <v>60</v>
      </c>
      <c r="B309" s="265">
        <v>437</v>
      </c>
      <c r="C309" s="265" t="s">
        <v>3028</v>
      </c>
      <c r="D309" s="265" t="s">
        <v>864</v>
      </c>
      <c r="E309" s="265" t="s">
        <v>2370</v>
      </c>
      <c r="F309" s="265" t="s">
        <v>2740</v>
      </c>
      <c r="G309" s="266">
        <v>0.20416666666666669</v>
      </c>
      <c r="H309" s="266">
        <v>5.7638888888888885E-2</v>
      </c>
      <c r="I309" s="267">
        <v>1.1381944444444445</v>
      </c>
      <c r="J309" s="266">
        <v>1.8055555555555557E-2</v>
      </c>
      <c r="K309" s="266">
        <v>0.58124999999999993</v>
      </c>
      <c r="L309" s="261">
        <v>3.3349166666666666E-2</v>
      </c>
      <c r="M309" s="111">
        <f t="shared" si="10"/>
        <v>504</v>
      </c>
      <c r="N309" s="171" t="str">
        <f t="shared" si="11"/>
        <v>Egidijus Kvedaras</v>
      </c>
    </row>
    <row r="310" spans="1:14" x14ac:dyDescent="0.25">
      <c r="A310" s="265">
        <v>61</v>
      </c>
      <c r="B310" s="265">
        <v>416</v>
      </c>
      <c r="C310" s="265" t="s">
        <v>3029</v>
      </c>
      <c r="D310" s="265" t="s">
        <v>864</v>
      </c>
      <c r="E310" s="265" t="s">
        <v>2370</v>
      </c>
      <c r="F310" s="265" t="s">
        <v>2740</v>
      </c>
      <c r="G310" s="266">
        <v>0.22916666666666666</v>
      </c>
      <c r="H310" s="266">
        <v>0.1361111111111111</v>
      </c>
      <c r="I310" s="267">
        <v>1.1069444444444445</v>
      </c>
      <c r="J310" s="266">
        <v>2.9166666666666664E-2</v>
      </c>
      <c r="K310" s="266">
        <v>0.51736111111111105</v>
      </c>
      <c r="L310" s="261">
        <v>3.3672800925925929E-2</v>
      </c>
      <c r="M310" s="111">
        <f t="shared" si="10"/>
        <v>499</v>
      </c>
      <c r="N310" s="171" t="str">
        <f t="shared" si="11"/>
        <v>Edvinas Dzimanavicius</v>
      </c>
    </row>
    <row r="311" spans="1:14" x14ac:dyDescent="0.25">
      <c r="A311" s="265">
        <v>62</v>
      </c>
      <c r="B311" s="265">
        <v>421</v>
      </c>
      <c r="C311" s="265" t="s">
        <v>3030</v>
      </c>
      <c r="D311" s="265" t="s">
        <v>864</v>
      </c>
      <c r="E311" s="265" t="s">
        <v>2386</v>
      </c>
      <c r="F311" s="265" t="s">
        <v>1299</v>
      </c>
      <c r="G311" s="266">
        <v>0.25972222222222224</v>
      </c>
      <c r="H311" s="266">
        <v>9.5833333333333326E-2</v>
      </c>
      <c r="I311" s="267">
        <v>1.007638888888889</v>
      </c>
      <c r="J311" s="266">
        <v>1.8055555555555557E-2</v>
      </c>
      <c r="K311" s="266">
        <v>0.64444444444444449</v>
      </c>
      <c r="L311" s="261">
        <v>3.378510416666667E-2</v>
      </c>
      <c r="M311" s="111">
        <f t="shared" si="10"/>
        <v>497</v>
      </c>
      <c r="N311" s="171" t="str">
        <f t="shared" si="11"/>
        <v>Gabriele Grusliene</v>
      </c>
    </row>
    <row r="312" spans="1:14" x14ac:dyDescent="0.25">
      <c r="A312" s="265">
        <v>63</v>
      </c>
      <c r="B312" s="265">
        <v>430</v>
      </c>
      <c r="C312" s="265" t="s">
        <v>3031</v>
      </c>
      <c r="D312" s="265" t="s">
        <v>864</v>
      </c>
      <c r="E312" s="265" t="s">
        <v>2370</v>
      </c>
      <c r="F312" s="265" t="s">
        <v>2740</v>
      </c>
      <c r="G312" s="266">
        <v>0.35069444444444442</v>
      </c>
      <c r="H312" s="266">
        <v>6.5972222222222224E-2</v>
      </c>
      <c r="I312" s="267">
        <v>1.1041666666666667</v>
      </c>
      <c r="J312" s="266">
        <v>2.2222222222222223E-2</v>
      </c>
      <c r="K312" s="266">
        <v>0.48958333333333331</v>
      </c>
      <c r="L312" s="261">
        <v>3.3912326388888893E-2</v>
      </c>
      <c r="M312" s="111">
        <f t="shared" si="10"/>
        <v>496</v>
      </c>
      <c r="N312" s="171" t="str">
        <f t="shared" si="11"/>
        <v>Mindaugas Juška</v>
      </c>
    </row>
    <row r="313" spans="1:14" x14ac:dyDescent="0.25">
      <c r="A313" s="265">
        <v>64</v>
      </c>
      <c r="B313" s="265">
        <v>452</v>
      </c>
      <c r="C313" s="265" t="s">
        <v>3032</v>
      </c>
      <c r="D313" s="265" t="s">
        <v>3033</v>
      </c>
      <c r="E313" s="265" t="s">
        <v>2370</v>
      </c>
      <c r="F313" s="265" t="s">
        <v>2740</v>
      </c>
      <c r="G313" s="266">
        <v>0.34236111111111112</v>
      </c>
      <c r="H313" s="266">
        <v>4.2361111111111106E-2</v>
      </c>
      <c r="I313" s="267">
        <v>1.0722222222222222</v>
      </c>
      <c r="J313" s="266">
        <v>2.5694444444444447E-2</v>
      </c>
      <c r="K313" s="266">
        <v>0.55347222222222225</v>
      </c>
      <c r="L313" s="261">
        <v>3.3962789351851853E-2</v>
      </c>
      <c r="M313" s="111">
        <f t="shared" si="10"/>
        <v>495</v>
      </c>
      <c r="N313" s="171" t="str">
        <f t="shared" si="11"/>
        <v>Valentinas Ryckovas</v>
      </c>
    </row>
    <row r="314" spans="1:14" x14ac:dyDescent="0.25">
      <c r="A314" s="265">
        <v>65</v>
      </c>
      <c r="B314" s="265">
        <v>471</v>
      </c>
      <c r="C314" s="265" t="s">
        <v>3034</v>
      </c>
      <c r="D314" s="265" t="s">
        <v>3017</v>
      </c>
      <c r="E314" s="265" t="s">
        <v>2386</v>
      </c>
      <c r="F314" s="265" t="s">
        <v>1299</v>
      </c>
      <c r="G314" s="266">
        <v>0.26527777777777778</v>
      </c>
      <c r="H314" s="266">
        <v>8.0555555555555561E-2</v>
      </c>
      <c r="I314" s="267">
        <v>1.0604166666666666</v>
      </c>
      <c r="J314" s="266">
        <v>2.2916666666666669E-2</v>
      </c>
      <c r="K314" s="266">
        <v>0.60763888888888895</v>
      </c>
      <c r="L314" s="261">
        <v>3.3976076388888894E-2</v>
      </c>
      <c r="M314" s="111">
        <f t="shared" si="10"/>
        <v>495</v>
      </c>
      <c r="N314" s="171" t="str">
        <f t="shared" si="11"/>
        <v>Eglė Vaitkevičiūtė</v>
      </c>
    </row>
    <row r="315" spans="1:14" x14ac:dyDescent="0.25">
      <c r="A315" s="265">
        <v>66</v>
      </c>
      <c r="B315" s="265">
        <v>458</v>
      </c>
      <c r="C315" s="265" t="s">
        <v>3035</v>
      </c>
      <c r="D315" s="265" t="s">
        <v>710</v>
      </c>
      <c r="E315" s="265" t="s">
        <v>2386</v>
      </c>
      <c r="F315" s="265" t="s">
        <v>1299</v>
      </c>
      <c r="G315" s="266">
        <v>0.30138888888888887</v>
      </c>
      <c r="H315" s="266">
        <v>5.8333333333333327E-2</v>
      </c>
      <c r="I315" s="267">
        <v>1.1048611111111111</v>
      </c>
      <c r="J315" s="266">
        <v>2.013888888888889E-2</v>
      </c>
      <c r="K315" s="266">
        <v>0.57500000000000007</v>
      </c>
      <c r="L315" s="261">
        <v>3.4372662037037038E-2</v>
      </c>
      <c r="M315" s="111">
        <f t="shared" ref="M315:M328" si="12">IFERROR(ROUND($L$250/L315*700,0),0)</f>
        <v>489</v>
      </c>
      <c r="N315" s="171" t="str">
        <f t="shared" ref="N315:N328" si="13">RIGHT(C315,(LEN(C315)-FIND(" ",C315,1)))&amp;" "&amp;LEFT(C315,(FIND(" ",C315)-1))</f>
        <v>Aistė Sinkevičienė</v>
      </c>
    </row>
    <row r="316" spans="1:14" x14ac:dyDescent="0.25">
      <c r="A316" s="265">
        <v>67</v>
      </c>
      <c r="B316" s="265">
        <v>453</v>
      </c>
      <c r="C316" s="265" t="s">
        <v>3036</v>
      </c>
      <c r="D316" s="265" t="s">
        <v>864</v>
      </c>
      <c r="E316" s="265" t="s">
        <v>2370</v>
      </c>
      <c r="F316" s="265" t="s">
        <v>2740</v>
      </c>
      <c r="G316" s="266">
        <v>0.33263888888888887</v>
      </c>
      <c r="H316" s="266">
        <v>8.0555555555555561E-2</v>
      </c>
      <c r="I316" s="267">
        <v>1.1472222222222224</v>
      </c>
      <c r="J316" s="266">
        <v>1.7361111111111112E-2</v>
      </c>
      <c r="K316" s="266">
        <v>0.49236111111111108</v>
      </c>
      <c r="L316" s="261">
        <v>3.4533530092592586E-2</v>
      </c>
      <c r="M316" s="111">
        <f t="shared" si="12"/>
        <v>487</v>
      </c>
      <c r="N316" s="171" t="str">
        <f t="shared" si="13"/>
        <v>Mantas Sabutis</v>
      </c>
    </row>
    <row r="317" spans="1:14" x14ac:dyDescent="0.25">
      <c r="A317" s="265">
        <v>68</v>
      </c>
      <c r="B317" s="265">
        <v>411</v>
      </c>
      <c r="C317" s="265" t="s">
        <v>3037</v>
      </c>
      <c r="D317" s="265" t="s">
        <v>710</v>
      </c>
      <c r="E317" s="265" t="s">
        <v>2386</v>
      </c>
      <c r="F317" s="265" t="s">
        <v>1299</v>
      </c>
      <c r="G317" s="266">
        <v>0.2986111111111111</v>
      </c>
      <c r="H317" s="266">
        <v>6.3194444444444442E-2</v>
      </c>
      <c r="I317" s="267">
        <v>1.1118055555555555</v>
      </c>
      <c r="J317" s="266">
        <v>2.0833333333333332E-2</v>
      </c>
      <c r="K317" s="266">
        <v>0.61319444444444449</v>
      </c>
      <c r="L317" s="261">
        <v>3.5157442129629631E-2</v>
      </c>
      <c r="M317" s="111">
        <f t="shared" si="12"/>
        <v>478</v>
      </c>
      <c r="N317" s="171" t="str">
        <f t="shared" si="13"/>
        <v>Ilona Čiužienė</v>
      </c>
    </row>
    <row r="318" spans="1:14" x14ac:dyDescent="0.25">
      <c r="A318" s="265">
        <v>69</v>
      </c>
      <c r="B318" s="265">
        <v>438</v>
      </c>
      <c r="C318" s="265" t="s">
        <v>3038</v>
      </c>
      <c r="D318" s="265" t="s">
        <v>864</v>
      </c>
      <c r="E318" s="265" t="s">
        <v>2370</v>
      </c>
      <c r="F318" s="265" t="s">
        <v>2742</v>
      </c>
      <c r="G318" s="266">
        <v>0.30624999999999997</v>
      </c>
      <c r="H318" s="266">
        <v>2.9861111111111113E-2</v>
      </c>
      <c r="I318" s="267">
        <v>1.1243055555555557</v>
      </c>
      <c r="J318" s="266">
        <v>2.0833333333333332E-2</v>
      </c>
      <c r="K318" s="266">
        <v>0.64861111111111114</v>
      </c>
      <c r="L318" s="261">
        <v>3.5530428240740743E-2</v>
      </c>
      <c r="M318" s="111">
        <f t="shared" si="12"/>
        <v>473</v>
      </c>
      <c r="N318" s="171" t="str">
        <f t="shared" si="13"/>
        <v>Karolis Kvedaras</v>
      </c>
    </row>
    <row r="319" spans="1:14" x14ac:dyDescent="0.25">
      <c r="A319" s="265">
        <v>70</v>
      </c>
      <c r="B319" s="265">
        <v>454</v>
      </c>
      <c r="C319" s="265" t="s">
        <v>3039</v>
      </c>
      <c r="D319" s="265" t="s">
        <v>864</v>
      </c>
      <c r="E319" s="265" t="s">
        <v>2370</v>
      </c>
      <c r="F319" s="265" t="s">
        <v>2740</v>
      </c>
      <c r="G319" s="266">
        <v>0.2951388888888889</v>
      </c>
      <c r="H319" s="266">
        <v>0.10208333333333335</v>
      </c>
      <c r="I319" s="267">
        <v>1.0840277777777778</v>
      </c>
      <c r="J319" s="266">
        <v>4.8611111111111112E-2</v>
      </c>
      <c r="K319" s="266">
        <v>0.61805555555555558</v>
      </c>
      <c r="L319" s="261">
        <v>3.5825300925925931E-2</v>
      </c>
      <c r="M319" s="111">
        <f t="shared" si="12"/>
        <v>469</v>
      </c>
      <c r="N319" s="171" t="str">
        <f t="shared" si="13"/>
        <v>Antanas Sagatauskas</v>
      </c>
    </row>
    <row r="320" spans="1:14" x14ac:dyDescent="0.25">
      <c r="A320" s="265">
        <v>71</v>
      </c>
      <c r="B320" s="265">
        <v>401</v>
      </c>
      <c r="C320" s="265" t="s">
        <v>3040</v>
      </c>
      <c r="D320" s="265" t="s">
        <v>710</v>
      </c>
      <c r="E320" s="265" t="s">
        <v>2386</v>
      </c>
      <c r="F320" s="265" t="s">
        <v>1299</v>
      </c>
      <c r="G320" s="266">
        <v>0.35555555555555557</v>
      </c>
      <c r="H320" s="266">
        <v>6.458333333333334E-2</v>
      </c>
      <c r="I320" s="267">
        <v>1.1937499999999999</v>
      </c>
      <c r="J320" s="266">
        <v>1.9444444444444445E-2</v>
      </c>
      <c r="K320" s="266">
        <v>0.56805555555555554</v>
      </c>
      <c r="L320" s="261">
        <v>3.6732152777777777E-2</v>
      </c>
      <c r="M320" s="111">
        <f t="shared" si="12"/>
        <v>457</v>
      </c>
      <c r="N320" s="171" t="str">
        <f t="shared" si="13"/>
        <v>Jūratė Antanavičienė</v>
      </c>
    </row>
    <row r="321" spans="1:14" x14ac:dyDescent="0.25">
      <c r="A321" s="265">
        <v>72</v>
      </c>
      <c r="B321" s="265">
        <v>445</v>
      </c>
      <c r="C321" s="265" t="s">
        <v>3041</v>
      </c>
      <c r="D321" s="265" t="s">
        <v>710</v>
      </c>
      <c r="E321" s="265" t="s">
        <v>2386</v>
      </c>
      <c r="F321" s="265" t="s">
        <v>1299</v>
      </c>
      <c r="G321" s="266">
        <v>0.35138888888888892</v>
      </c>
      <c r="H321" s="266">
        <v>7.9166666666666663E-2</v>
      </c>
      <c r="I321" s="267">
        <v>1.2249999999999999</v>
      </c>
      <c r="J321" s="266">
        <v>2.361111111111111E-2</v>
      </c>
      <c r="K321" s="266">
        <v>0.56111111111111112</v>
      </c>
      <c r="L321" s="261">
        <v>3.736908564814815E-2</v>
      </c>
      <c r="M321" s="111">
        <f t="shared" si="12"/>
        <v>450</v>
      </c>
      <c r="N321" s="171" t="str">
        <f t="shared" si="13"/>
        <v>Audronė Radzevičienė</v>
      </c>
    </row>
    <row r="322" spans="1:14" x14ac:dyDescent="0.25">
      <c r="A322" s="265">
        <v>73</v>
      </c>
      <c r="B322" s="265">
        <v>436</v>
      </c>
      <c r="C322" s="265" t="s">
        <v>2792</v>
      </c>
      <c r="D322" s="265" t="s">
        <v>710</v>
      </c>
      <c r="E322" s="265" t="s">
        <v>2386</v>
      </c>
      <c r="F322" s="265" t="s">
        <v>2747</v>
      </c>
      <c r="G322" s="266">
        <v>0.3125</v>
      </c>
      <c r="H322" s="266">
        <v>6.25E-2</v>
      </c>
      <c r="I322" s="267">
        <v>1.2763888888888888</v>
      </c>
      <c r="J322" s="266">
        <v>2.2222222222222223E-2</v>
      </c>
      <c r="K322" s="266">
        <v>0.60138888888888886</v>
      </c>
      <c r="L322" s="261">
        <v>3.7944710648148146E-2</v>
      </c>
      <c r="M322" s="111">
        <f t="shared" si="12"/>
        <v>443</v>
      </c>
      <c r="N322" s="171" t="str">
        <f t="shared" si="13"/>
        <v>Gustė Kubiliūtė</v>
      </c>
    </row>
    <row r="323" spans="1:14" x14ac:dyDescent="0.25">
      <c r="A323" s="265">
        <v>74</v>
      </c>
      <c r="B323" s="265">
        <v>474</v>
      </c>
      <c r="C323" s="265" t="s">
        <v>3042</v>
      </c>
      <c r="D323" s="265" t="s">
        <v>3043</v>
      </c>
      <c r="E323" s="265" t="s">
        <v>2370</v>
      </c>
      <c r="F323" s="265" t="s">
        <v>2740</v>
      </c>
      <c r="G323" s="266">
        <v>0.29722222222222222</v>
      </c>
      <c r="H323" s="266">
        <v>0.10833333333333334</v>
      </c>
      <c r="I323" s="267">
        <v>1.1243055555555557</v>
      </c>
      <c r="J323" s="266">
        <v>3.888888888888889E-2</v>
      </c>
      <c r="K323" s="266">
        <v>0.72083333333333333</v>
      </c>
      <c r="L323" s="261">
        <v>3.8185057870370367E-2</v>
      </c>
      <c r="M323" s="111">
        <f t="shared" si="12"/>
        <v>440</v>
      </c>
      <c r="N323" s="171" t="str">
        <f t="shared" si="13"/>
        <v>Algirdas Vitkus</v>
      </c>
    </row>
    <row r="324" spans="1:14" x14ac:dyDescent="0.25">
      <c r="A324" s="265">
        <v>75</v>
      </c>
      <c r="B324" s="265">
        <v>429</v>
      </c>
      <c r="C324" s="265" t="s">
        <v>3044</v>
      </c>
      <c r="D324" s="265" t="s">
        <v>864</v>
      </c>
      <c r="E324" s="265" t="s">
        <v>2386</v>
      </c>
      <c r="F324" s="265" t="s">
        <v>1299</v>
      </c>
      <c r="G324" s="266">
        <v>0.30138888888888887</v>
      </c>
      <c r="H324" s="266">
        <v>6.8749999999999992E-2</v>
      </c>
      <c r="I324" s="267">
        <v>1.2826388888888889</v>
      </c>
      <c r="J324" s="266">
        <v>2.2916666666666669E-2</v>
      </c>
      <c r="K324" s="266">
        <v>0.70416666666666661</v>
      </c>
      <c r="L324" s="261">
        <v>3.9681099537037037E-2</v>
      </c>
      <c r="M324" s="111">
        <f t="shared" si="12"/>
        <v>423</v>
      </c>
      <c r="N324" s="171" t="str">
        <f t="shared" si="13"/>
        <v>Rūta Juozapaitytė</v>
      </c>
    </row>
    <row r="325" spans="1:14" x14ac:dyDescent="0.25">
      <c r="A325" s="265">
        <v>76</v>
      </c>
      <c r="B325" s="265">
        <v>470</v>
      </c>
      <c r="C325" s="265" t="s">
        <v>3045</v>
      </c>
      <c r="D325" s="265" t="s">
        <v>864</v>
      </c>
      <c r="E325" s="265" t="s">
        <v>2386</v>
      </c>
      <c r="F325" s="265" t="s">
        <v>1299</v>
      </c>
      <c r="G325" s="266">
        <v>0.34791666666666665</v>
      </c>
      <c r="H325" s="266">
        <v>9.6527777777777768E-2</v>
      </c>
      <c r="I325" s="267">
        <v>1.2541666666666667</v>
      </c>
      <c r="J325" s="266">
        <v>2.4305555555555556E-2</v>
      </c>
      <c r="K325" s="266">
        <v>0.73888888888888893</v>
      </c>
      <c r="L325" s="261">
        <v>4.1064837962962959E-2</v>
      </c>
      <c r="M325" s="111">
        <f t="shared" si="12"/>
        <v>409</v>
      </c>
      <c r="N325" s="171" t="str">
        <f t="shared" si="13"/>
        <v>Inga Vaiciakauskaite</v>
      </c>
    </row>
    <row r="326" spans="1:14" x14ac:dyDescent="0.25">
      <c r="A326" s="265">
        <v>77</v>
      </c>
      <c r="B326" s="265">
        <v>462</v>
      </c>
      <c r="C326" s="265" t="s">
        <v>3046</v>
      </c>
      <c r="D326" s="265" t="s">
        <v>3017</v>
      </c>
      <c r="E326" s="265" t="s">
        <v>2386</v>
      </c>
      <c r="F326" s="265" t="s">
        <v>1299</v>
      </c>
      <c r="G326" s="266">
        <v>0.34930555555555554</v>
      </c>
      <c r="H326" s="266">
        <v>9.2361111111111116E-2</v>
      </c>
      <c r="I326" s="267">
        <v>1.4326388888888888</v>
      </c>
      <c r="J326" s="266">
        <v>5.1388888888888894E-2</v>
      </c>
      <c r="K326" s="266">
        <v>0.67569444444444438</v>
      </c>
      <c r="L326" s="261">
        <v>4.3381180555555558E-2</v>
      </c>
      <c r="M326" s="111">
        <f t="shared" si="12"/>
        <v>387</v>
      </c>
      <c r="N326" s="171" t="str">
        <f t="shared" si="13"/>
        <v>Monika Stelmokė</v>
      </c>
    </row>
    <row r="327" spans="1:14" x14ac:dyDescent="0.25">
      <c r="A327" s="265">
        <v>78</v>
      </c>
      <c r="B327" s="265">
        <v>473</v>
      </c>
      <c r="C327" s="265" t="s">
        <v>2602</v>
      </c>
      <c r="D327" s="265" t="s">
        <v>710</v>
      </c>
      <c r="E327" s="265" t="s">
        <v>2370</v>
      </c>
      <c r="F327" s="265" t="s">
        <v>2740</v>
      </c>
      <c r="G327" s="266">
        <v>0.41597222222222219</v>
      </c>
      <c r="H327" s="266">
        <v>2.7777777777777776E-2</v>
      </c>
      <c r="I327" s="267">
        <v>1.4333333333333333</v>
      </c>
      <c r="J327" s="266">
        <v>4.2361111111111106E-2</v>
      </c>
      <c r="K327" s="266">
        <v>0.68333333333333324</v>
      </c>
      <c r="L327" s="261">
        <v>4.3390960648148152E-2</v>
      </c>
      <c r="M327" s="111">
        <f t="shared" si="12"/>
        <v>387</v>
      </c>
      <c r="N327" s="171" t="str">
        <f t="shared" si="13"/>
        <v>Vaidas Velutis</v>
      </c>
    </row>
    <row r="328" spans="1:14" x14ac:dyDescent="0.25">
      <c r="A328" s="265">
        <v>79</v>
      </c>
      <c r="B328" s="265">
        <v>427</v>
      </c>
      <c r="C328" s="265" t="s">
        <v>2873</v>
      </c>
      <c r="D328" s="265" t="s">
        <v>3017</v>
      </c>
      <c r="E328" s="265" t="s">
        <v>2370</v>
      </c>
      <c r="F328" s="265" t="s">
        <v>2740</v>
      </c>
      <c r="G328" s="266">
        <v>0.35069444444444442</v>
      </c>
      <c r="H328" s="266">
        <v>2.8472222222222222E-2</v>
      </c>
      <c r="I328" s="267">
        <v>1.4986111111111111</v>
      </c>
      <c r="J328" s="266">
        <v>6.3194444444444442E-2</v>
      </c>
      <c r="K328" s="266">
        <v>0.66111111111111109</v>
      </c>
      <c r="L328" s="261">
        <v>4.3397997685185187E-2</v>
      </c>
      <c r="M328" s="111">
        <f t="shared" si="12"/>
        <v>387</v>
      </c>
      <c r="N328" s="171" t="str">
        <f t="shared" si="13"/>
        <v>Leonas Jasevičius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58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Y6" sqref="Y6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7" width="10.7109375" customWidth="1"/>
    <col min="18" max="18" width="10.85546875" customWidth="1"/>
    <col min="19" max="22" width="10.7109375" style="3" customWidth="1"/>
    <col min="23" max="23" width="12.42578125" customWidth="1"/>
    <col min="24" max="24" width="1.85546875" customWidth="1"/>
  </cols>
  <sheetData>
    <row r="1" spans="1:25" ht="15.75" x14ac:dyDescent="0.25">
      <c r="B1" s="4" t="s">
        <v>27</v>
      </c>
    </row>
    <row r="2" spans="1:25" ht="15.75" thickBot="1" x14ac:dyDescent="0.3"/>
    <row r="3" spans="1:25" s="26" customFormat="1" ht="75.599999999999994" customHeight="1" thickBot="1" x14ac:dyDescent="0.25">
      <c r="A3" s="63" t="s">
        <v>7</v>
      </c>
      <c r="B3" s="64" t="s">
        <v>2</v>
      </c>
      <c r="C3" s="65" t="s">
        <v>3</v>
      </c>
      <c r="D3" s="65" t="s">
        <v>4</v>
      </c>
      <c r="E3" s="65" t="s">
        <v>5</v>
      </c>
      <c r="F3" s="66" t="s">
        <v>6</v>
      </c>
      <c r="G3" s="67" t="s">
        <v>231</v>
      </c>
      <c r="H3" s="68" t="s">
        <v>232</v>
      </c>
      <c r="I3" s="68" t="s">
        <v>1583</v>
      </c>
      <c r="J3" s="68" t="s">
        <v>1584</v>
      </c>
      <c r="K3" s="147" t="s">
        <v>1766</v>
      </c>
      <c r="L3" s="147" t="s">
        <v>2187</v>
      </c>
      <c r="M3" s="147" t="s">
        <v>2190</v>
      </c>
      <c r="N3" s="147" t="s">
        <v>2845</v>
      </c>
      <c r="O3" s="69" t="s">
        <v>837</v>
      </c>
      <c r="P3" s="147" t="s">
        <v>2844</v>
      </c>
      <c r="Q3" s="147" t="s">
        <v>2843</v>
      </c>
      <c r="R3" s="69" t="s">
        <v>838</v>
      </c>
      <c r="S3" s="70" t="s">
        <v>23</v>
      </c>
      <c r="T3" s="71" t="s">
        <v>24</v>
      </c>
      <c r="U3" s="71" t="s">
        <v>25</v>
      </c>
      <c r="V3" s="71" t="s">
        <v>26</v>
      </c>
      <c r="W3" s="72" t="s">
        <v>102</v>
      </c>
    </row>
    <row r="4" spans="1:25" x14ac:dyDescent="0.25">
      <c r="A4" s="14">
        <v>1</v>
      </c>
      <c r="B4" s="8" t="s">
        <v>9</v>
      </c>
      <c r="C4" s="1"/>
      <c r="D4" s="1"/>
      <c r="E4" s="1"/>
      <c r="F4" s="2"/>
      <c r="G4" s="9" t="str">
        <f>IFERROR(INDEX(akva!I:I,MATCH(B4,akva!K:K,0),0),"")</f>
        <v/>
      </c>
      <c r="H4" s="10">
        <f>IFERROR(INDEX('04-07'!N:N,MATCH(B4,'04-07'!C:C,0),0),"")</f>
        <v>1000</v>
      </c>
      <c r="I4" s="10">
        <f>IFERROR(INDEX('04-21'!X:X,MATCH(B4,'04-21'!Z:Z,0),0),"")</f>
        <v>1000</v>
      </c>
      <c r="J4" s="10" t="str">
        <f>IFERROR(INDEX('04-28'!M:M,MATCH(B4,'04-28'!O:O,0),0),"")</f>
        <v/>
      </c>
      <c r="K4" s="10">
        <f>IFERROR(INDEX('05-26'!Y:Y,MATCH(B4,'05-26'!AA:AA,0),0),"")</f>
        <v>1000</v>
      </c>
      <c r="L4" s="10">
        <f>IFERROR(INDEX('06-16'!X:X,MATCH(B4,'06-16'!Z:Z,0),0),"")</f>
        <v>1000</v>
      </c>
      <c r="M4" s="10">
        <f>IFERROR(INDEX('07-08'!S:S,MATCH(B4,'07-08'!B:B,0),0),"")</f>
        <v>1113</v>
      </c>
      <c r="N4" s="10" t="str">
        <f>IFERROR(INDEX('07-21'!V:V,MATCH(B4,'07-21'!X:X,0),0),"")</f>
        <v/>
      </c>
      <c r="O4" s="10" t="str">
        <f>IFERROR(INDEX('08-04'!H:H,MATCH(B4,'08-04'!I:I,0),0),"")</f>
        <v/>
      </c>
      <c r="P4" s="10">
        <f>IFERROR(INDEX('08-05'!R:R,MATCH(B4,'08-05'!S:S,0),0),"")</f>
        <v>981</v>
      </c>
      <c r="Q4" s="10">
        <f>IFERROR(INDEX('08-18'!U:U,MATCH(B4,'08-18'!V:V,0),0),"")</f>
        <v>1000</v>
      </c>
      <c r="R4" s="5">
        <f>IFERROR(INDEX('09-01'!M:M,MATCH(B4,'09-01'!N:N,0),0),"")</f>
        <v>1000</v>
      </c>
      <c r="S4" s="9">
        <f t="shared" ref="S4:S67" si="0">COUNTIF(G4:R4,"&gt;0")</f>
        <v>8</v>
      </c>
      <c r="T4" s="44">
        <f t="shared" ref="T4:T67" si="1">SUM(G4:R4)</f>
        <v>8094</v>
      </c>
      <c r="U4" s="44">
        <f>T4/S4</f>
        <v>1011.75</v>
      </c>
      <c r="V4" s="44">
        <f>IFERROR(SUMPRODUCT(LARGE(G4:R4,{1;2;3;4;5})),"NA")</f>
        <v>5113</v>
      </c>
      <c r="W4" s="45" t="str">
        <f>IFERROR(SUMPRODUCT(LARGE(G4:R4,{1;2;3;4;5;6;7;8;9;10})),"NA")</f>
        <v>NA</v>
      </c>
      <c r="X4" s="21"/>
      <c r="Y4" s="22"/>
    </row>
    <row r="5" spans="1:25" x14ac:dyDescent="0.25">
      <c r="A5" s="14">
        <v>2</v>
      </c>
      <c r="B5" s="8" t="s">
        <v>10</v>
      </c>
      <c r="C5" s="1"/>
      <c r="D5" s="1"/>
      <c r="E5" s="1"/>
      <c r="F5" s="2"/>
      <c r="G5" s="9">
        <f>IFERROR(INDEX(akva!I:I,MATCH(B5,akva!K:K,0),0),"")</f>
        <v>912</v>
      </c>
      <c r="H5" s="10" t="str">
        <f>IFERROR(INDEX('04-07'!N:N,MATCH(B5,'04-07'!C:C,0),0),"")</f>
        <v/>
      </c>
      <c r="I5" s="10">
        <f>IFERROR(INDEX('04-21'!X:X,MATCH(B5,'04-21'!Z:Z,0),0),"")</f>
        <v>935</v>
      </c>
      <c r="J5" s="10" t="str">
        <f>IFERROR(INDEX('04-28'!M:M,MATCH(B5,'04-28'!O:O,0),0),"")</f>
        <v/>
      </c>
      <c r="K5" s="10">
        <f>IFERROR(INDEX('05-26'!Y:Y,MATCH(B5,'05-26'!AA:AA,0),0),"")</f>
        <v>972</v>
      </c>
      <c r="L5" s="10">
        <f>IFERROR(INDEX('06-16'!X:X,MATCH(B5,'06-16'!Z:Z,0),0),"")</f>
        <v>976</v>
      </c>
      <c r="M5" s="10">
        <f>IFERROR(INDEX('07-08'!S:S,MATCH(B5,'07-08'!B:B,0),0),"")</f>
        <v>1101</v>
      </c>
      <c r="N5" s="10">
        <f>IFERROR(INDEX('07-21'!V:V,MATCH(B5,'07-21'!X:X,0),0),"")</f>
        <v>1000</v>
      </c>
      <c r="O5" s="10" t="str">
        <f>IFERROR(INDEX('08-04'!H:H,MATCH(B5,'08-04'!I:I,0),0),"")</f>
        <v/>
      </c>
      <c r="P5" s="10" t="str">
        <f>IFERROR(INDEX('08-05'!R:R,MATCH(B5,'08-05'!S:S,0),0),"")</f>
        <v/>
      </c>
      <c r="Q5" s="10">
        <f>IFERROR(INDEX('08-18'!U:U,MATCH(B5,'08-18'!V:V,0),0),"")</f>
        <v>971</v>
      </c>
      <c r="R5" s="5">
        <f>IFERROR(INDEX('09-01'!M:M,MATCH(B5,'09-01'!N:N,0),0),"")</f>
        <v>972</v>
      </c>
      <c r="S5" s="9">
        <f t="shared" si="0"/>
        <v>8</v>
      </c>
      <c r="T5" s="44">
        <f t="shared" si="1"/>
        <v>7839</v>
      </c>
      <c r="U5" s="44">
        <f t="shared" ref="U5:U67" si="2">T5/S5</f>
        <v>979.875</v>
      </c>
      <c r="V5" s="44">
        <f>IFERROR(SUMPRODUCT(LARGE(G5:R5,{1;2;3;4;5})),"NA")</f>
        <v>5021</v>
      </c>
      <c r="W5" s="45" t="str">
        <f>IFERROR(SUMPRODUCT(LARGE(G5:R5,{1;2;3;4;5;6;7;8;9;10})),"NA")</f>
        <v>NA</v>
      </c>
      <c r="Y5" s="23"/>
    </row>
    <row r="6" spans="1:25" x14ac:dyDescent="0.25">
      <c r="A6" s="14">
        <v>3</v>
      </c>
      <c r="B6" s="8" t="s">
        <v>153</v>
      </c>
      <c r="C6" s="1"/>
      <c r="D6" s="1"/>
      <c r="E6" s="1"/>
      <c r="F6" s="2"/>
      <c r="G6" s="9">
        <f>IFERROR(INDEX(akva!I:I,MATCH(B6,akva!K:K,0),0),"")</f>
        <v>907</v>
      </c>
      <c r="H6" s="10" t="str">
        <f>IFERROR(INDEX('04-07'!N:N,MATCH(B6,'04-07'!C:C,0),0),"")</f>
        <v/>
      </c>
      <c r="I6" s="10">
        <f>IFERROR(INDEX('04-21'!X:X,MATCH(B6,'04-21'!Z:Z,0),0),"")</f>
        <v>969</v>
      </c>
      <c r="J6" s="10" t="str">
        <f>IFERROR(INDEX('04-28'!M:M,MATCH(B6,'04-28'!O:O,0),0),"")</f>
        <v/>
      </c>
      <c r="K6" s="10" t="str">
        <f>IFERROR(INDEX('05-26'!Y:Y,MATCH(B6,'05-26'!AA:AA,0),0),"")</f>
        <v/>
      </c>
      <c r="L6" s="10">
        <f>IFERROR(INDEX('06-16'!X:X,MATCH(B6,'06-16'!Z:Z,0),0),"")</f>
        <v>968</v>
      </c>
      <c r="M6" s="10" t="str">
        <f>IFERROR(INDEX('07-08'!S:S,MATCH(B6,'07-08'!B:B,0),0),"")</f>
        <v/>
      </c>
      <c r="N6" s="10">
        <f>IFERROR(INDEX('07-21'!V:V,MATCH(B6,'07-21'!X:X,0),0),"")</f>
        <v>988</v>
      </c>
      <c r="O6" s="10">
        <f>IFERROR(INDEX('08-04'!H:H,MATCH(B6,'08-04'!I:I,0),0),"")</f>
        <v>838</v>
      </c>
      <c r="P6" s="10" t="str">
        <f>IFERROR(INDEX('08-05'!R:R,MATCH(B6,'08-05'!S:S,0),0),"")</f>
        <v/>
      </c>
      <c r="Q6" s="10">
        <f>IFERROR(INDEX('08-18'!U:U,MATCH(B6,'08-18'!V:V,0),0),"")</f>
        <v>969</v>
      </c>
      <c r="R6" s="5">
        <f>IFERROR(INDEX('09-01'!M:M,MATCH(B6,'09-01'!N:N,0),0),"")</f>
        <v>968</v>
      </c>
      <c r="S6" s="9">
        <f t="shared" si="0"/>
        <v>7</v>
      </c>
      <c r="T6" s="44">
        <f t="shared" si="1"/>
        <v>6607</v>
      </c>
      <c r="U6" s="44">
        <f t="shared" si="2"/>
        <v>943.85714285714289</v>
      </c>
      <c r="V6" s="44">
        <f>IFERROR(SUMPRODUCT(LARGE(G6:R6,{1;2;3;4;5})),"NA")</f>
        <v>4862</v>
      </c>
      <c r="W6" s="45" t="str">
        <f>IFERROR(SUMPRODUCT(LARGE(G6:R6,{1;2;3;4;5;6;7;8;9;10})),"NA")</f>
        <v>NA</v>
      </c>
      <c r="Y6" s="24"/>
    </row>
    <row r="7" spans="1:25" x14ac:dyDescent="0.25">
      <c r="A7" s="14">
        <v>4</v>
      </c>
      <c r="B7" s="8" t="s">
        <v>145</v>
      </c>
      <c r="C7" s="1"/>
      <c r="D7" s="1"/>
      <c r="E7" s="1"/>
      <c r="F7" s="2"/>
      <c r="G7" s="9">
        <f>IFERROR(INDEX(akva!I:I,MATCH(B7,akva!K:K,0),0),"")</f>
        <v>898</v>
      </c>
      <c r="H7" s="10" t="str">
        <f>IFERROR(INDEX('04-07'!N:N,MATCH(B7,'04-07'!C:C,0),0),"")</f>
        <v/>
      </c>
      <c r="I7" s="10">
        <f>IFERROR(INDEX('04-21'!X:X,MATCH(B7,'04-21'!Z:Z,0),0),"")</f>
        <v>899</v>
      </c>
      <c r="J7" s="10" t="str">
        <f>IFERROR(INDEX('04-28'!M:M,MATCH(B7,'04-28'!O:O,0),0),"")</f>
        <v/>
      </c>
      <c r="K7" s="10">
        <f>IFERROR(INDEX('05-26'!Y:Y,MATCH(B7,'05-26'!AA:AA,0),0),"")</f>
        <v>922</v>
      </c>
      <c r="L7" s="10" t="str">
        <f>IFERROR(INDEX('06-16'!X:X,MATCH(B7,'06-16'!Z:Z,0),0),"")</f>
        <v/>
      </c>
      <c r="M7" s="10">
        <f>IFERROR(INDEX('07-08'!S:S,MATCH(B7,'07-08'!B:B,0),0),"")</f>
        <v>1067</v>
      </c>
      <c r="N7" s="10">
        <f>IFERROR(INDEX('07-21'!V:V,MATCH(B7,'07-21'!X:X,0),0),"")</f>
        <v>964</v>
      </c>
      <c r="O7" s="10" t="str">
        <f>IFERROR(INDEX('08-04'!H:H,MATCH(B7,'08-04'!I:I,0),0),"")</f>
        <v/>
      </c>
      <c r="P7" s="10" t="str">
        <f>IFERROR(INDEX('08-05'!R:R,MATCH(B7,'08-05'!S:S,0),0),"")</f>
        <v/>
      </c>
      <c r="Q7" s="10" t="str">
        <f>IFERROR(INDEX('08-18'!U:U,MATCH(B7,'08-18'!V:V,0),0),"")</f>
        <v/>
      </c>
      <c r="R7" s="5">
        <f>IFERROR(INDEX('09-01'!M:M,MATCH(B7,'09-01'!N:N,0),0),"")</f>
        <v>950</v>
      </c>
      <c r="S7" s="9">
        <f t="shared" si="0"/>
        <v>6</v>
      </c>
      <c r="T7" s="44">
        <f t="shared" si="1"/>
        <v>5700</v>
      </c>
      <c r="U7" s="44">
        <f t="shared" si="2"/>
        <v>950</v>
      </c>
      <c r="V7" s="44">
        <f>IFERROR(SUMPRODUCT(LARGE(G7:R7,{1;2;3;4;5})),"NA")</f>
        <v>4802</v>
      </c>
      <c r="W7" s="45" t="str">
        <f>IFERROR(SUMPRODUCT(LARGE(G7:R7,{1;2;3;4;5;6;7;8;9;10})),"NA")</f>
        <v>NA</v>
      </c>
    </row>
    <row r="8" spans="1:25" x14ac:dyDescent="0.25">
      <c r="A8" s="14">
        <v>5</v>
      </c>
      <c r="B8" s="8" t="s">
        <v>1402</v>
      </c>
      <c r="C8" s="1"/>
      <c r="D8" s="1"/>
      <c r="E8" s="1"/>
      <c r="F8" s="2"/>
      <c r="G8" s="9" t="str">
        <f>IFERROR(INDEX(akva!I:I,MATCH(B8,akva!K:K,0),0),"")</f>
        <v/>
      </c>
      <c r="H8" s="10" t="str">
        <f>IFERROR(INDEX('04-07'!N:N,MATCH(B8,'04-07'!C:C,0),0),"")</f>
        <v/>
      </c>
      <c r="I8" s="10">
        <f>IFERROR(INDEX('04-21'!X:X,MATCH(B8,'04-21'!Z:Z,0),0),"")</f>
        <v>910</v>
      </c>
      <c r="J8" s="10" t="str">
        <f>IFERROR(INDEX('04-28'!M:M,MATCH(B8,'04-28'!O:O,0),0),"")</f>
        <v/>
      </c>
      <c r="K8" s="10">
        <f>IFERROR(INDEX('05-26'!Y:Y,MATCH(B8,'05-26'!AA:AA,0),0),"")</f>
        <v>913</v>
      </c>
      <c r="L8" s="10">
        <f>IFERROR(INDEX('06-16'!X:X,MATCH(B8,'06-16'!Z:Z,0),0),"")</f>
        <v>933</v>
      </c>
      <c r="M8" s="10">
        <f>IFERROR(INDEX('07-08'!S:S,MATCH(B8,'07-08'!B:B,0),0),"")</f>
        <v>900</v>
      </c>
      <c r="N8" s="10">
        <f>IFERROR(INDEX('07-21'!V:V,MATCH(B8,'07-21'!X:X,0),0),"")</f>
        <v>955</v>
      </c>
      <c r="O8" s="10" t="str">
        <f>IFERROR(INDEX('08-04'!H:H,MATCH(B8,'08-04'!I:I,0),0),"")</f>
        <v/>
      </c>
      <c r="P8" s="10" t="str">
        <f>IFERROR(INDEX('08-05'!R:R,MATCH(B8,'08-05'!S:S,0),0),"")</f>
        <v/>
      </c>
      <c r="Q8" s="10">
        <f>IFERROR(INDEX('08-18'!U:U,MATCH(B8,'08-18'!V:V,0),0),"")</f>
        <v>933</v>
      </c>
      <c r="R8" s="5">
        <f>IFERROR(INDEX('09-01'!M:M,MATCH(B8,'09-01'!N:N,0),0),"")</f>
        <v>943</v>
      </c>
      <c r="S8" s="9">
        <f t="shared" si="0"/>
        <v>7</v>
      </c>
      <c r="T8" s="44">
        <f t="shared" si="1"/>
        <v>6487</v>
      </c>
      <c r="U8" s="44">
        <f t="shared" si="2"/>
        <v>926.71428571428567</v>
      </c>
      <c r="V8" s="44">
        <f>IFERROR(SUMPRODUCT(LARGE(G8:R8,{1;2;3;4;5})),"NA")</f>
        <v>4677</v>
      </c>
      <c r="W8" s="45" t="str">
        <f>IFERROR(SUMPRODUCT(LARGE(G8:R8,{1;2;3;4;5;6;7;8;9;10})),"NA")</f>
        <v>NA</v>
      </c>
    </row>
    <row r="9" spans="1:25" x14ac:dyDescent="0.25">
      <c r="A9" s="14">
        <v>6</v>
      </c>
      <c r="B9" s="8" t="s">
        <v>1435</v>
      </c>
      <c r="C9" s="1"/>
      <c r="D9" s="1"/>
      <c r="E9" s="1"/>
      <c r="F9" s="2"/>
      <c r="G9" s="9" t="str">
        <f>IFERROR(INDEX(akva!I:I,MATCH(B9,akva!K:K,0),0),"")</f>
        <v/>
      </c>
      <c r="H9" s="10" t="str">
        <f>IFERROR(INDEX('04-07'!N:N,MATCH(B9,'04-07'!C:C,0),0),"")</f>
        <v/>
      </c>
      <c r="I9" s="10">
        <f>IFERROR(INDEX('04-21'!X:X,MATCH(B9,'04-21'!Z:Z,0),0),"")</f>
        <v>894</v>
      </c>
      <c r="J9" s="10" t="str">
        <f>IFERROR(INDEX('04-28'!M:M,MATCH(B9,'04-28'!O:O,0),0),"")</f>
        <v/>
      </c>
      <c r="K9" s="10">
        <f>IFERROR(INDEX('05-26'!Y:Y,MATCH(B9,'05-26'!AA:AA,0),0),"")</f>
        <v>904</v>
      </c>
      <c r="L9" s="10">
        <f>IFERROR(INDEX('06-16'!X:X,MATCH(B9,'06-16'!Z:Z,0),0),"")</f>
        <v>889</v>
      </c>
      <c r="M9" s="10">
        <f>IFERROR(INDEX('07-08'!S:S,MATCH(B9,'07-08'!B:B,0),0),"")</f>
        <v>1013</v>
      </c>
      <c r="N9" s="10">
        <f>IFERROR(INDEX('07-21'!V:V,MATCH(B9,'07-21'!X:X,0),0),"")</f>
        <v>885</v>
      </c>
      <c r="O9" s="10" t="str">
        <f>IFERROR(INDEX('08-04'!H:H,MATCH(B9,'08-04'!I:I,0),0),"")</f>
        <v/>
      </c>
      <c r="P9" s="10">
        <f>IFERROR(INDEX('08-05'!R:R,MATCH(B9,'08-05'!S:S,0),0),"")</f>
        <v>931</v>
      </c>
      <c r="Q9" s="10">
        <f>IFERROR(INDEX('08-18'!U:U,MATCH(B9,'08-18'!V:V,0),0),"")</f>
        <v>875</v>
      </c>
      <c r="R9" s="5">
        <f>IFERROR(INDEX('09-01'!M:M,MATCH(B9,'09-01'!N:N,0),0),"")</f>
        <v>0</v>
      </c>
      <c r="S9" s="9">
        <f t="shared" si="0"/>
        <v>7</v>
      </c>
      <c r="T9" s="44">
        <f t="shared" si="1"/>
        <v>6391</v>
      </c>
      <c r="U9" s="44">
        <f t="shared" si="2"/>
        <v>913</v>
      </c>
      <c r="V9" s="44">
        <f>IFERROR(SUMPRODUCT(LARGE(G9:R9,{1;2;3;4;5})),"NA")</f>
        <v>4631</v>
      </c>
      <c r="W9" s="45" t="str">
        <f>IFERROR(SUMPRODUCT(LARGE(G9:R9,{1;2;3;4;5;6;7;8;9;10})),"NA")</f>
        <v>NA</v>
      </c>
    </row>
    <row r="10" spans="1:25" x14ac:dyDescent="0.25">
      <c r="A10" s="14">
        <v>7</v>
      </c>
      <c r="B10" s="8" t="s">
        <v>21</v>
      </c>
      <c r="C10" s="1"/>
      <c r="D10" s="1"/>
      <c r="E10" s="1"/>
      <c r="F10" s="2"/>
      <c r="G10" s="9">
        <f>IFERROR(INDEX(akva!I:I,MATCH(B10,akva!K:K,0),0),"")</f>
        <v>1000</v>
      </c>
      <c r="H10" s="10" t="str">
        <f>IFERROR(INDEX('04-07'!N:N,MATCH(B10,'04-07'!C:C,0),0),"")</f>
        <v/>
      </c>
      <c r="I10" s="10">
        <f>IFERROR(INDEX('04-21'!X:X,MATCH(B10,'04-21'!Z:Z,0),0),"")</f>
        <v>0</v>
      </c>
      <c r="J10" s="10">
        <f>IFERROR(INDEX('04-28'!M:M,MATCH(B10,'04-28'!O:O,0),0),"")</f>
        <v>944</v>
      </c>
      <c r="K10" s="10">
        <f>IFERROR(INDEX('05-26'!Y:Y,MATCH(B10,'05-26'!AA:AA,0),0),"")</f>
        <v>878</v>
      </c>
      <c r="L10" s="10" t="str">
        <f>IFERROR(INDEX('06-16'!X:X,MATCH(B10,'06-16'!Z:Z,0),0),"")</f>
        <v/>
      </c>
      <c r="M10" s="10" t="str">
        <f>IFERROR(INDEX('07-08'!S:S,MATCH(B10,'07-08'!B:B,0),0),"")</f>
        <v/>
      </c>
      <c r="N10" s="10">
        <f>IFERROR(INDEX('07-21'!V:V,MATCH(B10,'07-21'!X:X,0),0),"")</f>
        <v>900</v>
      </c>
      <c r="O10" s="10">
        <f>IFERROR(INDEX('08-04'!H:H,MATCH(B10,'08-04'!I:I,0),0),"")</f>
        <v>861</v>
      </c>
      <c r="P10" s="10" t="str">
        <f>IFERROR(INDEX('08-05'!R:R,MATCH(B10,'08-05'!S:S,0),0),"")</f>
        <v/>
      </c>
      <c r="Q10" s="10">
        <f>IFERROR(INDEX('08-18'!U:U,MATCH(B10,'08-18'!V:V,0),0),"")</f>
        <v>861</v>
      </c>
      <c r="R10" s="5">
        <f>IFERROR(INDEX('09-01'!M:M,MATCH(B10,'09-01'!N:N,0),0),"")</f>
        <v>817</v>
      </c>
      <c r="S10" s="9">
        <f t="shared" si="0"/>
        <v>7</v>
      </c>
      <c r="T10" s="44">
        <f t="shared" si="1"/>
        <v>6261</v>
      </c>
      <c r="U10" s="44">
        <f t="shared" si="2"/>
        <v>894.42857142857144</v>
      </c>
      <c r="V10" s="44">
        <f>IFERROR(SUMPRODUCT(LARGE(G10:R10,{1;2;3;4;5})),"NA")</f>
        <v>4583</v>
      </c>
      <c r="W10" s="45" t="str">
        <f>IFERROR(SUMPRODUCT(LARGE(G10:R10,{1;2;3;4;5;6;7;8;9;10})),"NA")</f>
        <v>NA</v>
      </c>
    </row>
    <row r="11" spans="1:25" x14ac:dyDescent="0.25">
      <c r="A11" s="14">
        <v>8</v>
      </c>
      <c r="B11" s="8" t="s">
        <v>64</v>
      </c>
      <c r="C11" s="1"/>
      <c r="D11" s="1"/>
      <c r="E11" s="1"/>
      <c r="F11" s="2"/>
      <c r="G11" s="9">
        <f>IFERROR(INDEX(akva!I:I,MATCH(B11,akva!K:K,0),0),"")</f>
        <v>929</v>
      </c>
      <c r="H11" s="10" t="str">
        <f>IFERROR(INDEX('04-07'!N:N,MATCH(B11,'04-07'!C:C,0),0),"")</f>
        <v/>
      </c>
      <c r="I11" s="10">
        <f>IFERROR(INDEX('04-21'!X:X,MATCH(B11,'04-21'!Z:Z,0),0),"")</f>
        <v>825</v>
      </c>
      <c r="J11" s="10" t="str">
        <f>IFERROR(INDEX('04-28'!M:M,MATCH(B11,'04-28'!O:O,0),0),"")</f>
        <v/>
      </c>
      <c r="K11" s="10">
        <f>IFERROR(INDEX('05-26'!Y:Y,MATCH(B11,'05-26'!AA:AA,0),0),"")</f>
        <v>845</v>
      </c>
      <c r="L11" s="10">
        <f>IFERROR(INDEX('06-16'!X:X,MATCH(B11,'06-16'!Z:Z,0),0),"")</f>
        <v>839</v>
      </c>
      <c r="M11" s="10">
        <f>IFERROR(INDEX('07-08'!S:S,MATCH(B11,'07-08'!B:B,0),0),"")</f>
        <v>1041</v>
      </c>
      <c r="N11" s="10">
        <f>IFERROR(INDEX('07-21'!V:V,MATCH(B11,'07-21'!X:X,0),0),"")</f>
        <v>875</v>
      </c>
      <c r="O11" s="10">
        <f>IFERROR(INDEX('08-04'!H:H,MATCH(B11,'08-04'!I:I,0),0),"")</f>
        <v>865</v>
      </c>
      <c r="P11" s="10" t="str">
        <f>IFERROR(INDEX('08-05'!R:R,MATCH(B11,'08-05'!S:S,0),0),"")</f>
        <v/>
      </c>
      <c r="Q11" s="10">
        <f>IFERROR(INDEX('08-18'!U:U,MATCH(B11,'08-18'!V:V,0),0),"")</f>
        <v>858</v>
      </c>
      <c r="R11" s="5">
        <f>IFERROR(INDEX('09-01'!M:M,MATCH(B11,'09-01'!N:N,0),0),"")</f>
        <v>854</v>
      </c>
      <c r="S11" s="9">
        <f t="shared" si="0"/>
        <v>9</v>
      </c>
      <c r="T11" s="44">
        <f t="shared" si="1"/>
        <v>7931</v>
      </c>
      <c r="U11" s="44">
        <f t="shared" si="2"/>
        <v>881.22222222222217</v>
      </c>
      <c r="V11" s="44">
        <f>IFERROR(SUMPRODUCT(LARGE(G11:R11,{1;2;3;4;5})),"NA")</f>
        <v>4568</v>
      </c>
      <c r="W11" s="45" t="str">
        <f>IFERROR(SUMPRODUCT(LARGE(G11:R11,{1;2;3;4;5;6;7;8;9;10})),"NA")</f>
        <v>NA</v>
      </c>
    </row>
    <row r="12" spans="1:25" x14ac:dyDescent="0.25">
      <c r="A12" s="14">
        <v>9</v>
      </c>
      <c r="B12" s="8" t="s">
        <v>36</v>
      </c>
      <c r="C12" s="1"/>
      <c r="D12" s="1"/>
      <c r="E12" s="1"/>
      <c r="F12" s="2"/>
      <c r="G12" s="9">
        <f>IFERROR(INDEX(akva!I:I,MATCH(B12,akva!K:K,0),0),"")</f>
        <v>900</v>
      </c>
      <c r="H12" s="10" t="str">
        <f>IFERROR(INDEX('04-07'!N:N,MATCH(B12,'04-07'!C:C,0),0),"")</f>
        <v/>
      </c>
      <c r="I12" s="10">
        <f>IFERROR(INDEX('04-21'!X:X,MATCH(B12,'04-21'!Z:Z,0),0),"")</f>
        <v>900</v>
      </c>
      <c r="J12" s="10">
        <f>IFERROR(INDEX('04-28'!M:M,MATCH(B12,'04-28'!O:O,0),0),"")</f>
        <v>900</v>
      </c>
      <c r="K12" s="10">
        <f>IFERROR(INDEX('05-26'!Y:Y,MATCH(B12,'05-26'!AA:AA,0),0),"")</f>
        <v>900</v>
      </c>
      <c r="L12" s="10">
        <f>IFERROR(INDEX('06-16'!X:X,MATCH(B12,'06-16'!Z:Z,0),0),"")</f>
        <v>900</v>
      </c>
      <c r="M12" s="10" t="str">
        <f>IFERROR(INDEX('07-08'!S:S,MATCH(B12,'07-08'!B:B,0),0),"")</f>
        <v/>
      </c>
      <c r="N12" s="10" t="str">
        <f>IFERROR(INDEX('07-21'!V:V,MATCH(B12,'07-21'!X:X,0),0),"")</f>
        <v/>
      </c>
      <c r="O12" s="10">
        <f>IFERROR(INDEX('08-04'!H:H,MATCH(B12,'08-04'!I:I,0),0),"")</f>
        <v>936</v>
      </c>
      <c r="P12" s="10" t="str">
        <f>IFERROR(INDEX('08-05'!R:R,MATCH(B12,'08-05'!S:S,0),0),"")</f>
        <v/>
      </c>
      <c r="Q12" s="10">
        <f>IFERROR(INDEX('08-18'!U:U,MATCH(B12,'08-18'!V:V,0),0),"")</f>
        <v>900</v>
      </c>
      <c r="R12" s="5">
        <f>IFERROR(INDEX('09-01'!M:M,MATCH(B12,'09-01'!N:N,0),0),"")</f>
        <v>881</v>
      </c>
      <c r="S12" s="9">
        <f t="shared" si="0"/>
        <v>8</v>
      </c>
      <c r="T12" s="44">
        <f t="shared" si="1"/>
        <v>7217</v>
      </c>
      <c r="U12" s="44">
        <f t="shared" si="2"/>
        <v>902.125</v>
      </c>
      <c r="V12" s="44">
        <f>IFERROR(SUMPRODUCT(LARGE(G12:R12,{1;2;3;4;5})),"NA")</f>
        <v>4536</v>
      </c>
      <c r="W12" s="45" t="str">
        <f>IFERROR(SUMPRODUCT(LARGE(G12:R12,{1;2;3;4;5;6;7;8;9;10})),"NA")</f>
        <v>NA</v>
      </c>
    </row>
    <row r="13" spans="1:25" x14ac:dyDescent="0.25">
      <c r="A13" s="14">
        <v>10</v>
      </c>
      <c r="B13" s="8" t="s">
        <v>1390</v>
      </c>
      <c r="C13" s="1"/>
      <c r="D13" s="1"/>
      <c r="E13" s="1"/>
      <c r="F13" s="2"/>
      <c r="G13" s="9" t="str">
        <f>IFERROR(INDEX(akva!I:I,MATCH(B13,akva!K:K,0),0),"")</f>
        <v/>
      </c>
      <c r="H13" s="10">
        <f>IFERROR(INDEX('04-07'!N:N,MATCH(B13,'04-07'!C:C,0),0),"")</f>
        <v>852</v>
      </c>
      <c r="I13" s="10">
        <f>IFERROR(INDEX('04-21'!X:X,MATCH(B13,'04-21'!Z:Z,0),0),"")</f>
        <v>882</v>
      </c>
      <c r="J13" s="10">
        <f>IFERROR(INDEX('04-28'!M:M,MATCH(B13,'04-28'!O:O,0),0),"")</f>
        <v>884</v>
      </c>
      <c r="K13" s="10">
        <f>IFERROR(INDEX('05-26'!Y:Y,MATCH(B13,'05-26'!AA:AA,0),0),"")</f>
        <v>901</v>
      </c>
      <c r="L13" s="10">
        <f>IFERROR(INDEX('06-16'!X:X,MATCH(B13,'06-16'!Z:Z,0),0),"")</f>
        <v>898</v>
      </c>
      <c r="M13" s="10">
        <f>IFERROR(INDEX('07-08'!S:S,MATCH(B13,'07-08'!B:B,0),0),"")</f>
        <v>0</v>
      </c>
      <c r="N13" s="10">
        <f>IFERROR(INDEX('07-21'!V:V,MATCH(B13,'07-21'!X:X,0),0),"")</f>
        <v>917</v>
      </c>
      <c r="O13" s="10" t="str">
        <f>IFERROR(INDEX('08-04'!H:H,MATCH(B13,'08-04'!I:I,0),0),"")</f>
        <v/>
      </c>
      <c r="P13" s="10">
        <f>IFERROR(INDEX('08-05'!R:R,MATCH(B13,'08-05'!S:S,0),0),"")</f>
        <v>911</v>
      </c>
      <c r="Q13" s="10">
        <f>IFERROR(INDEX('08-18'!U:U,MATCH(B13,'08-18'!V:V,0),0),"")</f>
        <v>892</v>
      </c>
      <c r="R13" s="5">
        <f>IFERROR(INDEX('09-01'!M:M,MATCH(B13,'09-01'!N:N,0),0),"")</f>
        <v>906</v>
      </c>
      <c r="S13" s="9">
        <f t="shared" si="0"/>
        <v>9</v>
      </c>
      <c r="T13" s="44">
        <f t="shared" si="1"/>
        <v>8043</v>
      </c>
      <c r="U13" s="44">
        <f t="shared" si="2"/>
        <v>893.66666666666663</v>
      </c>
      <c r="V13" s="44">
        <f>IFERROR(SUMPRODUCT(LARGE(G13:R13,{1;2;3;4;5})),"NA")</f>
        <v>4533</v>
      </c>
      <c r="W13" s="45">
        <f>IFERROR(SUMPRODUCT(LARGE(G13:R13,{1;2;3;4;5;6;7;8;9;10})),"NA")</f>
        <v>8043</v>
      </c>
    </row>
    <row r="14" spans="1:25" x14ac:dyDescent="0.25">
      <c r="A14" s="14">
        <v>11</v>
      </c>
      <c r="B14" s="8" t="s">
        <v>1580</v>
      </c>
      <c r="C14" s="1"/>
      <c r="D14" s="1"/>
      <c r="E14" s="1"/>
      <c r="F14" s="2"/>
      <c r="G14" s="9" t="str">
        <f>IFERROR(INDEX(akva!I:I,MATCH(B14,akva!K:K,0),0),"")</f>
        <v/>
      </c>
      <c r="H14" s="10" t="str">
        <f>IFERROR(INDEX('04-07'!N:N,MATCH(B14,'04-07'!C:C,0),0),"")</f>
        <v/>
      </c>
      <c r="I14" s="10">
        <f>IFERROR(INDEX('04-21'!X:X,MATCH(B14,'04-21'!Z:Z,0),0),"")</f>
        <v>869</v>
      </c>
      <c r="J14" s="10" t="str">
        <f>IFERROR(INDEX('04-28'!M:M,MATCH(B14,'04-28'!O:O,0),0),"")</f>
        <v/>
      </c>
      <c r="K14" s="10">
        <f>IFERROR(INDEX('05-26'!Y:Y,MATCH(B14,'05-26'!AA:AA,0),0),"")</f>
        <v>884</v>
      </c>
      <c r="L14" s="10">
        <f>IFERROR(INDEX('06-16'!X:X,MATCH(B14,'06-16'!Z:Z,0),0),"")</f>
        <v>879</v>
      </c>
      <c r="M14" s="10">
        <f>IFERROR(INDEX('07-08'!S:S,MATCH(B14,'07-08'!B:B,0),0),"")</f>
        <v>991</v>
      </c>
      <c r="N14" s="10">
        <f>IFERROR(INDEX('07-21'!V:V,MATCH(B14,'07-21'!X:X,0),0),"")</f>
        <v>899</v>
      </c>
      <c r="O14" s="10" t="str">
        <f>IFERROR(INDEX('08-04'!H:H,MATCH(B14,'08-04'!I:I,0),0),"")</f>
        <v/>
      </c>
      <c r="P14" s="10">
        <f>IFERROR(INDEX('08-05'!R:R,MATCH(B14,'08-05'!S:S,0),0),"")</f>
        <v>880</v>
      </c>
      <c r="Q14" s="10" t="str">
        <f>IFERROR(INDEX('08-18'!U:U,MATCH(B14,'08-18'!V:V,0),0),"")</f>
        <v/>
      </c>
      <c r="R14" s="5">
        <f>IFERROR(INDEX('09-01'!M:M,MATCH(B14,'09-01'!N:N,0),0),"")</f>
        <v>865</v>
      </c>
      <c r="S14" s="9">
        <f t="shared" si="0"/>
        <v>7</v>
      </c>
      <c r="T14" s="44">
        <f t="shared" si="1"/>
        <v>6267</v>
      </c>
      <c r="U14" s="44">
        <f t="shared" si="2"/>
        <v>895.28571428571433</v>
      </c>
      <c r="V14" s="44">
        <f>IFERROR(SUMPRODUCT(LARGE(G14:R14,{1;2;3;4;5})),"NA")</f>
        <v>4533</v>
      </c>
      <c r="W14" s="45" t="str">
        <f>IFERROR(SUMPRODUCT(LARGE(G14:R14,{1;2;3;4;5;6;7;8;9;10})),"NA")</f>
        <v>NA</v>
      </c>
    </row>
    <row r="15" spans="1:25" x14ac:dyDescent="0.25">
      <c r="A15" s="14">
        <v>12</v>
      </c>
      <c r="B15" s="8" t="s">
        <v>11</v>
      </c>
      <c r="C15" s="1"/>
      <c r="D15" s="1"/>
      <c r="E15" s="1"/>
      <c r="F15" s="2"/>
      <c r="G15" s="9">
        <f>IFERROR(INDEX(akva!I:I,MATCH(B15,akva!K:K,0),0),"")</f>
        <v>858</v>
      </c>
      <c r="H15" s="10" t="str">
        <f>IFERROR(INDEX('04-07'!N:N,MATCH(B15,'04-07'!C:C,0),0),"")</f>
        <v/>
      </c>
      <c r="I15" s="10" t="str">
        <f>IFERROR(INDEX('04-21'!X:X,MATCH(B15,'04-21'!Z:Z,0),0),"")</f>
        <v/>
      </c>
      <c r="J15" s="10">
        <f>IFERROR(INDEX('04-28'!M:M,MATCH(B15,'04-28'!O:O,0),0),"")</f>
        <v>925</v>
      </c>
      <c r="K15" s="10" t="str">
        <f>IFERROR(INDEX('05-26'!Y:Y,MATCH(B15,'05-26'!AA:AA,0),0),"")</f>
        <v/>
      </c>
      <c r="L15" s="10" t="str">
        <f>IFERROR(INDEX('06-16'!X:X,MATCH(B15,'06-16'!Z:Z,0),0),"")</f>
        <v/>
      </c>
      <c r="M15" s="10">
        <f>IFERROR(INDEX('07-08'!S:S,MATCH(B15,'07-08'!B:B,0),0),"")</f>
        <v>973</v>
      </c>
      <c r="N15" s="10" t="str">
        <f>IFERROR(INDEX('07-21'!V:V,MATCH(B15,'07-21'!X:X,0),0),"")</f>
        <v/>
      </c>
      <c r="O15" s="10">
        <f>IFERROR(INDEX('08-04'!H:H,MATCH(B15,'08-04'!I:I,0),0),"")</f>
        <v>860</v>
      </c>
      <c r="P15" s="10" t="str">
        <f>IFERROR(INDEX('08-05'!R:R,MATCH(B15,'08-05'!S:S,0),0),"")</f>
        <v/>
      </c>
      <c r="Q15" s="10" t="str">
        <f>IFERROR(INDEX('08-18'!U:U,MATCH(B15,'08-18'!V:V,0),0),"")</f>
        <v/>
      </c>
      <c r="R15" s="5">
        <f>IFERROR(INDEX('09-01'!M:M,MATCH(B15,'09-01'!N:N,0),0),"")</f>
        <v>910</v>
      </c>
      <c r="S15" s="9">
        <f t="shared" si="0"/>
        <v>5</v>
      </c>
      <c r="T15" s="44">
        <f t="shared" si="1"/>
        <v>4526</v>
      </c>
      <c r="U15" s="44">
        <f t="shared" si="2"/>
        <v>905.2</v>
      </c>
      <c r="V15" s="44">
        <f>IFERROR(SUMPRODUCT(LARGE(G15:R15,{1;2;3;4;5})),"NA")</f>
        <v>4526</v>
      </c>
      <c r="W15" s="45" t="str">
        <f>IFERROR(SUMPRODUCT(LARGE(G15:R15,{1;2;3;4;5;6;7;8;9;10})),"NA")</f>
        <v>NA</v>
      </c>
    </row>
    <row r="16" spans="1:25" x14ac:dyDescent="0.25">
      <c r="A16" s="14">
        <v>13</v>
      </c>
      <c r="B16" s="8" t="s">
        <v>1495</v>
      </c>
      <c r="C16" s="1"/>
      <c r="D16" s="1"/>
      <c r="E16" s="1"/>
      <c r="F16" s="2"/>
      <c r="G16" s="9" t="str">
        <f>IFERROR(INDEX(akva!I:I,MATCH(B16,akva!K:K,0),0),"")</f>
        <v/>
      </c>
      <c r="H16" s="10" t="str">
        <f>IFERROR(INDEX('04-07'!N:N,MATCH(B16,'04-07'!C:C,0),0),"")</f>
        <v/>
      </c>
      <c r="I16" s="10">
        <f>IFERROR(INDEX('04-21'!X:X,MATCH(B16,'04-21'!Z:Z,0),0),"")</f>
        <v>859</v>
      </c>
      <c r="J16" s="10" t="str">
        <f>IFERROR(INDEX('04-28'!M:M,MATCH(B16,'04-28'!O:O,0),0),"")</f>
        <v/>
      </c>
      <c r="K16" s="10">
        <f>IFERROR(INDEX('05-26'!Y:Y,MATCH(B16,'05-26'!AA:AA,0),0),"")</f>
        <v>888</v>
      </c>
      <c r="L16" s="10" t="str">
        <f>IFERROR(INDEX('06-16'!X:X,MATCH(B16,'06-16'!Z:Z,0),0),"")</f>
        <v/>
      </c>
      <c r="M16" s="10" t="str">
        <f>IFERROR(INDEX('07-08'!S:S,MATCH(B16,'07-08'!B:B,0),0),"")</f>
        <v/>
      </c>
      <c r="N16" s="10">
        <f>IFERROR(INDEX('07-21'!V:V,MATCH(B16,'07-21'!X:X,0),0),"")</f>
        <v>884</v>
      </c>
      <c r="O16" s="10" t="str">
        <f>IFERROR(INDEX('08-04'!H:H,MATCH(B16,'08-04'!I:I,0),0),"")</f>
        <v/>
      </c>
      <c r="P16" s="10">
        <f>IFERROR(INDEX('08-05'!R:R,MATCH(B16,'08-05'!S:S,0),0),"")</f>
        <v>919</v>
      </c>
      <c r="Q16" s="10">
        <f>IFERROR(INDEX('08-18'!U:U,MATCH(B16,'08-18'!V:V,0),0),"")</f>
        <v>913</v>
      </c>
      <c r="R16" s="5">
        <f>IFERROR(INDEX('09-01'!M:M,MATCH(B16,'09-01'!N:N,0),0),"")</f>
        <v>919</v>
      </c>
      <c r="S16" s="9">
        <f t="shared" si="0"/>
        <v>6</v>
      </c>
      <c r="T16" s="44">
        <f t="shared" si="1"/>
        <v>5382</v>
      </c>
      <c r="U16" s="44">
        <f t="shared" si="2"/>
        <v>897</v>
      </c>
      <c r="V16" s="44">
        <f>IFERROR(SUMPRODUCT(LARGE(G16:R16,{1;2;3;4;5})),"NA")</f>
        <v>4523</v>
      </c>
      <c r="W16" s="45" t="str">
        <f>IFERROR(SUMPRODUCT(LARGE(G16:R16,{1;2;3;4;5;6;7;8;9;10})),"NA")</f>
        <v>NA</v>
      </c>
    </row>
    <row r="17" spans="1:23" x14ac:dyDescent="0.25">
      <c r="A17" s="14">
        <v>14</v>
      </c>
      <c r="B17" s="8" t="s">
        <v>1428</v>
      </c>
      <c r="C17" s="1"/>
      <c r="D17" s="1"/>
      <c r="E17" s="1"/>
      <c r="F17" s="2"/>
      <c r="G17" s="9" t="str">
        <f>IFERROR(INDEX(akva!I:I,MATCH(B17,akva!K:K,0),0),"")</f>
        <v/>
      </c>
      <c r="H17" s="10" t="str">
        <f>IFERROR(INDEX('04-07'!N:N,MATCH(B17,'04-07'!C:C,0),0),"")</f>
        <v/>
      </c>
      <c r="I17" s="10">
        <f>IFERROR(INDEX('04-21'!X:X,MATCH(B17,'04-21'!Z:Z,0),0),"")</f>
        <v>818</v>
      </c>
      <c r="J17" s="10" t="str">
        <f>IFERROR(INDEX('04-28'!M:M,MATCH(B17,'04-28'!O:O,0),0),"")</f>
        <v/>
      </c>
      <c r="K17" s="10">
        <f>IFERROR(INDEX('05-26'!Y:Y,MATCH(B17,'05-26'!AA:AA,0),0),"")</f>
        <v>881</v>
      </c>
      <c r="L17" s="10">
        <f>IFERROR(INDEX('06-16'!X:X,MATCH(B17,'06-16'!Z:Z,0),0),"")</f>
        <v>896</v>
      </c>
      <c r="M17" s="10" t="str">
        <f>IFERROR(INDEX('07-08'!S:S,MATCH(B17,'07-08'!B:B,0),0),"")</f>
        <v/>
      </c>
      <c r="N17" s="10">
        <f>IFERROR(INDEX('07-21'!V:V,MATCH(B17,'07-21'!X:X,0),0),"")</f>
        <v>922</v>
      </c>
      <c r="O17" s="10" t="str">
        <f>IFERROR(INDEX('08-04'!H:H,MATCH(B17,'08-04'!I:I,0),0),"")</f>
        <v/>
      </c>
      <c r="P17" s="10" t="str">
        <f>IFERROR(INDEX('08-05'!R:R,MATCH(B17,'08-05'!S:S,0),0),"")</f>
        <v/>
      </c>
      <c r="Q17" s="10">
        <f>IFERROR(INDEX('08-18'!U:U,MATCH(B17,'08-18'!V:V,0),0),"")</f>
        <v>907</v>
      </c>
      <c r="R17" s="5">
        <f>IFERROR(INDEX('09-01'!M:M,MATCH(B17,'09-01'!N:N,0),0),"")</f>
        <v>897</v>
      </c>
      <c r="S17" s="9">
        <f t="shared" si="0"/>
        <v>6</v>
      </c>
      <c r="T17" s="44">
        <f t="shared" si="1"/>
        <v>5321</v>
      </c>
      <c r="U17" s="44">
        <f t="shared" si="2"/>
        <v>886.83333333333337</v>
      </c>
      <c r="V17" s="44">
        <f>IFERROR(SUMPRODUCT(LARGE(G17:R17,{1;2;3;4;5})),"NA")</f>
        <v>4503</v>
      </c>
      <c r="W17" s="45" t="str">
        <f>IFERROR(SUMPRODUCT(LARGE(G17:R17,{1;2;3;4;5;6;7;8;9;10})),"NA")</f>
        <v>NA</v>
      </c>
    </row>
    <row r="18" spans="1:23" x14ac:dyDescent="0.25">
      <c r="A18" s="14">
        <v>15</v>
      </c>
      <c r="B18" s="8" t="s">
        <v>1736</v>
      </c>
      <c r="C18" s="1"/>
      <c r="D18" s="1"/>
      <c r="E18" s="1"/>
      <c r="F18" s="2"/>
      <c r="G18" s="9" t="str">
        <f>IFERROR(INDEX(akva!I:I,MATCH(B18,akva!K:K,0),0),"")</f>
        <v/>
      </c>
      <c r="H18" s="10" t="str">
        <f>IFERROR(INDEX('04-07'!N:N,MATCH(B18,'04-07'!C:C,0),0),"")</f>
        <v/>
      </c>
      <c r="I18" s="10" t="str">
        <f>IFERROR(INDEX('04-21'!X:X,MATCH(B18,'04-21'!Z:Z,0),0),"")</f>
        <v/>
      </c>
      <c r="J18" s="10" t="str">
        <f>IFERROR(INDEX('04-28'!M:M,MATCH(B18,'04-28'!O:O,0),0),"")</f>
        <v/>
      </c>
      <c r="K18" s="10">
        <f>IFERROR(INDEX('05-26'!Y:Y,MATCH(B18,'05-26'!AA:AA,0),0),"")</f>
        <v>889</v>
      </c>
      <c r="L18" s="10">
        <f>IFERROR(INDEX('06-16'!X:X,MATCH(B18,'06-16'!Z:Z,0),0),"")</f>
        <v>919</v>
      </c>
      <c r="M18" s="10">
        <f>IFERROR(INDEX('07-08'!S:S,MATCH(B18,'07-08'!B:B,0),0),"")</f>
        <v>878</v>
      </c>
      <c r="N18" s="10">
        <f>IFERROR(INDEX('07-21'!V:V,MATCH(B18,'07-21'!X:X,0),0),"")</f>
        <v>904</v>
      </c>
      <c r="O18" s="10" t="str">
        <f>IFERROR(INDEX('08-04'!H:H,MATCH(B18,'08-04'!I:I,0),0),"")</f>
        <v/>
      </c>
      <c r="P18" s="10" t="str">
        <f>IFERROR(INDEX('08-05'!R:R,MATCH(B18,'08-05'!S:S,0),0),"")</f>
        <v/>
      </c>
      <c r="Q18" s="10">
        <f>IFERROR(INDEX('08-18'!U:U,MATCH(B18,'08-18'!V:V,0),0),"")</f>
        <v>834</v>
      </c>
      <c r="R18" s="5">
        <f>IFERROR(INDEX('09-01'!M:M,MATCH(B18,'09-01'!N:N,0),0),"")</f>
        <v>908</v>
      </c>
      <c r="S18" s="9">
        <f t="shared" si="0"/>
        <v>6</v>
      </c>
      <c r="T18" s="44">
        <f t="shared" si="1"/>
        <v>5332</v>
      </c>
      <c r="U18" s="44">
        <f t="shared" si="2"/>
        <v>888.66666666666663</v>
      </c>
      <c r="V18" s="44">
        <f>IFERROR(SUMPRODUCT(LARGE(G18:R18,{1;2;3;4;5})),"NA")</f>
        <v>4498</v>
      </c>
      <c r="W18" s="45" t="str">
        <f>IFERROR(SUMPRODUCT(LARGE(G18:R18,{1;2;3;4;5;6;7;8;9;10})),"NA")</f>
        <v>NA</v>
      </c>
    </row>
    <row r="19" spans="1:23" x14ac:dyDescent="0.25">
      <c r="A19" s="14">
        <v>16</v>
      </c>
      <c r="B19" s="8" t="s">
        <v>97</v>
      </c>
      <c r="C19" s="1"/>
      <c r="D19" s="1"/>
      <c r="E19" s="1"/>
      <c r="F19" s="2"/>
      <c r="G19" s="9">
        <f>IFERROR(INDEX(akva!I:I,MATCH(B19,akva!K:K,0),0),"")</f>
        <v>0</v>
      </c>
      <c r="H19" s="10" t="str">
        <f>IFERROR(INDEX('04-07'!N:N,MATCH(B19,'04-07'!C:C,0),0),"")</f>
        <v/>
      </c>
      <c r="I19" s="10">
        <f>IFERROR(INDEX('04-21'!X:X,MATCH(B19,'04-21'!Z:Z,0),0),"")</f>
        <v>835</v>
      </c>
      <c r="J19" s="10">
        <f>IFERROR(INDEX('04-28'!M:M,MATCH(B19,'04-28'!O:O,0),0),"")</f>
        <v>892</v>
      </c>
      <c r="K19" s="10">
        <f>IFERROR(INDEX('05-26'!Y:Y,MATCH(B19,'05-26'!AA:AA,0),0),"")</f>
        <v>859</v>
      </c>
      <c r="L19" s="10">
        <f>IFERROR(INDEX('06-16'!X:X,MATCH(B19,'06-16'!Z:Z,0),0),"")</f>
        <v>867</v>
      </c>
      <c r="M19" s="10">
        <f>IFERROR(INDEX('07-08'!S:S,MATCH(B19,'07-08'!B:B,0),0),"")</f>
        <v>988</v>
      </c>
      <c r="N19" s="10" t="str">
        <f>IFERROR(INDEX('07-21'!V:V,MATCH(B19,'07-21'!X:X,0),0),"")</f>
        <v/>
      </c>
      <c r="O19" s="10">
        <f>IFERROR(INDEX('08-04'!H:H,MATCH(B19,'08-04'!I:I,0),0),"")</f>
        <v>831</v>
      </c>
      <c r="P19" s="10" t="str">
        <f>IFERROR(INDEX('08-05'!R:R,MATCH(B19,'08-05'!S:S,0),0),"")</f>
        <v/>
      </c>
      <c r="Q19" s="10">
        <f>IFERROR(INDEX('08-18'!U:U,MATCH(B19,'08-18'!V:V,0),0),"")</f>
        <v>889</v>
      </c>
      <c r="R19" s="5">
        <f>IFERROR(INDEX('09-01'!M:M,MATCH(B19,'09-01'!N:N,0),0),"")</f>
        <v>857</v>
      </c>
      <c r="S19" s="9">
        <f t="shared" si="0"/>
        <v>8</v>
      </c>
      <c r="T19" s="44">
        <f t="shared" si="1"/>
        <v>7018</v>
      </c>
      <c r="U19" s="44">
        <f t="shared" si="2"/>
        <v>877.25</v>
      </c>
      <c r="V19" s="44">
        <f>IFERROR(SUMPRODUCT(LARGE(G19:R19,{1;2;3;4;5})),"NA")</f>
        <v>4495</v>
      </c>
      <c r="W19" s="45" t="str">
        <f>IFERROR(SUMPRODUCT(LARGE(G19:R19,{1;2;3;4;5;6;7;8;9;10})),"NA")</f>
        <v>NA</v>
      </c>
    </row>
    <row r="20" spans="1:23" x14ac:dyDescent="0.25">
      <c r="A20" s="14">
        <v>17</v>
      </c>
      <c r="B20" s="8" t="s">
        <v>1532</v>
      </c>
      <c r="C20" s="1"/>
      <c r="D20" s="1"/>
      <c r="E20" s="1"/>
      <c r="F20" s="2"/>
      <c r="G20" s="9" t="str">
        <f>IFERROR(INDEX(akva!I:I,MATCH(B20,akva!K:K,0),0),"")</f>
        <v/>
      </c>
      <c r="H20" s="10" t="str">
        <f>IFERROR(INDEX('04-07'!N:N,MATCH(B20,'04-07'!C:C,0),0),"")</f>
        <v/>
      </c>
      <c r="I20" s="10">
        <f>IFERROR(INDEX('04-21'!X:X,MATCH(B20,'04-21'!Z:Z,0),0),"")</f>
        <v>796</v>
      </c>
      <c r="J20" s="10" t="str">
        <f>IFERROR(INDEX('04-28'!M:M,MATCH(B20,'04-28'!O:O,0),0),"")</f>
        <v/>
      </c>
      <c r="K20" s="10">
        <f>IFERROR(INDEX('05-26'!Y:Y,MATCH(B20,'05-26'!AA:AA,0),0),"")</f>
        <v>863</v>
      </c>
      <c r="L20" s="10">
        <f>IFERROR(INDEX('06-16'!X:X,MATCH(B20,'06-16'!Z:Z,0),0),"")</f>
        <v>868</v>
      </c>
      <c r="M20" s="10">
        <f>IFERROR(INDEX('07-08'!S:S,MATCH(B20,'07-08'!B:B,0),0),"")</f>
        <v>998</v>
      </c>
      <c r="N20" s="10">
        <f>IFERROR(INDEX('07-21'!V:V,MATCH(B20,'07-21'!X:X,0),0),"")</f>
        <v>880</v>
      </c>
      <c r="O20" s="10" t="str">
        <f>IFERROR(INDEX('08-04'!H:H,MATCH(B20,'08-04'!I:I,0),0),"")</f>
        <v/>
      </c>
      <c r="P20" s="10" t="str">
        <f>IFERROR(INDEX('08-05'!R:R,MATCH(B20,'08-05'!S:S,0),0),"")</f>
        <v/>
      </c>
      <c r="Q20" s="10" t="str">
        <f>IFERROR(INDEX('08-18'!U:U,MATCH(B20,'08-18'!V:V,0),0),"")</f>
        <v/>
      </c>
      <c r="R20" s="5">
        <f>IFERROR(INDEX('09-01'!M:M,MATCH(B20,'09-01'!N:N,0),0),"")</f>
        <v>872</v>
      </c>
      <c r="S20" s="9">
        <f t="shared" si="0"/>
        <v>6</v>
      </c>
      <c r="T20" s="44">
        <f t="shared" si="1"/>
        <v>5277</v>
      </c>
      <c r="U20" s="44">
        <f t="shared" si="2"/>
        <v>879.5</v>
      </c>
      <c r="V20" s="44">
        <f>IFERROR(SUMPRODUCT(LARGE(G20:R20,{1;2;3;4;5})),"NA")</f>
        <v>4481</v>
      </c>
      <c r="W20" s="45" t="str">
        <f>IFERROR(SUMPRODUCT(LARGE(G20:R20,{1;2;3;4;5;6;7;8;9;10})),"NA")</f>
        <v>NA</v>
      </c>
    </row>
    <row r="21" spans="1:23" x14ac:dyDescent="0.25">
      <c r="A21" s="14">
        <v>18</v>
      </c>
      <c r="B21" s="8" t="s">
        <v>1391</v>
      </c>
      <c r="C21" s="1"/>
      <c r="D21" s="1"/>
      <c r="E21" s="1"/>
      <c r="F21" s="2"/>
      <c r="G21" s="9" t="str">
        <f>IFERROR(INDEX(akva!I:I,MATCH(B21,akva!K:K,0),0),"")</f>
        <v/>
      </c>
      <c r="H21" s="10" t="str">
        <f>IFERROR(INDEX('04-07'!N:N,MATCH(B21,'04-07'!C:C,0),0),"")</f>
        <v/>
      </c>
      <c r="I21" s="10">
        <f>IFERROR(INDEX('04-21'!X:X,MATCH(B21,'04-21'!Z:Z,0),0),"")</f>
        <v>813</v>
      </c>
      <c r="J21" s="10" t="str">
        <f>IFERROR(INDEX('04-28'!M:M,MATCH(B21,'04-28'!O:O,0),0),"")</f>
        <v/>
      </c>
      <c r="K21" s="10">
        <f>IFERROR(INDEX('05-26'!Y:Y,MATCH(B21,'05-26'!AA:AA,0),0),"")</f>
        <v>828</v>
      </c>
      <c r="L21" s="10">
        <f>IFERROR(INDEX('06-16'!X:X,MATCH(B21,'06-16'!Z:Z,0),0),"")</f>
        <v>850</v>
      </c>
      <c r="M21" s="10">
        <f>IFERROR(INDEX('07-08'!S:S,MATCH(B21,'07-08'!B:B,0),0),"")</f>
        <v>1006</v>
      </c>
      <c r="N21" s="10" t="str">
        <f>IFERROR(INDEX('07-21'!V:V,MATCH(B21,'07-21'!X:X,0),0),"")</f>
        <v/>
      </c>
      <c r="O21" s="10" t="str">
        <f>IFERROR(INDEX('08-04'!H:H,MATCH(B21,'08-04'!I:I,0),0),"")</f>
        <v/>
      </c>
      <c r="P21" s="10">
        <f>IFERROR(INDEX('08-05'!R:R,MATCH(B21,'08-05'!S:S,0),0),"")</f>
        <v>861</v>
      </c>
      <c r="Q21" s="10">
        <f>IFERROR(INDEX('08-18'!U:U,MATCH(B21,'08-18'!V:V,0),0),"")</f>
        <v>873</v>
      </c>
      <c r="R21" s="5">
        <f>IFERROR(INDEX('09-01'!M:M,MATCH(B21,'09-01'!N:N,0),0),"")</f>
        <v>867</v>
      </c>
      <c r="S21" s="9">
        <f t="shared" si="0"/>
        <v>7</v>
      </c>
      <c r="T21" s="44">
        <f t="shared" si="1"/>
        <v>6098</v>
      </c>
      <c r="U21" s="44">
        <f t="shared" si="2"/>
        <v>871.14285714285711</v>
      </c>
      <c r="V21" s="44">
        <f>IFERROR(SUMPRODUCT(LARGE(G21:R21,{1;2;3;4;5})),"NA")</f>
        <v>4457</v>
      </c>
      <c r="W21" s="45" t="str">
        <f>IFERROR(SUMPRODUCT(LARGE(G21:R21,{1;2;3;4;5;6;7;8;9;10})),"NA")</f>
        <v>NA</v>
      </c>
    </row>
    <row r="22" spans="1:23" x14ac:dyDescent="0.25">
      <c r="A22" s="14">
        <v>19</v>
      </c>
      <c r="B22" s="8" t="s">
        <v>13</v>
      </c>
      <c r="C22" s="1"/>
      <c r="D22" s="1"/>
      <c r="E22" s="1"/>
      <c r="F22" s="2"/>
      <c r="G22" s="9">
        <f>IFERROR(INDEX(akva!I:I,MATCH(B22,akva!K:K,0),0),"")</f>
        <v>843</v>
      </c>
      <c r="H22" s="10" t="str">
        <f>IFERROR(INDEX('04-07'!N:N,MATCH(B22,'04-07'!C:C,0),0),"")</f>
        <v/>
      </c>
      <c r="I22" s="10">
        <f>IFERROR(INDEX('04-21'!X:X,MATCH(B22,'04-21'!Z:Z,0),0),"")</f>
        <v>856</v>
      </c>
      <c r="J22" s="10" t="str">
        <f>IFERROR(INDEX('04-28'!M:M,MATCH(B22,'04-28'!O:O,0),0),"")</f>
        <v/>
      </c>
      <c r="K22" s="10">
        <f>IFERROR(INDEX('05-26'!Y:Y,MATCH(B22,'05-26'!AA:AA,0),0),"")</f>
        <v>882</v>
      </c>
      <c r="L22" s="10">
        <f>IFERROR(INDEX('06-16'!X:X,MATCH(B22,'06-16'!Z:Z,0),0),"")</f>
        <v>893</v>
      </c>
      <c r="M22" s="10" t="str">
        <f>IFERROR(INDEX('07-08'!S:S,MATCH(B22,'07-08'!B:B,0),0),"")</f>
        <v/>
      </c>
      <c r="N22" s="10">
        <f>IFERROR(INDEX('07-21'!V:V,MATCH(B22,'07-21'!X:X,0),0),"")</f>
        <v>868</v>
      </c>
      <c r="O22" s="10" t="str">
        <f>IFERROR(INDEX('08-04'!H:H,MATCH(B22,'08-04'!I:I,0),0),"")</f>
        <v/>
      </c>
      <c r="P22" s="10">
        <f>IFERROR(INDEX('08-05'!R:R,MATCH(B22,'08-05'!S:S,0),0),"")</f>
        <v>885</v>
      </c>
      <c r="Q22" s="10">
        <f>IFERROR(INDEX('08-18'!U:U,MATCH(B22,'08-18'!V:V,0),0),"")</f>
        <v>842</v>
      </c>
      <c r="R22" s="5">
        <f>IFERROR(INDEX('09-01'!M:M,MATCH(B22,'09-01'!N:N,0),0),"")</f>
        <v>902</v>
      </c>
      <c r="S22" s="9">
        <f t="shared" si="0"/>
        <v>8</v>
      </c>
      <c r="T22" s="44">
        <f t="shared" si="1"/>
        <v>6971</v>
      </c>
      <c r="U22" s="44">
        <f t="shared" si="2"/>
        <v>871.375</v>
      </c>
      <c r="V22" s="44">
        <f>IFERROR(SUMPRODUCT(LARGE(G22:R22,{1;2;3;4;5})),"NA")</f>
        <v>4430</v>
      </c>
      <c r="W22" s="45" t="str">
        <f>IFERROR(SUMPRODUCT(LARGE(G22:R22,{1;2;3;4;5;6;7;8;9;10})),"NA")</f>
        <v>NA</v>
      </c>
    </row>
    <row r="23" spans="1:23" x14ac:dyDescent="0.25">
      <c r="A23" s="14">
        <v>20</v>
      </c>
      <c r="B23" s="8" t="s">
        <v>1469</v>
      </c>
      <c r="C23" s="1"/>
      <c r="D23" s="1"/>
      <c r="E23" s="1"/>
      <c r="F23" s="2"/>
      <c r="G23" s="9" t="str">
        <f>IFERROR(INDEX(akva!I:I,MATCH(B23,akva!K:K,0),0),"")</f>
        <v/>
      </c>
      <c r="H23" s="10" t="str">
        <f>IFERROR(INDEX('04-07'!N:N,MATCH(B23,'04-07'!C:C,0),0),"")</f>
        <v/>
      </c>
      <c r="I23" s="10">
        <f>IFERROR(INDEX('04-21'!X:X,MATCH(B23,'04-21'!Z:Z,0),0),"")</f>
        <v>881</v>
      </c>
      <c r="J23" s="10" t="str">
        <f>IFERROR(INDEX('04-28'!M:M,MATCH(B23,'04-28'!O:O,0),0),"")</f>
        <v/>
      </c>
      <c r="K23" s="10">
        <f>IFERROR(INDEX('05-26'!Y:Y,MATCH(B23,'05-26'!AA:AA,0),0),"")</f>
        <v>820</v>
      </c>
      <c r="L23" s="10">
        <f>IFERROR(INDEX('06-16'!X:X,MATCH(B23,'06-16'!Z:Z,0),0),"")</f>
        <v>874</v>
      </c>
      <c r="M23" s="10" t="str">
        <f>IFERROR(INDEX('07-08'!S:S,MATCH(B23,'07-08'!B:B,0),0),"")</f>
        <v/>
      </c>
      <c r="N23" s="10">
        <f>IFERROR(INDEX('07-21'!V:V,MATCH(B23,'07-21'!X:X,0),0),"")</f>
        <v>919</v>
      </c>
      <c r="O23" s="10" t="str">
        <f>IFERROR(INDEX('08-04'!H:H,MATCH(B23,'08-04'!I:I,0),0),"")</f>
        <v/>
      </c>
      <c r="P23" s="10" t="str">
        <f>IFERROR(INDEX('08-05'!R:R,MATCH(B23,'08-05'!S:S,0),0),"")</f>
        <v/>
      </c>
      <c r="Q23" s="10">
        <f>IFERROR(INDEX('08-18'!U:U,MATCH(B23,'08-18'!V:V,0),0),"")</f>
        <v>0</v>
      </c>
      <c r="R23" s="5">
        <f>IFERROR(INDEX('09-01'!M:M,MATCH(B23,'09-01'!N:N,0),0),"")</f>
        <v>867</v>
      </c>
      <c r="S23" s="9">
        <f t="shared" si="0"/>
        <v>5</v>
      </c>
      <c r="T23" s="44">
        <f t="shared" si="1"/>
        <v>4361</v>
      </c>
      <c r="U23" s="44">
        <f t="shared" si="2"/>
        <v>872.2</v>
      </c>
      <c r="V23" s="44">
        <f>IFERROR(SUMPRODUCT(LARGE(G23:R23,{1;2;3;4;5})),"NA")</f>
        <v>4361</v>
      </c>
      <c r="W23" s="45" t="str">
        <f>IFERROR(SUMPRODUCT(LARGE(G23:R23,{1;2;3;4;5;6;7;8;9;10})),"NA")</f>
        <v>NA</v>
      </c>
    </row>
    <row r="24" spans="1:23" x14ac:dyDescent="0.25">
      <c r="A24" s="14">
        <v>21</v>
      </c>
      <c r="B24" s="8" t="s">
        <v>1513</v>
      </c>
      <c r="C24" s="1"/>
      <c r="D24" s="1"/>
      <c r="E24" s="1"/>
      <c r="F24" s="2"/>
      <c r="G24" s="9" t="str">
        <f>IFERROR(INDEX(akva!I:I,MATCH(B24,akva!K:K,0),0),"")</f>
        <v/>
      </c>
      <c r="H24" s="10" t="str">
        <f>IFERROR(INDEX('04-07'!N:N,MATCH(B24,'04-07'!C:C,0),0),"")</f>
        <v/>
      </c>
      <c r="I24" s="10">
        <f>IFERROR(INDEX('04-21'!X:X,MATCH(B24,'04-21'!Z:Z,0),0),"")</f>
        <v>816</v>
      </c>
      <c r="J24" s="10" t="str">
        <f>IFERROR(INDEX('04-28'!M:M,MATCH(B24,'04-28'!O:O,0),0),"")</f>
        <v/>
      </c>
      <c r="K24" s="10">
        <f>IFERROR(INDEX('05-26'!Y:Y,MATCH(B24,'05-26'!AA:AA,0),0),"")</f>
        <v>833</v>
      </c>
      <c r="L24" s="10">
        <f>IFERROR(INDEX('06-16'!X:X,MATCH(B24,'06-16'!Z:Z,0),0),"")</f>
        <v>804</v>
      </c>
      <c r="M24" s="10">
        <f>IFERROR(INDEX('07-08'!S:S,MATCH(B24,'07-08'!B:B,0),0),"")</f>
        <v>908</v>
      </c>
      <c r="N24" s="10">
        <f>IFERROR(INDEX('07-21'!V:V,MATCH(B24,'07-21'!X:X,0),0),"")</f>
        <v>845</v>
      </c>
      <c r="O24" s="10" t="str">
        <f>IFERROR(INDEX('08-04'!H:H,MATCH(B24,'08-04'!I:I,0),0),"")</f>
        <v/>
      </c>
      <c r="P24" s="10">
        <f>IFERROR(INDEX('08-05'!R:R,MATCH(B24,'08-05'!S:S,0),0),"")</f>
        <v>852</v>
      </c>
      <c r="Q24" s="10">
        <f>IFERROR(INDEX('08-18'!U:U,MATCH(B24,'08-18'!V:V,0),0),"")</f>
        <v>864</v>
      </c>
      <c r="R24" s="5">
        <f>IFERROR(INDEX('09-01'!M:M,MATCH(B24,'09-01'!N:N,0),0),"")</f>
        <v>874</v>
      </c>
      <c r="S24" s="9">
        <f t="shared" si="0"/>
        <v>8</v>
      </c>
      <c r="T24" s="44">
        <f t="shared" si="1"/>
        <v>6796</v>
      </c>
      <c r="U24" s="44">
        <f t="shared" si="2"/>
        <v>849.5</v>
      </c>
      <c r="V24" s="44">
        <f>IFERROR(SUMPRODUCT(LARGE(G24:R24,{1;2;3;4;5})),"NA")</f>
        <v>4343</v>
      </c>
      <c r="W24" s="45" t="str">
        <f>IFERROR(SUMPRODUCT(LARGE(G24:R24,{1;2;3;4;5;6;7;8;9;10})),"NA")</f>
        <v>NA</v>
      </c>
    </row>
    <row r="25" spans="1:23" x14ac:dyDescent="0.25">
      <c r="A25" s="14">
        <v>22</v>
      </c>
      <c r="B25" s="8" t="s">
        <v>1395</v>
      </c>
      <c r="C25" s="1"/>
      <c r="D25" s="1"/>
      <c r="E25" s="1"/>
      <c r="F25" s="2"/>
      <c r="G25" s="9" t="str">
        <f>IFERROR(INDEX(akva!I:I,MATCH(B25,akva!K:K,0),0),"")</f>
        <v/>
      </c>
      <c r="H25" s="10" t="str">
        <f>IFERROR(INDEX('04-07'!N:N,MATCH(B25,'04-07'!C:C,0),0),"")</f>
        <v/>
      </c>
      <c r="I25" s="10">
        <f>IFERROR(INDEX('04-21'!X:X,MATCH(B25,'04-21'!Z:Z,0),0),"")</f>
        <v>810</v>
      </c>
      <c r="J25" s="10" t="str">
        <f>IFERROR(INDEX('04-28'!M:M,MATCH(B25,'04-28'!O:O,0),0),"")</f>
        <v/>
      </c>
      <c r="K25" s="10">
        <f>IFERROR(INDEX('05-26'!Y:Y,MATCH(B25,'05-26'!AA:AA,0),0),"")</f>
        <v>847</v>
      </c>
      <c r="L25" s="10" t="str">
        <f>IFERROR(INDEX('06-16'!X:X,MATCH(B25,'06-16'!Z:Z,0),0),"")</f>
        <v/>
      </c>
      <c r="M25" s="10">
        <f>IFERROR(INDEX('07-08'!S:S,MATCH(B25,'07-08'!B:B,0),0),"")</f>
        <v>866</v>
      </c>
      <c r="N25" s="10">
        <f>IFERROR(INDEX('07-21'!V:V,MATCH(B25,'07-21'!X:X,0),0),"")</f>
        <v>875</v>
      </c>
      <c r="O25" s="10" t="str">
        <f>IFERROR(INDEX('08-04'!H:H,MATCH(B25,'08-04'!I:I,0),0),"")</f>
        <v/>
      </c>
      <c r="P25" s="10">
        <f>IFERROR(INDEX('08-05'!R:R,MATCH(B25,'08-05'!S:S,0),0),"")</f>
        <v>855</v>
      </c>
      <c r="Q25" s="10" t="str">
        <f>IFERROR(INDEX('08-18'!U:U,MATCH(B25,'08-18'!V:V,0),0),"")</f>
        <v/>
      </c>
      <c r="R25" s="5">
        <f>IFERROR(INDEX('09-01'!M:M,MATCH(B25,'09-01'!N:N,0),0),"")</f>
        <v>887</v>
      </c>
      <c r="S25" s="9">
        <f t="shared" si="0"/>
        <v>6</v>
      </c>
      <c r="T25" s="44">
        <f t="shared" si="1"/>
        <v>5140</v>
      </c>
      <c r="U25" s="44">
        <f t="shared" si="2"/>
        <v>856.66666666666663</v>
      </c>
      <c r="V25" s="44">
        <f>IFERROR(SUMPRODUCT(LARGE(G25:R25,{1;2;3;4;5})),"NA")</f>
        <v>4330</v>
      </c>
      <c r="W25" s="45" t="str">
        <f>IFERROR(SUMPRODUCT(LARGE(G25:R25,{1;2;3;4;5;6;7;8;9;10})),"NA")</f>
        <v>NA</v>
      </c>
    </row>
    <row r="26" spans="1:23" x14ac:dyDescent="0.25">
      <c r="A26" s="14">
        <v>23</v>
      </c>
      <c r="B26" s="8" t="s">
        <v>1398</v>
      </c>
      <c r="C26" s="1"/>
      <c r="D26" s="1"/>
      <c r="E26" s="1"/>
      <c r="F26" s="2"/>
      <c r="G26" s="9" t="str">
        <f>IFERROR(INDEX(akva!I:I,MATCH(B26,akva!K:K,0),0),"")</f>
        <v/>
      </c>
      <c r="H26" s="10" t="str">
        <f>IFERROR(INDEX('04-07'!N:N,MATCH(B26,'04-07'!C:C,0),0),"")</f>
        <v/>
      </c>
      <c r="I26" s="10">
        <f>IFERROR(INDEX('04-21'!X:X,MATCH(B26,'04-21'!Z:Z,0),0),"")</f>
        <v>818</v>
      </c>
      <c r="J26" s="10" t="str">
        <f>IFERROR(INDEX('04-28'!M:M,MATCH(B26,'04-28'!O:O,0),0),"")</f>
        <v/>
      </c>
      <c r="K26" s="10">
        <f>IFERROR(INDEX('05-26'!Y:Y,MATCH(B26,'05-26'!AA:AA,0),0),"")</f>
        <v>848</v>
      </c>
      <c r="L26" s="10">
        <f>IFERROR(INDEX('06-16'!X:X,MATCH(B26,'06-16'!Z:Z,0),0),"")</f>
        <v>844</v>
      </c>
      <c r="M26" s="10">
        <f>IFERROR(INDEX('07-08'!S:S,MATCH(B26,'07-08'!B:B,0),0),"")</f>
        <v>888</v>
      </c>
      <c r="N26" s="10">
        <f>IFERROR(INDEX('07-21'!V:V,MATCH(B26,'07-21'!X:X,0),0),"")</f>
        <v>897</v>
      </c>
      <c r="O26" s="10" t="str">
        <f>IFERROR(INDEX('08-04'!H:H,MATCH(B26,'08-04'!I:I,0),0),"")</f>
        <v/>
      </c>
      <c r="P26" s="10" t="str">
        <f>IFERROR(INDEX('08-05'!R:R,MATCH(B26,'08-05'!S:S,0),0),"")</f>
        <v/>
      </c>
      <c r="Q26" s="10">
        <f>IFERROR(INDEX('08-18'!U:U,MATCH(B26,'08-18'!V:V,0),0),"")</f>
        <v>848</v>
      </c>
      <c r="R26" s="5">
        <f>IFERROR(INDEX('09-01'!M:M,MATCH(B26,'09-01'!N:N,0),0),"")</f>
        <v>836</v>
      </c>
      <c r="S26" s="9">
        <f t="shared" si="0"/>
        <v>7</v>
      </c>
      <c r="T26" s="44">
        <f t="shared" si="1"/>
        <v>5979</v>
      </c>
      <c r="U26" s="44">
        <f t="shared" si="2"/>
        <v>854.14285714285711</v>
      </c>
      <c r="V26" s="44">
        <f>IFERROR(SUMPRODUCT(LARGE(G26:R26,{1;2;3;4;5})),"NA")</f>
        <v>4325</v>
      </c>
      <c r="W26" s="45" t="str">
        <f>IFERROR(SUMPRODUCT(LARGE(G26:R26,{1;2;3;4;5;6;7;8;9;10})),"NA")</f>
        <v>NA</v>
      </c>
    </row>
    <row r="27" spans="1:23" x14ac:dyDescent="0.25">
      <c r="A27" s="14">
        <v>24</v>
      </c>
      <c r="B27" s="8" t="s">
        <v>1721</v>
      </c>
      <c r="C27" s="1"/>
      <c r="D27" s="1"/>
      <c r="E27" s="1"/>
      <c r="F27" s="2"/>
      <c r="G27" s="9" t="str">
        <f>IFERROR(INDEX(akva!I:I,MATCH(B27,akva!K:K,0),0),"")</f>
        <v/>
      </c>
      <c r="H27" s="10" t="str">
        <f>IFERROR(INDEX('04-07'!N:N,MATCH(B27,'04-07'!C:C,0),0),"")</f>
        <v/>
      </c>
      <c r="I27" s="10" t="str">
        <f>IFERROR(INDEX('04-21'!X:X,MATCH(B27,'04-21'!Z:Z,0),0),"")</f>
        <v/>
      </c>
      <c r="J27" s="10" t="str">
        <f>IFERROR(INDEX('04-28'!M:M,MATCH(B27,'04-28'!O:O,0),0),"")</f>
        <v/>
      </c>
      <c r="K27" s="10">
        <f>IFERROR(INDEX('05-26'!Y:Y,MATCH(B27,'05-26'!AA:AA,0),0),"")</f>
        <v>844</v>
      </c>
      <c r="L27" s="10" t="str">
        <f>IFERROR(INDEX('06-16'!X:X,MATCH(B27,'06-16'!Z:Z,0),0),"")</f>
        <v/>
      </c>
      <c r="M27" s="10">
        <f>IFERROR(INDEX('07-08'!S:S,MATCH(B27,'07-08'!B:B,0),0),"")</f>
        <v>921</v>
      </c>
      <c r="N27" s="10">
        <f>IFERROR(INDEX('07-21'!V:V,MATCH(B27,'07-21'!X:X,0),0),"")</f>
        <v>800</v>
      </c>
      <c r="O27" s="10" t="str">
        <f>IFERROR(INDEX('08-04'!H:H,MATCH(B27,'08-04'!I:I,0),0),"")</f>
        <v/>
      </c>
      <c r="P27" s="10">
        <f>IFERROR(INDEX('08-05'!R:R,MATCH(B27,'08-05'!S:S,0),0),"")</f>
        <v>850</v>
      </c>
      <c r="Q27" s="10">
        <f>IFERROR(INDEX('08-18'!U:U,MATCH(B27,'08-18'!V:V,0),0),"")</f>
        <v>845</v>
      </c>
      <c r="R27" s="5">
        <f>IFERROR(INDEX('09-01'!M:M,MATCH(B27,'09-01'!N:N,0),0),"")</f>
        <v>834</v>
      </c>
      <c r="S27" s="9">
        <f t="shared" si="0"/>
        <v>6</v>
      </c>
      <c r="T27" s="44">
        <f t="shared" si="1"/>
        <v>5094</v>
      </c>
      <c r="U27" s="44">
        <f t="shared" si="2"/>
        <v>849</v>
      </c>
      <c r="V27" s="44">
        <f>IFERROR(SUMPRODUCT(LARGE(G27:R27,{1;2;3;4;5})),"NA")</f>
        <v>4294</v>
      </c>
      <c r="W27" s="45" t="str">
        <f>IFERROR(SUMPRODUCT(LARGE(G27:R27,{1;2;3;4;5;6;7;8;9;10})),"NA")</f>
        <v>NA</v>
      </c>
    </row>
    <row r="28" spans="1:23" x14ac:dyDescent="0.25">
      <c r="A28" s="14">
        <v>25</v>
      </c>
      <c r="B28" s="8" t="s">
        <v>1431</v>
      </c>
      <c r="C28" s="1"/>
      <c r="D28" s="1"/>
      <c r="E28" s="1"/>
      <c r="F28" s="2"/>
      <c r="G28" s="9" t="str">
        <f>IFERROR(INDEX(akva!I:I,MATCH(B28,akva!K:K,0),0),"")</f>
        <v/>
      </c>
      <c r="H28" s="10" t="str">
        <f>IFERROR(INDEX('04-07'!N:N,MATCH(B28,'04-07'!C:C,0),0),"")</f>
        <v/>
      </c>
      <c r="I28" s="10">
        <f>IFERROR(INDEX('04-21'!X:X,MATCH(B28,'04-21'!Z:Z,0),0),"")</f>
        <v>768</v>
      </c>
      <c r="J28" s="10" t="str">
        <f>IFERROR(INDEX('04-28'!M:M,MATCH(B28,'04-28'!O:O,0),0),"")</f>
        <v/>
      </c>
      <c r="K28" s="10">
        <f>IFERROR(INDEX('05-26'!Y:Y,MATCH(B28,'05-26'!AA:AA,0),0),"")</f>
        <v>802</v>
      </c>
      <c r="L28" s="10" t="str">
        <f>IFERROR(INDEX('06-16'!X:X,MATCH(B28,'06-16'!Z:Z,0),0),"")</f>
        <v/>
      </c>
      <c r="M28" s="10">
        <f>IFERROR(INDEX('07-08'!S:S,MATCH(B28,'07-08'!B:B,0),0),"")</f>
        <v>960</v>
      </c>
      <c r="N28" s="10">
        <f>IFERROR(INDEX('07-21'!V:V,MATCH(B28,'07-21'!X:X,0),0),"")</f>
        <v>876</v>
      </c>
      <c r="O28" s="10" t="str">
        <f>IFERROR(INDEX('08-04'!H:H,MATCH(B28,'08-04'!I:I,0),0),"")</f>
        <v/>
      </c>
      <c r="P28" s="10" t="str">
        <f>IFERROR(INDEX('08-05'!R:R,MATCH(B28,'08-05'!S:S,0),0),"")</f>
        <v/>
      </c>
      <c r="Q28" s="10">
        <f>IFERROR(INDEX('08-18'!U:U,MATCH(B28,'08-18'!V:V,0),0),"")</f>
        <v>885</v>
      </c>
      <c r="R28" s="5" t="str">
        <f>IFERROR(INDEX('09-01'!M:M,MATCH(B28,'09-01'!N:N,0),0),"")</f>
        <v/>
      </c>
      <c r="S28" s="9">
        <f t="shared" si="0"/>
        <v>5</v>
      </c>
      <c r="T28" s="44">
        <f t="shared" si="1"/>
        <v>4291</v>
      </c>
      <c r="U28" s="44">
        <f t="shared" si="2"/>
        <v>858.2</v>
      </c>
      <c r="V28" s="44">
        <f>IFERROR(SUMPRODUCT(LARGE(G28:R28,{1;2;3;4;5})),"NA")</f>
        <v>4291</v>
      </c>
      <c r="W28" s="45" t="str">
        <f>IFERROR(SUMPRODUCT(LARGE(G28:R28,{1;2;3;4;5;6;7;8;9;10})),"NA")</f>
        <v>NA</v>
      </c>
    </row>
    <row r="29" spans="1:23" x14ac:dyDescent="0.25">
      <c r="A29" s="14">
        <v>26</v>
      </c>
      <c r="B29" s="8" t="s">
        <v>1707</v>
      </c>
      <c r="C29" s="1"/>
      <c r="D29" s="1"/>
      <c r="E29" s="1"/>
      <c r="F29" s="2"/>
      <c r="G29" s="9" t="str">
        <f>IFERROR(INDEX(akva!I:I,MATCH(B29,akva!K:K,0),0),"")</f>
        <v/>
      </c>
      <c r="H29" s="10" t="str">
        <f>IFERROR(INDEX('04-07'!N:N,MATCH(B29,'04-07'!C:C,0),0),"")</f>
        <v/>
      </c>
      <c r="I29" s="10" t="str">
        <f>IFERROR(INDEX('04-21'!X:X,MATCH(B29,'04-21'!Z:Z,0),0),"")</f>
        <v/>
      </c>
      <c r="J29" s="10" t="str">
        <f>IFERROR(INDEX('04-28'!M:M,MATCH(B29,'04-28'!O:O,0),0),"")</f>
        <v/>
      </c>
      <c r="K29" s="10">
        <f>IFERROR(INDEX('05-26'!Y:Y,MATCH(B29,'05-26'!AA:AA,0),0),"")</f>
        <v>865</v>
      </c>
      <c r="L29" s="10">
        <f>IFERROR(INDEX('06-16'!X:X,MATCH(B29,'06-16'!Z:Z,0),0),"")</f>
        <v>830</v>
      </c>
      <c r="M29" s="10">
        <f>IFERROR(INDEX('07-08'!S:S,MATCH(B29,'07-08'!B:B,0),0),"")</f>
        <v>0</v>
      </c>
      <c r="N29" s="10">
        <f>IFERROR(INDEX('07-21'!V:V,MATCH(B29,'07-21'!X:X,0),0),"")</f>
        <v>891</v>
      </c>
      <c r="O29" s="10" t="str">
        <f>IFERROR(INDEX('08-04'!H:H,MATCH(B29,'08-04'!I:I,0),0),"")</f>
        <v/>
      </c>
      <c r="P29" s="10" t="str">
        <f>IFERROR(INDEX('08-05'!R:R,MATCH(B29,'08-05'!S:S,0),0),"")</f>
        <v/>
      </c>
      <c r="Q29" s="10">
        <f>IFERROR(INDEX('08-18'!U:U,MATCH(B29,'08-18'!V:V,0),0),"")</f>
        <v>825</v>
      </c>
      <c r="R29" s="5">
        <f>IFERROR(INDEX('09-01'!M:M,MATCH(B29,'09-01'!N:N,0),0),"")</f>
        <v>863</v>
      </c>
      <c r="S29" s="9">
        <f t="shared" si="0"/>
        <v>5</v>
      </c>
      <c r="T29" s="44">
        <f t="shared" si="1"/>
        <v>4274</v>
      </c>
      <c r="U29" s="44">
        <f t="shared" si="2"/>
        <v>854.8</v>
      </c>
      <c r="V29" s="44">
        <f>IFERROR(SUMPRODUCT(LARGE(G29:R29,{1;2;3;4;5})),"NA")</f>
        <v>4274</v>
      </c>
      <c r="W29" s="45" t="str">
        <f>IFERROR(SUMPRODUCT(LARGE(G29:R29,{1;2;3;4;5;6;7;8;9;10})),"NA")</f>
        <v>NA</v>
      </c>
    </row>
    <row r="30" spans="1:23" x14ac:dyDescent="0.25">
      <c r="A30" s="14">
        <v>27</v>
      </c>
      <c r="B30" s="8" t="s">
        <v>2090</v>
      </c>
      <c r="C30" s="1"/>
      <c r="D30" s="1"/>
      <c r="E30" s="1"/>
      <c r="F30" s="2"/>
      <c r="G30" s="9" t="str">
        <f>IFERROR(INDEX(akva!I:I,MATCH(B30,akva!K:K,0),0),"")</f>
        <v/>
      </c>
      <c r="H30" s="10" t="str">
        <f>IFERROR(INDEX('04-07'!N:N,MATCH(B30,'04-07'!C:C,0),0),"")</f>
        <v/>
      </c>
      <c r="I30" s="10" t="str">
        <f>IFERROR(INDEX('04-21'!X:X,MATCH(B30,'04-21'!Z:Z,0),0),"")</f>
        <v/>
      </c>
      <c r="J30" s="10" t="str">
        <f>IFERROR(INDEX('04-28'!M:M,MATCH(B30,'04-28'!O:O,0),0),"")</f>
        <v/>
      </c>
      <c r="K30" s="10" t="str">
        <f>IFERROR(INDEX('05-26'!Y:Y,MATCH(B30,'05-26'!AA:AA,0),0),"")</f>
        <v/>
      </c>
      <c r="L30" s="10" t="str">
        <f>IFERROR(INDEX('06-16'!X:X,MATCH(B30,'06-16'!Z:Z,0),0),"")</f>
        <v/>
      </c>
      <c r="M30" s="10">
        <f>IFERROR(INDEX('07-08'!S:S,MATCH(B30,'07-08'!B:B,0),0),"")</f>
        <v>808</v>
      </c>
      <c r="N30" s="10">
        <f>IFERROR(INDEX('07-21'!V:V,MATCH(B30,'07-21'!X:X,0),0),"")</f>
        <v>842</v>
      </c>
      <c r="O30" s="10" t="str">
        <f>IFERROR(INDEX('08-04'!H:H,MATCH(B30,'08-04'!I:I,0),0),"")</f>
        <v/>
      </c>
      <c r="P30" s="10">
        <f>IFERROR(INDEX('08-05'!R:R,MATCH(B30,'08-05'!S:S,0),0),"")</f>
        <v>897</v>
      </c>
      <c r="Q30" s="10">
        <f>IFERROR(INDEX('08-18'!U:U,MATCH(B30,'08-18'!V:V,0),0),"")</f>
        <v>843</v>
      </c>
      <c r="R30" s="5">
        <f>IFERROR(INDEX('09-01'!M:M,MATCH(B30,'09-01'!N:N,0),0),"")</f>
        <v>839</v>
      </c>
      <c r="S30" s="9">
        <f t="shared" si="0"/>
        <v>5</v>
      </c>
      <c r="T30" s="44">
        <f t="shared" si="1"/>
        <v>4229</v>
      </c>
      <c r="U30" s="44">
        <f t="shared" si="2"/>
        <v>845.8</v>
      </c>
      <c r="V30" s="44">
        <f>IFERROR(SUMPRODUCT(LARGE(G30:R30,{1;2;3;4;5})),"NA")</f>
        <v>4229</v>
      </c>
      <c r="W30" s="45" t="str">
        <f>IFERROR(SUMPRODUCT(LARGE(G30:R30,{1;2;3;4;5;6;7;8;9;10})),"NA")</f>
        <v>NA</v>
      </c>
    </row>
    <row r="31" spans="1:23" x14ac:dyDescent="0.25">
      <c r="A31" s="14">
        <v>28</v>
      </c>
      <c r="B31" s="8" t="s">
        <v>164</v>
      </c>
      <c r="C31" s="1"/>
      <c r="D31" s="1"/>
      <c r="E31" s="1"/>
      <c r="F31" s="2"/>
      <c r="G31" s="9">
        <f>IFERROR(INDEX(akva!I:I,MATCH(B31,akva!K:K,0),0),"")</f>
        <v>875</v>
      </c>
      <c r="H31" s="10" t="str">
        <f>IFERROR(INDEX('04-07'!N:N,MATCH(B31,'04-07'!C:C,0),0),"")</f>
        <v/>
      </c>
      <c r="I31" s="10" t="str">
        <f>IFERROR(INDEX('04-21'!X:X,MATCH(B31,'04-21'!Z:Z,0),0),"")</f>
        <v/>
      </c>
      <c r="J31" s="10" t="str">
        <f>IFERROR(INDEX('04-28'!M:M,MATCH(B31,'04-28'!O:O,0),0),"")</f>
        <v/>
      </c>
      <c r="K31" s="10">
        <f>IFERROR(INDEX('05-26'!Y:Y,MATCH(B31,'05-26'!AA:AA,0),0),"")</f>
        <v>807</v>
      </c>
      <c r="L31" s="10">
        <f>IFERROR(INDEX('06-16'!X:X,MATCH(B31,'06-16'!Z:Z,0),0),"")</f>
        <v>742</v>
      </c>
      <c r="M31" s="10" t="str">
        <f>IFERROR(INDEX('07-08'!S:S,MATCH(B31,'07-08'!B:B,0),0),"")</f>
        <v/>
      </c>
      <c r="N31" s="10" t="str">
        <f>IFERROR(INDEX('07-21'!V:V,MATCH(B31,'07-21'!X:X,0),0),"")</f>
        <v/>
      </c>
      <c r="O31" s="10" t="str">
        <f>IFERROR(INDEX('08-04'!H:H,MATCH(B31,'08-04'!I:I,0),0),"")</f>
        <v/>
      </c>
      <c r="P31" s="10">
        <f>IFERROR(INDEX('08-05'!R:R,MATCH(B31,'08-05'!S:S,0),0),"")</f>
        <v>888</v>
      </c>
      <c r="Q31" s="10">
        <f>IFERROR(INDEX('08-18'!U:U,MATCH(B31,'08-18'!V:V,0),0),"")</f>
        <v>835</v>
      </c>
      <c r="R31" s="5">
        <f>IFERROR(INDEX('09-01'!M:M,MATCH(B31,'09-01'!N:N,0),0),"")</f>
        <v>820</v>
      </c>
      <c r="S31" s="9">
        <f t="shared" si="0"/>
        <v>6</v>
      </c>
      <c r="T31" s="44">
        <f t="shared" si="1"/>
        <v>4967</v>
      </c>
      <c r="U31" s="44">
        <f t="shared" si="2"/>
        <v>827.83333333333337</v>
      </c>
      <c r="V31" s="44">
        <f>IFERROR(SUMPRODUCT(LARGE(G31:R31,{1;2;3;4;5})),"NA")</f>
        <v>4225</v>
      </c>
      <c r="W31" s="45" t="str">
        <f>IFERROR(SUMPRODUCT(LARGE(G31:R31,{1;2;3;4;5;6;7;8;9;10})),"NA")</f>
        <v>NA</v>
      </c>
    </row>
    <row r="32" spans="1:23" x14ac:dyDescent="0.25">
      <c r="A32" s="14">
        <v>29</v>
      </c>
      <c r="B32" s="8" t="s">
        <v>1715</v>
      </c>
      <c r="C32" s="1"/>
      <c r="D32" s="1"/>
      <c r="E32" s="1"/>
      <c r="F32" s="2"/>
      <c r="G32" s="9" t="str">
        <f>IFERROR(INDEX(akva!I:I,MATCH(B32,akva!K:K,0),0),"")</f>
        <v/>
      </c>
      <c r="H32" s="10" t="str">
        <f>IFERROR(INDEX('04-07'!N:N,MATCH(B32,'04-07'!C:C,0),0),"")</f>
        <v/>
      </c>
      <c r="I32" s="10" t="str">
        <f>IFERROR(INDEX('04-21'!X:X,MATCH(B32,'04-21'!Z:Z,0),0),"")</f>
        <v/>
      </c>
      <c r="J32" s="10" t="str">
        <f>IFERROR(INDEX('04-28'!M:M,MATCH(B32,'04-28'!O:O,0),0),"")</f>
        <v/>
      </c>
      <c r="K32" s="10">
        <f>IFERROR(INDEX('05-26'!Y:Y,MATCH(B32,'05-26'!AA:AA,0),0),"")</f>
        <v>809</v>
      </c>
      <c r="L32" s="10">
        <f>IFERROR(INDEX('06-16'!X:X,MATCH(B32,'06-16'!Z:Z,0),0),"")</f>
        <v>799</v>
      </c>
      <c r="M32" s="10">
        <f>IFERROR(INDEX('07-08'!S:S,MATCH(B32,'07-08'!B:B,0),0),"")</f>
        <v>874</v>
      </c>
      <c r="N32" s="10">
        <f>IFERROR(INDEX('07-21'!V:V,MATCH(B32,'07-21'!X:X,0),0),"")</f>
        <v>857</v>
      </c>
      <c r="O32" s="10" t="str">
        <f>IFERROR(INDEX('08-04'!H:H,MATCH(B32,'08-04'!I:I,0),0),"")</f>
        <v/>
      </c>
      <c r="P32" s="10" t="str">
        <f>IFERROR(INDEX('08-05'!R:R,MATCH(B32,'08-05'!S:S,0),0),"")</f>
        <v/>
      </c>
      <c r="Q32" s="10" t="str">
        <f>IFERROR(INDEX('08-18'!U:U,MATCH(B32,'08-18'!V:V,0),0),"")</f>
        <v/>
      </c>
      <c r="R32" s="5">
        <f>IFERROR(INDEX('09-01'!M:M,MATCH(B32,'09-01'!N:N,0),0),"")</f>
        <v>840</v>
      </c>
      <c r="S32" s="9">
        <f t="shared" si="0"/>
        <v>5</v>
      </c>
      <c r="T32" s="44">
        <f t="shared" si="1"/>
        <v>4179</v>
      </c>
      <c r="U32" s="44">
        <f t="shared" si="2"/>
        <v>835.8</v>
      </c>
      <c r="V32" s="44">
        <f>IFERROR(SUMPRODUCT(LARGE(G32:R32,{1;2;3;4;5})),"NA")</f>
        <v>4179</v>
      </c>
      <c r="W32" s="45" t="str">
        <f>IFERROR(SUMPRODUCT(LARGE(G32:R32,{1;2;3;4;5;6;7;8;9;10})),"NA")</f>
        <v>NA</v>
      </c>
    </row>
    <row r="33" spans="1:23" x14ac:dyDescent="0.25">
      <c r="A33" s="14">
        <v>30</v>
      </c>
      <c r="B33" s="8" t="s">
        <v>1915</v>
      </c>
      <c r="C33" s="1"/>
      <c r="D33" s="1"/>
      <c r="E33" s="1"/>
      <c r="F33" s="2"/>
      <c r="G33" s="9" t="str">
        <f>IFERROR(INDEX(akva!I:I,MATCH(B33,akva!K:K,0),0),"")</f>
        <v/>
      </c>
      <c r="H33" s="10" t="str">
        <f>IFERROR(INDEX('04-07'!N:N,MATCH(B33,'04-07'!C:C,0),0),"")</f>
        <v/>
      </c>
      <c r="I33" s="10" t="str">
        <f>IFERROR(INDEX('04-21'!X:X,MATCH(B33,'04-21'!Z:Z,0),0),"")</f>
        <v/>
      </c>
      <c r="J33" s="10" t="str">
        <f>IFERROR(INDEX('04-28'!M:M,MATCH(B33,'04-28'!O:O,0),0),"")</f>
        <v/>
      </c>
      <c r="K33" s="10" t="str">
        <f>IFERROR(INDEX('05-26'!Y:Y,MATCH(B33,'05-26'!AA:AA,0),0),"")</f>
        <v/>
      </c>
      <c r="L33" s="10">
        <f>IFERROR(INDEX('06-16'!X:X,MATCH(B33,'06-16'!Z:Z,0),0),"")</f>
        <v>793</v>
      </c>
      <c r="M33" s="10">
        <f>IFERROR(INDEX('07-08'!S:S,MATCH(B33,'07-08'!B:B,0),0),"")</f>
        <v>865</v>
      </c>
      <c r="N33" s="10">
        <f>IFERROR(INDEX('07-21'!V:V,MATCH(B33,'07-21'!X:X,0),0),"")</f>
        <v>837</v>
      </c>
      <c r="O33" s="10" t="str">
        <f>IFERROR(INDEX('08-04'!H:H,MATCH(B33,'08-04'!I:I,0),0),"")</f>
        <v/>
      </c>
      <c r="P33" s="10" t="str">
        <f>IFERROR(INDEX('08-05'!R:R,MATCH(B33,'08-05'!S:S,0),0),"")</f>
        <v/>
      </c>
      <c r="Q33" s="10">
        <f>IFERROR(INDEX('08-18'!U:U,MATCH(B33,'08-18'!V:V,0),0),"")</f>
        <v>838</v>
      </c>
      <c r="R33" s="5">
        <f>IFERROR(INDEX('09-01'!M:M,MATCH(B33,'09-01'!N:N,0),0),"")</f>
        <v>843</v>
      </c>
      <c r="S33" s="9">
        <f t="shared" si="0"/>
        <v>5</v>
      </c>
      <c r="T33" s="44">
        <f t="shared" si="1"/>
        <v>4176</v>
      </c>
      <c r="U33" s="44">
        <f t="shared" si="2"/>
        <v>835.2</v>
      </c>
      <c r="V33" s="44">
        <f>IFERROR(SUMPRODUCT(LARGE(G33:R33,{1;2;3;4;5})),"NA")</f>
        <v>4176</v>
      </c>
      <c r="W33" s="45" t="str">
        <f>IFERROR(SUMPRODUCT(LARGE(G33:R33,{1;2;3;4;5;6;7;8;9;10})),"NA")</f>
        <v>NA</v>
      </c>
    </row>
    <row r="34" spans="1:23" x14ac:dyDescent="0.25">
      <c r="A34" s="14">
        <v>31</v>
      </c>
      <c r="B34" s="8" t="s">
        <v>1487</v>
      </c>
      <c r="C34" s="1"/>
      <c r="D34" s="1"/>
      <c r="E34" s="1"/>
      <c r="F34" s="2"/>
      <c r="G34" s="9" t="str">
        <f>IFERROR(INDEX(akva!I:I,MATCH(B34,akva!K:K,0),0),"")</f>
        <v/>
      </c>
      <c r="H34" s="10" t="str">
        <f>IFERROR(INDEX('04-07'!N:N,MATCH(B34,'04-07'!C:C,0),0),"")</f>
        <v/>
      </c>
      <c r="I34" s="10">
        <f>IFERROR(INDEX('04-21'!X:X,MATCH(B34,'04-21'!Z:Z,0),0),"")</f>
        <v>766</v>
      </c>
      <c r="J34" s="10" t="str">
        <f>IFERROR(INDEX('04-28'!M:M,MATCH(B34,'04-28'!O:O,0),0),"")</f>
        <v/>
      </c>
      <c r="K34" s="10">
        <f>IFERROR(INDEX('05-26'!Y:Y,MATCH(B34,'05-26'!AA:AA,0),0),"")</f>
        <v>800</v>
      </c>
      <c r="L34" s="10">
        <f>IFERROR(INDEX('06-16'!X:X,MATCH(B34,'06-16'!Z:Z,0),0),"")</f>
        <v>818</v>
      </c>
      <c r="M34" s="10">
        <f>IFERROR(INDEX('07-08'!S:S,MATCH(B34,'07-08'!B:B,0),0),"")</f>
        <v>895</v>
      </c>
      <c r="N34" s="10">
        <f>IFERROR(INDEX('07-21'!V:V,MATCH(B34,'07-21'!X:X,0),0),"")</f>
        <v>819</v>
      </c>
      <c r="O34" s="10" t="str">
        <f>IFERROR(INDEX('08-04'!H:H,MATCH(B34,'08-04'!I:I,0),0),"")</f>
        <v/>
      </c>
      <c r="P34" s="10">
        <f>IFERROR(INDEX('08-05'!R:R,MATCH(B34,'08-05'!S:S,0),0),"")</f>
        <v>755</v>
      </c>
      <c r="Q34" s="10">
        <f>IFERROR(INDEX('08-18'!U:U,MATCH(B34,'08-18'!V:V,0),0),"")</f>
        <v>793</v>
      </c>
      <c r="R34" s="5">
        <f>IFERROR(INDEX('09-01'!M:M,MATCH(B34,'09-01'!N:N,0),0),"")</f>
        <v>839</v>
      </c>
      <c r="S34" s="9">
        <f t="shared" si="0"/>
        <v>8</v>
      </c>
      <c r="T34" s="44">
        <f t="shared" si="1"/>
        <v>6485</v>
      </c>
      <c r="U34" s="44">
        <f t="shared" si="2"/>
        <v>810.625</v>
      </c>
      <c r="V34" s="44">
        <f>IFERROR(SUMPRODUCT(LARGE(G34:R34,{1;2;3;4;5})),"NA")</f>
        <v>4171</v>
      </c>
      <c r="W34" s="45" t="str">
        <f>IFERROR(SUMPRODUCT(LARGE(G34:R34,{1;2;3;4;5;6;7;8;9;10})),"NA")</f>
        <v>NA</v>
      </c>
    </row>
    <row r="35" spans="1:23" x14ac:dyDescent="0.25">
      <c r="A35" s="14">
        <v>32</v>
      </c>
      <c r="B35" s="8" t="s">
        <v>1409</v>
      </c>
      <c r="C35" s="1"/>
      <c r="D35" s="1"/>
      <c r="E35" s="1"/>
      <c r="F35" s="2"/>
      <c r="G35" s="9" t="str">
        <f>IFERROR(INDEX(akva!I:I,MATCH(B35,akva!K:K,0),0),"")</f>
        <v/>
      </c>
      <c r="H35" s="10" t="str">
        <f>IFERROR(INDEX('04-07'!N:N,MATCH(B35,'04-07'!C:C,0),0),"")</f>
        <v/>
      </c>
      <c r="I35" s="10" t="str">
        <f>IFERROR(INDEX('04-21'!X:X,MATCH(B35,'04-21'!Z:Z,0),0),"")</f>
        <v/>
      </c>
      <c r="J35" s="10">
        <f>IFERROR(INDEX('04-28'!M:M,MATCH(B35,'04-28'!O:O,0),0),"")</f>
        <v>786</v>
      </c>
      <c r="K35" s="10">
        <f>IFERROR(INDEX('05-26'!Y:Y,MATCH(B35,'05-26'!AA:AA,0),0),"")</f>
        <v>763</v>
      </c>
      <c r="L35" s="10">
        <f>IFERROR(INDEX('06-16'!X:X,MATCH(B35,'06-16'!Z:Z,0),0),"")</f>
        <v>796</v>
      </c>
      <c r="M35" s="10">
        <f>IFERROR(INDEX('07-08'!S:S,MATCH(B35,'07-08'!B:B,0),0),"")</f>
        <v>918</v>
      </c>
      <c r="N35" s="10">
        <f>IFERROR(INDEX('07-21'!V:V,MATCH(B35,'07-21'!X:X,0),0),"")</f>
        <v>819</v>
      </c>
      <c r="O35" s="10" t="str">
        <f>IFERROR(INDEX('08-04'!H:H,MATCH(B35,'08-04'!I:I,0),0),"")</f>
        <v/>
      </c>
      <c r="P35" s="10" t="str">
        <f>IFERROR(INDEX('08-05'!R:R,MATCH(B35,'08-05'!S:S,0),0),"")</f>
        <v/>
      </c>
      <c r="Q35" s="10">
        <f>IFERROR(INDEX('08-18'!U:U,MATCH(B35,'08-18'!V:V,0),0),"")</f>
        <v>806</v>
      </c>
      <c r="R35" s="5">
        <f>IFERROR(INDEX('09-01'!M:M,MATCH(B35,'09-01'!N:N,0),0),"")</f>
        <v>814</v>
      </c>
      <c r="S35" s="9">
        <f t="shared" si="0"/>
        <v>7</v>
      </c>
      <c r="T35" s="44">
        <f t="shared" si="1"/>
        <v>5702</v>
      </c>
      <c r="U35" s="44">
        <f t="shared" si="2"/>
        <v>814.57142857142856</v>
      </c>
      <c r="V35" s="44">
        <f>IFERROR(SUMPRODUCT(LARGE(G35:R35,{1;2;3;4;5})),"NA")</f>
        <v>4153</v>
      </c>
      <c r="W35" s="45" t="str">
        <f>IFERROR(SUMPRODUCT(LARGE(G35:R35,{1;2;3;4;5;6;7;8;9;10})),"NA")</f>
        <v>NA</v>
      </c>
    </row>
    <row r="36" spans="1:23" x14ac:dyDescent="0.25">
      <c r="A36" s="14">
        <v>33</v>
      </c>
      <c r="B36" s="8" t="s">
        <v>41</v>
      </c>
      <c r="C36" s="1"/>
      <c r="D36" s="1"/>
      <c r="E36" s="1"/>
      <c r="F36" s="2"/>
      <c r="G36" s="9">
        <f>IFERROR(INDEX(akva!I:I,MATCH(B36,akva!K:K,0),0),"")</f>
        <v>889</v>
      </c>
      <c r="H36" s="10" t="str">
        <f>IFERROR(INDEX('04-07'!N:N,MATCH(B36,'04-07'!C:C,0),0),"")</f>
        <v/>
      </c>
      <c r="I36" s="10">
        <f>IFERROR(INDEX('04-21'!X:X,MATCH(B36,'04-21'!Z:Z,0),0),"")</f>
        <v>817</v>
      </c>
      <c r="J36" s="10" t="str">
        <f>IFERROR(INDEX('04-28'!M:M,MATCH(B36,'04-28'!O:O,0),0),"")</f>
        <v/>
      </c>
      <c r="K36" s="10">
        <f>IFERROR(INDEX('05-26'!Y:Y,MATCH(B36,'05-26'!AA:AA,0),0),"")</f>
        <v>843</v>
      </c>
      <c r="L36" s="10">
        <f>IFERROR(INDEX('06-16'!X:X,MATCH(B36,'06-16'!Z:Z,0),0),"")</f>
        <v>791</v>
      </c>
      <c r="M36" s="10" t="str">
        <f>IFERROR(INDEX('07-08'!S:S,MATCH(B36,'07-08'!B:B,0),0),"")</f>
        <v/>
      </c>
      <c r="N36" s="10" t="str">
        <f>IFERROR(INDEX('07-21'!V:V,MATCH(B36,'07-21'!X:X,0),0),"")</f>
        <v/>
      </c>
      <c r="O36" s="10">
        <f>IFERROR(INDEX('08-04'!H:H,MATCH(B36,'08-04'!I:I,0),0),"")</f>
        <v>805</v>
      </c>
      <c r="P36" s="10" t="str">
        <f>IFERROR(INDEX('08-05'!R:R,MATCH(B36,'08-05'!S:S,0),0),"")</f>
        <v/>
      </c>
      <c r="Q36" s="10" t="str">
        <f>IFERROR(INDEX('08-18'!U:U,MATCH(B36,'08-18'!V:V,0),0),"")</f>
        <v/>
      </c>
      <c r="R36" s="5">
        <f>IFERROR(INDEX('09-01'!M:M,MATCH(B36,'09-01'!N:N,0),0),"")</f>
        <v>778</v>
      </c>
      <c r="S36" s="9">
        <f t="shared" si="0"/>
        <v>6</v>
      </c>
      <c r="T36" s="44">
        <f t="shared" si="1"/>
        <v>4923</v>
      </c>
      <c r="U36" s="44">
        <f t="shared" si="2"/>
        <v>820.5</v>
      </c>
      <c r="V36" s="44">
        <f>IFERROR(SUMPRODUCT(LARGE(G36:R36,{1;2;3;4;5})),"NA")</f>
        <v>4145</v>
      </c>
      <c r="W36" s="45" t="str">
        <f>IFERROR(SUMPRODUCT(LARGE(G36:R36,{1;2;3;4;5;6;7;8;9;10})),"NA")</f>
        <v>NA</v>
      </c>
    </row>
    <row r="37" spans="1:23" x14ac:dyDescent="0.25">
      <c r="A37" s="14">
        <v>34</v>
      </c>
      <c r="B37" s="8" t="s">
        <v>1535</v>
      </c>
      <c r="C37" s="1"/>
      <c r="D37" s="1"/>
      <c r="E37" s="1"/>
      <c r="F37" s="2"/>
      <c r="G37" s="9" t="str">
        <f>IFERROR(INDEX(akva!I:I,MATCH(B37,akva!K:K,0),0),"")</f>
        <v/>
      </c>
      <c r="H37" s="10" t="str">
        <f>IFERROR(INDEX('04-07'!N:N,MATCH(B37,'04-07'!C:C,0),0),"")</f>
        <v/>
      </c>
      <c r="I37" s="10">
        <f>IFERROR(INDEX('04-21'!X:X,MATCH(B37,'04-21'!Z:Z,0),0),"")</f>
        <v>786</v>
      </c>
      <c r="J37" s="10" t="str">
        <f>IFERROR(INDEX('04-28'!M:M,MATCH(B37,'04-28'!O:O,0),0),"")</f>
        <v/>
      </c>
      <c r="K37" s="10">
        <f>IFERROR(INDEX('05-26'!Y:Y,MATCH(B37,'05-26'!AA:AA,0),0),"")</f>
        <v>821</v>
      </c>
      <c r="L37" s="10">
        <f>IFERROR(INDEX('06-16'!X:X,MATCH(B37,'06-16'!Z:Z,0),0),"")</f>
        <v>809</v>
      </c>
      <c r="M37" s="10">
        <f>IFERROR(INDEX('07-08'!S:S,MATCH(B37,'07-08'!B:B,0),0),"")</f>
        <v>851</v>
      </c>
      <c r="N37" s="10">
        <f>IFERROR(INDEX('07-21'!V:V,MATCH(B37,'07-21'!X:X,0),0),"")</f>
        <v>721</v>
      </c>
      <c r="O37" s="10" t="str">
        <f>IFERROR(INDEX('08-04'!H:H,MATCH(B37,'08-04'!I:I,0),0),"")</f>
        <v/>
      </c>
      <c r="P37" s="10" t="str">
        <f>IFERROR(INDEX('08-05'!R:R,MATCH(B37,'08-05'!S:S,0),0),"")</f>
        <v/>
      </c>
      <c r="Q37" s="10">
        <f>IFERROR(INDEX('08-18'!U:U,MATCH(B37,'08-18'!V:V,0),0),"")</f>
        <v>817</v>
      </c>
      <c r="R37" s="5">
        <f>IFERROR(INDEX('09-01'!M:M,MATCH(B37,'09-01'!N:N,0),0),"")</f>
        <v>835</v>
      </c>
      <c r="S37" s="9">
        <f t="shared" si="0"/>
        <v>7</v>
      </c>
      <c r="T37" s="44">
        <f t="shared" si="1"/>
        <v>5640</v>
      </c>
      <c r="U37" s="44">
        <f t="shared" si="2"/>
        <v>805.71428571428567</v>
      </c>
      <c r="V37" s="44">
        <f>IFERROR(SUMPRODUCT(LARGE(G37:R37,{1;2;3;4;5})),"NA")</f>
        <v>4133</v>
      </c>
      <c r="W37" s="45" t="str">
        <f>IFERROR(SUMPRODUCT(LARGE(G37:R37,{1;2;3;4;5;6;7;8;9;10})),"NA")</f>
        <v>NA</v>
      </c>
    </row>
    <row r="38" spans="1:23" x14ac:dyDescent="0.25">
      <c r="A38" s="14">
        <v>35</v>
      </c>
      <c r="B38" s="8" t="s">
        <v>1410</v>
      </c>
      <c r="C38" s="1"/>
      <c r="D38" s="1"/>
      <c r="E38" s="1"/>
      <c r="F38" s="2"/>
      <c r="G38" s="9" t="str">
        <f>IFERROR(INDEX(akva!I:I,MATCH(B38,akva!K:K,0),0),"")</f>
        <v/>
      </c>
      <c r="H38" s="10" t="str">
        <f>IFERROR(INDEX('04-07'!N:N,MATCH(B38,'04-07'!C:C,0),0),"")</f>
        <v/>
      </c>
      <c r="I38" s="10">
        <f>IFERROR(INDEX('04-21'!X:X,MATCH(B38,'04-21'!Z:Z,0),0),"")</f>
        <v>777</v>
      </c>
      <c r="J38" s="10" t="str">
        <f>IFERROR(INDEX('04-28'!M:M,MATCH(B38,'04-28'!O:O,0),0),"")</f>
        <v/>
      </c>
      <c r="K38" s="10">
        <f>IFERROR(INDEX('05-26'!Y:Y,MATCH(B38,'05-26'!AA:AA,0),0),"")</f>
        <v>841</v>
      </c>
      <c r="L38" s="10">
        <f>IFERROR(INDEX('06-16'!X:X,MATCH(B38,'06-16'!Z:Z,0),0),"")</f>
        <v>837</v>
      </c>
      <c r="M38" s="10" t="str">
        <f>IFERROR(INDEX('07-08'!S:S,MATCH(B38,'07-08'!B:B,0),0),"")</f>
        <v/>
      </c>
      <c r="N38" s="10">
        <f>IFERROR(INDEX('07-21'!V:V,MATCH(B38,'07-21'!X:X,0),0),"")</f>
        <v>845</v>
      </c>
      <c r="O38" s="10" t="str">
        <f>IFERROR(INDEX('08-04'!H:H,MATCH(B38,'08-04'!I:I,0),0),"")</f>
        <v/>
      </c>
      <c r="P38" s="10" t="str">
        <f>IFERROR(INDEX('08-05'!R:R,MATCH(B38,'08-05'!S:S,0),0),"")</f>
        <v/>
      </c>
      <c r="Q38" s="10" t="str">
        <f>IFERROR(INDEX('08-18'!U:U,MATCH(B38,'08-18'!V:V,0),0),"")</f>
        <v/>
      </c>
      <c r="R38" s="5">
        <f>IFERROR(INDEX('09-01'!M:M,MATCH(B38,'09-01'!N:N,0),0),"")</f>
        <v>821</v>
      </c>
      <c r="S38" s="9">
        <f t="shared" si="0"/>
        <v>5</v>
      </c>
      <c r="T38" s="44">
        <f t="shared" si="1"/>
        <v>4121</v>
      </c>
      <c r="U38" s="44">
        <f t="shared" si="2"/>
        <v>824.2</v>
      </c>
      <c r="V38" s="44">
        <f>IFERROR(SUMPRODUCT(LARGE(G38:R38,{1;2;3;4;5})),"NA")</f>
        <v>4121</v>
      </c>
      <c r="W38" s="45" t="str">
        <f>IFERROR(SUMPRODUCT(LARGE(G38:R38,{1;2;3;4;5;6;7;8;9;10})),"NA")</f>
        <v>NA</v>
      </c>
    </row>
    <row r="39" spans="1:23" x14ac:dyDescent="0.25">
      <c r="A39" s="14">
        <v>36</v>
      </c>
      <c r="B39" s="8" t="s">
        <v>1540</v>
      </c>
      <c r="C39" s="1"/>
      <c r="D39" s="1"/>
      <c r="E39" s="1"/>
      <c r="F39" s="2"/>
      <c r="G39" s="9" t="str">
        <f>IFERROR(INDEX(akva!I:I,MATCH(B39,akva!K:K,0),0),"")</f>
        <v/>
      </c>
      <c r="H39" s="10" t="str">
        <f>IFERROR(INDEX('04-07'!N:N,MATCH(B39,'04-07'!C:C,0),0),"")</f>
        <v/>
      </c>
      <c r="I39" s="10">
        <f>IFERROR(INDEX('04-21'!X:X,MATCH(B39,'04-21'!Z:Z,0),0),"")</f>
        <v>809</v>
      </c>
      <c r="J39" s="10" t="str">
        <f>IFERROR(INDEX('04-28'!M:M,MATCH(B39,'04-28'!O:O,0),0),"")</f>
        <v/>
      </c>
      <c r="K39" s="10">
        <f>IFERROR(INDEX('05-26'!Y:Y,MATCH(B39,'05-26'!AA:AA,0),0),"")</f>
        <v>822</v>
      </c>
      <c r="L39" s="10">
        <f>IFERROR(INDEX('06-16'!X:X,MATCH(B39,'06-16'!Z:Z,0),0),"")</f>
        <v>830</v>
      </c>
      <c r="M39" s="10" t="str">
        <f>IFERROR(INDEX('07-08'!S:S,MATCH(B39,'07-08'!B:B,0),0),"")</f>
        <v/>
      </c>
      <c r="N39" s="10">
        <f>IFERROR(INDEX('07-21'!V:V,MATCH(B39,'07-21'!X:X,0),0),"")</f>
        <v>821</v>
      </c>
      <c r="O39" s="10" t="str">
        <f>IFERROR(INDEX('08-04'!H:H,MATCH(B39,'08-04'!I:I,0),0),"")</f>
        <v/>
      </c>
      <c r="P39" s="10" t="str">
        <f>IFERROR(INDEX('08-05'!R:R,MATCH(B39,'08-05'!S:S,0),0),"")</f>
        <v/>
      </c>
      <c r="Q39" s="10">
        <f>IFERROR(INDEX('08-18'!U:U,MATCH(B39,'08-18'!V:V,0),0),"")</f>
        <v>827</v>
      </c>
      <c r="R39" s="5">
        <f>IFERROR(INDEX('09-01'!M:M,MATCH(B39,'09-01'!N:N,0),0),"")</f>
        <v>816</v>
      </c>
      <c r="S39" s="9">
        <f t="shared" si="0"/>
        <v>6</v>
      </c>
      <c r="T39" s="44">
        <f t="shared" si="1"/>
        <v>4925</v>
      </c>
      <c r="U39" s="44">
        <f t="shared" si="2"/>
        <v>820.83333333333337</v>
      </c>
      <c r="V39" s="44">
        <f>IFERROR(SUMPRODUCT(LARGE(G39:R39,{1;2;3;4;5})),"NA")</f>
        <v>4116</v>
      </c>
      <c r="W39" s="45" t="str">
        <f>IFERROR(SUMPRODUCT(LARGE(G39:R39,{1;2;3;4;5;6;7;8;9;10})),"NA")</f>
        <v>NA</v>
      </c>
    </row>
    <row r="40" spans="1:23" x14ac:dyDescent="0.25">
      <c r="A40" s="14">
        <v>37</v>
      </c>
      <c r="B40" s="8" t="s">
        <v>1463</v>
      </c>
      <c r="C40" s="1"/>
      <c r="D40" s="1"/>
      <c r="E40" s="1"/>
      <c r="F40" s="2"/>
      <c r="G40" s="9" t="str">
        <f>IFERROR(INDEX(akva!I:I,MATCH(B40,akva!K:K,0),0),"")</f>
        <v/>
      </c>
      <c r="H40" s="10" t="str">
        <f>IFERROR(INDEX('04-07'!N:N,MATCH(B40,'04-07'!C:C,0),0),"")</f>
        <v/>
      </c>
      <c r="I40" s="10" t="str">
        <f>IFERROR(INDEX('04-21'!X:X,MATCH(B40,'04-21'!Z:Z,0),0),"")</f>
        <v/>
      </c>
      <c r="J40" s="10">
        <f>IFERROR(INDEX('04-28'!M:M,MATCH(B40,'04-28'!O:O,0),0),"")</f>
        <v>826</v>
      </c>
      <c r="K40" s="10">
        <f>IFERROR(INDEX('05-26'!Y:Y,MATCH(B40,'05-26'!AA:AA,0),0),"")</f>
        <v>804</v>
      </c>
      <c r="L40" s="10">
        <f>IFERROR(INDEX('06-16'!X:X,MATCH(B40,'06-16'!Z:Z,0),0),"")</f>
        <v>810</v>
      </c>
      <c r="M40" s="10" t="str">
        <f>IFERROR(INDEX('07-08'!S:S,MATCH(B40,'07-08'!B:B,0),0),"")</f>
        <v/>
      </c>
      <c r="N40" s="10">
        <f>IFERROR(INDEX('07-21'!V:V,MATCH(B40,'07-21'!X:X,0),0),"")</f>
        <v>827</v>
      </c>
      <c r="O40" s="10" t="str">
        <f>IFERROR(INDEX('08-04'!H:H,MATCH(B40,'08-04'!I:I,0),0),"")</f>
        <v/>
      </c>
      <c r="P40" s="10">
        <f>IFERROR(INDEX('08-05'!R:R,MATCH(B40,'08-05'!S:S,0),0),"")</f>
        <v>826</v>
      </c>
      <c r="Q40" s="10" t="str">
        <f>IFERROR(INDEX('08-18'!U:U,MATCH(B40,'08-18'!V:V,0),0),"")</f>
        <v/>
      </c>
      <c r="R40" s="5">
        <f>IFERROR(INDEX('09-01'!M:M,MATCH(B40,'09-01'!N:N,0),0),"")</f>
        <v>825</v>
      </c>
      <c r="S40" s="9">
        <f t="shared" si="0"/>
        <v>6</v>
      </c>
      <c r="T40" s="44">
        <f t="shared" si="1"/>
        <v>4918</v>
      </c>
      <c r="U40" s="44">
        <f t="shared" si="2"/>
        <v>819.66666666666663</v>
      </c>
      <c r="V40" s="44">
        <f>IFERROR(SUMPRODUCT(LARGE(G40:R40,{1;2;3;4;5})),"NA")</f>
        <v>4114</v>
      </c>
      <c r="W40" s="45" t="str">
        <f>IFERROR(SUMPRODUCT(LARGE(G40:R40,{1;2;3;4;5;6;7;8;9;10})),"NA")</f>
        <v>NA</v>
      </c>
    </row>
    <row r="41" spans="1:23" x14ac:dyDescent="0.25">
      <c r="A41" s="14">
        <v>38</v>
      </c>
      <c r="B41" s="8" t="s">
        <v>130</v>
      </c>
      <c r="C41" s="1"/>
      <c r="D41" s="1"/>
      <c r="E41" s="1"/>
      <c r="F41" s="2"/>
      <c r="G41" s="9">
        <f>IFERROR(INDEX(akva!I:I,MATCH(B41,akva!K:K,0),0),"")</f>
        <v>691</v>
      </c>
      <c r="H41" s="10" t="str">
        <f>IFERROR(INDEX('04-07'!N:N,MATCH(B41,'04-07'!C:C,0),0),"")</f>
        <v/>
      </c>
      <c r="I41" s="10">
        <f>IFERROR(INDEX('04-21'!X:X,MATCH(B41,'04-21'!Z:Z,0),0),"")</f>
        <v>762</v>
      </c>
      <c r="J41" s="10" t="str">
        <f>IFERROR(INDEX('04-28'!M:M,MATCH(B41,'04-28'!O:O,0),0),"")</f>
        <v/>
      </c>
      <c r="K41" s="10" t="str">
        <f>IFERROR(INDEX('05-26'!Y:Y,MATCH(B41,'05-26'!AA:AA,0),0),"")</f>
        <v/>
      </c>
      <c r="L41" s="10">
        <f>IFERROR(INDEX('06-16'!X:X,MATCH(B41,'06-16'!Z:Z,0),0),"")</f>
        <v>837</v>
      </c>
      <c r="M41" s="10" t="str">
        <f>IFERROR(INDEX('07-08'!S:S,MATCH(B41,'07-08'!B:B,0),0),"")</f>
        <v/>
      </c>
      <c r="N41" s="10">
        <f>IFERROR(INDEX('07-21'!V:V,MATCH(B41,'07-21'!X:X,0),0),"")</f>
        <v>841</v>
      </c>
      <c r="O41" s="10" t="str">
        <f>IFERROR(INDEX('08-04'!H:H,MATCH(B41,'08-04'!I:I,0),0),"")</f>
        <v/>
      </c>
      <c r="P41" s="10">
        <f>IFERROR(INDEX('08-05'!R:R,MATCH(B41,'08-05'!S:S,0),0),"")</f>
        <v>818</v>
      </c>
      <c r="Q41" s="10">
        <f>IFERROR(INDEX('08-18'!U:U,MATCH(B41,'08-18'!V:V,0),0),"")</f>
        <v>816</v>
      </c>
      <c r="R41" s="5">
        <f>IFERROR(INDEX('09-01'!M:M,MATCH(B41,'09-01'!N:N,0),0),"")</f>
        <v>798</v>
      </c>
      <c r="S41" s="9">
        <f t="shared" si="0"/>
        <v>7</v>
      </c>
      <c r="T41" s="44">
        <f t="shared" si="1"/>
        <v>5563</v>
      </c>
      <c r="U41" s="44">
        <f t="shared" si="2"/>
        <v>794.71428571428567</v>
      </c>
      <c r="V41" s="44">
        <f>IFERROR(SUMPRODUCT(LARGE(G41:R41,{1;2;3;4;5})),"NA")</f>
        <v>4110</v>
      </c>
      <c r="W41" s="45" t="str">
        <f>IFERROR(SUMPRODUCT(LARGE(G41:R41,{1;2;3;4;5;6;7;8;9;10})),"NA")</f>
        <v>NA</v>
      </c>
    </row>
    <row r="42" spans="1:23" x14ac:dyDescent="0.25">
      <c r="A42" s="14">
        <v>39</v>
      </c>
      <c r="B42" s="8" t="s">
        <v>1440</v>
      </c>
      <c r="C42" s="1"/>
      <c r="D42" s="1"/>
      <c r="E42" s="1"/>
      <c r="F42" s="2"/>
      <c r="G42" s="9" t="str">
        <f>IFERROR(INDEX(akva!I:I,MATCH(B42,akva!K:K,0),0),"")</f>
        <v/>
      </c>
      <c r="H42" s="10" t="str">
        <f>IFERROR(INDEX('04-07'!N:N,MATCH(B42,'04-07'!C:C,0),0),"")</f>
        <v/>
      </c>
      <c r="I42" s="10">
        <f>IFERROR(INDEX('04-21'!X:X,MATCH(B42,'04-21'!Z:Z,0),0),"")</f>
        <v>806</v>
      </c>
      <c r="J42" s="10" t="str">
        <f>IFERROR(INDEX('04-28'!M:M,MATCH(B42,'04-28'!O:O,0),0),"")</f>
        <v/>
      </c>
      <c r="K42" s="10">
        <f>IFERROR(INDEX('05-26'!Y:Y,MATCH(B42,'05-26'!AA:AA,0),0),"")</f>
        <v>844</v>
      </c>
      <c r="L42" s="10">
        <f>IFERROR(INDEX('06-16'!X:X,MATCH(B42,'06-16'!Z:Z,0),0),"")</f>
        <v>807</v>
      </c>
      <c r="M42" s="10" t="str">
        <f>IFERROR(INDEX('07-08'!S:S,MATCH(B42,'07-08'!B:B,0),0),"")</f>
        <v/>
      </c>
      <c r="N42" s="10">
        <f>IFERROR(INDEX('07-21'!V:V,MATCH(B42,'07-21'!X:X,0),0),"")</f>
        <v>842</v>
      </c>
      <c r="O42" s="10" t="str">
        <f>IFERROR(INDEX('08-04'!H:H,MATCH(B42,'08-04'!I:I,0),0),"")</f>
        <v/>
      </c>
      <c r="P42" s="10" t="str">
        <f>IFERROR(INDEX('08-05'!R:R,MATCH(B42,'08-05'!S:S,0),0),"")</f>
        <v/>
      </c>
      <c r="Q42" s="10">
        <f>IFERROR(INDEX('08-18'!U:U,MATCH(B42,'08-18'!V:V,0),0),"")</f>
        <v>771</v>
      </c>
      <c r="R42" s="5">
        <f>IFERROR(INDEX('09-01'!M:M,MATCH(B42,'09-01'!N:N,0),0),"")</f>
        <v>798</v>
      </c>
      <c r="S42" s="9">
        <f t="shared" si="0"/>
        <v>6</v>
      </c>
      <c r="T42" s="44">
        <f t="shared" si="1"/>
        <v>4868</v>
      </c>
      <c r="U42" s="44">
        <f t="shared" si="2"/>
        <v>811.33333333333337</v>
      </c>
      <c r="V42" s="44">
        <f>IFERROR(SUMPRODUCT(LARGE(G42:R42,{1;2;3;4;5})),"NA")</f>
        <v>4097</v>
      </c>
      <c r="W42" s="45" t="str">
        <f>IFERROR(SUMPRODUCT(LARGE(G42:R42,{1;2;3;4;5;6;7;8;9;10})),"NA")</f>
        <v>NA</v>
      </c>
    </row>
    <row r="43" spans="1:23" x14ac:dyDescent="0.25">
      <c r="A43" s="14">
        <v>40</v>
      </c>
      <c r="B43" s="8" t="s">
        <v>1442</v>
      </c>
      <c r="C43" s="1"/>
      <c r="D43" s="1"/>
      <c r="E43" s="1"/>
      <c r="F43" s="2"/>
      <c r="G43" s="9" t="str">
        <f>IFERROR(INDEX(akva!I:I,MATCH(B43,akva!K:K,0),0),"")</f>
        <v/>
      </c>
      <c r="H43" s="10" t="str">
        <f>IFERROR(INDEX('04-07'!N:N,MATCH(B43,'04-07'!C:C,0),0),"")</f>
        <v/>
      </c>
      <c r="I43" s="10">
        <f>IFERROR(INDEX('04-21'!X:X,MATCH(B43,'04-21'!Z:Z,0),0),"")</f>
        <v>735</v>
      </c>
      <c r="J43" s="10" t="str">
        <f>IFERROR(INDEX('04-28'!M:M,MATCH(B43,'04-28'!O:O,0),0),"")</f>
        <v/>
      </c>
      <c r="K43" s="10">
        <f>IFERROR(INDEX('05-26'!Y:Y,MATCH(B43,'05-26'!AA:AA,0),0),"")</f>
        <v>777</v>
      </c>
      <c r="L43" s="10">
        <f>IFERROR(INDEX('06-16'!X:X,MATCH(B43,'06-16'!Z:Z,0),0),"")</f>
        <v>784</v>
      </c>
      <c r="M43" s="10" t="str">
        <f>IFERROR(INDEX('07-08'!S:S,MATCH(B43,'07-08'!B:B,0),0),"")</f>
        <v/>
      </c>
      <c r="N43" s="10">
        <f>IFERROR(INDEX('07-21'!V:V,MATCH(B43,'07-21'!X:X,0),0),"")</f>
        <v>831</v>
      </c>
      <c r="O43" s="10" t="str">
        <f>IFERROR(INDEX('08-04'!H:H,MATCH(B43,'08-04'!I:I,0),0),"")</f>
        <v/>
      </c>
      <c r="P43" s="10">
        <f>IFERROR(INDEX('08-05'!R:R,MATCH(B43,'08-05'!S:S,0),0),"")</f>
        <v>826</v>
      </c>
      <c r="Q43" s="10">
        <f>IFERROR(INDEX('08-18'!U:U,MATCH(B43,'08-18'!V:V,0),0),"")</f>
        <v>818</v>
      </c>
      <c r="R43" s="5">
        <f>IFERROR(INDEX('09-01'!M:M,MATCH(B43,'09-01'!N:N,0),0),"")</f>
        <v>829</v>
      </c>
      <c r="S43" s="9">
        <f t="shared" si="0"/>
        <v>7</v>
      </c>
      <c r="T43" s="44">
        <f t="shared" si="1"/>
        <v>5600</v>
      </c>
      <c r="U43" s="44">
        <f t="shared" si="2"/>
        <v>800</v>
      </c>
      <c r="V43" s="44">
        <f>IFERROR(SUMPRODUCT(LARGE(G43:R43,{1;2;3;4;5})),"NA")</f>
        <v>4088</v>
      </c>
      <c r="W43" s="45" t="str">
        <f>IFERROR(SUMPRODUCT(LARGE(G43:R43,{1;2;3;4;5;6;7;8;9;10})),"NA")</f>
        <v>NA</v>
      </c>
    </row>
    <row r="44" spans="1:23" x14ac:dyDescent="0.25">
      <c r="A44" s="14">
        <v>41</v>
      </c>
      <c r="B44" s="8" t="s">
        <v>1457</v>
      </c>
      <c r="C44" s="1"/>
      <c r="D44" s="1"/>
      <c r="E44" s="1"/>
      <c r="F44" s="2"/>
      <c r="G44" s="9" t="str">
        <f>IFERROR(INDEX(akva!I:I,MATCH(B44,akva!K:K,0),0),"")</f>
        <v/>
      </c>
      <c r="H44" s="10" t="str">
        <f>IFERROR(INDEX('04-07'!N:N,MATCH(B44,'04-07'!C:C,0),0),"")</f>
        <v/>
      </c>
      <c r="I44" s="10">
        <f>IFERROR(INDEX('04-21'!X:X,MATCH(B44,'04-21'!Z:Z,0),0),"")</f>
        <v>784</v>
      </c>
      <c r="J44" s="10" t="str">
        <f>IFERROR(INDEX('04-28'!M:M,MATCH(B44,'04-28'!O:O,0),0),"")</f>
        <v/>
      </c>
      <c r="K44" s="10">
        <f>IFERROR(INDEX('05-26'!Y:Y,MATCH(B44,'05-26'!AA:AA,0),0),"")</f>
        <v>798</v>
      </c>
      <c r="L44" s="10">
        <f>IFERROR(INDEX('06-16'!X:X,MATCH(B44,'06-16'!Z:Z,0),0),"")</f>
        <v>853</v>
      </c>
      <c r="M44" s="10" t="str">
        <f>IFERROR(INDEX('07-08'!S:S,MATCH(B44,'07-08'!B:B,0),0),"")</f>
        <v/>
      </c>
      <c r="N44" s="10">
        <f>IFERROR(INDEX('07-21'!V:V,MATCH(B44,'07-21'!X:X,0),0),"")</f>
        <v>847</v>
      </c>
      <c r="O44" s="10" t="str">
        <f>IFERROR(INDEX('08-04'!H:H,MATCH(B44,'08-04'!I:I,0),0),"")</f>
        <v/>
      </c>
      <c r="P44" s="10" t="str">
        <f>IFERROR(INDEX('08-05'!R:R,MATCH(B44,'08-05'!S:S,0),0),"")</f>
        <v/>
      </c>
      <c r="Q44" s="10" t="str">
        <f>IFERROR(INDEX('08-18'!U:U,MATCH(B44,'08-18'!V:V,0),0),"")</f>
        <v/>
      </c>
      <c r="R44" s="5">
        <f>IFERROR(INDEX('09-01'!M:M,MATCH(B44,'09-01'!N:N,0),0),"")</f>
        <v>804</v>
      </c>
      <c r="S44" s="9">
        <f t="shared" si="0"/>
        <v>5</v>
      </c>
      <c r="T44" s="44">
        <f t="shared" si="1"/>
        <v>4086</v>
      </c>
      <c r="U44" s="44">
        <f t="shared" si="2"/>
        <v>817.2</v>
      </c>
      <c r="V44" s="44">
        <f>IFERROR(SUMPRODUCT(LARGE(G44:R44,{1;2;3;4;5})),"NA")</f>
        <v>4086</v>
      </c>
      <c r="W44" s="45" t="str">
        <f>IFERROR(SUMPRODUCT(LARGE(G44:R44,{1;2;3;4;5;6;7;8;9;10})),"NA")</f>
        <v>NA</v>
      </c>
    </row>
    <row r="45" spans="1:23" x14ac:dyDescent="0.25">
      <c r="A45" s="14">
        <v>42</v>
      </c>
      <c r="B45" s="8" t="s">
        <v>1486</v>
      </c>
      <c r="C45" s="1"/>
      <c r="D45" s="1"/>
      <c r="E45" s="1"/>
      <c r="F45" s="2"/>
      <c r="G45" s="9" t="str">
        <f>IFERROR(INDEX(akva!I:I,MATCH(B45,akva!K:K,0),0),"")</f>
        <v/>
      </c>
      <c r="H45" s="10" t="str">
        <f>IFERROR(INDEX('04-07'!N:N,MATCH(B45,'04-07'!C:C,0),0),"")</f>
        <v/>
      </c>
      <c r="I45" s="10">
        <f>IFERROR(INDEX('04-21'!X:X,MATCH(B45,'04-21'!Z:Z,0),0),"")</f>
        <v>813</v>
      </c>
      <c r="J45" s="10" t="str">
        <f>IFERROR(INDEX('04-28'!M:M,MATCH(B45,'04-28'!O:O,0),0),"")</f>
        <v/>
      </c>
      <c r="K45" s="10">
        <f>IFERROR(INDEX('05-26'!Y:Y,MATCH(B45,'05-26'!AA:AA,0),0),"")</f>
        <v>808</v>
      </c>
      <c r="L45" s="10">
        <f>IFERROR(INDEX('06-16'!X:X,MATCH(B45,'06-16'!Z:Z,0),0),"")</f>
        <v>0</v>
      </c>
      <c r="M45" s="10">
        <f>IFERROR(INDEX('07-08'!S:S,MATCH(B45,'07-08'!B:B,0),0),"")</f>
        <v>840</v>
      </c>
      <c r="N45" s="10" t="str">
        <f>IFERROR(INDEX('07-21'!V:V,MATCH(B45,'07-21'!X:X,0),0),"")</f>
        <v/>
      </c>
      <c r="O45" s="10" t="str">
        <f>IFERROR(INDEX('08-04'!H:H,MATCH(B45,'08-04'!I:I,0),0),"")</f>
        <v/>
      </c>
      <c r="P45" s="10" t="str">
        <f>IFERROR(INDEX('08-05'!R:R,MATCH(B45,'08-05'!S:S,0),0),"")</f>
        <v/>
      </c>
      <c r="Q45" s="10">
        <f>IFERROR(INDEX('08-18'!U:U,MATCH(B45,'08-18'!V:V,0),0),"")</f>
        <v>782</v>
      </c>
      <c r="R45" s="5">
        <f>IFERROR(INDEX('09-01'!M:M,MATCH(B45,'09-01'!N:N,0),0),"")</f>
        <v>807</v>
      </c>
      <c r="S45" s="9">
        <f t="shared" si="0"/>
        <v>5</v>
      </c>
      <c r="T45" s="44">
        <f t="shared" si="1"/>
        <v>4050</v>
      </c>
      <c r="U45" s="44">
        <f t="shared" si="2"/>
        <v>810</v>
      </c>
      <c r="V45" s="44">
        <f>IFERROR(SUMPRODUCT(LARGE(G45:R45,{1;2;3;4;5})),"NA")</f>
        <v>4050</v>
      </c>
      <c r="W45" s="45" t="str">
        <f>IFERROR(SUMPRODUCT(LARGE(G45:R45,{1;2;3;4;5;6;7;8;9;10})),"NA")</f>
        <v>NA</v>
      </c>
    </row>
    <row r="46" spans="1:23" x14ac:dyDescent="0.25">
      <c r="A46" s="14">
        <v>43</v>
      </c>
      <c r="B46" s="8" t="s">
        <v>1566</v>
      </c>
      <c r="C46" s="1"/>
      <c r="D46" s="1"/>
      <c r="E46" s="1"/>
      <c r="F46" s="2"/>
      <c r="G46" s="9" t="str">
        <f>IFERROR(INDEX(akva!I:I,MATCH(B46,akva!K:K,0),0),"")</f>
        <v/>
      </c>
      <c r="H46" s="10" t="str">
        <f>IFERROR(INDEX('04-07'!N:N,MATCH(B46,'04-07'!C:C,0),0),"")</f>
        <v/>
      </c>
      <c r="I46" s="10">
        <f>IFERROR(INDEX('04-21'!X:X,MATCH(B46,'04-21'!Z:Z,0),0),"")</f>
        <v>809</v>
      </c>
      <c r="J46" s="10" t="str">
        <f>IFERROR(INDEX('04-28'!M:M,MATCH(B46,'04-28'!O:O,0),0),"")</f>
        <v/>
      </c>
      <c r="K46" s="10">
        <f>IFERROR(INDEX('05-26'!Y:Y,MATCH(B46,'05-26'!AA:AA,0),0),"")</f>
        <v>814</v>
      </c>
      <c r="L46" s="10" t="str">
        <f>IFERROR(INDEX('06-16'!X:X,MATCH(B46,'06-16'!Z:Z,0),0),"")</f>
        <v/>
      </c>
      <c r="M46" s="10" t="str">
        <f>IFERROR(INDEX('07-08'!S:S,MATCH(B46,'07-08'!B:B,0),0),"")</f>
        <v/>
      </c>
      <c r="N46" s="10">
        <f>IFERROR(INDEX('07-21'!V:V,MATCH(B46,'07-21'!X:X,0),0),"")</f>
        <v>806</v>
      </c>
      <c r="O46" s="10" t="str">
        <f>IFERROR(INDEX('08-04'!H:H,MATCH(B46,'08-04'!I:I,0),0),"")</f>
        <v/>
      </c>
      <c r="P46" s="10">
        <f>IFERROR(INDEX('08-05'!R:R,MATCH(B46,'08-05'!S:S,0),0),"")</f>
        <v>0</v>
      </c>
      <c r="Q46" s="10">
        <f>IFERROR(INDEX('08-18'!U:U,MATCH(B46,'08-18'!V:V,0),0),"")</f>
        <v>812</v>
      </c>
      <c r="R46" s="5">
        <f>IFERROR(INDEX('09-01'!M:M,MATCH(B46,'09-01'!N:N,0),0),"")</f>
        <v>803</v>
      </c>
      <c r="S46" s="9">
        <f t="shared" si="0"/>
        <v>5</v>
      </c>
      <c r="T46" s="44">
        <f t="shared" si="1"/>
        <v>4044</v>
      </c>
      <c r="U46" s="44">
        <f t="shared" si="2"/>
        <v>808.8</v>
      </c>
      <c r="V46" s="44">
        <f>IFERROR(SUMPRODUCT(LARGE(G46:R46,{1;2;3;4;5})),"NA")</f>
        <v>4044</v>
      </c>
      <c r="W46" s="45" t="str">
        <f>IFERROR(SUMPRODUCT(LARGE(G46:R46,{1;2;3;4;5;6;7;8;9;10})),"NA")</f>
        <v>NA</v>
      </c>
    </row>
    <row r="47" spans="1:23" x14ac:dyDescent="0.25">
      <c r="A47" s="14">
        <v>44</v>
      </c>
      <c r="B47" s="8" t="s">
        <v>1546</v>
      </c>
      <c r="C47" s="1"/>
      <c r="D47" s="1"/>
      <c r="E47" s="1"/>
      <c r="F47" s="2"/>
      <c r="G47" s="9" t="str">
        <f>IFERROR(INDEX(akva!I:I,MATCH(B47,akva!K:K,0),0),"")</f>
        <v/>
      </c>
      <c r="H47" s="10" t="str">
        <f>IFERROR(INDEX('04-07'!N:N,MATCH(B47,'04-07'!C:C,0),0),"")</f>
        <v/>
      </c>
      <c r="I47" s="10">
        <f>IFERROR(INDEX('04-21'!X:X,MATCH(B47,'04-21'!Z:Z,0),0),"")</f>
        <v>746</v>
      </c>
      <c r="J47" s="10" t="str">
        <f>IFERROR(INDEX('04-28'!M:M,MATCH(B47,'04-28'!O:O,0),0),"")</f>
        <v/>
      </c>
      <c r="K47" s="10">
        <f>IFERROR(INDEX('05-26'!Y:Y,MATCH(B47,'05-26'!AA:AA,0),0),"")</f>
        <v>774</v>
      </c>
      <c r="L47" s="10">
        <f>IFERROR(INDEX('06-16'!X:X,MATCH(B47,'06-16'!Z:Z,0),0),"")</f>
        <v>808</v>
      </c>
      <c r="M47" s="10">
        <f>IFERROR(INDEX('07-08'!S:S,MATCH(B47,'07-08'!B:B,0),0),"")</f>
        <v>771</v>
      </c>
      <c r="N47" s="10">
        <f>IFERROR(INDEX('07-21'!V:V,MATCH(B47,'07-21'!X:X,0),0),"")</f>
        <v>820</v>
      </c>
      <c r="O47" s="10" t="str">
        <f>IFERROR(INDEX('08-04'!H:H,MATCH(B47,'08-04'!I:I,0),0),"")</f>
        <v/>
      </c>
      <c r="P47" s="10">
        <f>IFERROR(INDEX('08-05'!R:R,MATCH(B47,'08-05'!S:S,0),0),"")</f>
        <v>767</v>
      </c>
      <c r="Q47" s="10">
        <f>IFERROR(INDEX('08-18'!U:U,MATCH(B47,'08-18'!V:V,0),0),"")</f>
        <v>818</v>
      </c>
      <c r="R47" s="5">
        <f>IFERROR(INDEX('09-01'!M:M,MATCH(B47,'09-01'!N:N,0),0),"")</f>
        <v>822</v>
      </c>
      <c r="S47" s="9">
        <f t="shared" si="0"/>
        <v>8</v>
      </c>
      <c r="T47" s="44">
        <f t="shared" si="1"/>
        <v>6326</v>
      </c>
      <c r="U47" s="44">
        <f t="shared" si="2"/>
        <v>790.75</v>
      </c>
      <c r="V47" s="44">
        <f>IFERROR(SUMPRODUCT(LARGE(G47:R47,{1;2;3;4;5})),"NA")</f>
        <v>4042</v>
      </c>
      <c r="W47" s="45" t="str">
        <f>IFERROR(SUMPRODUCT(LARGE(G47:R47,{1;2;3;4;5;6;7;8;9;10})),"NA")</f>
        <v>NA</v>
      </c>
    </row>
    <row r="48" spans="1:23" x14ac:dyDescent="0.25">
      <c r="A48" s="14">
        <v>45</v>
      </c>
      <c r="B48" s="8" t="s">
        <v>1562</v>
      </c>
      <c r="C48" s="1"/>
      <c r="D48" s="1"/>
      <c r="E48" s="1"/>
      <c r="F48" s="2"/>
      <c r="G48" s="9" t="str">
        <f>IFERROR(INDEX(akva!I:I,MATCH(B48,akva!K:K,0),0),"")</f>
        <v/>
      </c>
      <c r="H48" s="10" t="str">
        <f>IFERROR(INDEX('04-07'!N:N,MATCH(B48,'04-07'!C:C,0),0),"")</f>
        <v/>
      </c>
      <c r="I48" s="10">
        <f>IFERROR(INDEX('04-21'!X:X,MATCH(B48,'04-21'!Z:Z,0),0),"")</f>
        <v>721</v>
      </c>
      <c r="J48" s="10" t="str">
        <f>IFERROR(INDEX('04-28'!M:M,MATCH(B48,'04-28'!O:O,0),0),"")</f>
        <v/>
      </c>
      <c r="K48" s="10">
        <f>IFERROR(INDEX('05-26'!Y:Y,MATCH(B48,'05-26'!AA:AA,0),0),"")</f>
        <v>747</v>
      </c>
      <c r="L48" s="10">
        <f>IFERROR(INDEX('06-16'!X:X,MATCH(B48,'06-16'!Z:Z,0),0),"")</f>
        <v>755</v>
      </c>
      <c r="M48" s="10">
        <f>IFERROR(INDEX('07-08'!S:S,MATCH(B48,'07-08'!B:B,0),0),"")</f>
        <v>903</v>
      </c>
      <c r="N48" s="10">
        <f>IFERROR(INDEX('07-21'!V:V,MATCH(B48,'07-21'!X:X,0),0),"")</f>
        <v>816</v>
      </c>
      <c r="O48" s="10" t="str">
        <f>IFERROR(INDEX('08-04'!H:H,MATCH(B48,'08-04'!I:I,0),0),"")</f>
        <v/>
      </c>
      <c r="P48" s="10">
        <f>IFERROR(INDEX('08-05'!R:R,MATCH(B48,'08-05'!S:S,0),0),"")</f>
        <v>792</v>
      </c>
      <c r="Q48" s="10" t="str">
        <f>IFERROR(INDEX('08-18'!U:U,MATCH(B48,'08-18'!V:V,0),0),"")</f>
        <v/>
      </c>
      <c r="R48" s="5">
        <f>IFERROR(INDEX('09-01'!M:M,MATCH(B48,'09-01'!N:N,0),0),"")</f>
        <v>773</v>
      </c>
      <c r="S48" s="9">
        <f t="shared" si="0"/>
        <v>7</v>
      </c>
      <c r="T48" s="44">
        <f t="shared" si="1"/>
        <v>5507</v>
      </c>
      <c r="U48" s="44">
        <f t="shared" si="2"/>
        <v>786.71428571428567</v>
      </c>
      <c r="V48" s="44">
        <f>IFERROR(SUMPRODUCT(LARGE(G48:R48,{1;2;3;4;5})),"NA")</f>
        <v>4039</v>
      </c>
      <c r="W48" s="45" t="str">
        <f>IFERROR(SUMPRODUCT(LARGE(G48:R48,{1;2;3;4;5;6;7;8;9;10})),"NA")</f>
        <v>NA</v>
      </c>
    </row>
    <row r="49" spans="1:23" x14ac:dyDescent="0.25">
      <c r="A49" s="14">
        <v>46</v>
      </c>
      <c r="B49" s="8" t="s">
        <v>168</v>
      </c>
      <c r="C49" s="1"/>
      <c r="D49" s="1"/>
      <c r="E49" s="1"/>
      <c r="F49" s="2"/>
      <c r="G49" s="9">
        <f>IFERROR(INDEX(akva!I:I,MATCH(B49,akva!K:K,0),0),"")</f>
        <v>776</v>
      </c>
      <c r="H49" s="10" t="str">
        <f>IFERROR(INDEX('04-07'!N:N,MATCH(B49,'04-07'!C:C,0),0),"")</f>
        <v/>
      </c>
      <c r="I49" s="10" t="str">
        <f>IFERROR(INDEX('04-21'!X:X,MATCH(B49,'04-21'!Z:Z,0),0),"")</f>
        <v/>
      </c>
      <c r="J49" s="10" t="str">
        <f>IFERROR(INDEX('04-28'!M:M,MATCH(B49,'04-28'!O:O,0),0),"")</f>
        <v/>
      </c>
      <c r="K49" s="10" t="str">
        <f>IFERROR(INDEX('05-26'!Y:Y,MATCH(B49,'05-26'!AA:AA,0),0),"")</f>
        <v/>
      </c>
      <c r="L49" s="10" t="str">
        <f>IFERROR(INDEX('06-16'!X:X,MATCH(B49,'06-16'!Z:Z,0),0),"")</f>
        <v/>
      </c>
      <c r="M49" s="10">
        <f>IFERROR(INDEX('07-08'!S:S,MATCH(B49,'07-08'!B:B,0),0),"")</f>
        <v>791</v>
      </c>
      <c r="N49" s="10" t="str">
        <f>IFERROR(INDEX('07-21'!V:V,MATCH(B49,'07-21'!X:X,0),0),"")</f>
        <v/>
      </c>
      <c r="O49" s="10">
        <f>IFERROR(INDEX('08-04'!H:H,MATCH(B49,'08-04'!I:I,0),0),"")</f>
        <v>801</v>
      </c>
      <c r="P49" s="10" t="str">
        <f>IFERROR(INDEX('08-05'!R:R,MATCH(B49,'08-05'!S:S,0),0),"")</f>
        <v/>
      </c>
      <c r="Q49" s="10">
        <f>IFERROR(INDEX('08-18'!U:U,MATCH(B49,'08-18'!V:V,0),0),"")</f>
        <v>834</v>
      </c>
      <c r="R49" s="5">
        <f>IFERROR(INDEX('09-01'!M:M,MATCH(B49,'09-01'!N:N,0),0),"")</f>
        <v>836</v>
      </c>
      <c r="S49" s="9">
        <f t="shared" si="0"/>
        <v>5</v>
      </c>
      <c r="T49" s="44">
        <f t="shared" si="1"/>
        <v>4038</v>
      </c>
      <c r="U49" s="44">
        <f t="shared" si="2"/>
        <v>807.6</v>
      </c>
      <c r="V49" s="44">
        <f>IFERROR(SUMPRODUCT(LARGE(G49:R49,{1;2;3;4;5})),"NA")</f>
        <v>4038</v>
      </c>
      <c r="W49" s="45" t="str">
        <f>IFERROR(SUMPRODUCT(LARGE(G49:R49,{1;2;3;4;5;6;7;8;9;10})),"NA")</f>
        <v>NA</v>
      </c>
    </row>
    <row r="50" spans="1:23" x14ac:dyDescent="0.25">
      <c r="A50" s="14">
        <v>47</v>
      </c>
      <c r="B50" s="8" t="s">
        <v>1399</v>
      </c>
      <c r="C50" s="1"/>
      <c r="D50" s="1"/>
      <c r="E50" s="1"/>
      <c r="F50" s="2"/>
      <c r="G50" s="9" t="str">
        <f>IFERROR(INDEX(akva!I:I,MATCH(B50,akva!K:K,0),0),"")</f>
        <v/>
      </c>
      <c r="H50" s="10" t="str">
        <f>IFERROR(INDEX('04-07'!N:N,MATCH(B50,'04-07'!C:C,0),0),"")</f>
        <v/>
      </c>
      <c r="I50" s="10">
        <f>IFERROR(INDEX('04-21'!X:X,MATCH(B50,'04-21'!Z:Z,0),0),"")</f>
        <v>767</v>
      </c>
      <c r="J50" s="10" t="str">
        <f>IFERROR(INDEX('04-28'!M:M,MATCH(B50,'04-28'!O:O,0),0),"")</f>
        <v/>
      </c>
      <c r="K50" s="10">
        <f>IFERROR(INDEX('05-26'!Y:Y,MATCH(B50,'05-26'!AA:AA,0),0),"")</f>
        <v>788</v>
      </c>
      <c r="L50" s="10">
        <f>IFERROR(INDEX('06-16'!X:X,MATCH(B50,'06-16'!Z:Z,0),0),"")</f>
        <v>803</v>
      </c>
      <c r="M50" s="10" t="str">
        <f>IFERROR(INDEX('07-08'!S:S,MATCH(B50,'07-08'!B:B,0),0),"")</f>
        <v/>
      </c>
      <c r="N50" s="10">
        <f>IFERROR(INDEX('07-21'!V:V,MATCH(B50,'07-21'!X:X,0),0),"")</f>
        <v>835</v>
      </c>
      <c r="O50" s="10" t="str">
        <f>IFERROR(INDEX('08-04'!H:H,MATCH(B50,'08-04'!I:I,0),0),"")</f>
        <v/>
      </c>
      <c r="P50" s="10">
        <f>IFERROR(INDEX('08-05'!R:R,MATCH(B50,'08-05'!S:S,0),0),"")</f>
        <v>796</v>
      </c>
      <c r="Q50" s="10">
        <f>IFERROR(INDEX('08-18'!U:U,MATCH(B50,'08-18'!V:V,0),0),"")</f>
        <v>787</v>
      </c>
      <c r="R50" s="5">
        <f>IFERROR(INDEX('09-01'!M:M,MATCH(B50,'09-01'!N:N,0),0),"")</f>
        <v>797</v>
      </c>
      <c r="S50" s="9">
        <f t="shared" si="0"/>
        <v>7</v>
      </c>
      <c r="T50" s="44">
        <f t="shared" si="1"/>
        <v>5573</v>
      </c>
      <c r="U50" s="44">
        <f t="shared" si="2"/>
        <v>796.14285714285711</v>
      </c>
      <c r="V50" s="44">
        <f>IFERROR(SUMPRODUCT(LARGE(G50:R50,{1;2;3;4;5})),"NA")</f>
        <v>4019</v>
      </c>
      <c r="W50" s="45" t="str">
        <f>IFERROR(SUMPRODUCT(LARGE(G50:R50,{1;2;3;4;5;6;7;8;9;10})),"NA")</f>
        <v>NA</v>
      </c>
    </row>
    <row r="51" spans="1:23" x14ac:dyDescent="0.25">
      <c r="A51" s="14">
        <v>48</v>
      </c>
      <c r="B51" s="8" t="s">
        <v>1543</v>
      </c>
      <c r="C51" s="1"/>
      <c r="D51" s="1"/>
      <c r="E51" s="1"/>
      <c r="F51" s="2"/>
      <c r="G51" s="9" t="str">
        <f>IFERROR(INDEX(akva!I:I,MATCH(B51,akva!K:K,0),0),"")</f>
        <v/>
      </c>
      <c r="H51" s="10" t="str">
        <f>IFERROR(INDEX('04-07'!N:N,MATCH(B51,'04-07'!C:C,0),0),"")</f>
        <v/>
      </c>
      <c r="I51" s="10">
        <f>IFERROR(INDEX('04-21'!X:X,MATCH(B51,'04-21'!Z:Z,0),0),"")</f>
        <v>764</v>
      </c>
      <c r="J51" s="10" t="str">
        <f>IFERROR(INDEX('04-28'!M:M,MATCH(B51,'04-28'!O:O,0),0),"")</f>
        <v/>
      </c>
      <c r="K51" s="10">
        <f>IFERROR(INDEX('05-26'!Y:Y,MATCH(B51,'05-26'!AA:AA,0),0),"")</f>
        <v>749</v>
      </c>
      <c r="L51" s="10">
        <f>IFERROR(INDEX('06-16'!X:X,MATCH(B51,'06-16'!Z:Z,0),0),"")</f>
        <v>779</v>
      </c>
      <c r="M51" s="10" t="str">
        <f>IFERROR(INDEX('07-08'!S:S,MATCH(B51,'07-08'!B:B,0),0),"")</f>
        <v/>
      </c>
      <c r="N51" s="10">
        <f>IFERROR(INDEX('07-21'!V:V,MATCH(B51,'07-21'!X:X,0),0),"")</f>
        <v>813</v>
      </c>
      <c r="O51" s="10" t="str">
        <f>IFERROR(INDEX('08-04'!H:H,MATCH(B51,'08-04'!I:I,0),0),"")</f>
        <v/>
      </c>
      <c r="P51" s="10">
        <f>IFERROR(INDEX('08-05'!R:R,MATCH(B51,'08-05'!S:S,0),0),"")</f>
        <v>832</v>
      </c>
      <c r="Q51" s="10">
        <f>IFERROR(INDEX('08-18'!U:U,MATCH(B51,'08-18'!V:V,0),0),"")</f>
        <v>806</v>
      </c>
      <c r="R51" s="5">
        <f>IFERROR(INDEX('09-01'!M:M,MATCH(B51,'09-01'!N:N,0),0),"")</f>
        <v>788</v>
      </c>
      <c r="S51" s="9">
        <f t="shared" si="0"/>
        <v>7</v>
      </c>
      <c r="T51" s="44">
        <f t="shared" si="1"/>
        <v>5531</v>
      </c>
      <c r="U51" s="44">
        <f t="shared" si="2"/>
        <v>790.14285714285711</v>
      </c>
      <c r="V51" s="44">
        <f>IFERROR(SUMPRODUCT(LARGE(G51:R51,{1;2;3;4;5})),"NA")</f>
        <v>4018</v>
      </c>
      <c r="W51" s="45" t="str">
        <f>IFERROR(SUMPRODUCT(LARGE(G51:R51,{1;2;3;4;5;6;7;8;9;10})),"NA")</f>
        <v>NA</v>
      </c>
    </row>
    <row r="52" spans="1:23" x14ac:dyDescent="0.25">
      <c r="A52" s="14">
        <v>49</v>
      </c>
      <c r="B52" s="8" t="s">
        <v>1579</v>
      </c>
      <c r="C52" s="1"/>
      <c r="D52" s="1"/>
      <c r="E52" s="1"/>
      <c r="F52" s="2"/>
      <c r="G52" s="9" t="str">
        <f>IFERROR(INDEX(akva!I:I,MATCH(B52,akva!K:K,0),0),"")</f>
        <v/>
      </c>
      <c r="H52" s="10" t="str">
        <f>IFERROR(INDEX('04-07'!N:N,MATCH(B52,'04-07'!C:C,0),0),"")</f>
        <v/>
      </c>
      <c r="I52" s="10">
        <f>IFERROR(INDEX('04-21'!X:X,MATCH(B52,'04-21'!Z:Z,0),0),"")</f>
        <v>760</v>
      </c>
      <c r="J52" s="10" t="str">
        <f>IFERROR(INDEX('04-28'!M:M,MATCH(B52,'04-28'!O:O,0),0),"")</f>
        <v/>
      </c>
      <c r="K52" s="10">
        <f>IFERROR(INDEX('05-26'!Y:Y,MATCH(B52,'05-26'!AA:AA,0),0),"")</f>
        <v>799</v>
      </c>
      <c r="L52" s="10">
        <f>IFERROR(INDEX('06-16'!X:X,MATCH(B52,'06-16'!Z:Z,0),0),"")</f>
        <v>798</v>
      </c>
      <c r="M52" s="10" t="str">
        <f>IFERROR(INDEX('07-08'!S:S,MATCH(B52,'07-08'!B:B,0),0),"")</f>
        <v/>
      </c>
      <c r="N52" s="10">
        <f>IFERROR(INDEX('07-21'!V:V,MATCH(B52,'07-21'!X:X,0),0),"")</f>
        <v>806</v>
      </c>
      <c r="O52" s="10" t="str">
        <f>IFERROR(INDEX('08-04'!H:H,MATCH(B52,'08-04'!I:I,0),0),"")</f>
        <v/>
      </c>
      <c r="P52" s="10">
        <f>IFERROR(INDEX('08-05'!R:R,MATCH(B52,'08-05'!S:S,0),0),"")</f>
        <v>750</v>
      </c>
      <c r="Q52" s="10">
        <f>IFERROR(INDEX('08-18'!U:U,MATCH(B52,'08-18'!V:V,0),0),"")</f>
        <v>805</v>
      </c>
      <c r="R52" s="5">
        <f>IFERROR(INDEX('09-01'!M:M,MATCH(B52,'09-01'!N:N,0),0),"")</f>
        <v>810</v>
      </c>
      <c r="S52" s="9">
        <f t="shared" si="0"/>
        <v>7</v>
      </c>
      <c r="T52" s="44">
        <f t="shared" si="1"/>
        <v>5528</v>
      </c>
      <c r="U52" s="44">
        <f t="shared" si="2"/>
        <v>789.71428571428567</v>
      </c>
      <c r="V52" s="44">
        <f>IFERROR(SUMPRODUCT(LARGE(G52:R52,{1;2;3;4;5})),"NA")</f>
        <v>4018</v>
      </c>
      <c r="W52" s="45" t="str">
        <f>IFERROR(SUMPRODUCT(LARGE(G52:R52,{1;2;3;4;5;6;7;8;9;10})),"NA")</f>
        <v>NA</v>
      </c>
    </row>
    <row r="53" spans="1:23" x14ac:dyDescent="0.25">
      <c r="A53" s="14">
        <v>50</v>
      </c>
      <c r="B53" s="8" t="s">
        <v>1501</v>
      </c>
      <c r="C53" s="1"/>
      <c r="D53" s="1"/>
      <c r="E53" s="1"/>
      <c r="F53" s="2"/>
      <c r="G53" s="9" t="str">
        <f>IFERROR(INDEX(akva!I:I,MATCH(B53,akva!K:K,0),0),"")</f>
        <v/>
      </c>
      <c r="H53" s="10" t="str">
        <f>IFERROR(INDEX('04-07'!N:N,MATCH(B53,'04-07'!C:C,0),0),"")</f>
        <v/>
      </c>
      <c r="I53" s="10">
        <f>IFERROR(INDEX('04-21'!X:X,MATCH(B53,'04-21'!Z:Z,0),0),"")</f>
        <v>715</v>
      </c>
      <c r="J53" s="10" t="str">
        <f>IFERROR(INDEX('04-28'!M:M,MATCH(B53,'04-28'!O:O,0),0),"")</f>
        <v/>
      </c>
      <c r="K53" s="10">
        <f>IFERROR(INDEX('05-26'!Y:Y,MATCH(B53,'05-26'!AA:AA,0),0),"")</f>
        <v>754</v>
      </c>
      <c r="L53" s="10">
        <f>IFERROR(INDEX('06-16'!X:X,MATCH(B53,'06-16'!Z:Z,0),0),"")</f>
        <v>790</v>
      </c>
      <c r="M53" s="10">
        <f>IFERROR(INDEX('07-08'!S:S,MATCH(B53,'07-08'!B:B,0),0),"")</f>
        <v>882</v>
      </c>
      <c r="N53" s="10">
        <f>IFERROR(INDEX('07-21'!V:V,MATCH(B53,'07-21'!X:X,0),0),"")</f>
        <v>742</v>
      </c>
      <c r="O53" s="10" t="str">
        <f>IFERROR(INDEX('08-04'!H:H,MATCH(B53,'08-04'!I:I,0),0),"")</f>
        <v/>
      </c>
      <c r="P53" s="10" t="str">
        <f>IFERROR(INDEX('08-05'!R:R,MATCH(B53,'08-05'!S:S,0),0),"")</f>
        <v/>
      </c>
      <c r="Q53" s="10">
        <f>IFERROR(INDEX('08-18'!U:U,MATCH(B53,'08-18'!V:V,0),0),"")</f>
        <v>759</v>
      </c>
      <c r="R53" s="5">
        <f>IFERROR(INDEX('09-01'!M:M,MATCH(B53,'09-01'!N:N,0),0),"")</f>
        <v>830</v>
      </c>
      <c r="S53" s="9">
        <f t="shared" si="0"/>
        <v>7</v>
      </c>
      <c r="T53" s="44">
        <f t="shared" si="1"/>
        <v>5472</v>
      </c>
      <c r="U53" s="44">
        <f t="shared" si="2"/>
        <v>781.71428571428567</v>
      </c>
      <c r="V53" s="44">
        <f>IFERROR(SUMPRODUCT(LARGE(G53:R53,{1;2;3;4;5})),"NA")</f>
        <v>4015</v>
      </c>
      <c r="W53" s="45" t="str">
        <f>IFERROR(SUMPRODUCT(LARGE(G53:R53,{1;2;3;4;5;6;7;8;9;10})),"NA")</f>
        <v>NA</v>
      </c>
    </row>
    <row r="54" spans="1:23" x14ac:dyDescent="0.25">
      <c r="A54" s="14">
        <v>51</v>
      </c>
      <c r="B54" s="8" t="s">
        <v>1558</v>
      </c>
      <c r="C54" s="1"/>
      <c r="D54" s="1"/>
      <c r="E54" s="1"/>
      <c r="F54" s="2"/>
      <c r="G54" s="9" t="str">
        <f>IFERROR(INDEX(akva!I:I,MATCH(B54,akva!K:K,0),0),"")</f>
        <v/>
      </c>
      <c r="H54" s="10" t="str">
        <f>IFERROR(INDEX('04-07'!N:N,MATCH(B54,'04-07'!C:C,0),0),"")</f>
        <v/>
      </c>
      <c r="I54" s="10">
        <f>IFERROR(INDEX('04-21'!X:X,MATCH(B54,'04-21'!Z:Z,0),0),"")</f>
        <v>661</v>
      </c>
      <c r="J54" s="10" t="str">
        <f>IFERROR(INDEX('04-28'!M:M,MATCH(B54,'04-28'!O:O,0),0),"")</f>
        <v/>
      </c>
      <c r="K54" s="10">
        <f>IFERROR(INDEX('05-26'!Y:Y,MATCH(B54,'05-26'!AA:AA,0),0),"")</f>
        <v>779</v>
      </c>
      <c r="L54" s="10">
        <f>IFERROR(INDEX('06-16'!X:X,MATCH(B54,'06-16'!Z:Z,0),0),"")</f>
        <v>777</v>
      </c>
      <c r="M54" s="10" t="str">
        <f>IFERROR(INDEX('07-08'!S:S,MATCH(B54,'07-08'!B:B,0),0),"")</f>
        <v/>
      </c>
      <c r="N54" s="10">
        <f>IFERROR(INDEX('07-21'!V:V,MATCH(B54,'07-21'!X:X,0),0),"")</f>
        <v>829</v>
      </c>
      <c r="O54" s="10" t="str">
        <f>IFERROR(INDEX('08-04'!H:H,MATCH(B54,'08-04'!I:I,0),0),"")</f>
        <v/>
      </c>
      <c r="P54" s="10">
        <f>IFERROR(INDEX('08-05'!R:R,MATCH(B54,'08-05'!S:S,0),0),"")</f>
        <v>792</v>
      </c>
      <c r="Q54" s="10">
        <f>IFERROR(INDEX('08-18'!U:U,MATCH(B54,'08-18'!V:V,0),0),"")</f>
        <v>800</v>
      </c>
      <c r="R54" s="5">
        <f>IFERROR(INDEX('09-01'!M:M,MATCH(B54,'09-01'!N:N,0),0),"")</f>
        <v>814</v>
      </c>
      <c r="S54" s="9">
        <f t="shared" si="0"/>
        <v>7</v>
      </c>
      <c r="T54" s="44">
        <f t="shared" si="1"/>
        <v>5452</v>
      </c>
      <c r="U54" s="44">
        <f t="shared" si="2"/>
        <v>778.85714285714289</v>
      </c>
      <c r="V54" s="44">
        <f>IFERROR(SUMPRODUCT(LARGE(G54:R54,{1;2;3;4;5})),"NA")</f>
        <v>4014</v>
      </c>
      <c r="W54" s="45" t="str">
        <f>IFERROR(SUMPRODUCT(LARGE(G54:R54,{1;2;3;4;5;6;7;8;9;10})),"NA")</f>
        <v>NA</v>
      </c>
    </row>
    <row r="55" spans="1:23" x14ac:dyDescent="0.25">
      <c r="A55" s="14">
        <v>52</v>
      </c>
      <c r="B55" s="8" t="s">
        <v>19</v>
      </c>
      <c r="C55" s="1"/>
      <c r="D55" s="1"/>
      <c r="E55" s="1"/>
      <c r="F55" s="2"/>
      <c r="G55" s="9">
        <f>IFERROR(INDEX(akva!I:I,MATCH(B55,akva!K:K,0),0),"")</f>
        <v>735</v>
      </c>
      <c r="H55" s="10" t="str">
        <f>IFERROR(INDEX('04-07'!N:N,MATCH(B55,'04-07'!C:C,0),0),"")</f>
        <v/>
      </c>
      <c r="I55" s="10">
        <f>IFERROR(INDEX('04-21'!X:X,MATCH(B55,'04-21'!Z:Z,0),0),"")</f>
        <v>760</v>
      </c>
      <c r="J55" s="10">
        <f>IFERROR(INDEX('04-28'!M:M,MATCH(B55,'04-28'!O:O,0),0),"")</f>
        <v>723</v>
      </c>
      <c r="K55" s="10">
        <f>IFERROR(INDEX('05-26'!Y:Y,MATCH(B55,'05-26'!AA:AA,0),0),"")</f>
        <v>769</v>
      </c>
      <c r="L55" s="10">
        <f>IFERROR(INDEX('06-16'!X:X,MATCH(B55,'06-16'!Z:Z,0),0),"")</f>
        <v>732</v>
      </c>
      <c r="M55" s="10">
        <f>IFERROR(INDEX('07-08'!S:S,MATCH(B55,'07-08'!B:B,0),0),"")</f>
        <v>917</v>
      </c>
      <c r="N55" s="10">
        <f>IFERROR(INDEX('07-21'!V:V,MATCH(B55,'07-21'!X:X,0),0),"")</f>
        <v>769</v>
      </c>
      <c r="O55" s="10">
        <f>IFERROR(INDEX('08-04'!H:H,MATCH(B55,'08-04'!I:I,0),0),"")</f>
        <v>773</v>
      </c>
      <c r="P55" s="10" t="str">
        <f>IFERROR(INDEX('08-05'!R:R,MATCH(B55,'08-05'!S:S,0),0),"")</f>
        <v/>
      </c>
      <c r="Q55" s="10">
        <f>IFERROR(INDEX('08-18'!U:U,MATCH(B55,'08-18'!V:V,0),0),"")</f>
        <v>740</v>
      </c>
      <c r="R55" s="5">
        <f>IFERROR(INDEX('09-01'!M:M,MATCH(B55,'09-01'!N:N,0),0),"")</f>
        <v>784</v>
      </c>
      <c r="S55" s="9">
        <f t="shared" si="0"/>
        <v>10</v>
      </c>
      <c r="T55" s="44">
        <f t="shared" si="1"/>
        <v>7702</v>
      </c>
      <c r="U55" s="44">
        <f t="shared" si="2"/>
        <v>770.2</v>
      </c>
      <c r="V55" s="44">
        <f>IFERROR(SUMPRODUCT(LARGE(G55:R55,{1;2;3;4;5})),"NA")</f>
        <v>4012</v>
      </c>
      <c r="W55" s="45">
        <f>IFERROR(SUMPRODUCT(LARGE(G55:R55,{1;2;3;4;5;6;7;8;9;10})),"NA")</f>
        <v>7702</v>
      </c>
    </row>
    <row r="56" spans="1:23" x14ac:dyDescent="0.25">
      <c r="A56" s="14">
        <v>53</v>
      </c>
      <c r="B56" s="8" t="s">
        <v>1470</v>
      </c>
      <c r="C56" s="1"/>
      <c r="D56" s="1"/>
      <c r="E56" s="1"/>
      <c r="F56" s="2"/>
      <c r="G56" s="9" t="str">
        <f>IFERROR(INDEX(akva!I:I,MATCH(B56,akva!K:K,0),0),"")</f>
        <v/>
      </c>
      <c r="H56" s="10" t="str">
        <f>IFERROR(INDEX('04-07'!N:N,MATCH(B56,'04-07'!C:C,0),0),"")</f>
        <v/>
      </c>
      <c r="I56" s="10">
        <f>IFERROR(INDEX('04-21'!X:X,MATCH(B56,'04-21'!Z:Z,0),0),"")</f>
        <v>747</v>
      </c>
      <c r="J56" s="10" t="str">
        <f>IFERROR(INDEX('04-28'!M:M,MATCH(B56,'04-28'!O:O,0),0),"")</f>
        <v/>
      </c>
      <c r="K56" s="10">
        <f>IFERROR(INDEX('05-26'!Y:Y,MATCH(B56,'05-26'!AA:AA,0),0),"")</f>
        <v>780</v>
      </c>
      <c r="L56" s="10">
        <f>IFERROR(INDEX('06-16'!X:X,MATCH(B56,'06-16'!Z:Z,0),0),"")</f>
        <v>767</v>
      </c>
      <c r="M56" s="10">
        <f>IFERROR(INDEX('07-08'!S:S,MATCH(B56,'07-08'!B:B,0),0),"")</f>
        <v>897</v>
      </c>
      <c r="N56" s="10" t="str">
        <f>IFERROR(INDEX('07-21'!V:V,MATCH(B56,'07-21'!X:X,0),0),"")</f>
        <v/>
      </c>
      <c r="O56" s="10" t="str">
        <f>IFERROR(INDEX('08-04'!H:H,MATCH(B56,'08-04'!I:I,0),0),"")</f>
        <v/>
      </c>
      <c r="P56" s="10">
        <f>IFERROR(INDEX('08-05'!R:R,MATCH(B56,'08-05'!S:S,0),0),"")</f>
        <v>754</v>
      </c>
      <c r="Q56" s="10">
        <f>IFERROR(INDEX('08-18'!U:U,MATCH(B56,'08-18'!V:V,0),0),"")</f>
        <v>772</v>
      </c>
      <c r="R56" s="5">
        <f>IFERROR(INDEX('09-01'!M:M,MATCH(B56,'09-01'!N:N,0),0),"")</f>
        <v>793</v>
      </c>
      <c r="S56" s="9">
        <f t="shared" si="0"/>
        <v>7</v>
      </c>
      <c r="T56" s="44">
        <f t="shared" si="1"/>
        <v>5510</v>
      </c>
      <c r="U56" s="44">
        <f t="shared" si="2"/>
        <v>787.14285714285711</v>
      </c>
      <c r="V56" s="44">
        <f>IFERROR(SUMPRODUCT(LARGE(G56:R56,{1;2;3;4;5})),"NA")</f>
        <v>4009</v>
      </c>
      <c r="W56" s="45" t="str">
        <f>IFERROR(SUMPRODUCT(LARGE(G56:R56,{1;2;3;4;5;6;7;8;9;10})),"NA")</f>
        <v>NA</v>
      </c>
    </row>
    <row r="57" spans="1:23" x14ac:dyDescent="0.25">
      <c r="A57" s="14">
        <v>54</v>
      </c>
      <c r="B57" s="8" t="s">
        <v>1575</v>
      </c>
      <c r="C57" s="1"/>
      <c r="D57" s="1"/>
      <c r="E57" s="1"/>
      <c r="F57" s="2"/>
      <c r="G57" s="9" t="str">
        <f>IFERROR(INDEX(akva!I:I,MATCH(B57,akva!K:K,0),0),"")</f>
        <v/>
      </c>
      <c r="H57" s="10" t="str">
        <f>IFERROR(INDEX('04-07'!N:N,MATCH(B57,'04-07'!C:C,0),0),"")</f>
        <v/>
      </c>
      <c r="I57" s="10">
        <f>IFERROR(INDEX('04-21'!X:X,MATCH(B57,'04-21'!Z:Z,0),0),"")</f>
        <v>764</v>
      </c>
      <c r="J57" s="10" t="str">
        <f>IFERROR(INDEX('04-28'!M:M,MATCH(B57,'04-28'!O:O,0),0),"")</f>
        <v/>
      </c>
      <c r="K57" s="10">
        <f>IFERROR(INDEX('05-26'!Y:Y,MATCH(B57,'05-26'!AA:AA,0),0),"")</f>
        <v>784</v>
      </c>
      <c r="L57" s="10" t="str">
        <f>IFERROR(INDEX('06-16'!X:X,MATCH(B57,'06-16'!Z:Z,0),0),"")</f>
        <v/>
      </c>
      <c r="M57" s="10">
        <f>IFERROR(INDEX('07-08'!S:S,MATCH(B57,'07-08'!B:B,0),0),"")</f>
        <v>822</v>
      </c>
      <c r="N57" s="10">
        <f>IFERROR(INDEX('07-21'!V:V,MATCH(B57,'07-21'!X:X,0),0),"")</f>
        <v>820</v>
      </c>
      <c r="O57" s="10" t="str">
        <f>IFERROR(INDEX('08-04'!H:H,MATCH(B57,'08-04'!I:I,0),0),"")</f>
        <v/>
      </c>
      <c r="P57" s="10" t="str">
        <f>IFERROR(INDEX('08-05'!R:R,MATCH(B57,'08-05'!S:S,0),0),"")</f>
        <v/>
      </c>
      <c r="Q57" s="10">
        <f>IFERROR(INDEX('08-18'!U:U,MATCH(B57,'08-18'!V:V,0),0),"")</f>
        <v>816</v>
      </c>
      <c r="R57" s="5" t="str">
        <f>IFERROR(INDEX('09-01'!M:M,MATCH(B57,'09-01'!N:N,0),0),"")</f>
        <v/>
      </c>
      <c r="S57" s="9">
        <f t="shared" si="0"/>
        <v>5</v>
      </c>
      <c r="T57" s="44">
        <f t="shared" si="1"/>
        <v>4006</v>
      </c>
      <c r="U57" s="44">
        <f t="shared" si="2"/>
        <v>801.2</v>
      </c>
      <c r="V57" s="44">
        <f>IFERROR(SUMPRODUCT(LARGE(G57:R57,{1;2;3;4;5})),"NA")</f>
        <v>4006</v>
      </c>
      <c r="W57" s="45" t="str">
        <f>IFERROR(SUMPRODUCT(LARGE(G57:R57,{1;2;3;4;5;6;7;8;9;10})),"NA")</f>
        <v>NA</v>
      </c>
    </row>
    <row r="58" spans="1:23" x14ac:dyDescent="0.25">
      <c r="A58" s="14">
        <v>55</v>
      </c>
      <c r="B58" s="8" t="s">
        <v>1523</v>
      </c>
      <c r="C58" s="1"/>
      <c r="D58" s="1"/>
      <c r="E58" s="1"/>
      <c r="F58" s="2"/>
      <c r="G58" s="9" t="str">
        <f>IFERROR(INDEX(akva!I:I,MATCH(B58,akva!K:K,0),0),"")</f>
        <v/>
      </c>
      <c r="H58" s="10" t="str">
        <f>IFERROR(INDEX('04-07'!N:N,MATCH(B58,'04-07'!C:C,0),0),"")</f>
        <v/>
      </c>
      <c r="I58" s="10">
        <f>IFERROR(INDEX('04-21'!X:X,MATCH(B58,'04-21'!Z:Z,0),0),"")</f>
        <v>726</v>
      </c>
      <c r="J58" s="10" t="str">
        <f>IFERROR(INDEX('04-28'!M:M,MATCH(B58,'04-28'!O:O,0),0),"")</f>
        <v/>
      </c>
      <c r="K58" s="10">
        <f>IFERROR(INDEX('05-26'!Y:Y,MATCH(B58,'05-26'!AA:AA,0),0),"")</f>
        <v>748</v>
      </c>
      <c r="L58" s="10">
        <f>IFERROR(INDEX('06-16'!X:X,MATCH(B58,'06-16'!Z:Z,0),0),"")</f>
        <v>769</v>
      </c>
      <c r="M58" s="10">
        <f>IFERROR(INDEX('07-08'!S:S,MATCH(B58,'07-08'!B:B,0),0),"")</f>
        <v>861</v>
      </c>
      <c r="N58" s="10">
        <f>IFERROR(INDEX('07-21'!V:V,MATCH(B58,'07-21'!X:X,0),0),"")</f>
        <v>803</v>
      </c>
      <c r="O58" s="10" t="str">
        <f>IFERROR(INDEX('08-04'!H:H,MATCH(B58,'08-04'!I:I,0),0),"")</f>
        <v/>
      </c>
      <c r="P58" s="10">
        <f>IFERROR(INDEX('08-05'!R:R,MATCH(B58,'08-05'!S:S,0),0),"")</f>
        <v>756</v>
      </c>
      <c r="Q58" s="10">
        <f>IFERROR(INDEX('08-18'!U:U,MATCH(B58,'08-18'!V:V,0),0),"")</f>
        <v>788</v>
      </c>
      <c r="R58" s="5">
        <f>IFERROR(INDEX('09-01'!M:M,MATCH(B58,'09-01'!N:N,0),0),"")</f>
        <v>779</v>
      </c>
      <c r="S58" s="9">
        <f t="shared" si="0"/>
        <v>8</v>
      </c>
      <c r="T58" s="44">
        <f t="shared" si="1"/>
        <v>6230</v>
      </c>
      <c r="U58" s="44">
        <f t="shared" si="2"/>
        <v>778.75</v>
      </c>
      <c r="V58" s="44">
        <f>IFERROR(SUMPRODUCT(LARGE(G58:R58,{1;2;3;4;5})),"NA")</f>
        <v>4000</v>
      </c>
      <c r="W58" s="45" t="str">
        <f>IFERROR(SUMPRODUCT(LARGE(G58:R58,{1;2;3;4;5;6;7;8;9;10})),"NA")</f>
        <v>NA</v>
      </c>
    </row>
    <row r="59" spans="1:23" x14ac:dyDescent="0.25">
      <c r="A59" s="14">
        <v>56</v>
      </c>
      <c r="B59" s="8" t="s">
        <v>1574</v>
      </c>
      <c r="C59" s="1"/>
      <c r="D59" s="1"/>
      <c r="E59" s="1"/>
      <c r="F59" s="2"/>
      <c r="G59" s="9" t="str">
        <f>IFERROR(INDEX(akva!I:I,MATCH(B59,akva!K:K,0),0),"")</f>
        <v/>
      </c>
      <c r="H59" s="10" t="str">
        <f>IFERROR(INDEX('04-07'!N:N,MATCH(B59,'04-07'!C:C,0),0),"")</f>
        <v/>
      </c>
      <c r="I59" s="10">
        <f>IFERROR(INDEX('04-21'!X:X,MATCH(B59,'04-21'!Z:Z,0),0),"")</f>
        <v>757</v>
      </c>
      <c r="J59" s="10" t="str">
        <f>IFERROR(INDEX('04-28'!M:M,MATCH(B59,'04-28'!O:O,0),0),"")</f>
        <v/>
      </c>
      <c r="K59" s="10" t="str">
        <f>IFERROR(INDEX('05-26'!Y:Y,MATCH(B59,'05-26'!AA:AA,0),0),"")</f>
        <v/>
      </c>
      <c r="L59" s="10">
        <f>IFERROR(INDEX('06-16'!X:X,MATCH(B59,'06-16'!Z:Z,0),0),"")</f>
        <v>792</v>
      </c>
      <c r="M59" s="10" t="str">
        <f>IFERROR(INDEX('07-08'!S:S,MATCH(B59,'07-08'!B:B,0),0),"")</f>
        <v/>
      </c>
      <c r="N59" s="10">
        <f>IFERROR(INDEX('07-21'!V:V,MATCH(B59,'07-21'!X:X,0),0),"")</f>
        <v>824</v>
      </c>
      <c r="O59" s="10" t="str">
        <f>IFERROR(INDEX('08-04'!H:H,MATCH(B59,'08-04'!I:I,0),0),"")</f>
        <v/>
      </c>
      <c r="P59" s="10" t="str">
        <f>IFERROR(INDEX('08-05'!R:R,MATCH(B59,'08-05'!S:S,0),0),"")</f>
        <v/>
      </c>
      <c r="Q59" s="10">
        <f>IFERROR(INDEX('08-18'!U:U,MATCH(B59,'08-18'!V:V,0),0),"")</f>
        <v>806</v>
      </c>
      <c r="R59" s="5">
        <f>IFERROR(INDEX('09-01'!M:M,MATCH(B59,'09-01'!N:N,0),0),"")</f>
        <v>808</v>
      </c>
      <c r="S59" s="9">
        <f t="shared" si="0"/>
        <v>5</v>
      </c>
      <c r="T59" s="44">
        <f t="shared" si="1"/>
        <v>3987</v>
      </c>
      <c r="U59" s="44">
        <f t="shared" si="2"/>
        <v>797.4</v>
      </c>
      <c r="V59" s="44">
        <f>IFERROR(SUMPRODUCT(LARGE(G59:R59,{1;2;3;4;5})),"NA")</f>
        <v>3987</v>
      </c>
      <c r="W59" s="45" t="str">
        <f>IFERROR(SUMPRODUCT(LARGE(G59:R59,{1;2;3;4;5;6;7;8;9;10})),"NA")</f>
        <v>NA</v>
      </c>
    </row>
    <row r="60" spans="1:23" x14ac:dyDescent="0.25">
      <c r="A60" s="14">
        <v>57</v>
      </c>
      <c r="B60" s="8" t="s">
        <v>1745</v>
      </c>
      <c r="C60" s="1"/>
      <c r="D60" s="1"/>
      <c r="E60" s="1"/>
      <c r="F60" s="2"/>
      <c r="G60" s="9" t="str">
        <f>IFERROR(INDEX(akva!I:I,MATCH(B60,akva!K:K,0),0),"")</f>
        <v/>
      </c>
      <c r="H60" s="10" t="str">
        <f>IFERROR(INDEX('04-07'!N:N,MATCH(B60,'04-07'!C:C,0),0),"")</f>
        <v/>
      </c>
      <c r="I60" s="10">
        <f>IFERROR(INDEX('04-21'!X:X,MATCH(B60,'04-21'!Z:Z,0),0),"")</f>
        <v>746</v>
      </c>
      <c r="J60" s="10" t="str">
        <f>IFERROR(INDEX('04-28'!M:M,MATCH(B60,'04-28'!O:O,0),0),"")</f>
        <v/>
      </c>
      <c r="K60" s="10">
        <f>IFERROR(INDEX('05-26'!Y:Y,MATCH(B60,'05-26'!AA:AA,0),0),"")</f>
        <v>771</v>
      </c>
      <c r="L60" s="10">
        <f>IFERROR(INDEX('06-16'!X:X,MATCH(B60,'06-16'!Z:Z,0),0),"")</f>
        <v>771</v>
      </c>
      <c r="M60" s="10">
        <f>IFERROR(INDEX('07-08'!S:S,MATCH(B60,'07-08'!B:B,0),0),"")</f>
        <v>897</v>
      </c>
      <c r="N60" s="10">
        <f>IFERROR(INDEX('07-21'!V:V,MATCH(B60,'07-21'!X:X,0),0),"")</f>
        <v>778</v>
      </c>
      <c r="O60" s="10" t="str">
        <f>IFERROR(INDEX('08-04'!H:H,MATCH(B60,'08-04'!I:I,0),0),"")</f>
        <v/>
      </c>
      <c r="P60" s="10" t="str">
        <f>IFERROR(INDEX('08-05'!R:R,MATCH(B60,'08-05'!S:S,0),0),"")</f>
        <v/>
      </c>
      <c r="Q60" s="10" t="str">
        <f>IFERROR(INDEX('08-18'!U:U,MATCH(B60,'08-18'!V:V,0),0),"")</f>
        <v/>
      </c>
      <c r="R60" s="5" t="str">
        <f>IFERROR(INDEX('09-01'!M:M,MATCH(B60,'09-01'!N:N,0),0),"")</f>
        <v/>
      </c>
      <c r="S60" s="9">
        <f t="shared" si="0"/>
        <v>5</v>
      </c>
      <c r="T60" s="44">
        <f t="shared" si="1"/>
        <v>3963</v>
      </c>
      <c r="U60" s="44">
        <f t="shared" si="2"/>
        <v>792.6</v>
      </c>
      <c r="V60" s="44">
        <f>IFERROR(SUMPRODUCT(LARGE(G60:R60,{1;2;3;4;5})),"NA")</f>
        <v>3963</v>
      </c>
      <c r="W60" s="45" t="str">
        <f>IFERROR(SUMPRODUCT(LARGE(G60:R60,{1;2;3;4;5;6;7;8;9;10})),"NA")</f>
        <v>NA</v>
      </c>
    </row>
    <row r="61" spans="1:23" x14ac:dyDescent="0.25">
      <c r="A61" s="14">
        <v>58</v>
      </c>
      <c r="B61" s="8" t="s">
        <v>1561</v>
      </c>
      <c r="C61" s="1"/>
      <c r="D61" s="1"/>
      <c r="E61" s="1"/>
      <c r="F61" s="2"/>
      <c r="G61" s="9" t="str">
        <f>IFERROR(INDEX(akva!I:I,MATCH(B61,akva!K:K,0),0),"")</f>
        <v/>
      </c>
      <c r="H61" s="10" t="str">
        <f>IFERROR(INDEX('04-07'!N:N,MATCH(B61,'04-07'!C:C,0),0),"")</f>
        <v/>
      </c>
      <c r="I61" s="10">
        <f>IFERROR(INDEX('04-21'!X:X,MATCH(B61,'04-21'!Z:Z,0),0),"")</f>
        <v>723</v>
      </c>
      <c r="J61" s="10" t="str">
        <f>IFERROR(INDEX('04-28'!M:M,MATCH(B61,'04-28'!O:O,0),0),"")</f>
        <v/>
      </c>
      <c r="K61" s="10">
        <f>IFERROR(INDEX('05-26'!Y:Y,MATCH(B61,'05-26'!AA:AA,0),0),"")</f>
        <v>729</v>
      </c>
      <c r="L61" s="10">
        <f>IFERROR(INDEX('06-16'!X:X,MATCH(B61,'06-16'!Z:Z,0),0),"")</f>
        <v>748</v>
      </c>
      <c r="M61" s="10">
        <f>IFERROR(INDEX('07-08'!S:S,MATCH(B61,'07-08'!B:B,0),0),"")</f>
        <v>866</v>
      </c>
      <c r="N61" s="10">
        <f>IFERROR(INDEX('07-21'!V:V,MATCH(B61,'07-21'!X:X,0),0),"")</f>
        <v>772</v>
      </c>
      <c r="O61" s="10" t="str">
        <f>IFERROR(INDEX('08-04'!H:H,MATCH(B61,'08-04'!I:I,0),0),"")</f>
        <v/>
      </c>
      <c r="P61" s="10">
        <f>IFERROR(INDEX('08-05'!R:R,MATCH(B61,'08-05'!S:S,0),0),"")</f>
        <v>713</v>
      </c>
      <c r="Q61" s="10">
        <f>IFERROR(INDEX('08-18'!U:U,MATCH(B61,'08-18'!V:V,0),0),"")</f>
        <v>777</v>
      </c>
      <c r="R61" s="5">
        <f>IFERROR(INDEX('09-01'!M:M,MATCH(B61,'09-01'!N:N,0),0),"")</f>
        <v>798</v>
      </c>
      <c r="S61" s="9">
        <f t="shared" si="0"/>
        <v>8</v>
      </c>
      <c r="T61" s="44">
        <f t="shared" si="1"/>
        <v>6126</v>
      </c>
      <c r="U61" s="44">
        <f t="shared" si="2"/>
        <v>765.75</v>
      </c>
      <c r="V61" s="44">
        <f>IFERROR(SUMPRODUCT(LARGE(G61:R61,{1;2;3;4;5})),"NA")</f>
        <v>3961</v>
      </c>
      <c r="W61" s="45" t="str">
        <f>IFERROR(SUMPRODUCT(LARGE(G61:R61,{1;2;3;4;5;6;7;8;9;10})),"NA")</f>
        <v>NA</v>
      </c>
    </row>
    <row r="62" spans="1:23" x14ac:dyDescent="0.25">
      <c r="A62" s="14">
        <v>59</v>
      </c>
      <c r="B62" s="8" t="s">
        <v>160</v>
      </c>
      <c r="C62" s="1"/>
      <c r="D62" s="1"/>
      <c r="E62" s="1"/>
      <c r="F62" s="2"/>
      <c r="G62" s="9">
        <f>IFERROR(INDEX(akva!I:I,MATCH(B62,akva!K:K,0),0),"")</f>
        <v>0</v>
      </c>
      <c r="H62" s="10" t="str">
        <f>IFERROR(INDEX('04-07'!N:N,MATCH(B62,'04-07'!C:C,0),0),"")</f>
        <v/>
      </c>
      <c r="I62" s="10">
        <f>IFERROR(INDEX('04-21'!X:X,MATCH(B62,'04-21'!Z:Z,0),0),"")</f>
        <v>774</v>
      </c>
      <c r="J62" s="10" t="str">
        <f>IFERROR(INDEX('04-28'!M:M,MATCH(B62,'04-28'!O:O,0),0),"")</f>
        <v/>
      </c>
      <c r="K62" s="10">
        <f>IFERROR(INDEX('05-26'!Y:Y,MATCH(B62,'05-26'!AA:AA,0),0),"")</f>
        <v>777</v>
      </c>
      <c r="L62" s="10" t="str">
        <f>IFERROR(INDEX('06-16'!X:X,MATCH(B62,'06-16'!Z:Z,0),0),"")</f>
        <v/>
      </c>
      <c r="M62" s="10" t="str">
        <f>IFERROR(INDEX('07-08'!S:S,MATCH(B62,'07-08'!B:B,0),0),"")</f>
        <v/>
      </c>
      <c r="N62" s="10">
        <f>IFERROR(INDEX('07-21'!V:V,MATCH(B62,'07-21'!X:X,0),0),"")</f>
        <v>778</v>
      </c>
      <c r="O62" s="10" t="str">
        <f>IFERROR(INDEX('08-04'!H:H,MATCH(B62,'08-04'!I:I,0),0),"")</f>
        <v/>
      </c>
      <c r="P62" s="10">
        <f>IFERROR(INDEX('08-05'!R:R,MATCH(B62,'08-05'!S:S,0),0),"")</f>
        <v>752</v>
      </c>
      <c r="Q62" s="10">
        <f>IFERROR(INDEX('08-18'!U:U,MATCH(B62,'08-18'!V:V,0),0),"")</f>
        <v>776</v>
      </c>
      <c r="R62" s="5">
        <f>IFERROR(INDEX('09-01'!M:M,MATCH(B62,'09-01'!N:N,0),0),"")</f>
        <v>843</v>
      </c>
      <c r="S62" s="9">
        <f t="shared" si="0"/>
        <v>6</v>
      </c>
      <c r="T62" s="44">
        <f t="shared" si="1"/>
        <v>4700</v>
      </c>
      <c r="U62" s="44">
        <f t="shared" si="2"/>
        <v>783.33333333333337</v>
      </c>
      <c r="V62" s="44">
        <f>IFERROR(SUMPRODUCT(LARGE(G62:R62,{1;2;3;4;5})),"NA")</f>
        <v>3948</v>
      </c>
      <c r="W62" s="45" t="str">
        <f>IFERROR(SUMPRODUCT(LARGE(G62:R62,{1;2;3;4;5;6;7;8;9;10})),"NA")</f>
        <v>NA</v>
      </c>
    </row>
    <row r="63" spans="1:23" x14ac:dyDescent="0.25">
      <c r="A63" s="14">
        <v>60</v>
      </c>
      <c r="B63" s="8" t="s">
        <v>1578</v>
      </c>
      <c r="C63" s="1"/>
      <c r="D63" s="1"/>
      <c r="E63" s="1"/>
      <c r="F63" s="2"/>
      <c r="G63" s="9" t="str">
        <f>IFERROR(INDEX(akva!I:I,MATCH(B63,akva!K:K,0),0),"")</f>
        <v/>
      </c>
      <c r="H63" s="10" t="str">
        <f>IFERROR(INDEX('04-07'!N:N,MATCH(B63,'04-07'!C:C,0),0),"")</f>
        <v/>
      </c>
      <c r="I63" s="10">
        <f>IFERROR(INDEX('04-21'!X:X,MATCH(B63,'04-21'!Z:Z,0),0),"")</f>
        <v>756</v>
      </c>
      <c r="J63" s="10" t="str">
        <f>IFERROR(INDEX('04-28'!M:M,MATCH(B63,'04-28'!O:O,0),0),"")</f>
        <v/>
      </c>
      <c r="K63" s="10">
        <f>IFERROR(INDEX('05-26'!Y:Y,MATCH(B63,'05-26'!AA:AA,0),0),"")</f>
        <v>788</v>
      </c>
      <c r="L63" s="10">
        <f>IFERROR(INDEX('06-16'!X:X,MATCH(B63,'06-16'!Z:Z,0),0),"")</f>
        <v>798</v>
      </c>
      <c r="M63" s="10">
        <f>IFERROR(INDEX('07-08'!S:S,MATCH(B63,'07-08'!B:B,0),0),"")</f>
        <v>788</v>
      </c>
      <c r="N63" s="10">
        <f>IFERROR(INDEX('07-21'!V:V,MATCH(B63,'07-21'!X:X,0),0),"")</f>
        <v>795</v>
      </c>
      <c r="O63" s="10" t="str">
        <f>IFERROR(INDEX('08-04'!H:H,MATCH(B63,'08-04'!I:I,0),0),"")</f>
        <v/>
      </c>
      <c r="P63" s="10" t="str">
        <f>IFERROR(INDEX('08-05'!R:R,MATCH(B63,'08-05'!S:S,0),0),"")</f>
        <v/>
      </c>
      <c r="Q63" s="10">
        <f>IFERROR(INDEX('08-18'!U:U,MATCH(B63,'08-18'!V:V,0),0),"")</f>
        <v>777</v>
      </c>
      <c r="R63" s="5" t="str">
        <f>IFERROR(INDEX('09-01'!M:M,MATCH(B63,'09-01'!N:N,0),0),"")</f>
        <v/>
      </c>
      <c r="S63" s="9">
        <f t="shared" si="0"/>
        <v>6</v>
      </c>
      <c r="T63" s="44">
        <f t="shared" si="1"/>
        <v>4702</v>
      </c>
      <c r="U63" s="44">
        <f t="shared" si="2"/>
        <v>783.66666666666663</v>
      </c>
      <c r="V63" s="44">
        <f>IFERROR(SUMPRODUCT(LARGE(G63:R63,{1;2;3;4;5})),"NA")</f>
        <v>3946</v>
      </c>
      <c r="W63" s="45" t="str">
        <f>IFERROR(SUMPRODUCT(LARGE(G63:R63,{1;2;3;4;5;6;7;8;9;10})),"NA")</f>
        <v>NA</v>
      </c>
    </row>
    <row r="64" spans="1:23" x14ac:dyDescent="0.25">
      <c r="A64" s="14">
        <v>61</v>
      </c>
      <c r="B64" s="8" t="s">
        <v>1577</v>
      </c>
      <c r="C64" s="1"/>
      <c r="D64" s="1"/>
      <c r="E64" s="1"/>
      <c r="F64" s="2"/>
      <c r="G64" s="9" t="str">
        <f>IFERROR(INDEX(akva!I:I,MATCH(B64,akva!K:K,0),0),"")</f>
        <v/>
      </c>
      <c r="H64" s="10" t="str">
        <f>IFERROR(INDEX('04-07'!N:N,MATCH(B64,'04-07'!C:C,0),0),"")</f>
        <v/>
      </c>
      <c r="I64" s="10">
        <f>IFERROR(INDEX('04-21'!X:X,MATCH(B64,'04-21'!Z:Z,0),0),"")</f>
        <v>732</v>
      </c>
      <c r="J64" s="10" t="str">
        <f>IFERROR(INDEX('04-28'!M:M,MATCH(B64,'04-28'!O:O,0),0),"")</f>
        <v/>
      </c>
      <c r="K64" s="10">
        <f>IFERROR(INDEX('05-26'!Y:Y,MATCH(B64,'05-26'!AA:AA,0),0),"")</f>
        <v>771</v>
      </c>
      <c r="L64" s="10">
        <f>IFERROR(INDEX('06-16'!X:X,MATCH(B64,'06-16'!Z:Z,0),0),"")</f>
        <v>784</v>
      </c>
      <c r="M64" s="10" t="str">
        <f>IFERROR(INDEX('07-08'!S:S,MATCH(B64,'07-08'!B:B,0),0),"")</f>
        <v/>
      </c>
      <c r="N64" s="10">
        <f>IFERROR(INDEX('07-21'!V:V,MATCH(B64,'07-21'!X:X,0),0),"")</f>
        <v>794</v>
      </c>
      <c r="O64" s="10" t="str">
        <f>IFERROR(INDEX('08-04'!H:H,MATCH(B64,'08-04'!I:I,0),0),"")</f>
        <v/>
      </c>
      <c r="P64" s="10">
        <f>IFERROR(INDEX('08-05'!R:R,MATCH(B64,'08-05'!S:S,0),0),"")</f>
        <v>793</v>
      </c>
      <c r="Q64" s="10">
        <f>IFERROR(INDEX('08-18'!U:U,MATCH(B64,'08-18'!V:V,0),0),"")</f>
        <v>762</v>
      </c>
      <c r="R64" s="5">
        <f>IFERROR(INDEX('09-01'!M:M,MATCH(B64,'09-01'!N:N,0),0),"")</f>
        <v>793</v>
      </c>
      <c r="S64" s="9">
        <f t="shared" si="0"/>
        <v>7</v>
      </c>
      <c r="T64" s="44">
        <f t="shared" si="1"/>
        <v>5429</v>
      </c>
      <c r="U64" s="44">
        <f t="shared" si="2"/>
        <v>775.57142857142856</v>
      </c>
      <c r="V64" s="44">
        <f>IFERROR(SUMPRODUCT(LARGE(G64:R64,{1;2;3;4;5})),"NA")</f>
        <v>3935</v>
      </c>
      <c r="W64" s="45" t="str">
        <f>IFERROR(SUMPRODUCT(LARGE(G64:R64,{1;2;3;4;5;6;7;8;9;10})),"NA")</f>
        <v>NA</v>
      </c>
    </row>
    <row r="65" spans="1:23" x14ac:dyDescent="0.25">
      <c r="A65" s="14">
        <v>62</v>
      </c>
      <c r="B65" s="8" t="s">
        <v>1438</v>
      </c>
      <c r="C65" s="1"/>
      <c r="D65" s="1"/>
      <c r="E65" s="1"/>
      <c r="F65" s="2"/>
      <c r="G65" s="9" t="str">
        <f>IFERROR(INDEX(akva!I:I,MATCH(B65,akva!K:K,0),0),"")</f>
        <v/>
      </c>
      <c r="H65" s="10" t="str">
        <f>IFERROR(INDEX('04-07'!N:N,MATCH(B65,'04-07'!C:C,0),0),"")</f>
        <v/>
      </c>
      <c r="I65" s="10">
        <f>IFERROR(INDEX('04-21'!X:X,MATCH(B65,'04-21'!Z:Z,0),0),"")</f>
        <v>749</v>
      </c>
      <c r="J65" s="10" t="str">
        <f>IFERROR(INDEX('04-28'!M:M,MATCH(B65,'04-28'!O:O,0),0),"")</f>
        <v/>
      </c>
      <c r="K65" s="10">
        <f>IFERROR(INDEX('05-26'!Y:Y,MATCH(B65,'05-26'!AA:AA,0),0),"")</f>
        <v>789</v>
      </c>
      <c r="L65" s="10">
        <f>IFERROR(INDEX('06-16'!X:X,MATCH(B65,'06-16'!Z:Z,0),0),"")</f>
        <v>793</v>
      </c>
      <c r="M65" s="10" t="str">
        <f>IFERROR(INDEX('07-08'!S:S,MATCH(B65,'07-08'!B:B,0),0),"")</f>
        <v/>
      </c>
      <c r="N65" s="10">
        <f>IFERROR(INDEX('07-21'!V:V,MATCH(B65,'07-21'!X:X,0),0),"")</f>
        <v>794</v>
      </c>
      <c r="O65" s="10" t="str">
        <f>IFERROR(INDEX('08-04'!H:H,MATCH(B65,'08-04'!I:I,0),0),"")</f>
        <v/>
      </c>
      <c r="P65" s="10">
        <f>IFERROR(INDEX('08-05'!R:R,MATCH(B65,'08-05'!S:S,0),0),"")</f>
        <v>732</v>
      </c>
      <c r="Q65" s="10">
        <f>IFERROR(INDEX('08-18'!U:U,MATCH(B65,'08-18'!V:V,0),0),"")</f>
        <v>796</v>
      </c>
      <c r="R65" s="5">
        <f>IFERROR(INDEX('09-01'!M:M,MATCH(B65,'09-01'!N:N,0),0),"")</f>
        <v>732</v>
      </c>
      <c r="S65" s="9">
        <f t="shared" si="0"/>
        <v>7</v>
      </c>
      <c r="T65" s="44">
        <f t="shared" si="1"/>
        <v>5385</v>
      </c>
      <c r="U65" s="44">
        <f t="shared" si="2"/>
        <v>769.28571428571433</v>
      </c>
      <c r="V65" s="44">
        <f>IFERROR(SUMPRODUCT(LARGE(G65:R65,{1;2;3;4;5})),"NA")</f>
        <v>3921</v>
      </c>
      <c r="W65" s="45" t="str">
        <f>IFERROR(SUMPRODUCT(LARGE(G65:R65,{1;2;3;4;5;6;7;8;9;10})),"NA")</f>
        <v>NA</v>
      </c>
    </row>
    <row r="66" spans="1:23" x14ac:dyDescent="0.25">
      <c r="A66" s="14">
        <v>63</v>
      </c>
      <c r="B66" s="8" t="s">
        <v>162</v>
      </c>
      <c r="C66" s="1"/>
      <c r="D66" s="1"/>
      <c r="E66" s="1"/>
      <c r="F66" s="2"/>
      <c r="G66" s="9">
        <f>IFERROR(INDEX(akva!I:I,MATCH(B66,akva!K:K,0),0),"")</f>
        <v>699</v>
      </c>
      <c r="H66" s="10" t="str">
        <f>IFERROR(INDEX('04-07'!N:N,MATCH(B66,'04-07'!C:C,0),0),"")</f>
        <v/>
      </c>
      <c r="I66" s="10">
        <f>IFERROR(INDEX('04-21'!X:X,MATCH(B66,'04-21'!Z:Z,0),0),"")</f>
        <v>741</v>
      </c>
      <c r="J66" s="10" t="str">
        <f>IFERROR(INDEX('04-28'!M:M,MATCH(B66,'04-28'!O:O,0),0),"")</f>
        <v/>
      </c>
      <c r="K66" s="10">
        <f>IFERROR(INDEX('05-26'!Y:Y,MATCH(B66,'05-26'!AA:AA,0),0),"")</f>
        <v>753</v>
      </c>
      <c r="L66" s="10">
        <f>IFERROR(INDEX('06-16'!X:X,MATCH(B66,'06-16'!Z:Z,0),0),"")</f>
        <v>774</v>
      </c>
      <c r="M66" s="10">
        <f>IFERROR(INDEX('07-08'!S:S,MATCH(B66,'07-08'!B:B,0),0),"")</f>
        <v>865</v>
      </c>
      <c r="N66" s="10" t="str">
        <f>IFERROR(INDEX('07-21'!V:V,MATCH(B66,'07-21'!X:X,0),0),"")</f>
        <v/>
      </c>
      <c r="O66" s="10" t="str">
        <f>IFERROR(INDEX('08-04'!H:H,MATCH(B66,'08-04'!I:I,0),0),"")</f>
        <v/>
      </c>
      <c r="P66" s="10" t="str">
        <f>IFERROR(INDEX('08-05'!R:R,MATCH(B66,'08-05'!S:S,0),0),"")</f>
        <v/>
      </c>
      <c r="Q66" s="10">
        <f>IFERROR(INDEX('08-18'!U:U,MATCH(B66,'08-18'!V:V,0),0),"")</f>
        <v>757</v>
      </c>
      <c r="R66" s="5" t="str">
        <f>IFERROR(INDEX('09-01'!M:M,MATCH(B66,'09-01'!N:N,0),0),"")</f>
        <v/>
      </c>
      <c r="S66" s="9">
        <f t="shared" si="0"/>
        <v>6</v>
      </c>
      <c r="T66" s="44">
        <f t="shared" si="1"/>
        <v>4589</v>
      </c>
      <c r="U66" s="44">
        <f t="shared" si="2"/>
        <v>764.83333333333337</v>
      </c>
      <c r="V66" s="44">
        <f>IFERROR(SUMPRODUCT(LARGE(G66:R66,{1;2;3;4;5})),"NA")</f>
        <v>3890</v>
      </c>
      <c r="W66" s="45" t="str">
        <f>IFERROR(SUMPRODUCT(LARGE(G66:R66,{1;2;3;4;5;6;7;8;9;10})),"NA")</f>
        <v>NA</v>
      </c>
    </row>
    <row r="67" spans="1:23" x14ac:dyDescent="0.25">
      <c r="A67" s="14">
        <v>64</v>
      </c>
      <c r="B67" s="8" t="s">
        <v>173</v>
      </c>
      <c r="C67" s="1"/>
      <c r="D67" s="1"/>
      <c r="E67" s="1"/>
      <c r="F67" s="2"/>
      <c r="G67" s="9">
        <f>IFERROR(INDEX(akva!I:I,MATCH(B67,akva!K:K,0),0),"")</f>
        <v>0</v>
      </c>
      <c r="H67" s="10" t="str">
        <f>IFERROR(INDEX('04-07'!N:N,MATCH(B67,'04-07'!C:C,0),0),"")</f>
        <v/>
      </c>
      <c r="I67" s="10" t="str">
        <f>IFERROR(INDEX('04-21'!X:X,MATCH(B67,'04-21'!Z:Z,0),0),"")</f>
        <v/>
      </c>
      <c r="J67" s="10" t="str">
        <f>IFERROR(INDEX('04-28'!M:M,MATCH(B67,'04-28'!O:O,0),0),"")</f>
        <v/>
      </c>
      <c r="K67" s="10">
        <f>IFERROR(INDEX('05-26'!Y:Y,MATCH(B67,'05-26'!AA:AA,0),0),"")</f>
        <v>755</v>
      </c>
      <c r="L67" s="10">
        <f>IFERROR(INDEX('06-16'!X:X,MATCH(B67,'06-16'!Z:Z,0),0),"")</f>
        <v>783</v>
      </c>
      <c r="M67" s="10" t="str">
        <f>IFERROR(INDEX('07-08'!S:S,MATCH(B67,'07-08'!B:B,0),0),"")</f>
        <v/>
      </c>
      <c r="N67" s="10">
        <f>IFERROR(INDEX('07-21'!V:V,MATCH(B67,'07-21'!X:X,0),0),"")</f>
        <v>795</v>
      </c>
      <c r="O67" s="10" t="str">
        <f>IFERROR(INDEX('08-04'!H:H,MATCH(B67,'08-04'!I:I,0),0),"")</f>
        <v/>
      </c>
      <c r="P67" s="10">
        <f>IFERROR(INDEX('08-05'!R:R,MATCH(B67,'08-05'!S:S,0),0),"")</f>
        <v>767</v>
      </c>
      <c r="Q67" s="10" t="str">
        <f>IFERROR(INDEX('08-18'!U:U,MATCH(B67,'08-18'!V:V,0),0),"")</f>
        <v/>
      </c>
      <c r="R67" s="5">
        <f>IFERROR(INDEX('09-01'!M:M,MATCH(B67,'09-01'!N:N,0),0),"")</f>
        <v>774</v>
      </c>
      <c r="S67" s="9">
        <f t="shared" si="0"/>
        <v>5</v>
      </c>
      <c r="T67" s="44">
        <f t="shared" si="1"/>
        <v>3874</v>
      </c>
      <c r="U67" s="44">
        <f t="shared" si="2"/>
        <v>774.8</v>
      </c>
      <c r="V67" s="44">
        <f>IFERROR(SUMPRODUCT(LARGE(G67:R67,{1;2;3;4;5})),"NA")</f>
        <v>3874</v>
      </c>
      <c r="W67" s="45" t="str">
        <f>IFERROR(SUMPRODUCT(LARGE(G67:R67,{1;2;3;4;5;6;7;8;9;10})),"NA")</f>
        <v>NA</v>
      </c>
    </row>
    <row r="68" spans="1:23" x14ac:dyDescent="0.25">
      <c r="A68" s="14">
        <v>65</v>
      </c>
      <c r="B68" s="8" t="s">
        <v>1545</v>
      </c>
      <c r="C68" s="1"/>
      <c r="D68" s="1"/>
      <c r="E68" s="1"/>
      <c r="F68" s="2"/>
      <c r="G68" s="9" t="str">
        <f>IFERROR(INDEX(akva!I:I,MATCH(B68,akva!K:K,0),0),"")</f>
        <v/>
      </c>
      <c r="H68" s="10" t="str">
        <f>IFERROR(INDEX('04-07'!N:N,MATCH(B68,'04-07'!C:C,0),0),"")</f>
        <v/>
      </c>
      <c r="I68" s="10">
        <f>IFERROR(INDEX('04-21'!X:X,MATCH(B68,'04-21'!Z:Z,0),0),"")</f>
        <v>772</v>
      </c>
      <c r="J68" s="10" t="str">
        <f>IFERROR(INDEX('04-28'!M:M,MATCH(B68,'04-28'!O:O,0),0),"")</f>
        <v/>
      </c>
      <c r="K68" s="10">
        <f>IFERROR(INDEX('05-26'!Y:Y,MATCH(B68,'05-26'!AA:AA,0),0),"")</f>
        <v>731</v>
      </c>
      <c r="L68" s="10">
        <f>IFERROR(INDEX('06-16'!X:X,MATCH(B68,'06-16'!Z:Z,0),0),"")</f>
        <v>761</v>
      </c>
      <c r="M68" s="10" t="str">
        <f>IFERROR(INDEX('07-08'!S:S,MATCH(B68,'07-08'!B:B,0),0),"")</f>
        <v/>
      </c>
      <c r="N68" s="10">
        <f>IFERROR(INDEX('07-21'!V:V,MATCH(B68,'07-21'!X:X,0),0),"")</f>
        <v>785</v>
      </c>
      <c r="O68" s="10" t="str">
        <f>IFERROR(INDEX('08-04'!H:H,MATCH(B68,'08-04'!I:I,0),0),"")</f>
        <v/>
      </c>
      <c r="P68" s="10">
        <f>IFERROR(INDEX('08-05'!R:R,MATCH(B68,'08-05'!S:S,0),0),"")</f>
        <v>763</v>
      </c>
      <c r="Q68" s="10">
        <f>IFERROR(INDEX('08-18'!U:U,MATCH(B68,'08-18'!V:V,0),0),"")</f>
        <v>774</v>
      </c>
      <c r="R68" s="5">
        <f>IFERROR(INDEX('09-01'!M:M,MATCH(B68,'09-01'!N:N,0),0),"")</f>
        <v>771</v>
      </c>
      <c r="S68" s="9">
        <f t="shared" ref="S68:S131" si="3">COUNTIF(G68:R68,"&gt;0")</f>
        <v>7</v>
      </c>
      <c r="T68" s="44">
        <f t="shared" ref="T68:T131" si="4">SUM(G68:R68)</f>
        <v>5357</v>
      </c>
      <c r="U68" s="44">
        <f t="shared" ref="U68:U129" si="5">T68/S68</f>
        <v>765.28571428571433</v>
      </c>
      <c r="V68" s="44">
        <f>IFERROR(SUMPRODUCT(LARGE(G68:R68,{1;2;3;4;5})),"NA")</f>
        <v>3865</v>
      </c>
      <c r="W68" s="45" t="str">
        <f>IFERROR(SUMPRODUCT(LARGE(G68:R68,{1;2;3;4;5;6;7;8;9;10})),"NA")</f>
        <v>NA</v>
      </c>
    </row>
    <row r="69" spans="1:23" x14ac:dyDescent="0.25">
      <c r="A69" s="14">
        <v>66</v>
      </c>
      <c r="B69" s="8" t="s">
        <v>1573</v>
      </c>
      <c r="C69" s="1"/>
      <c r="D69" s="1"/>
      <c r="E69" s="1"/>
      <c r="F69" s="2"/>
      <c r="G69" s="9" t="str">
        <f>IFERROR(INDEX(akva!I:I,MATCH(B69,akva!K:K,0),0),"")</f>
        <v/>
      </c>
      <c r="H69" s="10" t="str">
        <f>IFERROR(INDEX('04-07'!N:N,MATCH(B69,'04-07'!C:C,0),0),"")</f>
        <v/>
      </c>
      <c r="I69" s="10">
        <f>IFERROR(INDEX('04-21'!X:X,MATCH(B69,'04-21'!Z:Z,0),0),"")</f>
        <v>785</v>
      </c>
      <c r="J69" s="10" t="str">
        <f>IFERROR(INDEX('04-28'!M:M,MATCH(B69,'04-28'!O:O,0),0),"")</f>
        <v/>
      </c>
      <c r="K69" s="10">
        <f>IFERROR(INDEX('05-26'!Y:Y,MATCH(B69,'05-26'!AA:AA,0),0),"")</f>
        <v>778</v>
      </c>
      <c r="L69" s="10">
        <f>IFERROR(INDEX('06-16'!X:X,MATCH(B69,'06-16'!Z:Z,0),0),"")</f>
        <v>766</v>
      </c>
      <c r="M69" s="10" t="str">
        <f>IFERROR(INDEX('07-08'!S:S,MATCH(B69,'07-08'!B:B,0),0),"")</f>
        <v/>
      </c>
      <c r="N69" s="10" t="str">
        <f>IFERROR(INDEX('07-21'!V:V,MATCH(B69,'07-21'!X:X,0),0),"")</f>
        <v/>
      </c>
      <c r="O69" s="10" t="str">
        <f>IFERROR(INDEX('08-04'!H:H,MATCH(B69,'08-04'!I:I,0),0),"")</f>
        <v/>
      </c>
      <c r="P69" s="10">
        <f>IFERROR(INDEX('08-05'!R:R,MATCH(B69,'08-05'!S:S,0),0),"")</f>
        <v>764</v>
      </c>
      <c r="Q69" s="10" t="str">
        <f>IFERROR(INDEX('08-18'!U:U,MATCH(B69,'08-18'!V:V,0),0),"")</f>
        <v/>
      </c>
      <c r="R69" s="5">
        <f>IFERROR(INDEX('09-01'!M:M,MATCH(B69,'09-01'!N:N,0),0),"")</f>
        <v>761</v>
      </c>
      <c r="S69" s="9">
        <f t="shared" si="3"/>
        <v>5</v>
      </c>
      <c r="T69" s="44">
        <f t="shared" si="4"/>
        <v>3854</v>
      </c>
      <c r="U69" s="44">
        <f t="shared" si="5"/>
        <v>770.8</v>
      </c>
      <c r="V69" s="44">
        <f>IFERROR(SUMPRODUCT(LARGE(G69:R69,{1;2;3;4;5})),"NA")</f>
        <v>3854</v>
      </c>
      <c r="W69" s="45" t="str">
        <f>IFERROR(SUMPRODUCT(LARGE(G69:R69,{1;2;3;4;5;6;7;8;9;10})),"NA")</f>
        <v>NA</v>
      </c>
    </row>
    <row r="70" spans="1:23" x14ac:dyDescent="0.25">
      <c r="A70" s="14">
        <v>67</v>
      </c>
      <c r="B70" s="8" t="s">
        <v>1525</v>
      </c>
      <c r="C70" s="1"/>
      <c r="D70" s="1"/>
      <c r="E70" s="1"/>
      <c r="F70" s="2"/>
      <c r="G70" s="9" t="str">
        <f>IFERROR(INDEX(akva!I:I,MATCH(B70,akva!K:K,0),0),"")</f>
        <v/>
      </c>
      <c r="H70" s="10" t="str">
        <f>IFERROR(INDEX('04-07'!N:N,MATCH(B70,'04-07'!C:C,0),0),"")</f>
        <v/>
      </c>
      <c r="I70" s="10">
        <f>IFERROR(INDEX('04-21'!X:X,MATCH(B70,'04-21'!Z:Z,0),0),"")</f>
        <v>681</v>
      </c>
      <c r="J70" s="10" t="str">
        <f>IFERROR(INDEX('04-28'!M:M,MATCH(B70,'04-28'!O:O,0),0),"")</f>
        <v/>
      </c>
      <c r="K70" s="10">
        <f>IFERROR(INDEX('05-26'!Y:Y,MATCH(B70,'05-26'!AA:AA,0),0),"")</f>
        <v>737</v>
      </c>
      <c r="L70" s="10">
        <f>IFERROR(INDEX('06-16'!X:X,MATCH(B70,'06-16'!Z:Z,0),0),"")</f>
        <v>763</v>
      </c>
      <c r="M70" s="10" t="str">
        <f>IFERROR(INDEX('07-08'!S:S,MATCH(B70,'07-08'!B:B,0),0),"")</f>
        <v/>
      </c>
      <c r="N70" s="10">
        <f>IFERROR(INDEX('07-21'!V:V,MATCH(B70,'07-21'!X:X,0),0),"")</f>
        <v>832</v>
      </c>
      <c r="O70" s="10" t="str">
        <f>IFERROR(INDEX('08-04'!H:H,MATCH(B70,'08-04'!I:I,0),0),"")</f>
        <v/>
      </c>
      <c r="P70" s="10" t="str">
        <f>IFERROR(INDEX('08-05'!R:R,MATCH(B70,'08-05'!S:S,0),0),"")</f>
        <v/>
      </c>
      <c r="Q70" s="10">
        <f>IFERROR(INDEX('08-18'!U:U,MATCH(B70,'08-18'!V:V,0),0),"")</f>
        <v>719</v>
      </c>
      <c r="R70" s="5">
        <f>IFERROR(INDEX('09-01'!M:M,MATCH(B70,'09-01'!N:N,0),0),"")</f>
        <v>779</v>
      </c>
      <c r="S70" s="9">
        <f t="shared" si="3"/>
        <v>6</v>
      </c>
      <c r="T70" s="44">
        <f t="shared" si="4"/>
        <v>4511</v>
      </c>
      <c r="U70" s="44">
        <f t="shared" si="5"/>
        <v>751.83333333333337</v>
      </c>
      <c r="V70" s="44">
        <f>IFERROR(SUMPRODUCT(LARGE(G70:R70,{1;2;3;4;5})),"NA")</f>
        <v>3830</v>
      </c>
      <c r="W70" s="45" t="str">
        <f>IFERROR(SUMPRODUCT(LARGE(G70:R70,{1;2;3;4;5;6;7;8;9;10})),"NA")</f>
        <v>NA</v>
      </c>
    </row>
    <row r="71" spans="1:23" x14ac:dyDescent="0.25">
      <c r="A71" s="14">
        <v>68</v>
      </c>
      <c r="B71" s="8" t="s">
        <v>172</v>
      </c>
      <c r="C71" s="1"/>
      <c r="D71" s="1"/>
      <c r="E71" s="1"/>
      <c r="F71" s="2"/>
      <c r="G71" s="9">
        <f>IFERROR(INDEX(akva!I:I,MATCH(B71,akva!K:K,0),0),"")</f>
        <v>820</v>
      </c>
      <c r="H71" s="10" t="str">
        <f>IFERROR(INDEX('04-07'!N:N,MATCH(B71,'04-07'!C:C,0),0),"")</f>
        <v/>
      </c>
      <c r="I71" s="10">
        <f>IFERROR(INDEX('04-21'!X:X,MATCH(B71,'04-21'!Z:Z,0),0),"")</f>
        <v>721</v>
      </c>
      <c r="J71" s="10" t="str">
        <f>IFERROR(INDEX('04-28'!M:M,MATCH(B71,'04-28'!O:O,0),0),"")</f>
        <v/>
      </c>
      <c r="K71" s="10">
        <f>IFERROR(INDEX('05-26'!Y:Y,MATCH(B71,'05-26'!AA:AA,0),0),"")</f>
        <v>755</v>
      </c>
      <c r="L71" s="10">
        <f>IFERROR(INDEX('06-16'!X:X,MATCH(B71,'06-16'!Z:Z,0),0),"")</f>
        <v>766</v>
      </c>
      <c r="M71" s="10" t="str">
        <f>IFERROR(INDEX('07-08'!S:S,MATCH(B71,'07-08'!B:B,0),0),"")</f>
        <v/>
      </c>
      <c r="N71" s="10" t="str">
        <f>IFERROR(INDEX('07-21'!V:V,MATCH(B71,'07-21'!X:X,0),0),"")</f>
        <v/>
      </c>
      <c r="O71" s="10" t="str">
        <f>IFERROR(INDEX('08-04'!H:H,MATCH(B71,'08-04'!I:I,0),0),"")</f>
        <v/>
      </c>
      <c r="P71" s="10" t="str">
        <f>IFERROR(INDEX('08-05'!R:R,MATCH(B71,'08-05'!S:S,0),0),"")</f>
        <v/>
      </c>
      <c r="Q71" s="10">
        <f>IFERROR(INDEX('08-18'!U:U,MATCH(B71,'08-18'!V:V,0),0),"")</f>
        <v>738</v>
      </c>
      <c r="R71" s="5">
        <f>IFERROR(INDEX('09-01'!M:M,MATCH(B71,'09-01'!N:N,0),0),"")</f>
        <v>744</v>
      </c>
      <c r="S71" s="9">
        <f t="shared" si="3"/>
        <v>6</v>
      </c>
      <c r="T71" s="44">
        <f t="shared" si="4"/>
        <v>4544</v>
      </c>
      <c r="U71" s="44">
        <f t="shared" si="5"/>
        <v>757.33333333333337</v>
      </c>
      <c r="V71" s="44">
        <f>IFERROR(SUMPRODUCT(LARGE(G71:R71,{1;2;3;4;5})),"NA")</f>
        <v>3823</v>
      </c>
      <c r="W71" s="45" t="str">
        <f>IFERROR(SUMPRODUCT(LARGE(G71:R71,{1;2;3;4;5;6;7;8;9;10})),"NA")</f>
        <v>NA</v>
      </c>
    </row>
    <row r="72" spans="1:23" x14ac:dyDescent="0.25">
      <c r="A72" s="14">
        <v>69</v>
      </c>
      <c r="B72" s="8" t="s">
        <v>1530</v>
      </c>
      <c r="C72" s="1"/>
      <c r="D72" s="1"/>
      <c r="E72" s="1"/>
      <c r="F72" s="2"/>
      <c r="G72" s="9" t="str">
        <f>IFERROR(INDEX(akva!I:I,MATCH(B72,akva!K:K,0),0),"")</f>
        <v/>
      </c>
      <c r="H72" s="10" t="str">
        <f>IFERROR(INDEX('04-07'!N:N,MATCH(B72,'04-07'!C:C,0),0),"")</f>
        <v/>
      </c>
      <c r="I72" s="10">
        <f>IFERROR(INDEX('04-21'!X:X,MATCH(B72,'04-21'!Z:Z,0),0),"")</f>
        <v>725</v>
      </c>
      <c r="J72" s="10" t="str">
        <f>IFERROR(INDEX('04-28'!M:M,MATCH(B72,'04-28'!O:O,0),0),"")</f>
        <v/>
      </c>
      <c r="K72" s="10">
        <f>IFERROR(INDEX('05-26'!Y:Y,MATCH(B72,'05-26'!AA:AA,0),0),"")</f>
        <v>734</v>
      </c>
      <c r="L72" s="10">
        <f>IFERROR(INDEX('06-16'!X:X,MATCH(B72,'06-16'!Z:Z,0),0),"")</f>
        <v>722</v>
      </c>
      <c r="M72" s="10">
        <f>IFERROR(INDEX('07-08'!S:S,MATCH(B72,'07-08'!B:B,0),0),"")</f>
        <v>842</v>
      </c>
      <c r="N72" s="10">
        <f>IFERROR(INDEX('07-21'!V:V,MATCH(B72,'07-21'!X:X,0),0),"")</f>
        <v>758</v>
      </c>
      <c r="O72" s="10" t="str">
        <f>IFERROR(INDEX('08-04'!H:H,MATCH(B72,'08-04'!I:I,0),0),"")</f>
        <v/>
      </c>
      <c r="P72" s="10">
        <f>IFERROR(INDEX('08-05'!R:R,MATCH(B72,'08-05'!S:S,0),0),"")</f>
        <v>756</v>
      </c>
      <c r="Q72" s="10">
        <f>IFERROR(INDEX('08-18'!U:U,MATCH(B72,'08-18'!V:V,0),0),"")</f>
        <v>725</v>
      </c>
      <c r="R72" s="5">
        <f>IFERROR(INDEX('09-01'!M:M,MATCH(B72,'09-01'!N:N,0),0),"")</f>
        <v>732</v>
      </c>
      <c r="S72" s="9">
        <f t="shared" si="3"/>
        <v>8</v>
      </c>
      <c r="T72" s="44">
        <f t="shared" si="4"/>
        <v>5994</v>
      </c>
      <c r="U72" s="44">
        <f t="shared" si="5"/>
        <v>749.25</v>
      </c>
      <c r="V72" s="44">
        <f>IFERROR(SUMPRODUCT(LARGE(G72:R72,{1;2;3;4;5})),"NA")</f>
        <v>3822</v>
      </c>
      <c r="W72" s="45" t="str">
        <f>IFERROR(SUMPRODUCT(LARGE(G72:R72,{1;2;3;4;5;6;7;8;9;10})),"NA")</f>
        <v>NA</v>
      </c>
    </row>
    <row r="73" spans="1:23" x14ac:dyDescent="0.25">
      <c r="A73" s="14">
        <v>70</v>
      </c>
      <c r="B73" s="8" t="s">
        <v>1560</v>
      </c>
      <c r="C73" s="1"/>
      <c r="D73" s="1"/>
      <c r="E73" s="1"/>
      <c r="F73" s="2"/>
      <c r="G73" s="9" t="str">
        <f>IFERROR(INDEX(akva!I:I,MATCH(B73,akva!K:K,0),0),"")</f>
        <v/>
      </c>
      <c r="H73" s="10" t="str">
        <f>IFERROR(INDEX('04-07'!N:N,MATCH(B73,'04-07'!C:C,0),0),"")</f>
        <v/>
      </c>
      <c r="I73" s="10">
        <f>IFERROR(INDEX('04-21'!X:X,MATCH(B73,'04-21'!Z:Z,0),0),"")</f>
        <v>743</v>
      </c>
      <c r="J73" s="10" t="str">
        <f>IFERROR(INDEX('04-28'!M:M,MATCH(B73,'04-28'!O:O,0),0),"")</f>
        <v/>
      </c>
      <c r="K73" s="10">
        <f>IFERROR(INDEX('05-26'!Y:Y,MATCH(B73,'05-26'!AA:AA,0),0),"")</f>
        <v>734</v>
      </c>
      <c r="L73" s="10">
        <f>IFERROR(INDEX('06-16'!X:X,MATCH(B73,'06-16'!Z:Z,0),0),"")</f>
        <v>748</v>
      </c>
      <c r="M73" s="10" t="str">
        <f>IFERROR(INDEX('07-08'!S:S,MATCH(B73,'07-08'!B:B,0),0),"")</f>
        <v/>
      </c>
      <c r="N73" s="10">
        <f>IFERROR(INDEX('07-21'!V:V,MATCH(B73,'07-21'!X:X,0),0),"")</f>
        <v>796</v>
      </c>
      <c r="O73" s="10" t="str">
        <f>IFERROR(INDEX('08-04'!H:H,MATCH(B73,'08-04'!I:I,0),0),"")</f>
        <v/>
      </c>
      <c r="P73" s="10" t="str">
        <f>IFERROR(INDEX('08-05'!R:R,MATCH(B73,'08-05'!S:S,0),0),"")</f>
        <v/>
      </c>
      <c r="Q73" s="10">
        <f>IFERROR(INDEX('08-18'!U:U,MATCH(B73,'08-18'!V:V,0),0),"")</f>
        <v>757</v>
      </c>
      <c r="R73" s="5">
        <f>IFERROR(INDEX('09-01'!M:M,MATCH(B73,'09-01'!N:N,0),0),"")</f>
        <v>773</v>
      </c>
      <c r="S73" s="9">
        <f t="shared" si="3"/>
        <v>6</v>
      </c>
      <c r="T73" s="44">
        <f t="shared" si="4"/>
        <v>4551</v>
      </c>
      <c r="U73" s="44">
        <f t="shared" si="5"/>
        <v>758.5</v>
      </c>
      <c r="V73" s="44">
        <f>IFERROR(SUMPRODUCT(LARGE(G73:R73,{1;2;3;4;5})),"NA")</f>
        <v>3817</v>
      </c>
      <c r="W73" s="45" t="str">
        <f>IFERROR(SUMPRODUCT(LARGE(G73:R73,{1;2;3;4;5;6;7;8;9;10})),"NA")</f>
        <v>NA</v>
      </c>
    </row>
    <row r="74" spans="1:23" x14ac:dyDescent="0.25">
      <c r="A74" s="14">
        <v>71</v>
      </c>
      <c r="B74" s="8" t="s">
        <v>1740</v>
      </c>
      <c r="C74" s="1"/>
      <c r="D74" s="1"/>
      <c r="E74" s="1"/>
      <c r="F74" s="2"/>
      <c r="G74" s="9" t="str">
        <f>IFERROR(INDEX(akva!I:I,MATCH(B74,akva!K:K,0),0),"")</f>
        <v/>
      </c>
      <c r="H74" s="10" t="str">
        <f>IFERROR(INDEX('04-07'!N:N,MATCH(B74,'04-07'!C:C,0),0),"")</f>
        <v/>
      </c>
      <c r="I74" s="10" t="str">
        <f>IFERROR(INDEX('04-21'!X:X,MATCH(B74,'04-21'!Z:Z,0),0),"")</f>
        <v/>
      </c>
      <c r="J74" s="10" t="str">
        <f>IFERROR(INDEX('04-28'!M:M,MATCH(B74,'04-28'!O:O,0),0),"")</f>
        <v/>
      </c>
      <c r="K74" s="10">
        <f>IFERROR(INDEX('05-26'!Y:Y,MATCH(B74,'05-26'!AA:AA,0),0),"")</f>
        <v>739</v>
      </c>
      <c r="L74" s="10">
        <f>IFERROR(INDEX('06-16'!X:X,MATCH(B74,'06-16'!Z:Z,0),0),"")</f>
        <v>749</v>
      </c>
      <c r="M74" s="10" t="str">
        <f>IFERROR(INDEX('07-08'!S:S,MATCH(B74,'07-08'!B:B,0),0),"")</f>
        <v/>
      </c>
      <c r="N74" s="10">
        <f>IFERROR(INDEX('07-21'!V:V,MATCH(B74,'07-21'!X:X,0),0),"")</f>
        <v>774</v>
      </c>
      <c r="O74" s="10" t="str">
        <f>IFERROR(INDEX('08-04'!H:H,MATCH(B74,'08-04'!I:I,0),0),"")</f>
        <v/>
      </c>
      <c r="P74" s="10" t="str">
        <f>IFERROR(INDEX('08-05'!R:R,MATCH(B74,'08-05'!S:S,0),0),"")</f>
        <v/>
      </c>
      <c r="Q74" s="10">
        <f>IFERROR(INDEX('08-18'!U:U,MATCH(B74,'08-18'!V:V,0),0),"")</f>
        <v>786</v>
      </c>
      <c r="R74" s="5">
        <f>IFERROR(INDEX('09-01'!M:M,MATCH(B74,'09-01'!N:N,0),0),"")</f>
        <v>767</v>
      </c>
      <c r="S74" s="9">
        <f t="shared" si="3"/>
        <v>5</v>
      </c>
      <c r="T74" s="44">
        <f t="shared" si="4"/>
        <v>3815</v>
      </c>
      <c r="U74" s="44">
        <f t="shared" si="5"/>
        <v>763</v>
      </c>
      <c r="V74" s="44">
        <f>IFERROR(SUMPRODUCT(LARGE(G74:R74,{1;2;3;4;5})),"NA")</f>
        <v>3815</v>
      </c>
      <c r="W74" s="45" t="str">
        <f>IFERROR(SUMPRODUCT(LARGE(G74:R74,{1;2;3;4;5;6;7;8;9;10})),"NA")</f>
        <v>NA</v>
      </c>
    </row>
    <row r="75" spans="1:23" x14ac:dyDescent="0.25">
      <c r="A75" s="14">
        <v>72</v>
      </c>
      <c r="B75" s="8" t="s">
        <v>1437</v>
      </c>
      <c r="C75" s="1"/>
      <c r="D75" s="1"/>
      <c r="E75" s="1"/>
      <c r="F75" s="2"/>
      <c r="G75" s="9" t="str">
        <f>IFERROR(INDEX(akva!I:I,MATCH(B75,akva!K:K,0),0),"")</f>
        <v/>
      </c>
      <c r="H75" s="10" t="str">
        <f>IFERROR(INDEX('04-07'!N:N,MATCH(B75,'04-07'!C:C,0),0),"")</f>
        <v/>
      </c>
      <c r="I75" s="10">
        <f>IFERROR(INDEX('04-21'!X:X,MATCH(B75,'04-21'!Z:Z,0),0),"")</f>
        <v>918</v>
      </c>
      <c r="J75" s="10" t="str">
        <f>IFERROR(INDEX('04-28'!M:M,MATCH(B75,'04-28'!O:O,0),0),"")</f>
        <v/>
      </c>
      <c r="K75" s="10" t="str">
        <f>IFERROR(INDEX('05-26'!Y:Y,MATCH(B75,'05-26'!AA:AA,0),0),"")</f>
        <v/>
      </c>
      <c r="L75" s="10" t="str">
        <f>IFERROR(INDEX('06-16'!X:X,MATCH(B75,'06-16'!Z:Z,0),0),"")</f>
        <v/>
      </c>
      <c r="M75" s="10">
        <f>IFERROR(INDEX('07-08'!S:S,MATCH(B75,'07-08'!B:B,0),0),"")</f>
        <v>1047</v>
      </c>
      <c r="N75" s="10" t="str">
        <f>IFERROR(INDEX('07-21'!V:V,MATCH(B75,'07-21'!X:X,0),0),"")</f>
        <v/>
      </c>
      <c r="O75" s="10" t="str">
        <f>IFERROR(INDEX('08-04'!H:H,MATCH(B75,'08-04'!I:I,0),0),"")</f>
        <v/>
      </c>
      <c r="P75" s="10">
        <f>IFERROR(INDEX('08-05'!R:R,MATCH(B75,'08-05'!S:S,0),0),"")</f>
        <v>894</v>
      </c>
      <c r="Q75" s="10">
        <f>IFERROR(INDEX('08-18'!U:U,MATCH(B75,'08-18'!V:V,0),0),"")</f>
        <v>938</v>
      </c>
      <c r="R75" s="5">
        <f>IFERROR(INDEX('09-01'!M:M,MATCH(B75,'09-01'!N:N,0),0),"")</f>
        <v>0</v>
      </c>
      <c r="S75" s="9">
        <f t="shared" si="3"/>
        <v>4</v>
      </c>
      <c r="T75" s="44">
        <f t="shared" si="4"/>
        <v>3797</v>
      </c>
      <c r="U75" s="44">
        <f t="shared" si="5"/>
        <v>949.25</v>
      </c>
      <c r="V75" s="44">
        <f>IFERROR(SUMPRODUCT(LARGE(G75:R75,{1;2;3;4;5})),"NA")</f>
        <v>3797</v>
      </c>
      <c r="W75" s="45" t="str">
        <f>IFERROR(SUMPRODUCT(LARGE(G75:R75,{1;2;3;4;5;6;7;8;9;10})),"NA")</f>
        <v>NA</v>
      </c>
    </row>
    <row r="76" spans="1:23" x14ac:dyDescent="0.25">
      <c r="A76" s="14">
        <v>73</v>
      </c>
      <c r="B76" s="8" t="s">
        <v>99</v>
      </c>
      <c r="C76" s="1"/>
      <c r="D76" s="1"/>
      <c r="E76" s="1"/>
      <c r="F76" s="2"/>
      <c r="G76" s="9">
        <f>IFERROR(INDEX(akva!I:I,MATCH(B76,akva!K:K,0),0),"")</f>
        <v>667</v>
      </c>
      <c r="H76" s="10" t="str">
        <f>IFERROR(INDEX('04-07'!N:N,MATCH(B76,'04-07'!C:C,0),0),"")</f>
        <v/>
      </c>
      <c r="I76" s="10">
        <f>IFERROR(INDEX('04-21'!X:X,MATCH(B76,'04-21'!Z:Z,0),0),"")</f>
        <v>753</v>
      </c>
      <c r="J76" s="10">
        <f>IFERROR(INDEX('04-28'!M:M,MATCH(B76,'04-28'!O:O,0),0),"")</f>
        <v>765</v>
      </c>
      <c r="K76" s="10">
        <f>IFERROR(INDEX('05-26'!Y:Y,MATCH(B76,'05-26'!AA:AA,0),0),"")</f>
        <v>750</v>
      </c>
      <c r="L76" s="10">
        <f>IFERROR(INDEX('06-16'!X:X,MATCH(B76,'06-16'!Z:Z,0),0),"")</f>
        <v>758</v>
      </c>
      <c r="M76" s="10" t="str">
        <f>IFERROR(INDEX('07-08'!S:S,MATCH(B76,'07-08'!B:B,0),0),"")</f>
        <v/>
      </c>
      <c r="N76" s="10" t="str">
        <f>IFERROR(INDEX('07-21'!V:V,MATCH(B76,'07-21'!X:X,0),0),"")</f>
        <v/>
      </c>
      <c r="O76" s="10" t="str">
        <f>IFERROR(INDEX('08-04'!H:H,MATCH(B76,'08-04'!I:I,0),0),"")</f>
        <v/>
      </c>
      <c r="P76" s="10" t="str">
        <f>IFERROR(INDEX('08-05'!R:R,MATCH(B76,'08-05'!S:S,0),0),"")</f>
        <v/>
      </c>
      <c r="Q76" s="10">
        <f>IFERROR(INDEX('08-18'!U:U,MATCH(B76,'08-18'!V:V,0),0),"")</f>
        <v>751</v>
      </c>
      <c r="R76" s="5">
        <f>IFERROR(INDEX('09-01'!M:M,MATCH(B76,'09-01'!N:N,0),0),"")</f>
        <v>738</v>
      </c>
      <c r="S76" s="9">
        <f t="shared" si="3"/>
        <v>7</v>
      </c>
      <c r="T76" s="44">
        <f t="shared" si="4"/>
        <v>5182</v>
      </c>
      <c r="U76" s="44">
        <f t="shared" si="5"/>
        <v>740.28571428571433</v>
      </c>
      <c r="V76" s="44">
        <f>IFERROR(SUMPRODUCT(LARGE(G76:R76,{1;2;3;4;5})),"NA")</f>
        <v>3777</v>
      </c>
      <c r="W76" s="45" t="str">
        <f>IFERROR(SUMPRODUCT(LARGE(G76:R76,{1;2;3;4;5;6;7;8;9;10})),"NA")</f>
        <v>NA</v>
      </c>
    </row>
    <row r="77" spans="1:23" x14ac:dyDescent="0.25">
      <c r="A77" s="14">
        <v>74</v>
      </c>
      <c r="B77" s="8" t="s">
        <v>1716</v>
      </c>
      <c r="C77" s="1"/>
      <c r="D77" s="1"/>
      <c r="E77" s="1"/>
      <c r="F77" s="2"/>
      <c r="G77" s="9" t="str">
        <f>IFERROR(INDEX(akva!I:I,MATCH(B77,akva!K:K,0),0),"")</f>
        <v/>
      </c>
      <c r="H77" s="10" t="str">
        <f>IFERROR(INDEX('04-07'!N:N,MATCH(B77,'04-07'!C:C,0),0),"")</f>
        <v/>
      </c>
      <c r="I77" s="10" t="str">
        <f>IFERROR(INDEX('04-21'!X:X,MATCH(B77,'04-21'!Z:Z,0),0),"")</f>
        <v/>
      </c>
      <c r="J77" s="10" t="str">
        <f>IFERROR(INDEX('04-28'!M:M,MATCH(B77,'04-28'!O:O,0),0),"")</f>
        <v/>
      </c>
      <c r="K77" s="10">
        <f>IFERROR(INDEX('05-26'!Y:Y,MATCH(B77,'05-26'!AA:AA,0),0),"")</f>
        <v>716</v>
      </c>
      <c r="L77" s="10">
        <f>IFERROR(INDEX('06-16'!X:X,MATCH(B77,'06-16'!Z:Z,0),0),"")</f>
        <v>730</v>
      </c>
      <c r="M77" s="10" t="str">
        <f>IFERROR(INDEX('07-08'!S:S,MATCH(B77,'07-08'!B:B,0),0),"")</f>
        <v/>
      </c>
      <c r="N77" s="10">
        <f>IFERROR(INDEX('07-21'!V:V,MATCH(B77,'07-21'!X:X,0),0),"")</f>
        <v>777</v>
      </c>
      <c r="O77" s="10" t="str">
        <f>IFERROR(INDEX('08-04'!H:H,MATCH(B77,'08-04'!I:I,0),0),"")</f>
        <v/>
      </c>
      <c r="P77" s="10">
        <f>IFERROR(INDEX('08-05'!R:R,MATCH(B77,'08-05'!S:S,0),0),"")</f>
        <v>749</v>
      </c>
      <c r="Q77" s="10">
        <f>IFERROR(INDEX('08-18'!U:U,MATCH(B77,'08-18'!V:V,0),0),"")</f>
        <v>752</v>
      </c>
      <c r="R77" s="5">
        <f>IFERROR(INDEX('09-01'!M:M,MATCH(B77,'09-01'!N:N,0),0),"")</f>
        <v>755</v>
      </c>
      <c r="S77" s="9">
        <f t="shared" si="3"/>
        <v>6</v>
      </c>
      <c r="T77" s="44">
        <f t="shared" si="4"/>
        <v>4479</v>
      </c>
      <c r="U77" s="44">
        <f t="shared" si="5"/>
        <v>746.5</v>
      </c>
      <c r="V77" s="44">
        <f>IFERROR(SUMPRODUCT(LARGE(G77:R77,{1;2;3;4;5})),"NA")</f>
        <v>3763</v>
      </c>
      <c r="W77" s="45" t="str">
        <f>IFERROR(SUMPRODUCT(LARGE(G77:R77,{1;2;3;4;5;6;7;8;9;10})),"NA")</f>
        <v>NA</v>
      </c>
    </row>
    <row r="78" spans="1:23" x14ac:dyDescent="0.25">
      <c r="A78" s="14">
        <v>75</v>
      </c>
      <c r="B78" s="8" t="s">
        <v>1533</v>
      </c>
      <c r="C78" s="1"/>
      <c r="D78" s="1"/>
      <c r="E78" s="1"/>
      <c r="F78" s="2"/>
      <c r="G78" s="9" t="str">
        <f>IFERROR(INDEX(akva!I:I,MATCH(B78,akva!K:K,0),0),"")</f>
        <v/>
      </c>
      <c r="H78" s="10" t="str">
        <f>IFERROR(INDEX('04-07'!N:N,MATCH(B78,'04-07'!C:C,0),0),"")</f>
        <v/>
      </c>
      <c r="I78" s="10">
        <f>IFERROR(INDEX('04-21'!X:X,MATCH(B78,'04-21'!Z:Z,0),0),"")</f>
        <v>700</v>
      </c>
      <c r="J78" s="10" t="str">
        <f>IFERROR(INDEX('04-28'!M:M,MATCH(B78,'04-28'!O:O,0),0),"")</f>
        <v/>
      </c>
      <c r="K78" s="10">
        <f>IFERROR(INDEX('05-26'!Y:Y,MATCH(B78,'05-26'!AA:AA,0),0),"")</f>
        <v>677</v>
      </c>
      <c r="L78" s="10" t="str">
        <f>IFERROR(INDEX('06-16'!X:X,MATCH(B78,'06-16'!Z:Z,0),0),"")</f>
        <v/>
      </c>
      <c r="M78" s="10" t="str">
        <f>IFERROR(INDEX('07-08'!S:S,MATCH(B78,'07-08'!B:B,0),0),"")</f>
        <v/>
      </c>
      <c r="N78" s="10">
        <f>IFERROR(INDEX('07-21'!V:V,MATCH(B78,'07-21'!X:X,0),0),"")</f>
        <v>861</v>
      </c>
      <c r="O78" s="10" t="str">
        <f>IFERROR(INDEX('08-04'!H:H,MATCH(B78,'08-04'!I:I,0),0),"")</f>
        <v/>
      </c>
      <c r="P78" s="10" t="str">
        <f>IFERROR(INDEX('08-05'!R:R,MATCH(B78,'08-05'!S:S,0),0),"")</f>
        <v/>
      </c>
      <c r="Q78" s="10">
        <f>IFERROR(INDEX('08-18'!U:U,MATCH(B78,'08-18'!V:V,0),0),"")</f>
        <v>820</v>
      </c>
      <c r="R78" s="5">
        <f>IFERROR(INDEX('09-01'!M:M,MATCH(B78,'09-01'!N:N,0),0),"")</f>
        <v>700</v>
      </c>
      <c r="S78" s="9">
        <f t="shared" si="3"/>
        <v>5</v>
      </c>
      <c r="T78" s="44">
        <f t="shared" si="4"/>
        <v>3758</v>
      </c>
      <c r="U78" s="44">
        <f t="shared" si="5"/>
        <v>751.6</v>
      </c>
      <c r="V78" s="44">
        <f>IFERROR(SUMPRODUCT(LARGE(G78:R78,{1;2;3;4;5})),"NA")</f>
        <v>3758</v>
      </c>
      <c r="W78" s="45" t="str">
        <f>IFERROR(SUMPRODUCT(LARGE(G78:R78,{1;2;3;4;5;6;7;8;9;10})),"NA")</f>
        <v>NA</v>
      </c>
    </row>
    <row r="79" spans="1:23" x14ac:dyDescent="0.25">
      <c r="A79" s="14">
        <v>76</v>
      </c>
      <c r="B79" s="8" t="s">
        <v>1548</v>
      </c>
      <c r="C79" s="1"/>
      <c r="D79" s="1"/>
      <c r="E79" s="1"/>
      <c r="F79" s="2"/>
      <c r="G79" s="9" t="str">
        <f>IFERROR(INDEX(akva!I:I,MATCH(B79,akva!K:K,0),0),"")</f>
        <v/>
      </c>
      <c r="H79" s="10" t="str">
        <f>IFERROR(INDEX('04-07'!N:N,MATCH(B79,'04-07'!C:C,0),0),"")</f>
        <v/>
      </c>
      <c r="I79" s="10">
        <f>IFERROR(INDEX('04-21'!X:X,MATCH(B79,'04-21'!Z:Z,0),0),"")</f>
        <v>729</v>
      </c>
      <c r="J79" s="10">
        <f>IFERROR(INDEX('04-28'!M:M,MATCH(B79,'04-28'!O:O,0),0),"")</f>
        <v>762</v>
      </c>
      <c r="K79" s="10">
        <f>IFERROR(INDEX('05-26'!Y:Y,MATCH(B79,'05-26'!AA:AA,0),0),"")</f>
        <v>744</v>
      </c>
      <c r="L79" s="10">
        <f>IFERROR(INDEX('06-16'!X:X,MATCH(B79,'06-16'!Z:Z,0),0),"")</f>
        <v>650</v>
      </c>
      <c r="M79" s="10" t="str">
        <f>IFERROR(INDEX('07-08'!S:S,MATCH(B79,'07-08'!B:B,0),0),"")</f>
        <v/>
      </c>
      <c r="N79" s="10">
        <f>IFERROR(INDEX('07-21'!V:V,MATCH(B79,'07-21'!X:X,0),0),"")</f>
        <v>776</v>
      </c>
      <c r="O79" s="10" t="str">
        <f>IFERROR(INDEX('08-04'!H:H,MATCH(B79,'08-04'!I:I,0),0),"")</f>
        <v/>
      </c>
      <c r="P79" s="10" t="str">
        <f>IFERROR(INDEX('08-05'!R:R,MATCH(B79,'08-05'!S:S,0),0),"")</f>
        <v/>
      </c>
      <c r="Q79" s="10">
        <f>IFERROR(INDEX('08-18'!U:U,MATCH(B79,'08-18'!V:V,0),0),"")</f>
        <v>735</v>
      </c>
      <c r="R79" s="5">
        <f>IFERROR(INDEX('09-01'!M:M,MATCH(B79,'09-01'!N:N,0),0),"")</f>
        <v>647</v>
      </c>
      <c r="S79" s="9">
        <f t="shared" si="3"/>
        <v>7</v>
      </c>
      <c r="T79" s="44">
        <f t="shared" si="4"/>
        <v>5043</v>
      </c>
      <c r="U79" s="44">
        <f t="shared" si="5"/>
        <v>720.42857142857144</v>
      </c>
      <c r="V79" s="44">
        <f>IFERROR(SUMPRODUCT(LARGE(G79:R79,{1;2;3;4;5})),"NA")</f>
        <v>3746</v>
      </c>
      <c r="W79" s="45" t="str">
        <f>IFERROR(SUMPRODUCT(LARGE(G79:R79,{1;2;3;4;5;6;7;8;9;10})),"NA")</f>
        <v>NA</v>
      </c>
    </row>
    <row r="80" spans="1:23" x14ac:dyDescent="0.25">
      <c r="A80" s="14">
        <v>77</v>
      </c>
      <c r="B80" s="8" t="s">
        <v>1506</v>
      </c>
      <c r="C80" s="1"/>
      <c r="D80" s="1"/>
      <c r="E80" s="1"/>
      <c r="F80" s="2"/>
      <c r="G80" s="9" t="str">
        <f>IFERROR(INDEX(akva!I:I,MATCH(B80,akva!K:K,0),0),"")</f>
        <v/>
      </c>
      <c r="H80" s="10" t="str">
        <f>IFERROR(INDEX('04-07'!N:N,MATCH(B80,'04-07'!C:C,0),0),"")</f>
        <v/>
      </c>
      <c r="I80" s="10">
        <f>IFERROR(INDEX('04-21'!X:X,MATCH(B80,'04-21'!Z:Z,0),0),"")</f>
        <v>0</v>
      </c>
      <c r="J80" s="10" t="str">
        <f>IFERROR(INDEX('04-28'!M:M,MATCH(B80,'04-28'!O:O,0),0),"")</f>
        <v/>
      </c>
      <c r="K80" s="10" t="str">
        <f>IFERROR(INDEX('05-26'!Y:Y,MATCH(B80,'05-26'!AA:AA,0),0),"")</f>
        <v/>
      </c>
      <c r="L80" s="10" t="str">
        <f>IFERROR(INDEX('06-16'!X:X,MATCH(B80,'06-16'!Z:Z,0),0),"")</f>
        <v/>
      </c>
      <c r="M80" s="10" t="str">
        <f>IFERROR(INDEX('07-08'!S:S,MATCH(B80,'07-08'!B:B,0),0),"")</f>
        <v/>
      </c>
      <c r="N80" s="10">
        <f>IFERROR(INDEX('07-21'!V:V,MATCH(B80,'07-21'!X:X,0),0),"")</f>
        <v>919</v>
      </c>
      <c r="O80" s="10" t="str">
        <f>IFERROR(INDEX('08-04'!H:H,MATCH(B80,'08-04'!I:I,0),0),"")</f>
        <v/>
      </c>
      <c r="P80" s="10">
        <f>IFERROR(INDEX('08-05'!R:R,MATCH(B80,'08-05'!S:S,0),0),"")</f>
        <v>939</v>
      </c>
      <c r="Q80" s="10">
        <f>IFERROR(INDEX('08-18'!U:U,MATCH(B80,'08-18'!V:V,0),0),"")</f>
        <v>939</v>
      </c>
      <c r="R80" s="5">
        <f>IFERROR(INDEX('09-01'!M:M,MATCH(B80,'09-01'!N:N,0),0),"")</f>
        <v>949</v>
      </c>
      <c r="S80" s="9">
        <f t="shared" si="3"/>
        <v>4</v>
      </c>
      <c r="T80" s="44">
        <f t="shared" si="4"/>
        <v>3746</v>
      </c>
      <c r="U80" s="44">
        <f t="shared" si="5"/>
        <v>936.5</v>
      </c>
      <c r="V80" s="44">
        <f>IFERROR(SUMPRODUCT(LARGE(G80:R80,{1;2;3;4;5})),"NA")</f>
        <v>3746</v>
      </c>
      <c r="W80" s="45" t="str">
        <f>IFERROR(SUMPRODUCT(LARGE(G80:R80,{1;2;3;4;5;6;7;8;9;10})),"NA")</f>
        <v>NA</v>
      </c>
    </row>
    <row r="81" spans="1:23" x14ac:dyDescent="0.25">
      <c r="A81" s="14">
        <v>78</v>
      </c>
      <c r="B81" s="8" t="s">
        <v>1739</v>
      </c>
      <c r="C81" s="1"/>
      <c r="D81" s="1"/>
      <c r="E81" s="1"/>
      <c r="F81" s="2"/>
      <c r="G81" s="9" t="str">
        <f>IFERROR(INDEX(akva!I:I,MATCH(B81,akva!K:K,0),0),"")</f>
        <v/>
      </c>
      <c r="H81" s="10" t="str">
        <f>IFERROR(INDEX('04-07'!N:N,MATCH(B81,'04-07'!C:C,0),0),"")</f>
        <v/>
      </c>
      <c r="I81" s="10" t="str">
        <f>IFERROR(INDEX('04-21'!X:X,MATCH(B81,'04-21'!Z:Z,0),0),"")</f>
        <v/>
      </c>
      <c r="J81" s="10" t="str">
        <f>IFERROR(INDEX('04-28'!M:M,MATCH(B81,'04-28'!O:O,0),0),"")</f>
        <v/>
      </c>
      <c r="K81" s="10">
        <f>IFERROR(INDEX('05-26'!Y:Y,MATCH(B81,'05-26'!AA:AA,0),0),"")</f>
        <v>707</v>
      </c>
      <c r="L81" s="10">
        <f>IFERROR(INDEX('06-16'!X:X,MATCH(B81,'06-16'!Z:Z,0),0),"")</f>
        <v>724</v>
      </c>
      <c r="M81" s="10">
        <f>IFERROR(INDEX('07-08'!S:S,MATCH(B81,'07-08'!B:B,0),0),"")</f>
        <v>867</v>
      </c>
      <c r="N81" s="10">
        <f>IFERROR(INDEX('07-21'!V:V,MATCH(B81,'07-21'!X:X,0),0),"")</f>
        <v>774</v>
      </c>
      <c r="O81" s="10" t="str">
        <f>IFERROR(INDEX('08-04'!H:H,MATCH(B81,'08-04'!I:I,0),0),"")</f>
        <v/>
      </c>
      <c r="P81" s="10" t="str">
        <f>IFERROR(INDEX('08-05'!R:R,MATCH(B81,'08-05'!S:S,0),0),"")</f>
        <v/>
      </c>
      <c r="Q81" s="10">
        <f>IFERROR(INDEX('08-18'!U:U,MATCH(B81,'08-18'!V:V,0),0),"")</f>
        <v>668</v>
      </c>
      <c r="R81" s="5" t="str">
        <f>IFERROR(INDEX('09-01'!M:M,MATCH(B81,'09-01'!N:N,0),0),"")</f>
        <v/>
      </c>
      <c r="S81" s="9">
        <f t="shared" si="3"/>
        <v>5</v>
      </c>
      <c r="T81" s="44">
        <f t="shared" si="4"/>
        <v>3740</v>
      </c>
      <c r="U81" s="44">
        <f t="shared" si="5"/>
        <v>748</v>
      </c>
      <c r="V81" s="44">
        <f>IFERROR(SUMPRODUCT(LARGE(G81:R81,{1;2;3;4;5})),"NA")</f>
        <v>3740</v>
      </c>
      <c r="W81" s="45" t="str">
        <f>IFERROR(SUMPRODUCT(LARGE(G81:R81,{1;2;3;4;5;6;7;8;9;10})),"NA")</f>
        <v>NA</v>
      </c>
    </row>
    <row r="82" spans="1:23" x14ac:dyDescent="0.25">
      <c r="A82" s="14">
        <v>79</v>
      </c>
      <c r="B82" s="8" t="s">
        <v>1563</v>
      </c>
      <c r="C82" s="1"/>
      <c r="D82" s="1"/>
      <c r="E82" s="1"/>
      <c r="F82" s="2"/>
      <c r="G82" s="9" t="str">
        <f>IFERROR(INDEX(akva!I:I,MATCH(B82,akva!K:K,0),0),"")</f>
        <v/>
      </c>
      <c r="H82" s="10" t="str">
        <f>IFERROR(INDEX('04-07'!N:N,MATCH(B82,'04-07'!C:C,0),0),"")</f>
        <v/>
      </c>
      <c r="I82" s="10">
        <f>IFERROR(INDEX('04-21'!X:X,MATCH(B82,'04-21'!Z:Z,0),0),"")</f>
        <v>739</v>
      </c>
      <c r="J82" s="10" t="str">
        <f>IFERROR(INDEX('04-28'!M:M,MATCH(B82,'04-28'!O:O,0),0),"")</f>
        <v/>
      </c>
      <c r="K82" s="10">
        <f>IFERROR(INDEX('05-26'!Y:Y,MATCH(B82,'05-26'!AA:AA,0),0),"")</f>
        <v>757</v>
      </c>
      <c r="L82" s="10">
        <f>IFERROR(INDEX('06-16'!X:X,MATCH(B82,'06-16'!Z:Z,0),0),"")</f>
        <v>763</v>
      </c>
      <c r="M82" s="10" t="str">
        <f>IFERROR(INDEX('07-08'!S:S,MATCH(B82,'07-08'!B:B,0),0),"")</f>
        <v/>
      </c>
      <c r="N82" s="10" t="str">
        <f>IFERROR(INDEX('07-21'!V:V,MATCH(B82,'07-21'!X:X,0),0),"")</f>
        <v/>
      </c>
      <c r="O82" s="10" t="str">
        <f>IFERROR(INDEX('08-04'!H:H,MATCH(B82,'08-04'!I:I,0),0),"")</f>
        <v/>
      </c>
      <c r="P82" s="10" t="str">
        <f>IFERROR(INDEX('08-05'!R:R,MATCH(B82,'08-05'!S:S,0),0),"")</f>
        <v/>
      </c>
      <c r="Q82" s="10">
        <f>IFERROR(INDEX('08-18'!U:U,MATCH(B82,'08-18'!V:V,0),0),"")</f>
        <v>727</v>
      </c>
      <c r="R82" s="5">
        <f>IFERROR(INDEX('09-01'!M:M,MATCH(B82,'09-01'!N:N,0),0),"")</f>
        <v>748</v>
      </c>
      <c r="S82" s="9">
        <f t="shared" si="3"/>
        <v>5</v>
      </c>
      <c r="T82" s="44">
        <f t="shared" si="4"/>
        <v>3734</v>
      </c>
      <c r="U82" s="44">
        <f t="shared" si="5"/>
        <v>746.8</v>
      </c>
      <c r="V82" s="44">
        <f>IFERROR(SUMPRODUCT(LARGE(G82:R82,{1;2;3;4;5})),"NA")</f>
        <v>3734</v>
      </c>
      <c r="W82" s="45" t="str">
        <f>IFERROR(SUMPRODUCT(LARGE(G82:R82,{1;2;3;4;5;6;7;8;9;10})),"NA")</f>
        <v>NA</v>
      </c>
    </row>
    <row r="83" spans="1:23" x14ac:dyDescent="0.25">
      <c r="A83" s="14">
        <v>80</v>
      </c>
      <c r="B83" s="8" t="s">
        <v>1423</v>
      </c>
      <c r="C83" s="1"/>
      <c r="D83" s="1"/>
      <c r="E83" s="1"/>
      <c r="F83" s="2"/>
      <c r="G83" s="9" t="str">
        <f>IFERROR(INDEX(akva!I:I,MATCH(B83,akva!K:K,0),0),"")</f>
        <v/>
      </c>
      <c r="H83" s="10" t="str">
        <f>IFERROR(INDEX('04-07'!N:N,MATCH(B83,'04-07'!C:C,0),0),"")</f>
        <v/>
      </c>
      <c r="I83" s="10">
        <f>IFERROR(INDEX('04-21'!X:X,MATCH(B83,'04-21'!Z:Z,0),0),"")</f>
        <v>736</v>
      </c>
      <c r="J83" s="10" t="str">
        <f>IFERROR(INDEX('04-28'!M:M,MATCH(B83,'04-28'!O:O,0),0),"")</f>
        <v/>
      </c>
      <c r="K83" s="10">
        <f>IFERROR(INDEX('05-26'!Y:Y,MATCH(B83,'05-26'!AA:AA,0),0),"")</f>
        <v>736</v>
      </c>
      <c r="L83" s="10">
        <f>IFERROR(INDEX('06-16'!X:X,MATCH(B83,'06-16'!Z:Z,0),0),"")</f>
        <v>744</v>
      </c>
      <c r="M83" s="10" t="str">
        <f>IFERROR(INDEX('07-08'!S:S,MATCH(B83,'07-08'!B:B,0),0),"")</f>
        <v/>
      </c>
      <c r="N83" s="10">
        <f>IFERROR(INDEX('07-21'!V:V,MATCH(B83,'07-21'!X:X,0),0),"")</f>
        <v>761</v>
      </c>
      <c r="O83" s="10" t="str">
        <f>IFERROR(INDEX('08-04'!H:H,MATCH(B83,'08-04'!I:I,0),0),"")</f>
        <v/>
      </c>
      <c r="P83" s="10" t="str">
        <f>IFERROR(INDEX('08-05'!R:R,MATCH(B83,'08-05'!S:S,0),0),"")</f>
        <v/>
      </c>
      <c r="Q83" s="10">
        <f>IFERROR(INDEX('08-18'!U:U,MATCH(B83,'08-18'!V:V,0),0),"")</f>
        <v>737</v>
      </c>
      <c r="R83" s="5">
        <f>IFERROR(INDEX('09-01'!M:M,MATCH(B83,'09-01'!N:N,0),0),"")</f>
        <v>752</v>
      </c>
      <c r="S83" s="9">
        <f t="shared" si="3"/>
        <v>6</v>
      </c>
      <c r="T83" s="44">
        <f t="shared" si="4"/>
        <v>4466</v>
      </c>
      <c r="U83" s="44">
        <f t="shared" si="5"/>
        <v>744.33333333333337</v>
      </c>
      <c r="V83" s="44">
        <f>IFERROR(SUMPRODUCT(LARGE(G83:R83,{1;2;3;4;5})),"NA")</f>
        <v>3730</v>
      </c>
      <c r="W83" s="45" t="str">
        <f>IFERROR(SUMPRODUCT(LARGE(G83:R83,{1;2;3;4;5;6;7;8;9;10})),"NA")</f>
        <v>NA</v>
      </c>
    </row>
    <row r="84" spans="1:23" x14ac:dyDescent="0.25">
      <c r="A84" s="14">
        <v>81</v>
      </c>
      <c r="B84" s="8" t="s">
        <v>818</v>
      </c>
      <c r="C84" s="1"/>
      <c r="D84" s="1"/>
      <c r="E84" s="1"/>
      <c r="F84" s="2"/>
      <c r="G84" s="9">
        <f>IFERROR(INDEX(akva!I:I,MATCH(B84,akva!K:K,0),0),"")</f>
        <v>765</v>
      </c>
      <c r="H84" s="10" t="str">
        <f>IFERROR(INDEX('04-07'!N:N,MATCH(B84,'04-07'!C:C,0),0),"")</f>
        <v/>
      </c>
      <c r="I84" s="10">
        <f>IFERROR(INDEX('04-21'!X:X,MATCH(B84,'04-21'!Z:Z,0),0),"")</f>
        <v>666</v>
      </c>
      <c r="J84" s="10">
        <f>IFERROR(INDEX('04-28'!M:M,MATCH(B84,'04-28'!O:O,0),0),"")</f>
        <v>844</v>
      </c>
      <c r="K84" s="10" t="str">
        <f>IFERROR(INDEX('05-26'!Y:Y,MATCH(B84,'05-26'!AA:AA,0),0),"")</f>
        <v/>
      </c>
      <c r="L84" s="10">
        <f>IFERROR(INDEX('06-16'!X:X,MATCH(B84,'06-16'!Z:Z,0),0),"")</f>
        <v>658</v>
      </c>
      <c r="M84" s="10" t="str">
        <f>IFERROR(INDEX('07-08'!S:S,MATCH(B84,'07-08'!B:B,0),0),"")</f>
        <v/>
      </c>
      <c r="N84" s="10">
        <f>IFERROR(INDEX('07-21'!V:V,MATCH(B84,'07-21'!X:X,0),0),"")</f>
        <v>791</v>
      </c>
      <c r="O84" s="10" t="str">
        <f>IFERROR(INDEX('08-04'!H:H,MATCH(B84,'08-04'!I:I,0),0),"")</f>
        <v/>
      </c>
      <c r="P84" s="10" t="str">
        <f>IFERROR(INDEX('08-05'!R:R,MATCH(B84,'08-05'!S:S,0),0),"")</f>
        <v/>
      </c>
      <c r="Q84" s="10" t="str">
        <f>IFERROR(INDEX('08-18'!U:U,MATCH(B84,'08-18'!V:V,0),0),"")</f>
        <v/>
      </c>
      <c r="R84" s="5">
        <f>IFERROR(INDEX('09-01'!M:M,MATCH(B84,'09-01'!N:N,0),0),"")</f>
        <v>662</v>
      </c>
      <c r="S84" s="9">
        <f t="shared" si="3"/>
        <v>6</v>
      </c>
      <c r="T84" s="44">
        <f t="shared" si="4"/>
        <v>4386</v>
      </c>
      <c r="U84" s="44">
        <f t="shared" si="5"/>
        <v>731</v>
      </c>
      <c r="V84" s="44">
        <f>IFERROR(SUMPRODUCT(LARGE(G84:R84,{1;2;3;4;5})),"NA")</f>
        <v>3728</v>
      </c>
      <c r="W84" s="45" t="str">
        <f>IFERROR(SUMPRODUCT(LARGE(G84:R84,{1;2;3;4;5;6;7;8;9;10})),"NA")</f>
        <v>NA</v>
      </c>
    </row>
    <row r="85" spans="1:23" x14ac:dyDescent="0.25">
      <c r="A85" s="14">
        <v>82</v>
      </c>
      <c r="B85" s="8" t="s">
        <v>1542</v>
      </c>
      <c r="C85" s="1"/>
      <c r="D85" s="1"/>
      <c r="E85" s="1"/>
      <c r="F85" s="2"/>
      <c r="G85" s="9" t="str">
        <f>IFERROR(INDEX(akva!I:I,MATCH(B85,akva!K:K,0),0),"")</f>
        <v/>
      </c>
      <c r="H85" s="10" t="str">
        <f>IFERROR(INDEX('04-07'!N:N,MATCH(B85,'04-07'!C:C,0),0),"")</f>
        <v/>
      </c>
      <c r="I85" s="10">
        <f>IFERROR(INDEX('04-21'!X:X,MATCH(B85,'04-21'!Z:Z,0),0),"")</f>
        <v>713</v>
      </c>
      <c r="J85" s="10" t="str">
        <f>IFERROR(INDEX('04-28'!M:M,MATCH(B85,'04-28'!O:O,0),0),"")</f>
        <v/>
      </c>
      <c r="K85" s="10">
        <f>IFERROR(INDEX('05-26'!Y:Y,MATCH(B85,'05-26'!AA:AA,0),0),"")</f>
        <v>746</v>
      </c>
      <c r="L85" s="10">
        <f>IFERROR(INDEX('06-16'!X:X,MATCH(B85,'06-16'!Z:Z,0),0),"")</f>
        <v>749</v>
      </c>
      <c r="M85" s="10" t="str">
        <f>IFERROR(INDEX('07-08'!S:S,MATCH(B85,'07-08'!B:B,0),0),"")</f>
        <v/>
      </c>
      <c r="N85" s="10">
        <f>IFERROR(INDEX('07-21'!V:V,MATCH(B85,'07-21'!X:X,0),0),"")</f>
        <v>732</v>
      </c>
      <c r="O85" s="10" t="str">
        <f>IFERROR(INDEX('08-04'!H:H,MATCH(B85,'08-04'!I:I,0),0),"")</f>
        <v/>
      </c>
      <c r="P85" s="10">
        <f>IFERROR(INDEX('08-05'!R:R,MATCH(B85,'08-05'!S:S,0),0),"")</f>
        <v>742</v>
      </c>
      <c r="Q85" s="10">
        <f>IFERROR(INDEX('08-18'!U:U,MATCH(B85,'08-18'!V:V,0),0),"")</f>
        <v>755</v>
      </c>
      <c r="R85" s="5" t="str">
        <f>IFERROR(INDEX('09-01'!M:M,MATCH(B85,'09-01'!N:N,0),0),"")</f>
        <v/>
      </c>
      <c r="S85" s="9">
        <f t="shared" si="3"/>
        <v>6</v>
      </c>
      <c r="T85" s="44">
        <f t="shared" si="4"/>
        <v>4437</v>
      </c>
      <c r="U85" s="44">
        <f t="shared" si="5"/>
        <v>739.5</v>
      </c>
      <c r="V85" s="44">
        <f>IFERROR(SUMPRODUCT(LARGE(G85:R85,{1;2;3;4;5})),"NA")</f>
        <v>3724</v>
      </c>
      <c r="W85" s="45" t="str">
        <f>IFERROR(SUMPRODUCT(LARGE(G85:R85,{1;2;3;4;5;6;7;8;9;10})),"NA")</f>
        <v>NA</v>
      </c>
    </row>
    <row r="86" spans="1:23" x14ac:dyDescent="0.25">
      <c r="A86" s="14">
        <v>83</v>
      </c>
      <c r="B86" s="8" t="s">
        <v>1507</v>
      </c>
      <c r="C86" s="1"/>
      <c r="D86" s="1"/>
      <c r="E86" s="1"/>
      <c r="F86" s="2"/>
      <c r="G86" s="9" t="str">
        <f>IFERROR(INDEX(akva!I:I,MATCH(B86,akva!K:K,0),0),"")</f>
        <v/>
      </c>
      <c r="H86" s="10" t="str">
        <f>IFERROR(INDEX('04-07'!N:N,MATCH(B86,'04-07'!C:C,0),0),"")</f>
        <v/>
      </c>
      <c r="I86" s="10">
        <f>IFERROR(INDEX('04-21'!X:X,MATCH(B86,'04-21'!Z:Z,0),0),"")</f>
        <v>724</v>
      </c>
      <c r="J86" s="10" t="str">
        <f>IFERROR(INDEX('04-28'!M:M,MATCH(B86,'04-28'!O:O,0),0),"")</f>
        <v/>
      </c>
      <c r="K86" s="10">
        <f>IFERROR(INDEX('05-26'!Y:Y,MATCH(B86,'05-26'!AA:AA,0),0),"")</f>
        <v>730</v>
      </c>
      <c r="L86" s="10">
        <f>IFERROR(INDEX('06-16'!X:X,MATCH(B86,'06-16'!Z:Z,0),0),"")</f>
        <v>727</v>
      </c>
      <c r="M86" s="10">
        <f>IFERROR(INDEX('07-08'!S:S,MATCH(B86,'07-08'!B:B,0),0),"")</f>
        <v>724</v>
      </c>
      <c r="N86" s="10">
        <f>IFERROR(INDEX('07-21'!V:V,MATCH(B86,'07-21'!X:X,0),0),"")</f>
        <v>699</v>
      </c>
      <c r="O86" s="10" t="str">
        <f>IFERROR(INDEX('08-04'!H:H,MATCH(B86,'08-04'!I:I,0),0),"")</f>
        <v/>
      </c>
      <c r="P86" s="10" t="str">
        <f>IFERROR(INDEX('08-05'!R:R,MATCH(B86,'08-05'!S:S,0),0),"")</f>
        <v/>
      </c>
      <c r="Q86" s="10">
        <f>IFERROR(INDEX('08-18'!U:U,MATCH(B86,'08-18'!V:V,0),0),"")</f>
        <v>724</v>
      </c>
      <c r="R86" s="5">
        <f>IFERROR(INDEX('09-01'!M:M,MATCH(B86,'09-01'!N:N,0),0),"")</f>
        <v>794</v>
      </c>
      <c r="S86" s="9">
        <f t="shared" si="3"/>
        <v>7</v>
      </c>
      <c r="T86" s="44">
        <f t="shared" si="4"/>
        <v>5122</v>
      </c>
      <c r="U86" s="44">
        <f t="shared" si="5"/>
        <v>731.71428571428567</v>
      </c>
      <c r="V86" s="44">
        <f>IFERROR(SUMPRODUCT(LARGE(G86:R86,{1;2;3;4;5})),"NA")</f>
        <v>3699</v>
      </c>
      <c r="W86" s="45" t="str">
        <f>IFERROR(SUMPRODUCT(LARGE(G86:R86,{1;2;3;4;5;6;7;8;9;10})),"NA")</f>
        <v>NA</v>
      </c>
    </row>
    <row r="87" spans="1:23" x14ac:dyDescent="0.25">
      <c r="A87" s="14">
        <v>84</v>
      </c>
      <c r="B87" s="8" t="s">
        <v>61</v>
      </c>
      <c r="C87" s="1"/>
      <c r="D87" s="1"/>
      <c r="E87" s="1"/>
      <c r="F87" s="2"/>
      <c r="G87" s="9">
        <f>IFERROR(INDEX(akva!I:I,MATCH(B87,akva!K:K,0),0),"")</f>
        <v>715</v>
      </c>
      <c r="H87" s="10" t="str">
        <f>IFERROR(INDEX('04-07'!N:N,MATCH(B87,'04-07'!C:C,0),0),"")</f>
        <v/>
      </c>
      <c r="I87" s="10">
        <f>IFERROR(INDEX('04-21'!X:X,MATCH(B87,'04-21'!Z:Z,0),0),"")</f>
        <v>700</v>
      </c>
      <c r="J87" s="10">
        <f>IFERROR(INDEX('04-28'!M:M,MATCH(B87,'04-28'!O:O,0),0),"")</f>
        <v>778</v>
      </c>
      <c r="K87" s="10">
        <f>IFERROR(INDEX('05-26'!Y:Y,MATCH(B87,'05-26'!AA:AA,0),0),"")</f>
        <v>718</v>
      </c>
      <c r="L87" s="10">
        <f>IFERROR(INDEX('06-16'!X:X,MATCH(B87,'06-16'!Z:Z,0),0),"")</f>
        <v>743</v>
      </c>
      <c r="M87" s="10" t="str">
        <f>IFERROR(INDEX('07-08'!S:S,MATCH(B87,'07-08'!B:B,0),0),"")</f>
        <v/>
      </c>
      <c r="N87" s="10" t="str">
        <f>IFERROR(INDEX('07-21'!V:V,MATCH(B87,'07-21'!X:X,0),0),"")</f>
        <v/>
      </c>
      <c r="O87" s="10">
        <f>IFERROR(INDEX('08-04'!H:H,MATCH(B87,'08-04'!I:I,0),0),"")</f>
        <v>743</v>
      </c>
      <c r="P87" s="10" t="str">
        <f>IFERROR(INDEX('08-05'!R:R,MATCH(B87,'08-05'!S:S,0),0),"")</f>
        <v/>
      </c>
      <c r="Q87" s="10" t="str">
        <f>IFERROR(INDEX('08-18'!U:U,MATCH(B87,'08-18'!V:V,0),0),"")</f>
        <v/>
      </c>
      <c r="R87" s="5" t="str">
        <f>IFERROR(INDEX('09-01'!M:M,MATCH(B87,'09-01'!N:N,0),0),"")</f>
        <v/>
      </c>
      <c r="S87" s="9">
        <f t="shared" si="3"/>
        <v>6</v>
      </c>
      <c r="T87" s="44">
        <f t="shared" si="4"/>
        <v>4397</v>
      </c>
      <c r="U87" s="44">
        <f t="shared" si="5"/>
        <v>732.83333333333337</v>
      </c>
      <c r="V87" s="44">
        <f>IFERROR(SUMPRODUCT(LARGE(G87:R87,{1;2;3;4;5})),"NA")</f>
        <v>3697</v>
      </c>
      <c r="W87" s="45" t="str">
        <f>IFERROR(SUMPRODUCT(LARGE(G87:R87,{1;2;3;4;5;6;7;8;9;10})),"NA")</f>
        <v>NA</v>
      </c>
    </row>
    <row r="88" spans="1:23" x14ac:dyDescent="0.25">
      <c r="A88" s="14">
        <v>85</v>
      </c>
      <c r="B88" s="8" t="s">
        <v>1544</v>
      </c>
      <c r="C88" s="1"/>
      <c r="D88" s="1"/>
      <c r="E88" s="1"/>
      <c r="F88" s="2"/>
      <c r="G88" s="9" t="str">
        <f>IFERROR(INDEX(akva!I:I,MATCH(B88,akva!K:K,0),0),"")</f>
        <v/>
      </c>
      <c r="H88" s="10" t="str">
        <f>IFERROR(INDEX('04-07'!N:N,MATCH(B88,'04-07'!C:C,0),0),"")</f>
        <v/>
      </c>
      <c r="I88" s="10">
        <f>IFERROR(INDEX('04-21'!X:X,MATCH(B88,'04-21'!Z:Z,0),0),"")</f>
        <v>695</v>
      </c>
      <c r="J88" s="10" t="str">
        <f>IFERROR(INDEX('04-28'!M:M,MATCH(B88,'04-28'!O:O,0),0),"")</f>
        <v/>
      </c>
      <c r="K88" s="10">
        <f>IFERROR(INDEX('05-26'!Y:Y,MATCH(B88,'05-26'!AA:AA,0),0),"")</f>
        <v>702</v>
      </c>
      <c r="L88" s="10" t="str">
        <f>IFERROR(INDEX('06-16'!X:X,MATCH(B88,'06-16'!Z:Z,0),0),"")</f>
        <v/>
      </c>
      <c r="M88" s="10">
        <f>IFERROR(INDEX('07-08'!S:S,MATCH(B88,'07-08'!B:B,0),0),"")</f>
        <v>811</v>
      </c>
      <c r="N88" s="10">
        <f>IFERROR(INDEX('07-21'!V:V,MATCH(B88,'07-21'!X:X,0),0),"")</f>
        <v>722</v>
      </c>
      <c r="O88" s="10" t="str">
        <f>IFERROR(INDEX('08-04'!H:H,MATCH(B88,'08-04'!I:I,0),0),"")</f>
        <v/>
      </c>
      <c r="P88" s="10">
        <f>IFERROR(INDEX('08-05'!R:R,MATCH(B88,'08-05'!S:S,0),0),"")</f>
        <v>706</v>
      </c>
      <c r="Q88" s="10">
        <f>IFERROR(INDEX('08-18'!U:U,MATCH(B88,'08-18'!V:V,0),0),"")</f>
        <v>710</v>
      </c>
      <c r="R88" s="5">
        <f>IFERROR(INDEX('09-01'!M:M,MATCH(B88,'09-01'!N:N,0),0),"")</f>
        <v>714</v>
      </c>
      <c r="S88" s="9">
        <f t="shared" si="3"/>
        <v>7</v>
      </c>
      <c r="T88" s="44">
        <f t="shared" si="4"/>
        <v>5060</v>
      </c>
      <c r="U88" s="44">
        <f t="shared" si="5"/>
        <v>722.85714285714289</v>
      </c>
      <c r="V88" s="44">
        <f>IFERROR(SUMPRODUCT(LARGE(G88:R88,{1;2;3;4;5})),"NA")</f>
        <v>3663</v>
      </c>
      <c r="W88" s="45" t="str">
        <f>IFERROR(SUMPRODUCT(LARGE(G88:R88,{1;2;3;4;5;6;7;8;9;10})),"NA")</f>
        <v>NA</v>
      </c>
    </row>
    <row r="89" spans="1:23" x14ac:dyDescent="0.25">
      <c r="A89" s="14">
        <v>86</v>
      </c>
      <c r="B89" s="8" t="s">
        <v>1528</v>
      </c>
      <c r="C89" s="1"/>
      <c r="D89" s="1"/>
      <c r="E89" s="1"/>
      <c r="F89" s="2"/>
      <c r="G89" s="9" t="str">
        <f>IFERROR(INDEX(akva!I:I,MATCH(B89,akva!K:K,0),0),"")</f>
        <v/>
      </c>
      <c r="H89" s="10" t="str">
        <f>IFERROR(INDEX('04-07'!N:N,MATCH(B89,'04-07'!C:C,0),0),"")</f>
        <v/>
      </c>
      <c r="I89" s="10">
        <f>IFERROR(INDEX('04-21'!X:X,MATCH(B89,'04-21'!Z:Z,0),0),"")</f>
        <v>690</v>
      </c>
      <c r="J89" s="10" t="str">
        <f>IFERROR(INDEX('04-28'!M:M,MATCH(B89,'04-28'!O:O,0),0),"")</f>
        <v/>
      </c>
      <c r="K89" s="10">
        <f>IFERROR(INDEX('05-26'!Y:Y,MATCH(B89,'05-26'!AA:AA,0),0),"")</f>
        <v>720</v>
      </c>
      <c r="L89" s="10">
        <f>IFERROR(INDEX('06-16'!X:X,MATCH(B89,'06-16'!Z:Z,0),0),"")</f>
        <v>734</v>
      </c>
      <c r="M89" s="10" t="str">
        <f>IFERROR(INDEX('07-08'!S:S,MATCH(B89,'07-08'!B:B,0),0),"")</f>
        <v/>
      </c>
      <c r="N89" s="10">
        <f>IFERROR(INDEX('07-21'!V:V,MATCH(B89,'07-21'!X:X,0),0),"")</f>
        <v>739</v>
      </c>
      <c r="O89" s="10" t="str">
        <f>IFERROR(INDEX('08-04'!H:H,MATCH(B89,'08-04'!I:I,0),0),"")</f>
        <v/>
      </c>
      <c r="P89" s="10">
        <f>IFERROR(INDEX('08-05'!R:R,MATCH(B89,'08-05'!S:S,0),0),"")</f>
        <v>697</v>
      </c>
      <c r="Q89" s="10">
        <f>IFERROR(INDEX('08-18'!U:U,MATCH(B89,'08-18'!V:V,0),0),"")</f>
        <v>743</v>
      </c>
      <c r="R89" s="5">
        <f>IFERROR(INDEX('09-01'!M:M,MATCH(B89,'09-01'!N:N,0),0),"")</f>
        <v>718</v>
      </c>
      <c r="S89" s="9">
        <f t="shared" si="3"/>
        <v>7</v>
      </c>
      <c r="T89" s="44">
        <f t="shared" si="4"/>
        <v>5041</v>
      </c>
      <c r="U89" s="44">
        <f t="shared" si="5"/>
        <v>720.14285714285711</v>
      </c>
      <c r="V89" s="44">
        <f>IFERROR(SUMPRODUCT(LARGE(G89:R89,{1;2;3;4;5})),"NA")</f>
        <v>3654</v>
      </c>
      <c r="W89" s="45" t="str">
        <f>IFERROR(SUMPRODUCT(LARGE(G89:R89,{1;2;3;4;5;6;7;8;9;10})),"NA")</f>
        <v>NA</v>
      </c>
    </row>
    <row r="90" spans="1:23" x14ac:dyDescent="0.25">
      <c r="A90" s="14">
        <v>87</v>
      </c>
      <c r="B90" s="8" t="s">
        <v>1582</v>
      </c>
      <c r="C90" s="1"/>
      <c r="D90" s="1"/>
      <c r="E90" s="1"/>
      <c r="F90" s="2"/>
      <c r="G90" s="9" t="str">
        <f>IFERROR(INDEX(akva!I:I,MATCH(B90,akva!K:K,0),0),"")</f>
        <v/>
      </c>
      <c r="H90" s="10" t="str">
        <f>IFERROR(INDEX('04-07'!N:N,MATCH(B90,'04-07'!C:C,0),0),"")</f>
        <v/>
      </c>
      <c r="I90" s="10">
        <f>IFERROR(INDEX('04-21'!X:X,MATCH(B90,'04-21'!Z:Z,0),0),"")</f>
        <v>664</v>
      </c>
      <c r="J90" s="10" t="str">
        <f>IFERROR(INDEX('04-28'!M:M,MATCH(B90,'04-28'!O:O,0),0),"")</f>
        <v/>
      </c>
      <c r="K90" s="10">
        <f>IFERROR(INDEX('05-26'!Y:Y,MATCH(B90,'05-26'!AA:AA,0),0),"")</f>
        <v>713</v>
      </c>
      <c r="L90" s="10" t="str">
        <f>IFERROR(INDEX('06-16'!X:X,MATCH(B90,'06-16'!Z:Z,0),0),"")</f>
        <v/>
      </c>
      <c r="M90" s="10" t="str">
        <f>IFERROR(INDEX('07-08'!S:S,MATCH(B90,'07-08'!B:B,0),0),"")</f>
        <v/>
      </c>
      <c r="N90" s="10">
        <f>IFERROR(INDEX('07-21'!V:V,MATCH(B90,'07-21'!X:X,0),0),"")</f>
        <v>743</v>
      </c>
      <c r="O90" s="10" t="str">
        <f>IFERROR(INDEX('08-04'!H:H,MATCH(B90,'08-04'!I:I,0),0),"")</f>
        <v/>
      </c>
      <c r="P90" s="10">
        <f>IFERROR(INDEX('08-05'!R:R,MATCH(B90,'08-05'!S:S,0),0),"")</f>
        <v>719</v>
      </c>
      <c r="Q90" s="10">
        <f>IFERROR(INDEX('08-18'!U:U,MATCH(B90,'08-18'!V:V,0),0),"")</f>
        <v>736</v>
      </c>
      <c r="R90" s="5">
        <f>IFERROR(INDEX('09-01'!M:M,MATCH(B90,'09-01'!N:N,0),0),"")</f>
        <v>730</v>
      </c>
      <c r="S90" s="9">
        <f t="shared" si="3"/>
        <v>6</v>
      </c>
      <c r="T90" s="44">
        <f t="shared" si="4"/>
        <v>4305</v>
      </c>
      <c r="U90" s="44">
        <f t="shared" si="5"/>
        <v>717.5</v>
      </c>
      <c r="V90" s="44">
        <f>IFERROR(SUMPRODUCT(LARGE(G90:R90,{1;2;3;4;5})),"NA")</f>
        <v>3641</v>
      </c>
      <c r="W90" s="45" t="str">
        <f>IFERROR(SUMPRODUCT(LARGE(G90:R90,{1;2;3;4;5;6;7;8;9;10})),"NA")</f>
        <v>NA</v>
      </c>
    </row>
    <row r="91" spans="1:23" x14ac:dyDescent="0.25">
      <c r="A91" s="14">
        <v>88</v>
      </c>
      <c r="B91" s="8" t="s">
        <v>1522</v>
      </c>
      <c r="C91" s="1"/>
      <c r="D91" s="1"/>
      <c r="E91" s="1"/>
      <c r="F91" s="2"/>
      <c r="G91" s="9" t="str">
        <f>IFERROR(INDEX(akva!I:I,MATCH(B91,akva!K:K,0),0),"")</f>
        <v/>
      </c>
      <c r="H91" s="10" t="str">
        <f>IFERROR(INDEX('04-07'!N:N,MATCH(B91,'04-07'!C:C,0),0),"")</f>
        <v/>
      </c>
      <c r="I91" s="10">
        <f>IFERROR(INDEX('04-21'!X:X,MATCH(B91,'04-21'!Z:Z,0),0),"")</f>
        <v>656</v>
      </c>
      <c r="J91" s="10" t="str">
        <f>IFERROR(INDEX('04-28'!M:M,MATCH(B91,'04-28'!O:O,0),0),"")</f>
        <v/>
      </c>
      <c r="K91" s="10">
        <f>IFERROR(INDEX('05-26'!Y:Y,MATCH(B91,'05-26'!AA:AA,0),0),"")</f>
        <v>686</v>
      </c>
      <c r="L91" s="10">
        <f>IFERROR(INDEX('06-16'!X:X,MATCH(B91,'06-16'!Z:Z,0),0),"")</f>
        <v>711</v>
      </c>
      <c r="M91" s="10">
        <f>IFERROR(INDEX('07-08'!S:S,MATCH(B91,'07-08'!B:B,0),0),"")</f>
        <v>807</v>
      </c>
      <c r="N91" s="10">
        <f>IFERROR(INDEX('07-21'!V:V,MATCH(B91,'07-21'!X:X,0),0),"")</f>
        <v>714</v>
      </c>
      <c r="O91" s="10" t="str">
        <f>IFERROR(INDEX('08-04'!H:H,MATCH(B91,'08-04'!I:I,0),0),"")</f>
        <v/>
      </c>
      <c r="P91" s="10" t="str">
        <f>IFERROR(INDEX('08-05'!R:R,MATCH(B91,'08-05'!S:S,0),0),"")</f>
        <v/>
      </c>
      <c r="Q91" s="10">
        <f>IFERROR(INDEX('08-18'!U:U,MATCH(B91,'08-18'!V:V,0),0),"")</f>
        <v>702</v>
      </c>
      <c r="R91" s="5">
        <f>IFERROR(INDEX('09-01'!M:M,MATCH(B91,'09-01'!N:N,0),0),"")</f>
        <v>702</v>
      </c>
      <c r="S91" s="9">
        <f t="shared" si="3"/>
        <v>7</v>
      </c>
      <c r="T91" s="44">
        <f t="shared" si="4"/>
        <v>4978</v>
      </c>
      <c r="U91" s="44">
        <f t="shared" si="5"/>
        <v>711.14285714285711</v>
      </c>
      <c r="V91" s="44">
        <f>IFERROR(SUMPRODUCT(LARGE(G91:R91,{1;2;3;4;5})),"NA")</f>
        <v>3636</v>
      </c>
      <c r="W91" s="45" t="str">
        <f>IFERROR(SUMPRODUCT(LARGE(G91:R91,{1;2;3;4;5;6;7;8;9;10})),"NA")</f>
        <v>NA</v>
      </c>
    </row>
    <row r="92" spans="1:23" x14ac:dyDescent="0.25">
      <c r="A92" s="14">
        <v>89</v>
      </c>
      <c r="B92" s="8" t="s">
        <v>1524</v>
      </c>
      <c r="C92" s="1"/>
      <c r="D92" s="1"/>
      <c r="E92" s="1"/>
      <c r="F92" s="2"/>
      <c r="G92" s="9" t="str">
        <f>IFERROR(INDEX(akva!I:I,MATCH(B92,akva!K:K,0),0),"")</f>
        <v/>
      </c>
      <c r="H92" s="10" t="str">
        <f>IFERROR(INDEX('04-07'!N:N,MATCH(B92,'04-07'!C:C,0),0),"")</f>
        <v/>
      </c>
      <c r="I92" s="10">
        <f>IFERROR(INDEX('04-21'!X:X,MATCH(B92,'04-21'!Z:Z,0),0),"")</f>
        <v>723</v>
      </c>
      <c r="J92" s="10" t="str">
        <f>IFERROR(INDEX('04-28'!M:M,MATCH(B92,'04-28'!O:O,0),0),"")</f>
        <v/>
      </c>
      <c r="K92" s="10" t="str">
        <f>IFERROR(INDEX('05-26'!Y:Y,MATCH(B92,'05-26'!AA:AA,0),0),"")</f>
        <v/>
      </c>
      <c r="L92" s="10">
        <f>IFERROR(INDEX('06-16'!X:X,MATCH(B92,'06-16'!Z:Z,0),0),"")</f>
        <v>705</v>
      </c>
      <c r="M92" s="10" t="str">
        <f>IFERROR(INDEX('07-08'!S:S,MATCH(B92,'07-08'!B:B,0),0),"")</f>
        <v/>
      </c>
      <c r="N92" s="10">
        <f>IFERROR(INDEX('07-21'!V:V,MATCH(B92,'07-21'!X:X,0),0),"")</f>
        <v>713</v>
      </c>
      <c r="O92" s="10" t="str">
        <f>IFERROR(INDEX('08-04'!H:H,MATCH(B92,'08-04'!I:I,0),0),"")</f>
        <v/>
      </c>
      <c r="P92" s="10">
        <f>IFERROR(INDEX('08-05'!R:R,MATCH(B92,'08-05'!S:S,0),0),"")</f>
        <v>716</v>
      </c>
      <c r="Q92" s="10">
        <f>IFERROR(INDEX('08-18'!U:U,MATCH(B92,'08-18'!V:V,0),0),"")</f>
        <v>684</v>
      </c>
      <c r="R92" s="5">
        <f>IFERROR(INDEX('09-01'!M:M,MATCH(B92,'09-01'!N:N,0),0),"")</f>
        <v>778</v>
      </c>
      <c r="S92" s="9">
        <f t="shared" si="3"/>
        <v>6</v>
      </c>
      <c r="T92" s="44">
        <f t="shared" si="4"/>
        <v>4319</v>
      </c>
      <c r="U92" s="44">
        <f t="shared" si="5"/>
        <v>719.83333333333337</v>
      </c>
      <c r="V92" s="44">
        <f>IFERROR(SUMPRODUCT(LARGE(G92:R92,{1;2;3;4;5})),"NA")</f>
        <v>3635</v>
      </c>
      <c r="W92" s="45" t="str">
        <f>IFERROR(SUMPRODUCT(LARGE(G92:R92,{1;2;3;4;5;6;7;8;9;10})),"NA")</f>
        <v>NA</v>
      </c>
    </row>
    <row r="93" spans="1:23" x14ac:dyDescent="0.25">
      <c r="A93" s="14">
        <v>90</v>
      </c>
      <c r="B93" s="8" t="s">
        <v>1763</v>
      </c>
      <c r="C93" s="1"/>
      <c r="D93" s="1"/>
      <c r="E93" s="1"/>
      <c r="F93" s="2"/>
      <c r="G93" s="9" t="str">
        <f>IFERROR(INDEX(akva!I:I,MATCH(B93,akva!K:K,0),0),"")</f>
        <v/>
      </c>
      <c r="H93" s="10" t="str">
        <f>IFERROR(INDEX('04-07'!N:N,MATCH(B93,'04-07'!C:C,0),0),"")</f>
        <v/>
      </c>
      <c r="I93" s="10" t="str">
        <f>IFERROR(INDEX('04-21'!X:X,MATCH(B93,'04-21'!Z:Z,0),0),"")</f>
        <v/>
      </c>
      <c r="J93" s="10" t="str">
        <f>IFERROR(INDEX('04-28'!M:M,MATCH(B93,'04-28'!O:O,0),0),"")</f>
        <v/>
      </c>
      <c r="K93" s="10">
        <f>IFERROR(INDEX('05-26'!Y:Y,MATCH(B93,'05-26'!AA:AA,0),0),"")</f>
        <v>720</v>
      </c>
      <c r="L93" s="10">
        <f>IFERROR(INDEX('06-16'!X:X,MATCH(B93,'06-16'!Z:Z,0),0),"")</f>
        <v>733</v>
      </c>
      <c r="M93" s="10" t="str">
        <f>IFERROR(INDEX('07-08'!S:S,MATCH(B93,'07-08'!B:B,0),0),"")</f>
        <v/>
      </c>
      <c r="N93" s="10" t="str">
        <f>IFERROR(INDEX('07-21'!V:V,MATCH(B93,'07-21'!X:X,0),0),"")</f>
        <v/>
      </c>
      <c r="O93" s="10" t="str">
        <f>IFERROR(INDEX('08-04'!H:H,MATCH(B93,'08-04'!I:I,0),0),"")</f>
        <v/>
      </c>
      <c r="P93" s="10">
        <f>IFERROR(INDEX('08-05'!R:R,MATCH(B93,'08-05'!S:S,0),0),"")</f>
        <v>704</v>
      </c>
      <c r="Q93" s="10">
        <f>IFERROR(INDEX('08-18'!U:U,MATCH(B93,'08-18'!V:V,0),0),"")</f>
        <v>731</v>
      </c>
      <c r="R93" s="5">
        <f>IFERROR(INDEX('09-01'!M:M,MATCH(B93,'09-01'!N:N,0),0),"")</f>
        <v>734</v>
      </c>
      <c r="S93" s="9">
        <f t="shared" si="3"/>
        <v>5</v>
      </c>
      <c r="T93" s="44">
        <f t="shared" si="4"/>
        <v>3622</v>
      </c>
      <c r="U93" s="44">
        <f t="shared" si="5"/>
        <v>724.4</v>
      </c>
      <c r="V93" s="44">
        <f>IFERROR(SUMPRODUCT(LARGE(G93:R93,{1;2;3;4;5})),"NA")</f>
        <v>3622</v>
      </c>
      <c r="W93" s="45" t="str">
        <f>IFERROR(SUMPRODUCT(LARGE(G93:R93,{1;2;3;4;5;6;7;8;9;10})),"NA")</f>
        <v>NA</v>
      </c>
    </row>
    <row r="94" spans="1:23" x14ac:dyDescent="0.25">
      <c r="A94" s="14">
        <v>91</v>
      </c>
      <c r="B94" s="8" t="s">
        <v>1551</v>
      </c>
      <c r="C94" s="1"/>
      <c r="D94" s="1"/>
      <c r="E94" s="1"/>
      <c r="F94" s="2"/>
      <c r="G94" s="9" t="str">
        <f>IFERROR(INDEX(akva!I:I,MATCH(B94,akva!K:K,0),0),"")</f>
        <v/>
      </c>
      <c r="H94" s="10" t="str">
        <f>IFERROR(INDEX('04-07'!N:N,MATCH(B94,'04-07'!C:C,0),0),"")</f>
        <v/>
      </c>
      <c r="I94" s="10">
        <f>IFERROR(INDEX('04-21'!X:X,MATCH(B94,'04-21'!Z:Z,0),0),"")</f>
        <v>658</v>
      </c>
      <c r="J94" s="10" t="str">
        <f>IFERROR(INDEX('04-28'!M:M,MATCH(B94,'04-28'!O:O,0),0),"")</f>
        <v/>
      </c>
      <c r="K94" s="10">
        <f>IFERROR(INDEX('05-26'!Y:Y,MATCH(B94,'05-26'!AA:AA,0),0),"")</f>
        <v>712</v>
      </c>
      <c r="L94" s="10">
        <f>IFERROR(INDEX('06-16'!X:X,MATCH(B94,'06-16'!Z:Z,0),0),"")</f>
        <v>698</v>
      </c>
      <c r="M94" s="10" t="str">
        <f>IFERROR(INDEX('07-08'!S:S,MATCH(B94,'07-08'!B:B,0),0),"")</f>
        <v/>
      </c>
      <c r="N94" s="10">
        <f>IFERROR(INDEX('07-21'!V:V,MATCH(B94,'07-21'!X:X,0),0),"")</f>
        <v>742</v>
      </c>
      <c r="O94" s="10" t="str">
        <f>IFERROR(INDEX('08-04'!H:H,MATCH(B94,'08-04'!I:I,0),0),"")</f>
        <v/>
      </c>
      <c r="P94" s="10" t="str">
        <f>IFERROR(INDEX('08-05'!R:R,MATCH(B94,'08-05'!S:S,0),0),"")</f>
        <v/>
      </c>
      <c r="Q94" s="10">
        <f>IFERROR(INDEX('08-18'!U:U,MATCH(B94,'08-18'!V:V,0),0),"")</f>
        <v>724</v>
      </c>
      <c r="R94" s="5">
        <f>IFERROR(INDEX('09-01'!M:M,MATCH(B94,'09-01'!N:N,0),0),"")</f>
        <v>734</v>
      </c>
      <c r="S94" s="9">
        <f t="shared" si="3"/>
        <v>6</v>
      </c>
      <c r="T94" s="44">
        <f t="shared" si="4"/>
        <v>4268</v>
      </c>
      <c r="U94" s="44">
        <f t="shared" si="5"/>
        <v>711.33333333333337</v>
      </c>
      <c r="V94" s="44">
        <f>IFERROR(SUMPRODUCT(LARGE(G94:R94,{1;2;3;4;5})),"NA")</f>
        <v>3610</v>
      </c>
      <c r="W94" s="45" t="str">
        <f>IFERROR(SUMPRODUCT(LARGE(G94:R94,{1;2;3;4;5;6;7;8;9;10})),"NA")</f>
        <v>NA</v>
      </c>
    </row>
    <row r="95" spans="1:23" x14ac:dyDescent="0.25">
      <c r="A95" s="14">
        <v>92</v>
      </c>
      <c r="B95" s="8" t="s">
        <v>1581</v>
      </c>
      <c r="C95" s="1"/>
      <c r="D95" s="1"/>
      <c r="E95" s="1"/>
      <c r="F95" s="2"/>
      <c r="G95" s="9" t="str">
        <f>IFERROR(INDEX(akva!I:I,MATCH(B95,akva!K:K,0),0),"")</f>
        <v/>
      </c>
      <c r="H95" s="10" t="str">
        <f>IFERROR(INDEX('04-07'!N:N,MATCH(B95,'04-07'!C:C,0),0),"")</f>
        <v/>
      </c>
      <c r="I95" s="10">
        <f>IFERROR(INDEX('04-21'!X:X,MATCH(B95,'04-21'!Z:Z,0),0),"")</f>
        <v>665</v>
      </c>
      <c r="J95" s="10" t="str">
        <f>IFERROR(INDEX('04-28'!M:M,MATCH(B95,'04-28'!O:O,0),0),"")</f>
        <v/>
      </c>
      <c r="K95" s="10">
        <f>IFERROR(INDEX('05-26'!Y:Y,MATCH(B95,'05-26'!AA:AA,0),0),"")</f>
        <v>721</v>
      </c>
      <c r="L95" s="10">
        <f>IFERROR(INDEX('06-16'!X:X,MATCH(B95,'06-16'!Z:Z,0),0),"")</f>
        <v>714</v>
      </c>
      <c r="M95" s="10" t="str">
        <f>IFERROR(INDEX('07-08'!S:S,MATCH(B95,'07-08'!B:B,0),0),"")</f>
        <v/>
      </c>
      <c r="N95" s="10">
        <f>IFERROR(INDEX('07-21'!V:V,MATCH(B95,'07-21'!X:X,0),0),"")</f>
        <v>745</v>
      </c>
      <c r="O95" s="10" t="str">
        <f>IFERROR(INDEX('08-04'!H:H,MATCH(B95,'08-04'!I:I,0),0),"")</f>
        <v/>
      </c>
      <c r="P95" s="10" t="str">
        <f>IFERROR(INDEX('08-05'!R:R,MATCH(B95,'08-05'!S:S,0),0),"")</f>
        <v/>
      </c>
      <c r="Q95" s="10" t="str">
        <f>IFERROR(INDEX('08-18'!U:U,MATCH(B95,'08-18'!V:V,0),0),"")</f>
        <v/>
      </c>
      <c r="R95" s="5">
        <f>IFERROR(INDEX('09-01'!M:M,MATCH(B95,'09-01'!N:N,0),0),"")</f>
        <v>762</v>
      </c>
      <c r="S95" s="9">
        <f t="shared" si="3"/>
        <v>5</v>
      </c>
      <c r="T95" s="44">
        <f t="shared" si="4"/>
        <v>3607</v>
      </c>
      <c r="U95" s="44">
        <f t="shared" si="5"/>
        <v>721.4</v>
      </c>
      <c r="V95" s="44">
        <f>IFERROR(SUMPRODUCT(LARGE(G95:R95,{1;2;3;4;5})),"NA")</f>
        <v>3607</v>
      </c>
      <c r="W95" s="45" t="str">
        <f>IFERROR(SUMPRODUCT(LARGE(G95:R95,{1;2;3;4;5;6;7;8;9;10})),"NA")</f>
        <v>NA</v>
      </c>
    </row>
    <row r="96" spans="1:23" x14ac:dyDescent="0.25">
      <c r="A96" s="14">
        <v>93</v>
      </c>
      <c r="B96" s="8" t="s">
        <v>1448</v>
      </c>
      <c r="C96" s="1"/>
      <c r="D96" s="1"/>
      <c r="E96" s="1"/>
      <c r="F96" s="2"/>
      <c r="G96" s="9" t="str">
        <f>IFERROR(INDEX(akva!I:I,MATCH(B96,akva!K:K,0),0),"")</f>
        <v/>
      </c>
      <c r="H96" s="10" t="str">
        <f>IFERROR(INDEX('04-07'!N:N,MATCH(B96,'04-07'!C:C,0),0),"")</f>
        <v/>
      </c>
      <c r="I96" s="10">
        <f>IFERROR(INDEX('04-21'!X:X,MATCH(B96,'04-21'!Z:Z,0),0),"")</f>
        <v>690</v>
      </c>
      <c r="J96" s="10" t="str">
        <f>IFERROR(INDEX('04-28'!M:M,MATCH(B96,'04-28'!O:O,0),0),"")</f>
        <v/>
      </c>
      <c r="K96" s="10">
        <f>IFERROR(INDEX('05-26'!Y:Y,MATCH(B96,'05-26'!AA:AA,0),0),"")</f>
        <v>675</v>
      </c>
      <c r="L96" s="10">
        <f>IFERROR(INDEX('06-16'!X:X,MATCH(B96,'06-16'!Z:Z,0),0),"")</f>
        <v>715</v>
      </c>
      <c r="M96" s="10">
        <f>IFERROR(INDEX('07-08'!S:S,MATCH(B96,'07-08'!B:B,0),0),"")</f>
        <v>753</v>
      </c>
      <c r="N96" s="10">
        <f>IFERROR(INDEX('07-21'!V:V,MATCH(B96,'07-21'!X:X,0),0),"")</f>
        <v>726</v>
      </c>
      <c r="O96" s="10" t="str">
        <f>IFERROR(INDEX('08-04'!H:H,MATCH(B96,'08-04'!I:I,0),0),"")</f>
        <v/>
      </c>
      <c r="P96" s="10" t="str">
        <f>IFERROR(INDEX('08-05'!R:R,MATCH(B96,'08-05'!S:S,0),0),"")</f>
        <v/>
      </c>
      <c r="Q96" s="10">
        <f>IFERROR(INDEX('08-18'!U:U,MATCH(B96,'08-18'!V:V,0),0),"")</f>
        <v>688</v>
      </c>
      <c r="R96" s="5">
        <f>IFERROR(INDEX('09-01'!M:M,MATCH(B96,'09-01'!N:N,0),0),"")</f>
        <v>719</v>
      </c>
      <c r="S96" s="9">
        <f t="shared" si="3"/>
        <v>7</v>
      </c>
      <c r="T96" s="44">
        <f t="shared" si="4"/>
        <v>4966</v>
      </c>
      <c r="U96" s="44">
        <f t="shared" si="5"/>
        <v>709.42857142857144</v>
      </c>
      <c r="V96" s="44">
        <f>IFERROR(SUMPRODUCT(LARGE(G96:R96,{1;2;3;4;5})),"NA")</f>
        <v>3603</v>
      </c>
      <c r="W96" s="45" t="str">
        <f>IFERROR(SUMPRODUCT(LARGE(G96:R96,{1;2;3;4;5;6;7;8;9;10})),"NA")</f>
        <v>NA</v>
      </c>
    </row>
    <row r="97" spans="1:23" x14ac:dyDescent="0.25">
      <c r="A97" s="14">
        <v>94</v>
      </c>
      <c r="B97" s="8" t="s">
        <v>18</v>
      </c>
      <c r="C97" s="1"/>
      <c r="D97" s="1"/>
      <c r="E97" s="1"/>
      <c r="F97" s="2"/>
      <c r="G97" s="9" t="str">
        <f>IFERROR(INDEX(akva!I:I,MATCH(B97,akva!K:K,0),0),"")</f>
        <v/>
      </c>
      <c r="H97" s="10">
        <f>IFERROR(INDEX('04-07'!N:N,MATCH(B97,'04-07'!C:C,0),0),"")</f>
        <v>0</v>
      </c>
      <c r="I97" s="10" t="str">
        <f>IFERROR(INDEX('04-21'!X:X,MATCH(B97,'04-21'!Z:Z,0),0),"")</f>
        <v/>
      </c>
      <c r="J97" s="10" t="str">
        <f>IFERROR(INDEX('04-28'!M:M,MATCH(B97,'04-28'!O:O,0),0),"")</f>
        <v/>
      </c>
      <c r="K97" s="10">
        <f>IFERROR(INDEX('05-26'!Y:Y,MATCH(B97,'05-26'!AA:AA,0),0),"")</f>
        <v>848</v>
      </c>
      <c r="L97" s="10" t="str">
        <f>IFERROR(INDEX('06-16'!X:X,MATCH(B97,'06-16'!Z:Z,0),0),"")</f>
        <v/>
      </c>
      <c r="M97" s="10">
        <f>IFERROR(INDEX('07-08'!S:S,MATCH(B97,'07-08'!B:B,0),0),"")</f>
        <v>982</v>
      </c>
      <c r="N97" s="10">
        <f>IFERROR(INDEX('07-21'!V:V,MATCH(B97,'07-21'!X:X,0),0),"")</f>
        <v>880</v>
      </c>
      <c r="O97" s="10" t="str">
        <f>IFERROR(INDEX('08-04'!H:H,MATCH(B97,'08-04'!I:I,0),0),"")</f>
        <v/>
      </c>
      <c r="P97" s="10" t="str">
        <f>IFERROR(INDEX('08-05'!R:R,MATCH(B97,'08-05'!S:S,0),0),"")</f>
        <v/>
      </c>
      <c r="Q97" s="10" t="str">
        <f>IFERROR(INDEX('08-18'!U:U,MATCH(B97,'08-18'!V:V,0),0),"")</f>
        <v/>
      </c>
      <c r="R97" s="5">
        <f>IFERROR(INDEX('09-01'!M:M,MATCH(B97,'09-01'!N:N,0),0),"")</f>
        <v>872</v>
      </c>
      <c r="S97" s="9">
        <f t="shared" si="3"/>
        <v>4</v>
      </c>
      <c r="T97" s="44">
        <f t="shared" si="4"/>
        <v>3582</v>
      </c>
      <c r="U97" s="44">
        <f t="shared" si="5"/>
        <v>895.5</v>
      </c>
      <c r="V97" s="44">
        <f>IFERROR(SUMPRODUCT(LARGE(G97:R97,{1;2;3;4;5})),"NA")</f>
        <v>3582</v>
      </c>
      <c r="W97" s="45" t="str">
        <f>IFERROR(SUMPRODUCT(LARGE(G97:R97,{1;2;3;4;5;6;7;8;9;10})),"NA")</f>
        <v>NA</v>
      </c>
    </row>
    <row r="98" spans="1:23" x14ac:dyDescent="0.25">
      <c r="A98" s="14">
        <v>95</v>
      </c>
      <c r="B98" s="8" t="s">
        <v>1432</v>
      </c>
      <c r="C98" s="1"/>
      <c r="D98" s="1"/>
      <c r="E98" s="1"/>
      <c r="F98" s="2"/>
      <c r="G98" s="9" t="str">
        <f>IFERROR(INDEX(akva!I:I,MATCH(B98,akva!K:K,0),0),"")</f>
        <v/>
      </c>
      <c r="H98" s="10" t="str">
        <f>IFERROR(INDEX('04-07'!N:N,MATCH(B98,'04-07'!C:C,0),0),"")</f>
        <v/>
      </c>
      <c r="I98" s="10">
        <f>IFERROR(INDEX('04-21'!X:X,MATCH(B98,'04-21'!Z:Z,0),0),"")</f>
        <v>684</v>
      </c>
      <c r="J98" s="10" t="str">
        <f>IFERROR(INDEX('04-28'!M:M,MATCH(B98,'04-28'!O:O,0),0),"")</f>
        <v/>
      </c>
      <c r="K98" s="10">
        <f>IFERROR(INDEX('05-26'!Y:Y,MATCH(B98,'05-26'!AA:AA,0),0),"")</f>
        <v>696</v>
      </c>
      <c r="L98" s="10">
        <f>IFERROR(INDEX('06-16'!X:X,MATCH(B98,'06-16'!Z:Z,0),0),"")</f>
        <v>690</v>
      </c>
      <c r="M98" s="10">
        <f>IFERROR(INDEX('07-08'!S:S,MATCH(B98,'07-08'!B:B,0),0),"")</f>
        <v>747</v>
      </c>
      <c r="N98" s="10">
        <f>IFERROR(INDEX('07-21'!V:V,MATCH(B98,'07-21'!X:X,0),0),"")</f>
        <v>0</v>
      </c>
      <c r="O98" s="10" t="str">
        <f>IFERROR(INDEX('08-04'!H:H,MATCH(B98,'08-04'!I:I,0),0),"")</f>
        <v/>
      </c>
      <c r="P98" s="10" t="str">
        <f>IFERROR(INDEX('08-05'!R:R,MATCH(B98,'08-05'!S:S,0),0),"")</f>
        <v/>
      </c>
      <c r="Q98" s="10">
        <f>IFERROR(INDEX('08-18'!U:U,MATCH(B98,'08-18'!V:V,0),0),"")</f>
        <v>690</v>
      </c>
      <c r="R98" s="5">
        <f>IFERROR(INDEX('09-01'!M:M,MATCH(B98,'09-01'!N:N,0),0),"")</f>
        <v>756</v>
      </c>
      <c r="S98" s="9">
        <f t="shared" si="3"/>
        <v>6</v>
      </c>
      <c r="T98" s="44">
        <f t="shared" si="4"/>
        <v>4263</v>
      </c>
      <c r="U98" s="44">
        <f t="shared" si="5"/>
        <v>710.5</v>
      </c>
      <c r="V98" s="44">
        <f>IFERROR(SUMPRODUCT(LARGE(G98:R98,{1;2;3;4;5})),"NA")</f>
        <v>3579</v>
      </c>
      <c r="W98" s="45" t="str">
        <f>IFERROR(SUMPRODUCT(LARGE(G98:R98,{1;2;3;4;5;6;7;8;9;10})),"NA")</f>
        <v>NA</v>
      </c>
    </row>
    <row r="99" spans="1:23" x14ac:dyDescent="0.25">
      <c r="A99" s="14">
        <v>96</v>
      </c>
      <c r="B99" s="8" t="s">
        <v>1413</v>
      </c>
      <c r="C99" s="1"/>
      <c r="D99" s="1"/>
      <c r="E99" s="1"/>
      <c r="F99" s="2"/>
      <c r="G99" s="9" t="str">
        <f>IFERROR(INDEX(akva!I:I,MATCH(B99,akva!K:K,0),0),"")</f>
        <v/>
      </c>
      <c r="H99" s="10" t="str">
        <f>IFERROR(INDEX('04-07'!N:N,MATCH(B99,'04-07'!C:C,0),0),"")</f>
        <v/>
      </c>
      <c r="I99" s="10">
        <f>IFERROR(INDEX('04-21'!X:X,MATCH(B99,'04-21'!Z:Z,0),0),"")</f>
        <v>698</v>
      </c>
      <c r="J99" s="10" t="str">
        <f>IFERROR(INDEX('04-28'!M:M,MATCH(B99,'04-28'!O:O,0),0),"")</f>
        <v/>
      </c>
      <c r="K99" s="10">
        <f>IFERROR(INDEX('05-26'!Y:Y,MATCH(B99,'05-26'!AA:AA,0),0),"")</f>
        <v>695</v>
      </c>
      <c r="L99" s="10">
        <f>IFERROR(INDEX('06-16'!X:X,MATCH(B99,'06-16'!Z:Z,0),0),"")</f>
        <v>669</v>
      </c>
      <c r="M99" s="10" t="str">
        <f>IFERROR(INDEX('07-08'!S:S,MATCH(B99,'07-08'!B:B,0),0),"")</f>
        <v/>
      </c>
      <c r="N99" s="10">
        <f>IFERROR(INDEX('07-21'!V:V,MATCH(B99,'07-21'!X:X,0),0),"")</f>
        <v>700</v>
      </c>
      <c r="O99" s="10" t="str">
        <f>IFERROR(INDEX('08-04'!H:H,MATCH(B99,'08-04'!I:I,0),0),"")</f>
        <v/>
      </c>
      <c r="P99" s="10" t="str">
        <f>IFERROR(INDEX('08-05'!R:R,MATCH(B99,'08-05'!S:S,0),0),"")</f>
        <v/>
      </c>
      <c r="Q99" s="10">
        <f>IFERROR(INDEX('08-18'!U:U,MATCH(B99,'08-18'!V:V,0),0),"")</f>
        <v>700</v>
      </c>
      <c r="R99" s="5">
        <f>IFERROR(INDEX('09-01'!M:M,MATCH(B99,'09-01'!N:N,0),0),"")</f>
        <v>751</v>
      </c>
      <c r="S99" s="9">
        <f t="shared" si="3"/>
        <v>6</v>
      </c>
      <c r="T99" s="44">
        <f t="shared" si="4"/>
        <v>4213</v>
      </c>
      <c r="U99" s="44">
        <f t="shared" si="5"/>
        <v>702.16666666666663</v>
      </c>
      <c r="V99" s="44">
        <f>IFERROR(SUMPRODUCT(LARGE(G99:R99,{1;2;3;4;5})),"NA")</f>
        <v>3544</v>
      </c>
      <c r="W99" s="45" t="str">
        <f>IFERROR(SUMPRODUCT(LARGE(G99:R99,{1;2;3;4;5;6;7;8;9;10})),"NA")</f>
        <v>NA</v>
      </c>
    </row>
    <row r="100" spans="1:23" x14ac:dyDescent="0.25">
      <c r="A100" s="14">
        <v>97</v>
      </c>
      <c r="B100" s="8" t="s">
        <v>1436</v>
      </c>
      <c r="C100" s="1"/>
      <c r="D100" s="1"/>
      <c r="E100" s="1"/>
      <c r="F100" s="2"/>
      <c r="G100" s="9" t="str">
        <f>IFERROR(INDEX(akva!I:I,MATCH(B100,akva!K:K,0),0),"")</f>
        <v/>
      </c>
      <c r="H100" s="10" t="str">
        <f>IFERROR(INDEX('04-07'!N:N,MATCH(B100,'04-07'!C:C,0),0),"")</f>
        <v/>
      </c>
      <c r="I100" s="10">
        <f>IFERROR(INDEX('04-21'!X:X,MATCH(B100,'04-21'!Z:Z,0),0),"")</f>
        <v>714</v>
      </c>
      <c r="J100" s="10" t="str">
        <f>IFERROR(INDEX('04-28'!M:M,MATCH(B100,'04-28'!O:O,0),0),"")</f>
        <v/>
      </c>
      <c r="K100" s="10">
        <f>IFERROR(INDEX('05-26'!Y:Y,MATCH(B100,'05-26'!AA:AA,0),0),"")</f>
        <v>654</v>
      </c>
      <c r="L100" s="10">
        <f>IFERROR(INDEX('06-16'!X:X,MATCH(B100,'06-16'!Z:Z,0),0),"")</f>
        <v>705</v>
      </c>
      <c r="M100" s="10" t="str">
        <f>IFERROR(INDEX('07-08'!S:S,MATCH(B100,'07-08'!B:B,0),0),"")</f>
        <v/>
      </c>
      <c r="N100" s="10">
        <f>IFERROR(INDEX('07-21'!V:V,MATCH(B100,'07-21'!X:X,0),0),"")</f>
        <v>715</v>
      </c>
      <c r="O100" s="10" t="str">
        <f>IFERROR(INDEX('08-04'!H:H,MATCH(B100,'08-04'!I:I,0),0),"")</f>
        <v/>
      </c>
      <c r="P100" s="10">
        <f>IFERROR(INDEX('08-05'!R:R,MATCH(B100,'08-05'!S:S,0),0),"")</f>
        <v>693</v>
      </c>
      <c r="Q100" s="10" t="str">
        <f>IFERROR(INDEX('08-18'!U:U,MATCH(B100,'08-18'!V:V,0),0),"")</f>
        <v/>
      </c>
      <c r="R100" s="5">
        <f>IFERROR(INDEX('09-01'!M:M,MATCH(B100,'09-01'!N:N,0),0),"")</f>
        <v>711</v>
      </c>
      <c r="S100" s="9">
        <f t="shared" si="3"/>
        <v>6</v>
      </c>
      <c r="T100" s="44">
        <f t="shared" si="4"/>
        <v>4192</v>
      </c>
      <c r="U100" s="44">
        <f t="shared" si="5"/>
        <v>698.66666666666663</v>
      </c>
      <c r="V100" s="44">
        <f>IFERROR(SUMPRODUCT(LARGE(G100:R100,{1;2;3;4;5})),"NA")</f>
        <v>3538</v>
      </c>
      <c r="W100" s="45" t="str">
        <f>IFERROR(SUMPRODUCT(LARGE(G100:R100,{1;2;3;4;5;6;7;8;9;10})),"NA")</f>
        <v>NA</v>
      </c>
    </row>
    <row r="101" spans="1:23" x14ac:dyDescent="0.25">
      <c r="A101" s="14">
        <v>98</v>
      </c>
      <c r="B101" s="8" t="s">
        <v>1567</v>
      </c>
      <c r="C101" s="1"/>
      <c r="D101" s="1"/>
      <c r="E101" s="1"/>
      <c r="F101" s="2"/>
      <c r="G101" s="9" t="str">
        <f>IFERROR(INDEX(akva!I:I,MATCH(B101,akva!K:K,0),0),"")</f>
        <v/>
      </c>
      <c r="H101" s="10" t="str">
        <f>IFERROR(INDEX('04-07'!N:N,MATCH(B101,'04-07'!C:C,0),0),"")</f>
        <v/>
      </c>
      <c r="I101" s="10">
        <f>IFERROR(INDEX('04-21'!X:X,MATCH(B101,'04-21'!Z:Z,0),0),"")</f>
        <v>676</v>
      </c>
      <c r="J101" s="10" t="str">
        <f>IFERROR(INDEX('04-28'!M:M,MATCH(B101,'04-28'!O:O,0),0),"")</f>
        <v/>
      </c>
      <c r="K101" s="10">
        <f>IFERROR(INDEX('05-26'!Y:Y,MATCH(B101,'05-26'!AA:AA,0),0),"")</f>
        <v>689</v>
      </c>
      <c r="L101" s="10">
        <f>IFERROR(INDEX('06-16'!X:X,MATCH(B101,'06-16'!Z:Z,0),0),"")</f>
        <v>704</v>
      </c>
      <c r="M101" s="10" t="str">
        <f>IFERROR(INDEX('07-08'!S:S,MATCH(B101,'07-08'!B:B,0),0),"")</f>
        <v/>
      </c>
      <c r="N101" s="10">
        <f>IFERROR(INDEX('07-21'!V:V,MATCH(B101,'07-21'!X:X,0),0),"")</f>
        <v>725</v>
      </c>
      <c r="O101" s="10" t="str">
        <f>IFERROR(INDEX('08-04'!H:H,MATCH(B101,'08-04'!I:I,0),0),"")</f>
        <v/>
      </c>
      <c r="P101" s="10" t="str">
        <f>IFERROR(INDEX('08-05'!R:R,MATCH(B101,'08-05'!S:S,0),0),"")</f>
        <v/>
      </c>
      <c r="Q101" s="10">
        <f>IFERROR(INDEX('08-18'!U:U,MATCH(B101,'08-18'!V:V,0),0),"")</f>
        <v>703</v>
      </c>
      <c r="R101" s="5">
        <f>IFERROR(INDEX('09-01'!M:M,MATCH(B101,'09-01'!N:N,0),0),"")</f>
        <v>710</v>
      </c>
      <c r="S101" s="9">
        <f t="shared" si="3"/>
        <v>6</v>
      </c>
      <c r="T101" s="44">
        <f t="shared" si="4"/>
        <v>4207</v>
      </c>
      <c r="U101" s="44">
        <f t="shared" si="5"/>
        <v>701.16666666666663</v>
      </c>
      <c r="V101" s="44">
        <f>IFERROR(SUMPRODUCT(LARGE(G101:R101,{1;2;3;4;5})),"NA")</f>
        <v>3531</v>
      </c>
      <c r="W101" s="45" t="str">
        <f>IFERROR(SUMPRODUCT(LARGE(G101:R101,{1;2;3;4;5;6;7;8;9;10})),"NA")</f>
        <v>NA</v>
      </c>
    </row>
    <row r="102" spans="1:23" x14ac:dyDescent="0.25">
      <c r="A102" s="14">
        <v>99</v>
      </c>
      <c r="B102" s="8" t="s">
        <v>1761</v>
      </c>
      <c r="C102" s="1"/>
      <c r="D102" s="1"/>
      <c r="E102" s="1"/>
      <c r="F102" s="2"/>
      <c r="G102" s="9" t="str">
        <f>IFERROR(INDEX(akva!I:I,MATCH(B102,akva!K:K,0),0),"")</f>
        <v/>
      </c>
      <c r="H102" s="10" t="str">
        <f>IFERROR(INDEX('04-07'!N:N,MATCH(B102,'04-07'!C:C,0),0),"")</f>
        <v/>
      </c>
      <c r="I102" s="10" t="str">
        <f>IFERROR(INDEX('04-21'!X:X,MATCH(B102,'04-21'!Z:Z,0),0),"")</f>
        <v/>
      </c>
      <c r="J102" s="10" t="str">
        <f>IFERROR(INDEX('04-28'!M:M,MATCH(B102,'04-28'!O:O,0),0),"")</f>
        <v/>
      </c>
      <c r="K102" s="10">
        <f>IFERROR(INDEX('05-26'!Y:Y,MATCH(B102,'05-26'!AA:AA,0),0),"")</f>
        <v>683</v>
      </c>
      <c r="L102" s="10">
        <f>IFERROR(INDEX('06-16'!X:X,MATCH(B102,'06-16'!Z:Z,0),0),"")</f>
        <v>694</v>
      </c>
      <c r="M102" s="10" t="str">
        <f>IFERROR(INDEX('07-08'!S:S,MATCH(B102,'07-08'!B:B,0),0),"")</f>
        <v/>
      </c>
      <c r="N102" s="10">
        <f>IFERROR(INDEX('07-21'!V:V,MATCH(B102,'07-21'!X:X,0),0),"")</f>
        <v>752</v>
      </c>
      <c r="O102" s="10" t="str">
        <f>IFERROR(INDEX('08-04'!H:H,MATCH(B102,'08-04'!I:I,0),0),"")</f>
        <v/>
      </c>
      <c r="P102" s="10" t="str">
        <f>IFERROR(INDEX('08-05'!R:R,MATCH(B102,'08-05'!S:S,0),0),"")</f>
        <v/>
      </c>
      <c r="Q102" s="10">
        <f>IFERROR(INDEX('08-18'!U:U,MATCH(B102,'08-18'!V:V,0),0),"")</f>
        <v>711</v>
      </c>
      <c r="R102" s="5">
        <f>IFERROR(INDEX('09-01'!M:M,MATCH(B102,'09-01'!N:N,0),0),"")</f>
        <v>669</v>
      </c>
      <c r="S102" s="9">
        <f t="shared" si="3"/>
        <v>5</v>
      </c>
      <c r="T102" s="44">
        <f t="shared" si="4"/>
        <v>3509</v>
      </c>
      <c r="U102" s="44">
        <f t="shared" si="5"/>
        <v>701.8</v>
      </c>
      <c r="V102" s="44">
        <f>IFERROR(SUMPRODUCT(LARGE(G102:R102,{1;2;3;4;5})),"NA")</f>
        <v>3509</v>
      </c>
      <c r="W102" s="45" t="str">
        <f>IFERROR(SUMPRODUCT(LARGE(G102:R102,{1;2;3;4;5;6;7;8;9;10})),"NA")</f>
        <v>NA</v>
      </c>
    </row>
    <row r="103" spans="1:23" x14ac:dyDescent="0.25">
      <c r="A103" s="14">
        <v>100</v>
      </c>
      <c r="B103" s="8" t="s">
        <v>175</v>
      </c>
      <c r="C103" s="1"/>
      <c r="D103" s="1"/>
      <c r="E103" s="1"/>
      <c r="F103" s="2"/>
      <c r="G103" s="9">
        <f>IFERROR(INDEX(akva!I:I,MATCH(B103,akva!K:K,0),0),"")</f>
        <v>705</v>
      </c>
      <c r="H103" s="10" t="str">
        <f>IFERROR(INDEX('04-07'!N:N,MATCH(B103,'04-07'!C:C,0),0),"")</f>
        <v/>
      </c>
      <c r="I103" s="10">
        <f>IFERROR(INDEX('04-21'!X:X,MATCH(B103,'04-21'!Z:Z,0),0),"")</f>
        <v>658</v>
      </c>
      <c r="J103" s="10" t="str">
        <f>IFERROR(INDEX('04-28'!M:M,MATCH(B103,'04-28'!O:O,0),0),"")</f>
        <v/>
      </c>
      <c r="K103" s="10">
        <f>IFERROR(INDEX('05-26'!Y:Y,MATCH(B103,'05-26'!AA:AA,0),0),"")</f>
        <v>599</v>
      </c>
      <c r="L103" s="10">
        <f>IFERROR(INDEX('06-16'!X:X,MATCH(B103,'06-16'!Z:Z,0),0),"")</f>
        <v>681</v>
      </c>
      <c r="M103" s="10" t="str">
        <f>IFERROR(INDEX('07-08'!S:S,MATCH(B103,'07-08'!B:B,0),0),"")</f>
        <v/>
      </c>
      <c r="N103" s="10">
        <f>IFERROR(INDEX('07-21'!V:V,MATCH(B103,'07-21'!X:X,0),0),"")</f>
        <v>701</v>
      </c>
      <c r="O103" s="10" t="str">
        <f>IFERROR(INDEX('08-04'!H:H,MATCH(B103,'08-04'!I:I,0),0),"")</f>
        <v/>
      </c>
      <c r="P103" s="10" t="str">
        <f>IFERROR(INDEX('08-05'!R:R,MATCH(B103,'08-05'!S:S,0),0),"")</f>
        <v/>
      </c>
      <c r="Q103" s="10">
        <f>IFERROR(INDEX('08-18'!U:U,MATCH(B103,'08-18'!V:V,0),0),"")</f>
        <v>700</v>
      </c>
      <c r="R103" s="5">
        <f>IFERROR(INDEX('09-01'!M:M,MATCH(B103,'09-01'!N:N,0),0),"")</f>
        <v>714</v>
      </c>
      <c r="S103" s="9">
        <f t="shared" si="3"/>
        <v>7</v>
      </c>
      <c r="T103" s="44">
        <f t="shared" si="4"/>
        <v>4758</v>
      </c>
      <c r="U103" s="44">
        <f t="shared" si="5"/>
        <v>679.71428571428567</v>
      </c>
      <c r="V103" s="44">
        <f>IFERROR(SUMPRODUCT(LARGE(G103:R103,{1;2;3;4;5})),"NA")</f>
        <v>3501</v>
      </c>
      <c r="W103" s="45" t="str">
        <f>IFERROR(SUMPRODUCT(LARGE(G103:R103,{1;2;3;4;5;6;7;8;9;10})),"NA")</f>
        <v>NA</v>
      </c>
    </row>
    <row r="104" spans="1:23" x14ac:dyDescent="0.25">
      <c r="A104" s="14">
        <v>101</v>
      </c>
      <c r="B104" s="8" t="s">
        <v>1571</v>
      </c>
      <c r="C104" s="1"/>
      <c r="D104" s="1"/>
      <c r="E104" s="1"/>
      <c r="F104" s="2"/>
      <c r="G104" s="9" t="str">
        <f>IFERROR(INDEX(akva!I:I,MATCH(B104,akva!K:K,0),0),"")</f>
        <v/>
      </c>
      <c r="H104" s="10" t="str">
        <f>IFERROR(INDEX('04-07'!N:N,MATCH(B104,'04-07'!C:C,0),0),"")</f>
        <v/>
      </c>
      <c r="I104" s="10">
        <f>IFERROR(INDEX('04-21'!X:X,MATCH(B104,'04-21'!Z:Z,0),0),"")</f>
        <v>607</v>
      </c>
      <c r="J104" s="10" t="str">
        <f>IFERROR(INDEX('04-28'!M:M,MATCH(B104,'04-28'!O:O,0),0),"")</f>
        <v/>
      </c>
      <c r="K104" s="10">
        <f>IFERROR(INDEX('05-26'!Y:Y,MATCH(B104,'05-26'!AA:AA,0),0),"")</f>
        <v>646</v>
      </c>
      <c r="L104" s="10">
        <f>IFERROR(INDEX('06-16'!X:X,MATCH(B104,'06-16'!Z:Z,0),0),"")</f>
        <v>693</v>
      </c>
      <c r="M104" s="10" t="str">
        <f>IFERROR(INDEX('07-08'!S:S,MATCH(B104,'07-08'!B:B,0),0),"")</f>
        <v/>
      </c>
      <c r="N104" s="10">
        <f>IFERROR(INDEX('07-21'!V:V,MATCH(B104,'07-21'!X:X,0),0),"")</f>
        <v>728</v>
      </c>
      <c r="O104" s="10" t="str">
        <f>IFERROR(INDEX('08-04'!H:H,MATCH(B104,'08-04'!I:I,0),0),"")</f>
        <v/>
      </c>
      <c r="P104" s="10" t="str">
        <f>IFERROR(INDEX('08-05'!R:R,MATCH(B104,'08-05'!S:S,0),0),"")</f>
        <v/>
      </c>
      <c r="Q104" s="10">
        <f>IFERROR(INDEX('08-18'!U:U,MATCH(B104,'08-18'!V:V,0),0),"")</f>
        <v>704</v>
      </c>
      <c r="R104" s="5">
        <f>IFERROR(INDEX('09-01'!M:M,MATCH(B104,'09-01'!N:N,0),0),"")</f>
        <v>725</v>
      </c>
      <c r="S104" s="9">
        <f t="shared" si="3"/>
        <v>6</v>
      </c>
      <c r="T104" s="44">
        <f t="shared" si="4"/>
        <v>4103</v>
      </c>
      <c r="U104" s="44">
        <f t="shared" si="5"/>
        <v>683.83333333333337</v>
      </c>
      <c r="V104" s="44">
        <f>IFERROR(SUMPRODUCT(LARGE(G104:R104,{1;2;3;4;5})),"NA")</f>
        <v>3496</v>
      </c>
      <c r="W104" s="45" t="str">
        <f>IFERROR(SUMPRODUCT(LARGE(G104:R104,{1;2;3;4;5;6;7;8;9;10})),"NA")</f>
        <v>NA</v>
      </c>
    </row>
    <row r="105" spans="1:23" x14ac:dyDescent="0.25">
      <c r="A105" s="14">
        <v>102</v>
      </c>
      <c r="B105" s="8" t="s">
        <v>1425</v>
      </c>
      <c r="C105" s="1"/>
      <c r="D105" s="1"/>
      <c r="E105" s="1"/>
      <c r="F105" s="2"/>
      <c r="G105" s="9" t="str">
        <f>IFERROR(INDEX(akva!I:I,MATCH(B105,akva!K:K,0),0),"")</f>
        <v/>
      </c>
      <c r="H105" s="10" t="str">
        <f>IFERROR(INDEX('04-07'!N:N,MATCH(B105,'04-07'!C:C,0),0),"")</f>
        <v/>
      </c>
      <c r="I105" s="10">
        <f>IFERROR(INDEX('04-21'!X:X,MATCH(B105,'04-21'!Z:Z,0),0),"")</f>
        <v>617</v>
      </c>
      <c r="J105" s="10" t="str">
        <f>IFERROR(INDEX('04-28'!M:M,MATCH(B105,'04-28'!O:O,0),0),"")</f>
        <v/>
      </c>
      <c r="K105" s="10">
        <f>IFERROR(INDEX('05-26'!Y:Y,MATCH(B105,'05-26'!AA:AA,0),0),"")</f>
        <v>659</v>
      </c>
      <c r="L105" s="10">
        <f>IFERROR(INDEX('06-16'!X:X,MATCH(B105,'06-16'!Z:Z,0),0),"")</f>
        <v>698</v>
      </c>
      <c r="M105" s="10" t="str">
        <f>IFERROR(INDEX('07-08'!S:S,MATCH(B105,'07-08'!B:B,0),0),"")</f>
        <v/>
      </c>
      <c r="N105" s="10" t="str">
        <f>IFERROR(INDEX('07-21'!V:V,MATCH(B105,'07-21'!X:X,0),0),"")</f>
        <v/>
      </c>
      <c r="O105" s="10" t="str">
        <f>IFERROR(INDEX('08-04'!H:H,MATCH(B105,'08-04'!I:I,0),0),"")</f>
        <v/>
      </c>
      <c r="P105" s="10">
        <f>IFERROR(INDEX('08-05'!R:R,MATCH(B105,'08-05'!S:S,0),0),"")</f>
        <v>702</v>
      </c>
      <c r="Q105" s="10">
        <f>IFERROR(INDEX('08-18'!U:U,MATCH(B105,'08-18'!V:V,0),0),"")</f>
        <v>699</v>
      </c>
      <c r="R105" s="5">
        <f>IFERROR(INDEX('09-01'!M:M,MATCH(B105,'09-01'!N:N,0),0),"")</f>
        <v>734</v>
      </c>
      <c r="S105" s="9">
        <f t="shared" si="3"/>
        <v>6</v>
      </c>
      <c r="T105" s="44">
        <f t="shared" si="4"/>
        <v>4109</v>
      </c>
      <c r="U105" s="44">
        <f t="shared" si="5"/>
        <v>684.83333333333337</v>
      </c>
      <c r="V105" s="44">
        <f>IFERROR(SUMPRODUCT(LARGE(G105:R105,{1;2;3;4;5})),"NA")</f>
        <v>3492</v>
      </c>
      <c r="W105" s="45" t="str">
        <f>IFERROR(SUMPRODUCT(LARGE(G105:R105,{1;2;3;4;5;6;7;8;9;10})),"NA")</f>
        <v>NA</v>
      </c>
    </row>
    <row r="106" spans="1:23" x14ac:dyDescent="0.25">
      <c r="A106" s="14">
        <v>103</v>
      </c>
      <c r="B106" s="8" t="s">
        <v>48</v>
      </c>
      <c r="C106" s="1"/>
      <c r="D106" s="1"/>
      <c r="E106" s="1"/>
      <c r="F106" s="2"/>
      <c r="G106" s="9">
        <f>IFERROR(INDEX(akva!I:I,MATCH(B106,akva!K:K,0),0),"")</f>
        <v>706</v>
      </c>
      <c r="H106" s="10" t="str">
        <f>IFERROR(INDEX('04-07'!N:N,MATCH(B106,'04-07'!C:C,0),0),"")</f>
        <v/>
      </c>
      <c r="I106" s="10">
        <f>IFERROR(INDEX('04-21'!X:X,MATCH(B106,'04-21'!Z:Z,0),0),"")</f>
        <v>670</v>
      </c>
      <c r="J106" s="10">
        <f>IFERROR(INDEX('04-28'!M:M,MATCH(B106,'04-28'!O:O,0),0),"")</f>
        <v>0</v>
      </c>
      <c r="K106" s="10">
        <f>IFERROR(INDEX('05-26'!Y:Y,MATCH(B106,'05-26'!AA:AA,0),0),"")</f>
        <v>700</v>
      </c>
      <c r="L106" s="10">
        <f>IFERROR(INDEX('06-16'!X:X,MATCH(B106,'06-16'!Z:Z,0),0),"")</f>
        <v>695</v>
      </c>
      <c r="M106" s="10" t="str">
        <f>IFERROR(INDEX('07-08'!S:S,MATCH(B106,'07-08'!B:B,0),0),"")</f>
        <v/>
      </c>
      <c r="N106" s="10" t="str">
        <f>IFERROR(INDEX('07-21'!V:V,MATCH(B106,'07-21'!X:X,0),0),"")</f>
        <v/>
      </c>
      <c r="O106" s="10" t="str">
        <f>IFERROR(INDEX('08-04'!H:H,MATCH(B106,'08-04'!I:I,0),0),"")</f>
        <v/>
      </c>
      <c r="P106" s="10" t="str">
        <f>IFERROR(INDEX('08-05'!R:R,MATCH(B106,'08-05'!S:S,0),0),"")</f>
        <v/>
      </c>
      <c r="Q106" s="10">
        <f>IFERROR(INDEX('08-18'!U:U,MATCH(B106,'08-18'!V:V,0),0),"")</f>
        <v>674</v>
      </c>
      <c r="R106" s="5">
        <f>IFERROR(INDEX('09-01'!M:M,MATCH(B106,'09-01'!N:N,0),0),"")</f>
        <v>692</v>
      </c>
      <c r="S106" s="9">
        <f t="shared" si="3"/>
        <v>6</v>
      </c>
      <c r="T106" s="44">
        <f t="shared" si="4"/>
        <v>4137</v>
      </c>
      <c r="U106" s="44">
        <f t="shared" si="5"/>
        <v>689.5</v>
      </c>
      <c r="V106" s="44">
        <f>IFERROR(SUMPRODUCT(LARGE(G106:R106,{1;2;3;4;5})),"NA")</f>
        <v>3467</v>
      </c>
      <c r="W106" s="45" t="str">
        <f>IFERROR(SUMPRODUCT(LARGE(G106:R106,{1;2;3;4;5;6;7;8;9;10})),"NA")</f>
        <v>NA</v>
      </c>
    </row>
    <row r="107" spans="1:23" x14ac:dyDescent="0.25">
      <c r="A107" s="14">
        <v>104</v>
      </c>
      <c r="B107" s="8" t="s">
        <v>1406</v>
      </c>
      <c r="C107" s="1"/>
      <c r="D107" s="1"/>
      <c r="E107" s="1"/>
      <c r="F107" s="2"/>
      <c r="G107" s="9" t="str">
        <f>IFERROR(INDEX(akva!I:I,MATCH(B107,akva!K:K,0),0),"")</f>
        <v/>
      </c>
      <c r="H107" s="10" t="str">
        <f>IFERROR(INDEX('04-07'!N:N,MATCH(B107,'04-07'!C:C,0),0),"")</f>
        <v/>
      </c>
      <c r="I107" s="10">
        <f>IFERROR(INDEX('04-21'!X:X,MATCH(B107,'04-21'!Z:Z,0),0),"")</f>
        <v>691</v>
      </c>
      <c r="J107" s="10" t="str">
        <f>IFERROR(INDEX('04-28'!M:M,MATCH(B107,'04-28'!O:O,0),0),"")</f>
        <v/>
      </c>
      <c r="K107" s="10">
        <f>IFERROR(INDEX('05-26'!Y:Y,MATCH(B107,'05-26'!AA:AA,0),0),"")</f>
        <v>686</v>
      </c>
      <c r="L107" s="10">
        <f>IFERROR(INDEX('06-16'!X:X,MATCH(B107,'06-16'!Z:Z,0),0),"")</f>
        <v>662</v>
      </c>
      <c r="M107" s="10">
        <f>IFERROR(INDEX('07-08'!S:S,MATCH(B107,'07-08'!B:B,0),0),"")</f>
        <v>674</v>
      </c>
      <c r="N107" s="10">
        <f>IFERROR(INDEX('07-21'!V:V,MATCH(B107,'07-21'!X:X,0),0),"")</f>
        <v>688</v>
      </c>
      <c r="O107" s="10" t="str">
        <f>IFERROR(INDEX('08-04'!H:H,MATCH(B107,'08-04'!I:I,0),0),"")</f>
        <v/>
      </c>
      <c r="P107" s="10" t="str">
        <f>IFERROR(INDEX('08-05'!R:R,MATCH(B107,'08-05'!S:S,0),0),"")</f>
        <v/>
      </c>
      <c r="Q107" s="10">
        <f>IFERROR(INDEX('08-18'!U:U,MATCH(B107,'08-18'!V:V,0),0),"")</f>
        <v>699</v>
      </c>
      <c r="R107" s="5">
        <f>IFERROR(INDEX('09-01'!M:M,MATCH(B107,'09-01'!N:N,0),0),"")</f>
        <v>698</v>
      </c>
      <c r="S107" s="9">
        <f t="shared" si="3"/>
        <v>7</v>
      </c>
      <c r="T107" s="44">
        <f t="shared" si="4"/>
        <v>4798</v>
      </c>
      <c r="U107" s="44">
        <f t="shared" si="5"/>
        <v>685.42857142857144</v>
      </c>
      <c r="V107" s="44">
        <f>IFERROR(SUMPRODUCT(LARGE(G107:R107,{1;2;3;4;5})),"NA")</f>
        <v>3462</v>
      </c>
      <c r="W107" s="45" t="str">
        <f>IFERROR(SUMPRODUCT(LARGE(G107:R107,{1;2;3;4;5;6;7;8;9;10})),"NA")</f>
        <v>NA</v>
      </c>
    </row>
    <row r="108" spans="1:23" x14ac:dyDescent="0.25">
      <c r="A108" s="14">
        <v>105</v>
      </c>
      <c r="B108" s="8" t="s">
        <v>154</v>
      </c>
      <c r="C108" s="1"/>
      <c r="D108" s="1"/>
      <c r="E108" s="1"/>
      <c r="F108" s="2"/>
      <c r="G108" s="9">
        <f>IFERROR(INDEX(akva!I:I,MATCH(B108,akva!K:K,0),0),"")</f>
        <v>683</v>
      </c>
      <c r="H108" s="10" t="str">
        <f>IFERROR(INDEX('04-07'!N:N,MATCH(B108,'04-07'!C:C,0),0),"")</f>
        <v/>
      </c>
      <c r="I108" s="10">
        <f>IFERROR(INDEX('04-21'!X:X,MATCH(B108,'04-21'!Z:Z,0),0),"")</f>
        <v>674</v>
      </c>
      <c r="J108" s="10">
        <f>IFERROR(INDEX('04-28'!M:M,MATCH(B108,'04-28'!O:O,0),0),"")</f>
        <v>763</v>
      </c>
      <c r="K108" s="10">
        <f>IFERROR(INDEX('05-26'!Y:Y,MATCH(B108,'05-26'!AA:AA,0),0),"")</f>
        <v>668</v>
      </c>
      <c r="L108" s="10">
        <f>IFERROR(INDEX('06-16'!X:X,MATCH(B108,'06-16'!Z:Z,0),0),"")</f>
        <v>643</v>
      </c>
      <c r="M108" s="10" t="str">
        <f>IFERROR(INDEX('07-08'!S:S,MATCH(B108,'07-08'!B:B,0),0),"")</f>
        <v/>
      </c>
      <c r="N108" s="10">
        <f>IFERROR(INDEX('07-21'!V:V,MATCH(B108,'07-21'!X:X,0),0),"")</f>
        <v>653</v>
      </c>
      <c r="O108" s="10" t="str">
        <f>IFERROR(INDEX('08-04'!H:H,MATCH(B108,'08-04'!I:I,0),0),"")</f>
        <v/>
      </c>
      <c r="P108" s="10" t="str">
        <f>IFERROR(INDEX('08-05'!R:R,MATCH(B108,'08-05'!S:S,0),0),"")</f>
        <v/>
      </c>
      <c r="Q108" s="10">
        <f>IFERROR(INDEX('08-18'!U:U,MATCH(B108,'08-18'!V:V,0),0),"")</f>
        <v>671</v>
      </c>
      <c r="R108" s="5">
        <f>IFERROR(INDEX('09-01'!M:M,MATCH(B108,'09-01'!N:N,0),0),"")</f>
        <v>656</v>
      </c>
      <c r="S108" s="9">
        <f t="shared" si="3"/>
        <v>8</v>
      </c>
      <c r="T108" s="44">
        <f t="shared" si="4"/>
        <v>5411</v>
      </c>
      <c r="U108" s="44">
        <f t="shared" si="5"/>
        <v>676.375</v>
      </c>
      <c r="V108" s="44">
        <f>IFERROR(SUMPRODUCT(LARGE(G108:R108,{1;2;3;4;5})),"NA")</f>
        <v>3459</v>
      </c>
      <c r="W108" s="45" t="str">
        <f>IFERROR(SUMPRODUCT(LARGE(G108:R108,{1;2;3;4;5;6;7;8;9;10})),"NA")</f>
        <v>NA</v>
      </c>
    </row>
    <row r="109" spans="1:23" x14ac:dyDescent="0.25">
      <c r="A109" s="14">
        <v>106</v>
      </c>
      <c r="B109" s="8" t="s">
        <v>1422</v>
      </c>
      <c r="C109" s="1"/>
      <c r="D109" s="1"/>
      <c r="E109" s="1"/>
      <c r="F109" s="2"/>
      <c r="G109" s="9" t="str">
        <f>IFERROR(INDEX(akva!I:I,MATCH(B109,akva!K:K,0),0),"")</f>
        <v/>
      </c>
      <c r="H109" s="10" t="str">
        <f>IFERROR(INDEX('04-07'!N:N,MATCH(B109,'04-07'!C:C,0),0),"")</f>
        <v/>
      </c>
      <c r="I109" s="10">
        <f>IFERROR(INDEX('04-21'!X:X,MATCH(B109,'04-21'!Z:Z,0),0),"")</f>
        <v>639</v>
      </c>
      <c r="J109" s="10" t="str">
        <f>IFERROR(INDEX('04-28'!M:M,MATCH(B109,'04-28'!O:O,0),0),"")</f>
        <v/>
      </c>
      <c r="K109" s="10">
        <f>IFERROR(INDEX('05-26'!Y:Y,MATCH(B109,'05-26'!AA:AA,0),0),"")</f>
        <v>643</v>
      </c>
      <c r="L109" s="10">
        <f>IFERROR(INDEX('06-16'!X:X,MATCH(B109,'06-16'!Z:Z,0),0),"")</f>
        <v>638</v>
      </c>
      <c r="M109" s="10">
        <f>IFERROR(INDEX('07-08'!S:S,MATCH(B109,'07-08'!B:B,0),0),"")</f>
        <v>743</v>
      </c>
      <c r="N109" s="10">
        <f>IFERROR(INDEX('07-21'!V:V,MATCH(B109,'07-21'!X:X,0),0),"")</f>
        <v>610</v>
      </c>
      <c r="O109" s="10">
        <f>IFERROR(INDEX('08-04'!H:H,MATCH(B109,'08-04'!I:I,0),0),"")</f>
        <v>701</v>
      </c>
      <c r="P109" s="10" t="str">
        <f>IFERROR(INDEX('08-05'!R:R,MATCH(B109,'08-05'!S:S,0),0),"")</f>
        <v/>
      </c>
      <c r="Q109" s="10" t="str">
        <f>IFERROR(INDEX('08-18'!U:U,MATCH(B109,'08-18'!V:V,0),0),"")</f>
        <v/>
      </c>
      <c r="R109" s="5">
        <f>IFERROR(INDEX('09-01'!M:M,MATCH(B109,'09-01'!N:N,0),0),"")</f>
        <v>730</v>
      </c>
      <c r="S109" s="9">
        <f t="shared" si="3"/>
        <v>7</v>
      </c>
      <c r="T109" s="44">
        <f t="shared" si="4"/>
        <v>4704</v>
      </c>
      <c r="U109" s="44">
        <f t="shared" si="5"/>
        <v>672</v>
      </c>
      <c r="V109" s="44">
        <f>IFERROR(SUMPRODUCT(LARGE(G109:R109,{1;2;3;4;5})),"NA")</f>
        <v>3456</v>
      </c>
      <c r="W109" s="45" t="str">
        <f>IFERROR(SUMPRODUCT(LARGE(G109:R109,{1;2;3;4;5;6;7;8;9;10})),"NA")</f>
        <v>NA</v>
      </c>
    </row>
    <row r="110" spans="1:23" x14ac:dyDescent="0.25">
      <c r="A110" s="14">
        <v>107</v>
      </c>
      <c r="B110" s="8" t="s">
        <v>138</v>
      </c>
      <c r="C110" s="1"/>
      <c r="D110" s="1"/>
      <c r="E110" s="1"/>
      <c r="F110" s="2"/>
      <c r="G110" s="9">
        <f>IFERROR(INDEX(akva!I:I,MATCH(B110,akva!K:K,0),0),"")</f>
        <v>738</v>
      </c>
      <c r="H110" s="10" t="str">
        <f>IFERROR(INDEX('04-07'!N:N,MATCH(B110,'04-07'!C:C,0),0),"")</f>
        <v/>
      </c>
      <c r="I110" s="10">
        <f>IFERROR(INDEX('04-21'!X:X,MATCH(B110,'04-21'!Z:Z,0),0),"")</f>
        <v>705</v>
      </c>
      <c r="J110" s="10" t="str">
        <f>IFERROR(INDEX('04-28'!M:M,MATCH(B110,'04-28'!O:O,0),0),"")</f>
        <v/>
      </c>
      <c r="K110" s="10">
        <f>IFERROR(INDEX('05-26'!Y:Y,MATCH(B110,'05-26'!AA:AA,0),0),"")</f>
        <v>624</v>
      </c>
      <c r="L110" s="10" t="str">
        <f>IFERROR(INDEX('06-16'!X:X,MATCH(B110,'06-16'!Z:Z,0),0),"")</f>
        <v/>
      </c>
      <c r="M110" s="10" t="str">
        <f>IFERROR(INDEX('07-08'!S:S,MATCH(B110,'07-08'!B:B,0),0),"")</f>
        <v/>
      </c>
      <c r="N110" s="10">
        <f>IFERROR(INDEX('07-21'!V:V,MATCH(B110,'07-21'!X:X,0),0),"")</f>
        <v>499</v>
      </c>
      <c r="O110" s="10" t="str">
        <f>IFERROR(INDEX('08-04'!H:H,MATCH(B110,'08-04'!I:I,0),0),"")</f>
        <v/>
      </c>
      <c r="P110" s="10" t="str">
        <f>IFERROR(INDEX('08-05'!R:R,MATCH(B110,'08-05'!S:S,0),0),"")</f>
        <v/>
      </c>
      <c r="Q110" s="10">
        <f>IFERROR(INDEX('08-18'!U:U,MATCH(B110,'08-18'!V:V,0),0),"")</f>
        <v>675</v>
      </c>
      <c r="R110" s="5">
        <f>IFERROR(INDEX('09-01'!M:M,MATCH(B110,'09-01'!N:N,0),0),"")</f>
        <v>707</v>
      </c>
      <c r="S110" s="9">
        <f t="shared" si="3"/>
        <v>6</v>
      </c>
      <c r="T110" s="44">
        <f t="shared" si="4"/>
        <v>3948</v>
      </c>
      <c r="U110" s="44">
        <f t="shared" si="5"/>
        <v>658</v>
      </c>
      <c r="V110" s="44">
        <f>IFERROR(SUMPRODUCT(LARGE(G110:R110,{1;2;3;4;5})),"NA")</f>
        <v>3449</v>
      </c>
      <c r="W110" s="45" t="str">
        <f>IFERROR(SUMPRODUCT(LARGE(G110:R110,{1;2;3;4;5;6;7;8;9;10})),"NA")</f>
        <v>NA</v>
      </c>
    </row>
    <row r="111" spans="1:23" x14ac:dyDescent="0.25">
      <c r="A111" s="14">
        <v>108</v>
      </c>
      <c r="B111" s="8" t="s">
        <v>1458</v>
      </c>
      <c r="C111" s="1"/>
      <c r="D111" s="1"/>
      <c r="E111" s="1"/>
      <c r="F111" s="2"/>
      <c r="G111" s="9" t="str">
        <f>IFERROR(INDEX(akva!I:I,MATCH(B111,akva!K:K,0),0),"")</f>
        <v/>
      </c>
      <c r="H111" s="10" t="str">
        <f>IFERROR(INDEX('04-07'!N:N,MATCH(B111,'04-07'!C:C,0),0),"")</f>
        <v/>
      </c>
      <c r="I111" s="10">
        <f>IFERROR(INDEX('04-21'!X:X,MATCH(B111,'04-21'!Z:Z,0),0),"")</f>
        <v>662</v>
      </c>
      <c r="J111" s="10" t="str">
        <f>IFERROR(INDEX('04-28'!M:M,MATCH(B111,'04-28'!O:O,0),0),"")</f>
        <v/>
      </c>
      <c r="K111" s="10">
        <f>IFERROR(INDEX('05-26'!Y:Y,MATCH(B111,'05-26'!AA:AA,0),0),"")</f>
        <v>679</v>
      </c>
      <c r="L111" s="10">
        <f>IFERROR(INDEX('06-16'!X:X,MATCH(B111,'06-16'!Z:Z,0),0),"")</f>
        <v>687</v>
      </c>
      <c r="M111" s="10" t="str">
        <f>IFERROR(INDEX('07-08'!S:S,MATCH(B111,'07-08'!B:B,0),0),"")</f>
        <v/>
      </c>
      <c r="N111" s="10" t="str">
        <f>IFERROR(INDEX('07-21'!V:V,MATCH(B111,'07-21'!X:X,0),0),"")</f>
        <v/>
      </c>
      <c r="O111" s="10" t="str">
        <f>IFERROR(INDEX('08-04'!H:H,MATCH(B111,'08-04'!I:I,0),0),"")</f>
        <v/>
      </c>
      <c r="P111" s="10" t="str">
        <f>IFERROR(INDEX('08-05'!R:R,MATCH(B111,'08-05'!S:S,0),0),"")</f>
        <v/>
      </c>
      <c r="Q111" s="10">
        <f>IFERROR(INDEX('08-18'!U:U,MATCH(B111,'08-18'!V:V,0),0),"")</f>
        <v>683</v>
      </c>
      <c r="R111" s="5">
        <f>IFERROR(INDEX('09-01'!M:M,MATCH(B111,'09-01'!N:N,0),0),"")</f>
        <v>726</v>
      </c>
      <c r="S111" s="9">
        <f t="shared" si="3"/>
        <v>5</v>
      </c>
      <c r="T111" s="44">
        <f t="shared" si="4"/>
        <v>3437</v>
      </c>
      <c r="U111" s="44">
        <f t="shared" si="5"/>
        <v>687.4</v>
      </c>
      <c r="V111" s="44">
        <f>IFERROR(SUMPRODUCT(LARGE(G111:R111,{1;2;3;4;5})),"NA")</f>
        <v>3437</v>
      </c>
      <c r="W111" s="45" t="str">
        <f>IFERROR(SUMPRODUCT(LARGE(G111:R111,{1;2;3;4;5;6;7;8;9;10})),"NA")</f>
        <v>NA</v>
      </c>
    </row>
    <row r="112" spans="1:23" x14ac:dyDescent="0.25">
      <c r="A112" s="14">
        <v>109</v>
      </c>
      <c r="B112" s="8" t="s">
        <v>44</v>
      </c>
      <c r="C112" s="1"/>
      <c r="D112" s="1"/>
      <c r="E112" s="1"/>
      <c r="F112" s="2"/>
      <c r="G112" s="9">
        <f>IFERROR(INDEX(akva!I:I,MATCH(B112,akva!K:K,0),0),"")</f>
        <v>661</v>
      </c>
      <c r="H112" s="10" t="str">
        <f>IFERROR(INDEX('04-07'!N:N,MATCH(B112,'04-07'!C:C,0),0),"")</f>
        <v/>
      </c>
      <c r="I112" s="10">
        <f>IFERROR(INDEX('04-21'!X:X,MATCH(B112,'04-21'!Z:Z,0),0),"")</f>
        <v>684</v>
      </c>
      <c r="J112" s="10" t="str">
        <f>IFERROR(INDEX('04-28'!M:M,MATCH(B112,'04-28'!O:O,0),0),"")</f>
        <v/>
      </c>
      <c r="K112" s="10">
        <f>IFERROR(INDEX('05-26'!Y:Y,MATCH(B112,'05-26'!AA:AA,0),0),"")</f>
        <v>697</v>
      </c>
      <c r="L112" s="10">
        <f>IFERROR(INDEX('06-16'!X:X,MATCH(B112,'06-16'!Z:Z,0),0),"")</f>
        <v>706</v>
      </c>
      <c r="M112" s="10" t="str">
        <f>IFERROR(INDEX('07-08'!S:S,MATCH(B112,'07-08'!B:B,0),0),"")</f>
        <v/>
      </c>
      <c r="N112" s="10">
        <f>IFERROR(INDEX('07-21'!V:V,MATCH(B112,'07-21'!X:X,0),0),"")</f>
        <v>677</v>
      </c>
      <c r="O112" s="10">
        <f>IFERROR(INDEX('08-04'!H:H,MATCH(B112,'08-04'!I:I,0),0),"")</f>
        <v>645</v>
      </c>
      <c r="P112" s="10" t="str">
        <f>IFERROR(INDEX('08-05'!R:R,MATCH(B112,'08-05'!S:S,0),0),"")</f>
        <v/>
      </c>
      <c r="Q112" s="10">
        <f>IFERROR(INDEX('08-18'!U:U,MATCH(B112,'08-18'!V:V,0),0),"")</f>
        <v>662</v>
      </c>
      <c r="R112" s="5" t="str">
        <f>IFERROR(INDEX('09-01'!M:M,MATCH(B112,'09-01'!N:N,0),0),"")</f>
        <v/>
      </c>
      <c r="S112" s="9">
        <f t="shared" si="3"/>
        <v>7</v>
      </c>
      <c r="T112" s="44">
        <f t="shared" si="4"/>
        <v>4732</v>
      </c>
      <c r="U112" s="44">
        <f t="shared" si="5"/>
        <v>676</v>
      </c>
      <c r="V112" s="44">
        <f>IFERROR(SUMPRODUCT(LARGE(G112:R112,{1;2;3;4;5})),"NA")</f>
        <v>3426</v>
      </c>
      <c r="W112" s="45" t="str">
        <f>IFERROR(SUMPRODUCT(LARGE(G112:R112,{1;2;3;4;5;6;7;8;9;10})),"NA")</f>
        <v>NA</v>
      </c>
    </row>
    <row r="113" spans="1:23" x14ac:dyDescent="0.25">
      <c r="A113" s="14">
        <v>110</v>
      </c>
      <c r="B113" s="8" t="s">
        <v>1572</v>
      </c>
      <c r="C113" s="1"/>
      <c r="D113" s="1"/>
      <c r="E113" s="1"/>
      <c r="F113" s="2"/>
      <c r="G113" s="9" t="str">
        <f>IFERROR(INDEX(akva!I:I,MATCH(B113,akva!K:K,0),0),"")</f>
        <v/>
      </c>
      <c r="H113" s="10" t="str">
        <f>IFERROR(INDEX('04-07'!N:N,MATCH(B113,'04-07'!C:C,0),0),"")</f>
        <v/>
      </c>
      <c r="I113" s="10">
        <f>IFERROR(INDEX('04-21'!X:X,MATCH(B113,'04-21'!Z:Z,0),0),"")</f>
        <v>644</v>
      </c>
      <c r="J113" s="10" t="str">
        <f>IFERROR(INDEX('04-28'!M:M,MATCH(B113,'04-28'!O:O,0),0),"")</f>
        <v/>
      </c>
      <c r="K113" s="10">
        <f>IFERROR(INDEX('05-26'!Y:Y,MATCH(B113,'05-26'!AA:AA,0),0),"")</f>
        <v>686</v>
      </c>
      <c r="L113" s="10">
        <f>IFERROR(INDEX('06-16'!X:X,MATCH(B113,'06-16'!Z:Z,0),0),"")</f>
        <v>672</v>
      </c>
      <c r="M113" s="10" t="str">
        <f>IFERROR(INDEX('07-08'!S:S,MATCH(B113,'07-08'!B:B,0),0),"")</f>
        <v/>
      </c>
      <c r="N113" s="10">
        <f>IFERROR(INDEX('07-21'!V:V,MATCH(B113,'07-21'!X:X,0),0),"")</f>
        <v>705</v>
      </c>
      <c r="O113" s="10" t="str">
        <f>IFERROR(INDEX('08-04'!H:H,MATCH(B113,'08-04'!I:I,0),0),"")</f>
        <v/>
      </c>
      <c r="P113" s="10">
        <f>IFERROR(INDEX('08-05'!R:R,MATCH(B113,'08-05'!S:S,0),0),"")</f>
        <v>679</v>
      </c>
      <c r="Q113" s="10" t="str">
        <f>IFERROR(INDEX('08-18'!U:U,MATCH(B113,'08-18'!V:V,0),0),"")</f>
        <v/>
      </c>
      <c r="R113" s="5">
        <f>IFERROR(INDEX('09-01'!M:M,MATCH(B113,'09-01'!N:N,0),0),"")</f>
        <v>670</v>
      </c>
      <c r="S113" s="9">
        <f t="shared" si="3"/>
        <v>6</v>
      </c>
      <c r="T113" s="44">
        <f t="shared" si="4"/>
        <v>4056</v>
      </c>
      <c r="U113" s="44">
        <f t="shared" si="5"/>
        <v>676</v>
      </c>
      <c r="V113" s="44">
        <f>IFERROR(SUMPRODUCT(LARGE(G113:R113,{1;2;3;4;5})),"NA")</f>
        <v>3412</v>
      </c>
      <c r="W113" s="45" t="str">
        <f>IFERROR(SUMPRODUCT(LARGE(G113:R113,{1;2;3;4;5;6;7;8;9;10})),"NA")</f>
        <v>NA</v>
      </c>
    </row>
    <row r="114" spans="1:23" x14ac:dyDescent="0.25">
      <c r="A114" s="14">
        <v>111</v>
      </c>
      <c r="B114" s="8" t="s">
        <v>1434</v>
      </c>
      <c r="C114" s="1"/>
      <c r="D114" s="1"/>
      <c r="E114" s="1"/>
      <c r="F114" s="2"/>
      <c r="G114" s="9" t="str">
        <f>IFERROR(INDEX(akva!I:I,MATCH(B114,akva!K:K,0),0),"")</f>
        <v/>
      </c>
      <c r="H114" s="10" t="str">
        <f>IFERROR(INDEX('04-07'!N:N,MATCH(B114,'04-07'!C:C,0),0),"")</f>
        <v/>
      </c>
      <c r="I114" s="10">
        <f>IFERROR(INDEX('04-21'!X:X,MATCH(B114,'04-21'!Z:Z,0),0),"")</f>
        <v>629</v>
      </c>
      <c r="J114" s="10" t="str">
        <f>IFERROR(INDEX('04-28'!M:M,MATCH(B114,'04-28'!O:O,0),0),"")</f>
        <v/>
      </c>
      <c r="K114" s="10">
        <f>IFERROR(INDEX('05-26'!Y:Y,MATCH(B114,'05-26'!AA:AA,0),0),"")</f>
        <v>670</v>
      </c>
      <c r="L114" s="10">
        <f>IFERROR(INDEX('06-16'!X:X,MATCH(B114,'06-16'!Z:Z,0),0),"")</f>
        <v>681</v>
      </c>
      <c r="M114" s="10" t="str">
        <f>IFERROR(INDEX('07-08'!S:S,MATCH(B114,'07-08'!B:B,0),0),"")</f>
        <v/>
      </c>
      <c r="N114" s="10">
        <f>IFERROR(INDEX('07-21'!V:V,MATCH(B114,'07-21'!X:X,0),0),"")</f>
        <v>678</v>
      </c>
      <c r="O114" s="10" t="str">
        <f>IFERROR(INDEX('08-04'!H:H,MATCH(B114,'08-04'!I:I,0),0),"")</f>
        <v/>
      </c>
      <c r="P114" s="10" t="str">
        <f>IFERROR(INDEX('08-05'!R:R,MATCH(B114,'08-05'!S:S,0),0),"")</f>
        <v/>
      </c>
      <c r="Q114" s="10">
        <f>IFERROR(INDEX('08-18'!U:U,MATCH(B114,'08-18'!V:V,0),0),"")</f>
        <v>672</v>
      </c>
      <c r="R114" s="5">
        <f>IFERROR(INDEX('09-01'!M:M,MATCH(B114,'09-01'!N:N,0),0),"")</f>
        <v>681</v>
      </c>
      <c r="S114" s="9">
        <f t="shared" si="3"/>
        <v>6</v>
      </c>
      <c r="T114" s="44">
        <f t="shared" si="4"/>
        <v>4011</v>
      </c>
      <c r="U114" s="44">
        <f t="shared" si="5"/>
        <v>668.5</v>
      </c>
      <c r="V114" s="44">
        <f>IFERROR(SUMPRODUCT(LARGE(G114:R114,{1;2;3;4;5})),"NA")</f>
        <v>3382</v>
      </c>
      <c r="W114" s="45" t="str">
        <f>IFERROR(SUMPRODUCT(LARGE(G114:R114,{1;2;3;4;5;6;7;8;9;10})),"NA")</f>
        <v>NA</v>
      </c>
    </row>
    <row r="115" spans="1:23" x14ac:dyDescent="0.25">
      <c r="A115" s="14">
        <v>112</v>
      </c>
      <c r="B115" s="8" t="s">
        <v>1456</v>
      </c>
      <c r="C115" s="1"/>
      <c r="D115" s="1"/>
      <c r="E115" s="1"/>
      <c r="F115" s="2"/>
      <c r="G115" s="9" t="str">
        <f>IFERROR(INDEX(akva!I:I,MATCH(B115,akva!K:K,0),0),"")</f>
        <v/>
      </c>
      <c r="H115" s="10" t="str">
        <f>IFERROR(INDEX('04-07'!N:N,MATCH(B115,'04-07'!C:C,0),0),"")</f>
        <v/>
      </c>
      <c r="I115" s="10">
        <f>IFERROR(INDEX('04-21'!X:X,MATCH(B115,'04-21'!Z:Z,0),0),"")</f>
        <v>671</v>
      </c>
      <c r="J115" s="10" t="str">
        <f>IFERROR(INDEX('04-28'!M:M,MATCH(B115,'04-28'!O:O,0),0),"")</f>
        <v/>
      </c>
      <c r="K115" s="10">
        <f>IFERROR(INDEX('05-26'!Y:Y,MATCH(B115,'05-26'!AA:AA,0),0),"")</f>
        <v>670</v>
      </c>
      <c r="L115" s="10">
        <f>IFERROR(INDEX('06-16'!X:X,MATCH(B115,'06-16'!Z:Z,0),0),"")</f>
        <v>669</v>
      </c>
      <c r="M115" s="10" t="str">
        <f>IFERROR(INDEX('07-08'!S:S,MATCH(B115,'07-08'!B:B,0),0),"")</f>
        <v/>
      </c>
      <c r="N115" s="10">
        <f>IFERROR(INDEX('07-21'!V:V,MATCH(B115,'07-21'!X:X,0),0),"")</f>
        <v>687</v>
      </c>
      <c r="O115" s="10" t="str">
        <f>IFERROR(INDEX('08-04'!H:H,MATCH(B115,'08-04'!I:I,0),0),"")</f>
        <v/>
      </c>
      <c r="P115" s="10" t="str">
        <f>IFERROR(INDEX('08-05'!R:R,MATCH(B115,'08-05'!S:S,0),0),"")</f>
        <v/>
      </c>
      <c r="Q115" s="10">
        <f>IFERROR(INDEX('08-18'!U:U,MATCH(B115,'08-18'!V:V,0),0),"")</f>
        <v>665</v>
      </c>
      <c r="R115" s="5">
        <f>IFERROR(INDEX('09-01'!M:M,MATCH(B115,'09-01'!N:N,0),0),"")</f>
        <v>678</v>
      </c>
      <c r="S115" s="9">
        <f t="shared" si="3"/>
        <v>6</v>
      </c>
      <c r="T115" s="44">
        <f t="shared" si="4"/>
        <v>4040</v>
      </c>
      <c r="U115" s="44">
        <f t="shared" si="5"/>
        <v>673.33333333333337</v>
      </c>
      <c r="V115" s="44">
        <f>IFERROR(SUMPRODUCT(LARGE(G115:R115,{1;2;3;4;5})),"NA")</f>
        <v>3375</v>
      </c>
      <c r="W115" s="45" t="str">
        <f>IFERROR(SUMPRODUCT(LARGE(G115:R115,{1;2;3;4;5;6;7;8;9;10})),"NA")</f>
        <v>NA</v>
      </c>
    </row>
    <row r="116" spans="1:23" x14ac:dyDescent="0.25">
      <c r="A116" s="14">
        <v>113</v>
      </c>
      <c r="B116" s="8" t="s">
        <v>59</v>
      </c>
      <c r="C116" s="1"/>
      <c r="D116" s="1"/>
      <c r="E116" s="1"/>
      <c r="F116" s="2"/>
      <c r="G116" s="9">
        <f>IFERROR(INDEX(akva!I:I,MATCH(B116,akva!K:K,0),0),"")</f>
        <v>669</v>
      </c>
      <c r="H116" s="10" t="str">
        <f>IFERROR(INDEX('04-07'!N:N,MATCH(B116,'04-07'!C:C,0),0),"")</f>
        <v/>
      </c>
      <c r="I116" s="10">
        <f>IFERROR(INDEX('04-21'!X:X,MATCH(B116,'04-21'!Z:Z,0),0),"")</f>
        <v>635</v>
      </c>
      <c r="J116" s="10">
        <f>IFERROR(INDEX('04-28'!M:M,MATCH(B116,'04-28'!O:O,0),0),"")</f>
        <v>759</v>
      </c>
      <c r="K116" s="10">
        <f>IFERROR(INDEX('05-26'!Y:Y,MATCH(B116,'05-26'!AA:AA,0),0),"")</f>
        <v>628</v>
      </c>
      <c r="L116" s="10">
        <f>IFERROR(INDEX('06-16'!X:X,MATCH(B116,'06-16'!Z:Z,0),0),"")</f>
        <v>595</v>
      </c>
      <c r="M116" s="10" t="str">
        <f>IFERROR(INDEX('07-08'!S:S,MATCH(B116,'07-08'!B:B,0),0),"")</f>
        <v/>
      </c>
      <c r="N116" s="10">
        <f>IFERROR(INDEX('07-21'!V:V,MATCH(B116,'07-21'!X:X,0),0),"")</f>
        <v>605</v>
      </c>
      <c r="O116" s="10" t="str">
        <f>IFERROR(INDEX('08-04'!H:H,MATCH(B116,'08-04'!I:I,0),0),"")</f>
        <v/>
      </c>
      <c r="P116" s="10" t="str">
        <f>IFERROR(INDEX('08-05'!R:R,MATCH(B116,'08-05'!S:S,0),0),"")</f>
        <v/>
      </c>
      <c r="Q116" s="10">
        <f>IFERROR(INDEX('08-18'!U:U,MATCH(B116,'08-18'!V:V,0),0),"")</f>
        <v>649</v>
      </c>
      <c r="R116" s="5">
        <f>IFERROR(INDEX('09-01'!M:M,MATCH(B116,'09-01'!N:N,0),0),"")</f>
        <v>608</v>
      </c>
      <c r="S116" s="9">
        <f t="shared" si="3"/>
        <v>8</v>
      </c>
      <c r="T116" s="44">
        <f t="shared" si="4"/>
        <v>5148</v>
      </c>
      <c r="U116" s="44">
        <f t="shared" si="5"/>
        <v>643.5</v>
      </c>
      <c r="V116" s="44">
        <f>IFERROR(SUMPRODUCT(LARGE(G116:R116,{1;2;3;4;5})),"NA")</f>
        <v>3340</v>
      </c>
      <c r="W116" s="45" t="str">
        <f>IFERROR(SUMPRODUCT(LARGE(G116:R116,{1;2;3;4;5;6;7;8;9;10})),"NA")</f>
        <v>NA</v>
      </c>
    </row>
    <row r="117" spans="1:23" x14ac:dyDescent="0.25">
      <c r="A117" s="14">
        <v>114</v>
      </c>
      <c r="B117" s="8" t="s">
        <v>1420</v>
      </c>
      <c r="C117" s="1"/>
      <c r="D117" s="1"/>
      <c r="E117" s="1"/>
      <c r="F117" s="2"/>
      <c r="G117" s="9" t="str">
        <f>IFERROR(INDEX(akva!I:I,MATCH(B117,akva!K:K,0),0),"")</f>
        <v/>
      </c>
      <c r="H117" s="10" t="str">
        <f>IFERROR(INDEX('04-07'!N:N,MATCH(B117,'04-07'!C:C,0),0),"")</f>
        <v/>
      </c>
      <c r="I117" s="10">
        <f>IFERROR(INDEX('04-21'!X:X,MATCH(B117,'04-21'!Z:Z,0),0),"")</f>
        <v>528</v>
      </c>
      <c r="J117" s="10" t="str">
        <f>IFERROR(INDEX('04-28'!M:M,MATCH(B117,'04-28'!O:O,0),0),"")</f>
        <v/>
      </c>
      <c r="K117" s="10">
        <f>IFERROR(INDEX('05-26'!Y:Y,MATCH(B117,'05-26'!AA:AA,0),0),"")</f>
        <v>594</v>
      </c>
      <c r="L117" s="10">
        <f>IFERROR(INDEX('06-16'!X:X,MATCH(B117,'06-16'!Z:Z,0),0),"")</f>
        <v>624</v>
      </c>
      <c r="M117" s="10" t="str">
        <f>IFERROR(INDEX('07-08'!S:S,MATCH(B117,'07-08'!B:B,0),0),"")</f>
        <v/>
      </c>
      <c r="N117" s="10">
        <f>IFERROR(INDEX('07-21'!V:V,MATCH(B117,'07-21'!X:X,0),0),"")</f>
        <v>671</v>
      </c>
      <c r="O117" s="10" t="str">
        <f>IFERROR(INDEX('08-04'!H:H,MATCH(B117,'08-04'!I:I,0),0),"")</f>
        <v/>
      </c>
      <c r="P117" s="10">
        <f>IFERROR(INDEX('08-05'!R:R,MATCH(B117,'08-05'!S:S,0),0),"")</f>
        <v>636</v>
      </c>
      <c r="Q117" s="10">
        <f>IFERROR(INDEX('08-18'!U:U,MATCH(B117,'08-18'!V:V,0),0),"")</f>
        <v>674</v>
      </c>
      <c r="R117" s="5">
        <f>IFERROR(INDEX('09-01'!M:M,MATCH(B117,'09-01'!N:N,0),0),"")</f>
        <v>721</v>
      </c>
      <c r="S117" s="9">
        <f t="shared" si="3"/>
        <v>7</v>
      </c>
      <c r="T117" s="44">
        <f t="shared" si="4"/>
        <v>4448</v>
      </c>
      <c r="U117" s="44">
        <f t="shared" si="5"/>
        <v>635.42857142857144</v>
      </c>
      <c r="V117" s="44">
        <f>IFERROR(SUMPRODUCT(LARGE(G117:R117,{1;2;3;4;5})),"NA")</f>
        <v>3326</v>
      </c>
      <c r="W117" s="45" t="str">
        <f>IFERROR(SUMPRODUCT(LARGE(G117:R117,{1;2;3;4;5;6;7;8;9;10})),"NA")</f>
        <v>NA</v>
      </c>
    </row>
    <row r="118" spans="1:23" x14ac:dyDescent="0.25">
      <c r="A118" s="14">
        <v>115</v>
      </c>
      <c r="B118" s="8" t="s">
        <v>155</v>
      </c>
      <c r="C118" s="1"/>
      <c r="D118" s="1"/>
      <c r="E118" s="1"/>
      <c r="F118" s="2"/>
      <c r="G118" s="9">
        <f>IFERROR(INDEX(akva!I:I,MATCH(B118,akva!K:K,0),0),"")</f>
        <v>638</v>
      </c>
      <c r="H118" s="10" t="str">
        <f>IFERROR(INDEX('04-07'!N:N,MATCH(B118,'04-07'!C:C,0),0),"")</f>
        <v/>
      </c>
      <c r="I118" s="10">
        <f>IFERROR(INDEX('04-21'!X:X,MATCH(B118,'04-21'!Z:Z,0),0),"")</f>
        <v>633</v>
      </c>
      <c r="J118" s="10">
        <f>IFERROR(INDEX('04-28'!M:M,MATCH(B118,'04-28'!O:O,0),0),"")</f>
        <v>730</v>
      </c>
      <c r="K118" s="10">
        <f>IFERROR(INDEX('05-26'!Y:Y,MATCH(B118,'05-26'!AA:AA,0),0),"")</f>
        <v>655</v>
      </c>
      <c r="L118" s="10">
        <f>IFERROR(INDEX('06-16'!X:X,MATCH(B118,'06-16'!Z:Z,0),0),"")</f>
        <v>629</v>
      </c>
      <c r="M118" s="10" t="str">
        <f>IFERROR(INDEX('07-08'!S:S,MATCH(B118,'07-08'!B:B,0),0),"")</f>
        <v/>
      </c>
      <c r="N118" s="10">
        <f>IFERROR(INDEX('07-21'!V:V,MATCH(B118,'07-21'!X:X,0),0),"")</f>
        <v>648</v>
      </c>
      <c r="O118" s="10" t="str">
        <f>IFERROR(INDEX('08-04'!H:H,MATCH(B118,'08-04'!I:I,0),0),"")</f>
        <v/>
      </c>
      <c r="P118" s="10" t="str">
        <f>IFERROR(INDEX('08-05'!R:R,MATCH(B118,'08-05'!S:S,0),0),"")</f>
        <v/>
      </c>
      <c r="Q118" s="10">
        <f>IFERROR(INDEX('08-18'!U:U,MATCH(B118,'08-18'!V:V,0),0),"")</f>
        <v>631</v>
      </c>
      <c r="R118" s="5">
        <f>IFERROR(INDEX('09-01'!M:M,MATCH(B118,'09-01'!N:N,0),0),"")</f>
        <v>636</v>
      </c>
      <c r="S118" s="9">
        <f t="shared" si="3"/>
        <v>8</v>
      </c>
      <c r="T118" s="44">
        <f t="shared" si="4"/>
        <v>5200</v>
      </c>
      <c r="U118" s="44">
        <f t="shared" si="5"/>
        <v>650</v>
      </c>
      <c r="V118" s="44">
        <f>IFERROR(SUMPRODUCT(LARGE(G118:R118,{1;2;3;4;5})),"NA")</f>
        <v>3307</v>
      </c>
      <c r="W118" s="45" t="str">
        <f>IFERROR(SUMPRODUCT(LARGE(G118:R118,{1;2;3;4;5;6;7;8;9;10})),"NA")</f>
        <v>NA</v>
      </c>
    </row>
    <row r="119" spans="1:23" x14ac:dyDescent="0.25">
      <c r="A119" s="14">
        <v>116</v>
      </c>
      <c r="B119" s="8" t="s">
        <v>1490</v>
      </c>
      <c r="C119" s="1"/>
      <c r="D119" s="1"/>
      <c r="E119" s="1"/>
      <c r="F119" s="2"/>
      <c r="G119" s="9" t="str">
        <f>IFERROR(INDEX(akva!I:I,MATCH(B119,akva!K:K,0),0),"")</f>
        <v/>
      </c>
      <c r="H119" s="10" t="str">
        <f>IFERROR(INDEX('04-07'!N:N,MATCH(B119,'04-07'!C:C,0),0),"")</f>
        <v/>
      </c>
      <c r="I119" s="10">
        <f>IFERROR(INDEX('04-21'!X:X,MATCH(B119,'04-21'!Z:Z,0),0),"")</f>
        <v>629</v>
      </c>
      <c r="J119" s="10" t="str">
        <f>IFERROR(INDEX('04-28'!M:M,MATCH(B119,'04-28'!O:O,0),0),"")</f>
        <v/>
      </c>
      <c r="K119" s="10">
        <f>IFERROR(INDEX('05-26'!Y:Y,MATCH(B119,'05-26'!AA:AA,0),0),"")</f>
        <v>648</v>
      </c>
      <c r="L119" s="10">
        <f>IFERROR(INDEX('06-16'!X:X,MATCH(B119,'06-16'!Z:Z,0),0),"")</f>
        <v>633</v>
      </c>
      <c r="M119" s="10" t="str">
        <f>IFERROR(INDEX('07-08'!S:S,MATCH(B119,'07-08'!B:B,0),0),"")</f>
        <v/>
      </c>
      <c r="N119" s="10">
        <f>IFERROR(INDEX('07-21'!V:V,MATCH(B119,'07-21'!X:X,0),0),"")</f>
        <v>692</v>
      </c>
      <c r="O119" s="10" t="str">
        <f>IFERROR(INDEX('08-04'!H:H,MATCH(B119,'08-04'!I:I,0),0),"")</f>
        <v/>
      </c>
      <c r="P119" s="10" t="str">
        <f>IFERROR(INDEX('08-05'!R:R,MATCH(B119,'08-05'!S:S,0),0),"")</f>
        <v/>
      </c>
      <c r="Q119" s="10" t="str">
        <f>IFERROR(INDEX('08-18'!U:U,MATCH(B119,'08-18'!V:V,0),0),"")</f>
        <v/>
      </c>
      <c r="R119" s="5">
        <f>IFERROR(INDEX('09-01'!M:M,MATCH(B119,'09-01'!N:N,0),0),"")</f>
        <v>695</v>
      </c>
      <c r="S119" s="9">
        <f t="shared" si="3"/>
        <v>5</v>
      </c>
      <c r="T119" s="44">
        <f t="shared" si="4"/>
        <v>3297</v>
      </c>
      <c r="U119" s="44">
        <f t="shared" si="5"/>
        <v>659.4</v>
      </c>
      <c r="V119" s="44">
        <f>IFERROR(SUMPRODUCT(LARGE(G119:R119,{1;2;3;4;5})),"NA")</f>
        <v>3297</v>
      </c>
      <c r="W119" s="45" t="str">
        <f>IFERROR(SUMPRODUCT(LARGE(G119:R119,{1;2;3;4;5;6;7;8;9;10})),"NA")</f>
        <v>NA</v>
      </c>
    </row>
    <row r="120" spans="1:23" x14ac:dyDescent="0.25">
      <c r="A120" s="14">
        <v>117</v>
      </c>
      <c r="B120" s="8" t="s">
        <v>159</v>
      </c>
      <c r="C120" s="1"/>
      <c r="D120" s="1"/>
      <c r="E120" s="1"/>
      <c r="F120" s="2"/>
      <c r="G120" s="9">
        <f>IFERROR(INDEX(akva!I:I,MATCH(B120,akva!K:K,0),0),"")</f>
        <v>654</v>
      </c>
      <c r="H120" s="10" t="str">
        <f>IFERROR(INDEX('04-07'!N:N,MATCH(B120,'04-07'!C:C,0),0),"")</f>
        <v/>
      </c>
      <c r="I120" s="10">
        <f>IFERROR(INDEX('04-21'!X:X,MATCH(B120,'04-21'!Z:Z,0),0),"")</f>
        <v>624</v>
      </c>
      <c r="J120" s="10" t="str">
        <f>IFERROR(INDEX('04-28'!M:M,MATCH(B120,'04-28'!O:O,0),0),"")</f>
        <v/>
      </c>
      <c r="K120" s="10">
        <f>IFERROR(INDEX('05-26'!Y:Y,MATCH(B120,'05-26'!AA:AA,0),0),"")</f>
        <v>652</v>
      </c>
      <c r="L120" s="10">
        <f>IFERROR(INDEX('06-16'!X:X,MATCH(B120,'06-16'!Z:Z,0),0),"")</f>
        <v>635</v>
      </c>
      <c r="M120" s="10" t="str">
        <f>IFERROR(INDEX('07-08'!S:S,MATCH(B120,'07-08'!B:B,0),0),"")</f>
        <v/>
      </c>
      <c r="N120" s="10">
        <f>IFERROR(INDEX('07-21'!V:V,MATCH(B120,'07-21'!X:X,0),0),"")</f>
        <v>667</v>
      </c>
      <c r="O120" s="10" t="str">
        <f>IFERROR(INDEX('08-04'!H:H,MATCH(B120,'08-04'!I:I,0),0),"")</f>
        <v/>
      </c>
      <c r="P120" s="10" t="str">
        <f>IFERROR(INDEX('08-05'!R:R,MATCH(B120,'08-05'!S:S,0),0),"")</f>
        <v/>
      </c>
      <c r="Q120" s="10">
        <f>IFERROR(INDEX('08-18'!U:U,MATCH(B120,'08-18'!V:V,0),0),"")</f>
        <v>666</v>
      </c>
      <c r="R120" s="5">
        <f>IFERROR(INDEX('09-01'!M:M,MATCH(B120,'09-01'!N:N,0),0),"")</f>
        <v>649</v>
      </c>
      <c r="S120" s="9">
        <f t="shared" si="3"/>
        <v>7</v>
      </c>
      <c r="T120" s="44">
        <f t="shared" si="4"/>
        <v>4547</v>
      </c>
      <c r="U120" s="44">
        <f t="shared" si="5"/>
        <v>649.57142857142856</v>
      </c>
      <c r="V120" s="44">
        <f>IFERROR(SUMPRODUCT(LARGE(G120:R120,{1;2;3;4;5})),"NA")</f>
        <v>3288</v>
      </c>
      <c r="W120" s="45" t="str">
        <f>IFERROR(SUMPRODUCT(LARGE(G120:R120,{1;2;3;4;5;6;7;8;9;10})),"NA")</f>
        <v>NA</v>
      </c>
    </row>
    <row r="121" spans="1:23" x14ac:dyDescent="0.25">
      <c r="A121" s="14">
        <v>118</v>
      </c>
      <c r="B121" s="8" t="s">
        <v>1713</v>
      </c>
      <c r="C121" s="1"/>
      <c r="D121" s="1"/>
      <c r="E121" s="1"/>
      <c r="F121" s="2"/>
      <c r="G121" s="9" t="str">
        <f>IFERROR(INDEX(akva!I:I,MATCH(B121,akva!K:K,0),0),"")</f>
        <v/>
      </c>
      <c r="H121" s="10" t="str">
        <f>IFERROR(INDEX('04-07'!N:N,MATCH(B121,'04-07'!C:C,0),0),"")</f>
        <v/>
      </c>
      <c r="I121" s="10" t="str">
        <f>IFERROR(INDEX('04-21'!X:X,MATCH(B121,'04-21'!Z:Z,0),0),"")</f>
        <v/>
      </c>
      <c r="J121" s="10" t="str">
        <f>IFERROR(INDEX('04-28'!M:M,MATCH(B121,'04-28'!O:O,0),0),"")</f>
        <v/>
      </c>
      <c r="K121" s="10">
        <f>IFERROR(INDEX('05-26'!Y:Y,MATCH(B121,'05-26'!AA:AA,0),0),"")</f>
        <v>795</v>
      </c>
      <c r="L121" s="10">
        <f>IFERROR(INDEX('06-16'!X:X,MATCH(B121,'06-16'!Z:Z,0),0),"")</f>
        <v>0</v>
      </c>
      <c r="M121" s="10" t="str">
        <f>IFERROR(INDEX('07-08'!S:S,MATCH(B121,'07-08'!B:B,0),0),"")</f>
        <v/>
      </c>
      <c r="N121" s="10">
        <f>IFERROR(INDEX('07-21'!V:V,MATCH(B121,'07-21'!X:X,0),0),"")</f>
        <v>806</v>
      </c>
      <c r="O121" s="10" t="str">
        <f>IFERROR(INDEX('08-04'!H:H,MATCH(B121,'08-04'!I:I,0),0),"")</f>
        <v/>
      </c>
      <c r="P121" s="10" t="str">
        <f>IFERROR(INDEX('08-05'!R:R,MATCH(B121,'08-05'!S:S,0),0),"")</f>
        <v/>
      </c>
      <c r="Q121" s="10">
        <f>IFERROR(INDEX('08-18'!U:U,MATCH(B121,'08-18'!V:V,0),0),"")</f>
        <v>814</v>
      </c>
      <c r="R121" s="5">
        <f>IFERROR(INDEX('09-01'!M:M,MATCH(B121,'09-01'!N:N,0),0),"")</f>
        <v>826</v>
      </c>
      <c r="S121" s="9">
        <f t="shared" si="3"/>
        <v>4</v>
      </c>
      <c r="T121" s="44">
        <f t="shared" si="4"/>
        <v>3241</v>
      </c>
      <c r="U121" s="44">
        <f t="shared" si="5"/>
        <v>810.25</v>
      </c>
      <c r="V121" s="44">
        <f>IFERROR(SUMPRODUCT(LARGE(G121:R121,{1;2;3;4;5})),"NA")</f>
        <v>3241</v>
      </c>
      <c r="W121" s="45" t="str">
        <f>IFERROR(SUMPRODUCT(LARGE(G121:R121,{1;2;3;4;5;6;7;8;9;10})),"NA")</f>
        <v>NA</v>
      </c>
    </row>
    <row r="122" spans="1:23" x14ac:dyDescent="0.25">
      <c r="A122" s="14">
        <v>119</v>
      </c>
      <c r="B122" s="8" t="s">
        <v>1412</v>
      </c>
      <c r="C122" s="1"/>
      <c r="D122" s="1"/>
      <c r="E122" s="1"/>
      <c r="F122" s="2"/>
      <c r="G122" s="9" t="str">
        <f>IFERROR(INDEX(akva!I:I,MATCH(B122,akva!K:K,0),0),"")</f>
        <v/>
      </c>
      <c r="H122" s="10" t="str">
        <f>IFERROR(INDEX('04-07'!N:N,MATCH(B122,'04-07'!C:C,0),0),"")</f>
        <v/>
      </c>
      <c r="I122" s="10" t="str">
        <f>IFERROR(INDEX('04-21'!X:X,MATCH(B122,'04-21'!Z:Z,0),0),"")</f>
        <v/>
      </c>
      <c r="J122" s="10">
        <f>IFERROR(INDEX('04-28'!M:M,MATCH(B122,'04-28'!O:O,0),0),"")</f>
        <v>700</v>
      </c>
      <c r="K122" s="10" t="str">
        <f>IFERROR(INDEX('05-26'!Y:Y,MATCH(B122,'05-26'!AA:AA,0),0),"")</f>
        <v/>
      </c>
      <c r="L122" s="10">
        <f>IFERROR(INDEX('06-16'!X:X,MATCH(B122,'06-16'!Z:Z,0),0),"")</f>
        <v>591</v>
      </c>
      <c r="M122" s="10" t="str">
        <f>IFERROR(INDEX('07-08'!S:S,MATCH(B122,'07-08'!B:B,0),0),"")</f>
        <v/>
      </c>
      <c r="N122" s="10">
        <f>IFERROR(INDEX('07-21'!V:V,MATCH(B122,'07-21'!X:X,0),0),"")</f>
        <v>607</v>
      </c>
      <c r="O122" s="10">
        <f>IFERROR(INDEX('08-04'!H:H,MATCH(B122,'08-04'!I:I,0),0),"")</f>
        <v>702</v>
      </c>
      <c r="P122" s="10" t="str">
        <f>IFERROR(INDEX('08-05'!R:R,MATCH(B122,'08-05'!S:S,0),0),"")</f>
        <v/>
      </c>
      <c r="Q122" s="10">
        <f>IFERROR(INDEX('08-18'!U:U,MATCH(B122,'08-18'!V:V,0),0),"")</f>
        <v>602</v>
      </c>
      <c r="R122" s="5">
        <f>IFERROR(INDEX('09-01'!M:M,MATCH(B122,'09-01'!N:N,0),0),"")</f>
        <v>619</v>
      </c>
      <c r="S122" s="9">
        <f t="shared" si="3"/>
        <v>6</v>
      </c>
      <c r="T122" s="44">
        <f t="shared" si="4"/>
        <v>3821</v>
      </c>
      <c r="U122" s="44">
        <f t="shared" si="5"/>
        <v>636.83333333333337</v>
      </c>
      <c r="V122" s="44">
        <f>IFERROR(SUMPRODUCT(LARGE(G122:R122,{1;2;3;4;5})),"NA")</f>
        <v>3230</v>
      </c>
      <c r="W122" s="45" t="str">
        <f>IFERROR(SUMPRODUCT(LARGE(G122:R122,{1;2;3;4;5;6;7;8;9;10})),"NA")</f>
        <v>NA</v>
      </c>
    </row>
    <row r="123" spans="1:23" x14ac:dyDescent="0.25">
      <c r="A123" s="14">
        <v>120</v>
      </c>
      <c r="B123" s="8" t="s">
        <v>1508</v>
      </c>
      <c r="C123" s="1"/>
      <c r="D123" s="1"/>
      <c r="E123" s="1"/>
      <c r="F123" s="2"/>
      <c r="G123" s="9" t="str">
        <f>IFERROR(INDEX(akva!I:I,MATCH(B123,akva!K:K,0),0),"")</f>
        <v/>
      </c>
      <c r="H123" s="10" t="str">
        <f>IFERROR(INDEX('04-07'!N:N,MATCH(B123,'04-07'!C:C,0),0),"")</f>
        <v/>
      </c>
      <c r="I123" s="10">
        <f>IFERROR(INDEX('04-21'!X:X,MATCH(B123,'04-21'!Z:Z,0),0),"")</f>
        <v>0</v>
      </c>
      <c r="J123" s="10" t="str">
        <f>IFERROR(INDEX('04-28'!M:M,MATCH(B123,'04-28'!O:O,0),0),"")</f>
        <v/>
      </c>
      <c r="K123" s="10">
        <f>IFERROR(INDEX('05-26'!Y:Y,MATCH(B123,'05-26'!AA:AA,0),0),"")</f>
        <v>780</v>
      </c>
      <c r="L123" s="10">
        <f>IFERROR(INDEX('06-16'!X:X,MATCH(B123,'06-16'!Z:Z,0),0),"")</f>
        <v>788</v>
      </c>
      <c r="M123" s="10" t="str">
        <f>IFERROR(INDEX('07-08'!S:S,MATCH(B123,'07-08'!B:B,0),0),"")</f>
        <v/>
      </c>
      <c r="N123" s="10">
        <f>IFERROR(INDEX('07-21'!V:V,MATCH(B123,'07-21'!X:X,0),0),"")</f>
        <v>822</v>
      </c>
      <c r="O123" s="10" t="str">
        <f>IFERROR(INDEX('08-04'!H:H,MATCH(B123,'08-04'!I:I,0),0),"")</f>
        <v/>
      </c>
      <c r="P123" s="10" t="str">
        <f>IFERROR(INDEX('08-05'!R:R,MATCH(B123,'08-05'!S:S,0),0),"")</f>
        <v/>
      </c>
      <c r="Q123" s="10" t="str">
        <f>IFERROR(INDEX('08-18'!U:U,MATCH(B123,'08-18'!V:V,0),0),"")</f>
        <v/>
      </c>
      <c r="R123" s="5">
        <f>IFERROR(INDEX('09-01'!M:M,MATCH(B123,'09-01'!N:N,0),0),"")</f>
        <v>824</v>
      </c>
      <c r="S123" s="9">
        <f t="shared" si="3"/>
        <v>4</v>
      </c>
      <c r="T123" s="44">
        <f t="shared" si="4"/>
        <v>3214</v>
      </c>
      <c r="U123" s="44">
        <f t="shared" si="5"/>
        <v>803.5</v>
      </c>
      <c r="V123" s="44">
        <f>IFERROR(SUMPRODUCT(LARGE(G123:R123,{1;2;3;4;5})),"NA")</f>
        <v>3214</v>
      </c>
      <c r="W123" s="45" t="str">
        <f>IFERROR(SUMPRODUCT(LARGE(G123:R123,{1;2;3;4;5;6;7;8;9;10})),"NA")</f>
        <v>NA</v>
      </c>
    </row>
    <row r="124" spans="1:23" x14ac:dyDescent="0.25">
      <c r="A124" s="14">
        <v>121</v>
      </c>
      <c r="B124" s="8" t="s">
        <v>1441</v>
      </c>
      <c r="C124" s="1"/>
      <c r="D124" s="1"/>
      <c r="E124" s="1"/>
      <c r="F124" s="2"/>
      <c r="G124" s="9" t="str">
        <f>IFERROR(INDEX(akva!I:I,MATCH(B124,akva!K:K,0),0),"")</f>
        <v/>
      </c>
      <c r="H124" s="10" t="str">
        <f>IFERROR(INDEX('04-07'!N:N,MATCH(B124,'04-07'!C:C,0),0),"")</f>
        <v/>
      </c>
      <c r="I124" s="10">
        <f>IFERROR(INDEX('04-21'!X:X,MATCH(B124,'04-21'!Z:Z,0),0),"")</f>
        <v>597</v>
      </c>
      <c r="J124" s="10" t="str">
        <f>IFERROR(INDEX('04-28'!M:M,MATCH(B124,'04-28'!O:O,0),0),"")</f>
        <v/>
      </c>
      <c r="K124" s="10">
        <f>IFERROR(INDEX('05-26'!Y:Y,MATCH(B124,'05-26'!AA:AA,0),0),"")</f>
        <v>633</v>
      </c>
      <c r="L124" s="10">
        <f>IFERROR(INDEX('06-16'!X:X,MATCH(B124,'06-16'!Z:Z,0),0),"")</f>
        <v>664</v>
      </c>
      <c r="M124" s="10" t="str">
        <f>IFERROR(INDEX('07-08'!S:S,MATCH(B124,'07-08'!B:B,0),0),"")</f>
        <v/>
      </c>
      <c r="N124" s="10">
        <f>IFERROR(INDEX('07-21'!V:V,MATCH(B124,'07-21'!X:X,0),0),"")</f>
        <v>686</v>
      </c>
      <c r="O124" s="10" t="str">
        <f>IFERROR(INDEX('08-04'!H:H,MATCH(B124,'08-04'!I:I,0),0),"")</f>
        <v/>
      </c>
      <c r="P124" s="10">
        <f>IFERROR(INDEX('08-05'!R:R,MATCH(B124,'08-05'!S:S,0),0),"")</f>
        <v>608</v>
      </c>
      <c r="Q124" s="10" t="str">
        <f>IFERROR(INDEX('08-18'!U:U,MATCH(B124,'08-18'!V:V,0),0),"")</f>
        <v/>
      </c>
      <c r="R124" s="5" t="str">
        <f>IFERROR(INDEX('09-01'!M:M,MATCH(B124,'09-01'!N:N,0),0),"")</f>
        <v/>
      </c>
      <c r="S124" s="9">
        <f t="shared" si="3"/>
        <v>5</v>
      </c>
      <c r="T124" s="44">
        <f t="shared" si="4"/>
        <v>3188</v>
      </c>
      <c r="U124" s="44">
        <f t="shared" si="5"/>
        <v>637.6</v>
      </c>
      <c r="V124" s="44">
        <f>IFERROR(SUMPRODUCT(LARGE(G124:R124,{1;2;3;4;5})),"NA")</f>
        <v>3188</v>
      </c>
      <c r="W124" s="45" t="str">
        <f>IFERROR(SUMPRODUCT(LARGE(G124:R124,{1;2;3;4;5;6;7;8;9;10})),"NA")</f>
        <v>NA</v>
      </c>
    </row>
    <row r="125" spans="1:23" x14ac:dyDescent="0.25">
      <c r="A125" s="14">
        <v>122</v>
      </c>
      <c r="B125" s="8" t="s">
        <v>50</v>
      </c>
      <c r="C125" s="1"/>
      <c r="D125" s="1"/>
      <c r="E125" s="1"/>
      <c r="F125" s="2"/>
      <c r="G125" s="9">
        <f>IFERROR(INDEX(akva!I:I,MATCH(B125,akva!K:K,0),0),"")</f>
        <v>626</v>
      </c>
      <c r="H125" s="10" t="str">
        <f>IFERROR(INDEX('04-07'!N:N,MATCH(B125,'04-07'!C:C,0),0),"")</f>
        <v/>
      </c>
      <c r="I125" s="10">
        <f>IFERROR(INDEX('04-21'!X:X,MATCH(B125,'04-21'!Z:Z,0),0),"")</f>
        <v>605</v>
      </c>
      <c r="J125" s="10">
        <f>IFERROR(INDEX('04-28'!M:M,MATCH(B125,'04-28'!O:O,0),0),"")</f>
        <v>765</v>
      </c>
      <c r="K125" s="10">
        <f>IFERROR(INDEX('05-26'!Y:Y,MATCH(B125,'05-26'!AA:AA,0),0),"")</f>
        <v>0</v>
      </c>
      <c r="L125" s="10">
        <f>IFERROR(INDEX('06-16'!X:X,MATCH(B125,'06-16'!Z:Z,0),0),"")</f>
        <v>590</v>
      </c>
      <c r="M125" s="10" t="str">
        <f>IFERROR(INDEX('07-08'!S:S,MATCH(B125,'07-08'!B:B,0),0),"")</f>
        <v/>
      </c>
      <c r="N125" s="10">
        <f>IFERROR(INDEX('07-21'!V:V,MATCH(B125,'07-21'!X:X,0),0),"")</f>
        <v>536</v>
      </c>
      <c r="O125" s="10" t="str">
        <f>IFERROR(INDEX('08-04'!H:H,MATCH(B125,'08-04'!I:I,0),0),"")</f>
        <v/>
      </c>
      <c r="P125" s="10" t="str">
        <f>IFERROR(INDEX('08-05'!R:R,MATCH(B125,'08-05'!S:S,0),0),"")</f>
        <v/>
      </c>
      <c r="Q125" s="10">
        <f>IFERROR(INDEX('08-18'!U:U,MATCH(B125,'08-18'!V:V,0),0),"")</f>
        <v>552</v>
      </c>
      <c r="R125" s="5">
        <f>IFERROR(INDEX('09-01'!M:M,MATCH(B125,'09-01'!N:N,0),0),"")</f>
        <v>586</v>
      </c>
      <c r="S125" s="9">
        <f t="shared" si="3"/>
        <v>7</v>
      </c>
      <c r="T125" s="44">
        <f t="shared" si="4"/>
        <v>4260</v>
      </c>
      <c r="U125" s="44">
        <f t="shared" si="5"/>
        <v>608.57142857142856</v>
      </c>
      <c r="V125" s="44">
        <f>IFERROR(SUMPRODUCT(LARGE(G125:R125,{1;2;3;4;5})),"NA")</f>
        <v>3172</v>
      </c>
      <c r="W125" s="45" t="str">
        <f>IFERROR(SUMPRODUCT(LARGE(G125:R125,{1;2;3;4;5;6;7;8;9;10})),"NA")</f>
        <v>NA</v>
      </c>
    </row>
    <row r="126" spans="1:23" x14ac:dyDescent="0.25">
      <c r="A126" s="14">
        <v>123</v>
      </c>
      <c r="B126" s="8" t="s">
        <v>1475</v>
      </c>
      <c r="C126" s="1"/>
      <c r="D126" s="1"/>
      <c r="E126" s="1"/>
      <c r="F126" s="2"/>
      <c r="G126" s="9" t="str">
        <f>IFERROR(INDEX(akva!I:I,MATCH(B126,akva!K:K,0),0),"")</f>
        <v/>
      </c>
      <c r="H126" s="10" t="str">
        <f>IFERROR(INDEX('04-07'!N:N,MATCH(B126,'04-07'!C:C,0),0),"")</f>
        <v/>
      </c>
      <c r="I126" s="10">
        <f>IFERROR(INDEX('04-21'!X:X,MATCH(B126,'04-21'!Z:Z,0),0),"")</f>
        <v>605</v>
      </c>
      <c r="J126" s="10" t="str">
        <f>IFERROR(INDEX('04-28'!M:M,MATCH(B126,'04-28'!O:O,0),0),"")</f>
        <v/>
      </c>
      <c r="K126" s="10">
        <f>IFERROR(INDEX('05-26'!Y:Y,MATCH(B126,'05-26'!AA:AA,0),0),"")</f>
        <v>627</v>
      </c>
      <c r="L126" s="10">
        <f>IFERROR(INDEX('06-16'!X:X,MATCH(B126,'06-16'!Z:Z,0),0),"")</f>
        <v>628</v>
      </c>
      <c r="M126" s="10">
        <f>IFERROR(INDEX('07-08'!S:S,MATCH(B126,'07-08'!B:B,0),0),"")</f>
        <v>643</v>
      </c>
      <c r="N126" s="10">
        <f>IFERROR(INDEX('07-21'!V:V,MATCH(B126,'07-21'!X:X,0),0),"")</f>
        <v>624</v>
      </c>
      <c r="O126" s="10" t="str">
        <f>IFERROR(INDEX('08-04'!H:H,MATCH(B126,'08-04'!I:I,0),0),"")</f>
        <v/>
      </c>
      <c r="P126" s="10" t="str">
        <f>IFERROR(INDEX('08-05'!R:R,MATCH(B126,'08-05'!S:S,0),0),"")</f>
        <v/>
      </c>
      <c r="Q126" s="10">
        <f>IFERROR(INDEX('08-18'!U:U,MATCH(B126,'08-18'!V:V,0),0),"")</f>
        <v>610</v>
      </c>
      <c r="R126" s="5">
        <f>IFERROR(INDEX('09-01'!M:M,MATCH(B126,'09-01'!N:N,0),0),"")</f>
        <v>633</v>
      </c>
      <c r="S126" s="9">
        <f t="shared" si="3"/>
        <v>7</v>
      </c>
      <c r="T126" s="44">
        <f t="shared" si="4"/>
        <v>4370</v>
      </c>
      <c r="U126" s="44">
        <f t="shared" si="5"/>
        <v>624.28571428571433</v>
      </c>
      <c r="V126" s="44">
        <f>IFERROR(SUMPRODUCT(LARGE(G126:R126,{1;2;3;4;5})),"NA")</f>
        <v>3155</v>
      </c>
      <c r="W126" s="45" t="str">
        <f>IFERROR(SUMPRODUCT(LARGE(G126:R126,{1;2;3;4;5;6;7;8;9;10})),"NA")</f>
        <v>NA</v>
      </c>
    </row>
    <row r="127" spans="1:23" x14ac:dyDescent="0.25">
      <c r="A127" s="14">
        <v>124</v>
      </c>
      <c r="B127" s="8" t="s">
        <v>1464</v>
      </c>
      <c r="C127" s="1"/>
      <c r="D127" s="1"/>
      <c r="E127" s="1"/>
      <c r="F127" s="2"/>
      <c r="G127" s="9" t="str">
        <f>IFERROR(INDEX(akva!I:I,MATCH(B127,akva!K:K,0),0),"")</f>
        <v/>
      </c>
      <c r="H127" s="10" t="str">
        <f>IFERROR(INDEX('04-07'!N:N,MATCH(B127,'04-07'!C:C,0),0),"")</f>
        <v/>
      </c>
      <c r="I127" s="10">
        <f>IFERROR(INDEX('04-21'!X:X,MATCH(B127,'04-21'!Z:Z,0),0),"")</f>
        <v>625</v>
      </c>
      <c r="J127" s="10" t="str">
        <f>IFERROR(INDEX('04-28'!M:M,MATCH(B127,'04-28'!O:O,0),0),"")</f>
        <v/>
      </c>
      <c r="K127" s="10">
        <f>IFERROR(INDEX('05-26'!Y:Y,MATCH(B127,'05-26'!AA:AA,0),0),"")</f>
        <v>628</v>
      </c>
      <c r="L127" s="10">
        <f>IFERROR(INDEX('06-16'!X:X,MATCH(B127,'06-16'!Z:Z,0),0),"")</f>
        <v>629</v>
      </c>
      <c r="M127" s="10" t="str">
        <f>IFERROR(INDEX('07-08'!S:S,MATCH(B127,'07-08'!B:B,0),0),"")</f>
        <v/>
      </c>
      <c r="N127" s="10">
        <f>IFERROR(INDEX('07-21'!V:V,MATCH(B127,'07-21'!X:X,0),0),"")</f>
        <v>646</v>
      </c>
      <c r="O127" s="10" t="str">
        <f>IFERROR(INDEX('08-04'!H:H,MATCH(B127,'08-04'!I:I,0),0),"")</f>
        <v/>
      </c>
      <c r="P127" s="10" t="str">
        <f>IFERROR(INDEX('08-05'!R:R,MATCH(B127,'08-05'!S:S,0),0),"")</f>
        <v/>
      </c>
      <c r="Q127" s="10">
        <f>IFERROR(INDEX('08-18'!U:U,MATCH(B127,'08-18'!V:V,0),0),"")</f>
        <v>622</v>
      </c>
      <c r="R127" s="5" t="str">
        <f>IFERROR(INDEX('09-01'!M:M,MATCH(B127,'09-01'!N:N,0),0),"")</f>
        <v/>
      </c>
      <c r="S127" s="9">
        <f t="shared" si="3"/>
        <v>5</v>
      </c>
      <c r="T127" s="44">
        <f t="shared" si="4"/>
        <v>3150</v>
      </c>
      <c r="U127" s="44">
        <f t="shared" si="5"/>
        <v>630</v>
      </c>
      <c r="V127" s="44">
        <f>IFERROR(SUMPRODUCT(LARGE(G127:R127,{1;2;3;4;5})),"NA")</f>
        <v>3150</v>
      </c>
      <c r="W127" s="45" t="str">
        <f>IFERROR(SUMPRODUCT(LARGE(G127:R127,{1;2;3;4;5;6;7;8;9;10})),"NA")</f>
        <v>NA</v>
      </c>
    </row>
    <row r="128" spans="1:23" x14ac:dyDescent="0.25">
      <c r="A128" s="14">
        <v>125</v>
      </c>
      <c r="B128" s="8" t="s">
        <v>1479</v>
      </c>
      <c r="C128" s="1"/>
      <c r="D128" s="1"/>
      <c r="E128" s="1"/>
      <c r="F128" s="2"/>
      <c r="G128" s="9" t="str">
        <f>IFERROR(INDEX(akva!I:I,MATCH(B128,akva!K:K,0),0),"")</f>
        <v/>
      </c>
      <c r="H128" s="10" t="str">
        <f>IFERROR(INDEX('04-07'!N:N,MATCH(B128,'04-07'!C:C,0),0),"")</f>
        <v/>
      </c>
      <c r="I128" s="10">
        <f>IFERROR(INDEX('04-21'!X:X,MATCH(B128,'04-21'!Z:Z,0),0),"")</f>
        <v>600</v>
      </c>
      <c r="J128" s="10" t="str">
        <f>IFERROR(INDEX('04-28'!M:M,MATCH(B128,'04-28'!O:O,0),0),"")</f>
        <v/>
      </c>
      <c r="K128" s="10">
        <f>IFERROR(INDEX('05-26'!Y:Y,MATCH(B128,'05-26'!AA:AA,0),0),"")</f>
        <v>608</v>
      </c>
      <c r="L128" s="10">
        <f>IFERROR(INDEX('06-16'!X:X,MATCH(B128,'06-16'!Z:Z,0),0),"")</f>
        <v>612</v>
      </c>
      <c r="M128" s="10">
        <f>IFERROR(INDEX('07-08'!S:S,MATCH(B128,'07-08'!B:B,0),0),"")</f>
        <v>645</v>
      </c>
      <c r="N128" s="10">
        <f>IFERROR(INDEX('07-21'!V:V,MATCH(B128,'07-21'!X:X,0),0),"")</f>
        <v>619</v>
      </c>
      <c r="O128" s="10" t="str">
        <f>IFERROR(INDEX('08-04'!H:H,MATCH(B128,'08-04'!I:I,0),0),"")</f>
        <v/>
      </c>
      <c r="P128" s="10" t="str">
        <f>IFERROR(INDEX('08-05'!R:R,MATCH(B128,'08-05'!S:S,0),0),"")</f>
        <v/>
      </c>
      <c r="Q128" s="10">
        <f>IFERROR(INDEX('08-18'!U:U,MATCH(B128,'08-18'!V:V,0),0),"")</f>
        <v>626</v>
      </c>
      <c r="R128" s="5">
        <f>IFERROR(INDEX('09-01'!M:M,MATCH(B128,'09-01'!N:N,0),0),"")</f>
        <v>614</v>
      </c>
      <c r="S128" s="9">
        <f t="shared" si="3"/>
        <v>7</v>
      </c>
      <c r="T128" s="44">
        <f t="shared" si="4"/>
        <v>4324</v>
      </c>
      <c r="U128" s="44">
        <f t="shared" si="5"/>
        <v>617.71428571428567</v>
      </c>
      <c r="V128" s="44">
        <f>IFERROR(SUMPRODUCT(LARGE(G128:R128,{1;2;3;4;5})),"NA")</f>
        <v>3116</v>
      </c>
      <c r="W128" s="45" t="str">
        <f>IFERROR(SUMPRODUCT(LARGE(G128:R128,{1;2;3;4;5;6;7;8;9;10})),"NA")</f>
        <v>NA</v>
      </c>
    </row>
    <row r="129" spans="1:23" x14ac:dyDescent="0.25">
      <c r="A129" s="14">
        <v>126</v>
      </c>
      <c r="B129" s="8" t="s">
        <v>178</v>
      </c>
      <c r="C129" s="1"/>
      <c r="D129" s="1"/>
      <c r="E129" s="1"/>
      <c r="F129" s="2"/>
      <c r="G129" s="9">
        <f>IFERROR(INDEX(akva!I:I,MATCH(B129,akva!K:K,0),0),"")</f>
        <v>617</v>
      </c>
      <c r="H129" s="10" t="str">
        <f>IFERROR(INDEX('04-07'!N:N,MATCH(B129,'04-07'!C:C,0),0),"")</f>
        <v/>
      </c>
      <c r="I129" s="10">
        <f>IFERROR(INDEX('04-21'!X:X,MATCH(B129,'04-21'!Z:Z,0),0),"")</f>
        <v>549</v>
      </c>
      <c r="J129" s="10" t="str">
        <f>IFERROR(INDEX('04-28'!M:M,MATCH(B129,'04-28'!O:O,0),0),"")</f>
        <v/>
      </c>
      <c r="K129" s="10" t="str">
        <f>IFERROR(INDEX('05-26'!Y:Y,MATCH(B129,'05-26'!AA:AA,0),0),"")</f>
        <v/>
      </c>
      <c r="L129" s="10">
        <f>IFERROR(INDEX('06-16'!X:X,MATCH(B129,'06-16'!Z:Z,0),0),"")</f>
        <v>575</v>
      </c>
      <c r="M129" s="10">
        <f>IFERROR(INDEX('07-08'!S:S,MATCH(B129,'07-08'!B:B,0),0),"")</f>
        <v>715</v>
      </c>
      <c r="N129" s="10">
        <f>IFERROR(INDEX('07-21'!V:V,MATCH(B129,'07-21'!X:X,0),0),"")</f>
        <v>608</v>
      </c>
      <c r="O129" s="10" t="str">
        <f>IFERROR(INDEX('08-04'!H:H,MATCH(B129,'08-04'!I:I,0),0),"")</f>
        <v/>
      </c>
      <c r="P129" s="10" t="str">
        <f>IFERROR(INDEX('08-05'!R:R,MATCH(B129,'08-05'!S:S,0),0),"")</f>
        <v/>
      </c>
      <c r="Q129" s="10">
        <f>IFERROR(INDEX('08-18'!U:U,MATCH(B129,'08-18'!V:V,0),0),"")</f>
        <v>567</v>
      </c>
      <c r="R129" s="5" t="str">
        <f>IFERROR(INDEX('09-01'!M:M,MATCH(B129,'09-01'!N:N,0),0),"")</f>
        <v/>
      </c>
      <c r="S129" s="9">
        <f t="shared" si="3"/>
        <v>6</v>
      </c>
      <c r="T129" s="44">
        <f t="shared" si="4"/>
        <v>3631</v>
      </c>
      <c r="U129" s="44">
        <f t="shared" si="5"/>
        <v>605.16666666666663</v>
      </c>
      <c r="V129" s="44">
        <f>IFERROR(SUMPRODUCT(LARGE(G129:R129,{1;2;3;4;5})),"NA")</f>
        <v>3082</v>
      </c>
      <c r="W129" s="45" t="str">
        <f>IFERROR(SUMPRODUCT(LARGE(G129:R129,{1;2;3;4;5;6;7;8;9;10})),"NA")</f>
        <v>NA</v>
      </c>
    </row>
    <row r="130" spans="1:23" x14ac:dyDescent="0.25">
      <c r="A130" s="14">
        <v>127</v>
      </c>
      <c r="B130" s="8" t="s">
        <v>1749</v>
      </c>
      <c r="C130" s="1"/>
      <c r="D130" s="1"/>
      <c r="E130" s="1"/>
      <c r="F130" s="2"/>
      <c r="G130" s="9" t="str">
        <f>IFERROR(INDEX(akva!I:I,MATCH(B130,akva!K:K,0),0),"")</f>
        <v/>
      </c>
      <c r="H130" s="10" t="str">
        <f>IFERROR(INDEX('04-07'!N:N,MATCH(B130,'04-07'!C:C,0),0),"")</f>
        <v/>
      </c>
      <c r="I130" s="10" t="str">
        <f>IFERROR(INDEX('04-21'!X:X,MATCH(B130,'04-21'!Z:Z,0),0),"")</f>
        <v/>
      </c>
      <c r="J130" s="10" t="str">
        <f>IFERROR(INDEX('04-28'!M:M,MATCH(B130,'04-28'!O:O,0),0),"")</f>
        <v/>
      </c>
      <c r="K130" s="10">
        <f>IFERROR(INDEX('05-26'!Y:Y,MATCH(B130,'05-26'!AA:AA,0),0),"")</f>
        <v>606</v>
      </c>
      <c r="L130" s="10">
        <f>IFERROR(INDEX('06-16'!X:X,MATCH(B130,'06-16'!Z:Z,0),0),"")</f>
        <v>577</v>
      </c>
      <c r="M130" s="10" t="str">
        <f>IFERROR(INDEX('07-08'!S:S,MATCH(B130,'07-08'!B:B,0),0),"")</f>
        <v/>
      </c>
      <c r="N130" s="10">
        <f>IFERROR(INDEX('07-21'!V:V,MATCH(B130,'07-21'!X:X,0),0),"")</f>
        <v>622</v>
      </c>
      <c r="O130" s="10" t="str">
        <f>IFERROR(INDEX('08-04'!H:H,MATCH(B130,'08-04'!I:I,0),0),"")</f>
        <v/>
      </c>
      <c r="P130" s="10" t="str">
        <f>IFERROR(INDEX('08-05'!R:R,MATCH(B130,'08-05'!S:S,0),0),"")</f>
        <v/>
      </c>
      <c r="Q130" s="10">
        <f>IFERROR(INDEX('08-18'!U:U,MATCH(B130,'08-18'!V:V,0),0),"")</f>
        <v>648</v>
      </c>
      <c r="R130" s="5">
        <f>IFERROR(INDEX('09-01'!M:M,MATCH(B130,'09-01'!N:N,0),0),"")</f>
        <v>604</v>
      </c>
      <c r="S130" s="9">
        <f t="shared" si="3"/>
        <v>5</v>
      </c>
      <c r="T130" s="44">
        <f t="shared" si="4"/>
        <v>3057</v>
      </c>
      <c r="U130" s="44">
        <f t="shared" ref="U130:U192" si="6">T130/S130</f>
        <v>611.4</v>
      </c>
      <c r="V130" s="44">
        <f>IFERROR(SUMPRODUCT(LARGE(G130:R130,{1;2;3;4;5})),"NA")</f>
        <v>3057</v>
      </c>
      <c r="W130" s="45" t="str">
        <f>IFERROR(SUMPRODUCT(LARGE(G130:R130,{1;2;3;4;5;6;7;8;9;10})),"NA")</f>
        <v>NA</v>
      </c>
    </row>
    <row r="131" spans="1:23" x14ac:dyDescent="0.25">
      <c r="A131" s="14">
        <v>128</v>
      </c>
      <c r="B131" s="8" t="s">
        <v>1711</v>
      </c>
      <c r="C131" s="1"/>
      <c r="D131" s="1"/>
      <c r="E131" s="1"/>
      <c r="F131" s="2"/>
      <c r="G131" s="9" t="str">
        <f>IFERROR(INDEX(akva!I:I,MATCH(B131,akva!K:K,0),0),"")</f>
        <v/>
      </c>
      <c r="H131" s="10" t="str">
        <f>IFERROR(INDEX('04-07'!N:N,MATCH(B131,'04-07'!C:C,0),0),"")</f>
        <v/>
      </c>
      <c r="I131" s="10" t="str">
        <f>IFERROR(INDEX('04-21'!X:X,MATCH(B131,'04-21'!Z:Z,0),0),"")</f>
        <v/>
      </c>
      <c r="J131" s="10" t="str">
        <f>IFERROR(INDEX('04-28'!M:M,MATCH(B131,'04-28'!O:O,0),0),"")</f>
        <v/>
      </c>
      <c r="K131" s="10">
        <f>IFERROR(INDEX('05-26'!Y:Y,MATCH(B131,'05-26'!AA:AA,0),0),"")</f>
        <v>756</v>
      </c>
      <c r="L131" s="10" t="str">
        <f>IFERROR(INDEX('06-16'!X:X,MATCH(B131,'06-16'!Z:Z,0),0),"")</f>
        <v/>
      </c>
      <c r="M131" s="10" t="str">
        <f>IFERROR(INDEX('07-08'!S:S,MATCH(B131,'07-08'!B:B,0),0),"")</f>
        <v/>
      </c>
      <c r="N131" s="10">
        <f>IFERROR(INDEX('07-21'!V:V,MATCH(B131,'07-21'!X:X,0),0),"")</f>
        <v>0</v>
      </c>
      <c r="O131" s="10" t="str">
        <f>IFERROR(INDEX('08-04'!H:H,MATCH(B131,'08-04'!I:I,0),0),"")</f>
        <v/>
      </c>
      <c r="P131" s="10">
        <f>IFERROR(INDEX('08-05'!R:R,MATCH(B131,'08-05'!S:S,0),0),"")</f>
        <v>732</v>
      </c>
      <c r="Q131" s="10">
        <f>IFERROR(INDEX('08-18'!U:U,MATCH(B131,'08-18'!V:V,0),0),"")</f>
        <v>750</v>
      </c>
      <c r="R131" s="5">
        <f>IFERROR(INDEX('09-01'!M:M,MATCH(B131,'09-01'!N:N,0),0),"")</f>
        <v>769</v>
      </c>
      <c r="S131" s="9">
        <f t="shared" si="3"/>
        <v>4</v>
      </c>
      <c r="T131" s="44">
        <f t="shared" si="4"/>
        <v>3007</v>
      </c>
      <c r="U131" s="44">
        <f t="shared" si="6"/>
        <v>751.75</v>
      </c>
      <c r="V131" s="44">
        <f>IFERROR(SUMPRODUCT(LARGE(G131:R131,{1;2;3;4;5})),"NA")</f>
        <v>3007</v>
      </c>
      <c r="W131" s="45" t="str">
        <f>IFERROR(SUMPRODUCT(LARGE(G131:R131,{1;2;3;4;5;6;7;8;9;10})),"NA")</f>
        <v>NA</v>
      </c>
    </row>
    <row r="132" spans="1:23" x14ac:dyDescent="0.25">
      <c r="A132" s="14">
        <v>129</v>
      </c>
      <c r="B132" s="8" t="s">
        <v>52</v>
      </c>
      <c r="C132" s="1"/>
      <c r="D132" s="1"/>
      <c r="E132" s="1"/>
      <c r="F132" s="2"/>
      <c r="G132" s="9">
        <f>IFERROR(INDEX(akva!I:I,MATCH(B132,akva!K:K,0),0),"")</f>
        <v>565</v>
      </c>
      <c r="H132" s="10" t="str">
        <f>IFERROR(INDEX('04-07'!N:N,MATCH(B132,'04-07'!C:C,0),0),"")</f>
        <v/>
      </c>
      <c r="I132" s="10">
        <f>IFERROR(INDEX('04-21'!X:X,MATCH(B132,'04-21'!Z:Z,0),0),"")</f>
        <v>520</v>
      </c>
      <c r="J132" s="10">
        <f>IFERROR(INDEX('04-28'!M:M,MATCH(B132,'04-28'!O:O,0),0),"")</f>
        <v>681</v>
      </c>
      <c r="K132" s="10">
        <f>IFERROR(INDEX('05-26'!Y:Y,MATCH(B132,'05-26'!AA:AA,0),0),"")</f>
        <v>549</v>
      </c>
      <c r="L132" s="10">
        <f>IFERROR(INDEX('06-16'!X:X,MATCH(B132,'06-16'!Z:Z,0),0),"")</f>
        <v>537</v>
      </c>
      <c r="M132" s="10" t="str">
        <f>IFERROR(INDEX('07-08'!S:S,MATCH(B132,'07-08'!B:B,0),0),"")</f>
        <v/>
      </c>
      <c r="N132" s="10">
        <f>IFERROR(INDEX('07-21'!V:V,MATCH(B132,'07-21'!X:X,0),0),"")</f>
        <v>544</v>
      </c>
      <c r="O132" s="10" t="str">
        <f>IFERROR(INDEX('08-04'!H:H,MATCH(B132,'08-04'!I:I,0),0),"")</f>
        <v/>
      </c>
      <c r="P132" s="10" t="str">
        <f>IFERROR(INDEX('08-05'!R:R,MATCH(B132,'08-05'!S:S,0),0),"")</f>
        <v/>
      </c>
      <c r="Q132" s="10">
        <f>IFERROR(INDEX('08-18'!U:U,MATCH(B132,'08-18'!V:V,0),0),"")</f>
        <v>577</v>
      </c>
      <c r="R132" s="5">
        <f>IFERROR(INDEX('09-01'!M:M,MATCH(B132,'09-01'!N:N,0),0),"")</f>
        <v>582</v>
      </c>
      <c r="S132" s="9">
        <f t="shared" ref="S132:S195" si="7">COUNTIF(G132:R132,"&gt;0")</f>
        <v>8</v>
      </c>
      <c r="T132" s="44">
        <f t="shared" ref="T132:T195" si="8">SUM(G132:R132)</f>
        <v>4555</v>
      </c>
      <c r="U132" s="44">
        <f t="shared" si="6"/>
        <v>569.375</v>
      </c>
      <c r="V132" s="44">
        <f>IFERROR(SUMPRODUCT(LARGE(G132:R132,{1;2;3;4;5})),"NA")</f>
        <v>2954</v>
      </c>
      <c r="W132" s="45" t="str">
        <f>IFERROR(SUMPRODUCT(LARGE(G132:R132,{1;2;3;4;5;6;7;8;9;10})),"NA")</f>
        <v>NA</v>
      </c>
    </row>
    <row r="133" spans="1:23" x14ac:dyDescent="0.25">
      <c r="A133" s="14">
        <v>130</v>
      </c>
      <c r="B133" s="8" t="s">
        <v>1723</v>
      </c>
      <c r="C133" s="1"/>
      <c r="D133" s="1"/>
      <c r="E133" s="1"/>
      <c r="F133" s="2"/>
      <c r="G133" s="9" t="str">
        <f>IFERROR(INDEX(akva!I:I,MATCH(B133,akva!K:K,0),0),"")</f>
        <v/>
      </c>
      <c r="H133" s="10" t="str">
        <f>IFERROR(INDEX('04-07'!N:N,MATCH(B133,'04-07'!C:C,0),0),"")</f>
        <v/>
      </c>
      <c r="I133" s="10" t="str">
        <f>IFERROR(INDEX('04-21'!X:X,MATCH(B133,'04-21'!Z:Z,0),0),"")</f>
        <v/>
      </c>
      <c r="J133" s="10" t="str">
        <f>IFERROR(INDEX('04-28'!M:M,MATCH(B133,'04-28'!O:O,0),0),"")</f>
        <v/>
      </c>
      <c r="K133" s="10">
        <f>IFERROR(INDEX('05-26'!Y:Y,MATCH(B133,'05-26'!AA:AA,0),0),"")</f>
        <v>576</v>
      </c>
      <c r="L133" s="10">
        <f>IFERROR(INDEX('06-16'!X:X,MATCH(B133,'06-16'!Z:Z,0),0),"")</f>
        <v>593</v>
      </c>
      <c r="M133" s="10" t="str">
        <f>IFERROR(INDEX('07-08'!S:S,MATCH(B133,'07-08'!B:B,0),0),"")</f>
        <v/>
      </c>
      <c r="N133" s="10">
        <f>IFERROR(INDEX('07-21'!V:V,MATCH(B133,'07-21'!X:X,0),0),"")</f>
        <v>589</v>
      </c>
      <c r="O133" s="10" t="str">
        <f>IFERROR(INDEX('08-04'!H:H,MATCH(B133,'08-04'!I:I,0),0),"")</f>
        <v/>
      </c>
      <c r="P133" s="10" t="str">
        <f>IFERROR(INDEX('08-05'!R:R,MATCH(B133,'08-05'!S:S,0),0),"")</f>
        <v/>
      </c>
      <c r="Q133" s="10">
        <f>IFERROR(INDEX('08-18'!U:U,MATCH(B133,'08-18'!V:V,0),0),"")</f>
        <v>585</v>
      </c>
      <c r="R133" s="5">
        <f>IFERROR(INDEX('09-01'!M:M,MATCH(B133,'09-01'!N:N,0),0),"")</f>
        <v>593</v>
      </c>
      <c r="S133" s="9">
        <f t="shared" si="7"/>
        <v>5</v>
      </c>
      <c r="T133" s="44">
        <f t="shared" si="8"/>
        <v>2936</v>
      </c>
      <c r="U133" s="44">
        <f t="shared" si="6"/>
        <v>587.20000000000005</v>
      </c>
      <c r="V133" s="44">
        <f>IFERROR(SUMPRODUCT(LARGE(G133:R133,{1;2;3;4;5})),"NA")</f>
        <v>2936</v>
      </c>
      <c r="W133" s="45" t="str">
        <f>IFERROR(SUMPRODUCT(LARGE(G133:R133,{1;2;3;4;5;6;7;8;9;10})),"NA")</f>
        <v>NA</v>
      </c>
    </row>
    <row r="134" spans="1:23" x14ac:dyDescent="0.25">
      <c r="A134" s="14">
        <v>131</v>
      </c>
      <c r="B134" s="8" t="s">
        <v>1547</v>
      </c>
      <c r="C134" s="1"/>
      <c r="D134" s="1"/>
      <c r="E134" s="1"/>
      <c r="F134" s="2"/>
      <c r="G134" s="9" t="str">
        <f>IFERROR(INDEX(akva!I:I,MATCH(B134,akva!K:K,0),0),"")</f>
        <v/>
      </c>
      <c r="H134" s="10" t="str">
        <f>IFERROR(INDEX('04-07'!N:N,MATCH(B134,'04-07'!C:C,0),0),"")</f>
        <v/>
      </c>
      <c r="I134" s="10">
        <f>IFERROR(INDEX('04-21'!X:X,MATCH(B134,'04-21'!Z:Z,0),0),"")</f>
        <v>540</v>
      </c>
      <c r="J134" s="10" t="str">
        <f>IFERROR(INDEX('04-28'!M:M,MATCH(B134,'04-28'!O:O,0),0),"")</f>
        <v/>
      </c>
      <c r="K134" s="10">
        <f>IFERROR(INDEX('05-26'!Y:Y,MATCH(B134,'05-26'!AA:AA,0),0),"")</f>
        <v>563</v>
      </c>
      <c r="L134" s="10">
        <f>IFERROR(INDEX('06-16'!X:X,MATCH(B134,'06-16'!Z:Z,0),0),"")</f>
        <v>549</v>
      </c>
      <c r="M134" s="10" t="str">
        <f>IFERROR(INDEX('07-08'!S:S,MATCH(B134,'07-08'!B:B,0),0),"")</f>
        <v/>
      </c>
      <c r="N134" s="10">
        <f>IFERROR(INDEX('07-21'!V:V,MATCH(B134,'07-21'!X:X,0),0),"")</f>
        <v>548</v>
      </c>
      <c r="O134" s="10" t="str">
        <f>IFERROR(INDEX('08-04'!H:H,MATCH(B134,'08-04'!I:I,0),0),"")</f>
        <v/>
      </c>
      <c r="P134" s="10" t="str">
        <f>IFERROR(INDEX('08-05'!R:R,MATCH(B134,'08-05'!S:S,0),0),"")</f>
        <v/>
      </c>
      <c r="Q134" s="10">
        <f>IFERROR(INDEX('08-18'!U:U,MATCH(B134,'08-18'!V:V,0),0),"")</f>
        <v>558</v>
      </c>
      <c r="R134" s="5">
        <f>IFERROR(INDEX('09-01'!M:M,MATCH(B134,'09-01'!N:N,0),0),"")</f>
        <v>654</v>
      </c>
      <c r="S134" s="9">
        <f t="shared" si="7"/>
        <v>6</v>
      </c>
      <c r="T134" s="44">
        <f t="shared" si="8"/>
        <v>3412</v>
      </c>
      <c r="U134" s="44">
        <f t="shared" si="6"/>
        <v>568.66666666666663</v>
      </c>
      <c r="V134" s="44">
        <f>IFERROR(SUMPRODUCT(LARGE(G134:R134,{1;2;3;4;5})),"NA")</f>
        <v>2872</v>
      </c>
      <c r="W134" s="45" t="str">
        <f>IFERROR(SUMPRODUCT(LARGE(G134:R134,{1;2;3;4;5;6;7;8;9;10})),"NA")</f>
        <v>NA</v>
      </c>
    </row>
    <row r="135" spans="1:23" x14ac:dyDescent="0.25">
      <c r="A135" s="14">
        <v>132</v>
      </c>
      <c r="B135" s="8" t="s">
        <v>182</v>
      </c>
      <c r="C135" s="1"/>
      <c r="D135" s="1"/>
      <c r="E135" s="1"/>
      <c r="F135" s="2"/>
      <c r="G135" s="9">
        <f>IFERROR(INDEX(akva!I:I,MATCH(B135,akva!K:K,0),0),"")</f>
        <v>512</v>
      </c>
      <c r="H135" s="10" t="str">
        <f>IFERROR(INDEX('04-07'!N:N,MATCH(B135,'04-07'!C:C,0),0),"")</f>
        <v/>
      </c>
      <c r="I135" s="10" t="str">
        <f>IFERROR(INDEX('04-21'!X:X,MATCH(B135,'04-21'!Z:Z,0),0),"")</f>
        <v/>
      </c>
      <c r="J135" s="10">
        <f>IFERROR(INDEX('04-28'!M:M,MATCH(B135,'04-28'!O:O,0),0),"")</f>
        <v>609</v>
      </c>
      <c r="K135" s="10" t="str">
        <f>IFERROR(INDEX('05-26'!Y:Y,MATCH(B135,'05-26'!AA:AA,0),0),"")</f>
        <v/>
      </c>
      <c r="L135" s="10" t="str">
        <f>IFERROR(INDEX('06-16'!X:X,MATCH(B135,'06-16'!Z:Z,0),0),"")</f>
        <v/>
      </c>
      <c r="M135" s="10" t="str">
        <f>IFERROR(INDEX('07-08'!S:S,MATCH(B135,'07-08'!B:B,0),0),"")</f>
        <v/>
      </c>
      <c r="N135" s="10">
        <f>IFERROR(INDEX('07-21'!V:V,MATCH(B135,'07-21'!X:X,0),0),"")</f>
        <v>564</v>
      </c>
      <c r="O135" s="10" t="str">
        <f>IFERROR(INDEX('08-04'!H:H,MATCH(B135,'08-04'!I:I,0),0),"")</f>
        <v/>
      </c>
      <c r="P135" s="10" t="str">
        <f>IFERROR(INDEX('08-05'!R:R,MATCH(B135,'08-05'!S:S,0),0),"")</f>
        <v/>
      </c>
      <c r="Q135" s="10">
        <f>IFERROR(INDEX('08-18'!U:U,MATCH(B135,'08-18'!V:V,0),0),"")</f>
        <v>574</v>
      </c>
      <c r="R135" s="5">
        <f>IFERROR(INDEX('09-01'!M:M,MATCH(B135,'09-01'!N:N,0),0),"")</f>
        <v>589</v>
      </c>
      <c r="S135" s="9">
        <f t="shared" si="7"/>
        <v>5</v>
      </c>
      <c r="T135" s="44">
        <f t="shared" si="8"/>
        <v>2848</v>
      </c>
      <c r="U135" s="44">
        <f t="shared" si="6"/>
        <v>569.6</v>
      </c>
      <c r="V135" s="44">
        <f>IFERROR(SUMPRODUCT(LARGE(G135:R135,{1;2;3;4;5})),"NA")</f>
        <v>2848</v>
      </c>
      <c r="W135" s="45" t="str">
        <f>IFERROR(SUMPRODUCT(LARGE(G135:R135,{1;2;3;4;5;6;7;8;9;10})),"NA")</f>
        <v>NA</v>
      </c>
    </row>
    <row r="136" spans="1:23" x14ac:dyDescent="0.25">
      <c r="A136" s="14">
        <v>133</v>
      </c>
      <c r="B136" s="8" t="s">
        <v>786</v>
      </c>
      <c r="C136" s="1"/>
      <c r="D136" s="1"/>
      <c r="E136" s="1"/>
      <c r="F136" s="2"/>
      <c r="G136" s="9">
        <f>IFERROR(INDEX(akva!I:I,MATCH(B136,akva!K:K,0),0),"")</f>
        <v>548</v>
      </c>
      <c r="H136" s="10" t="str">
        <f>IFERROR(INDEX('04-07'!N:N,MATCH(B136,'04-07'!C:C,0),0),"")</f>
        <v/>
      </c>
      <c r="I136" s="10" t="str">
        <f>IFERROR(INDEX('04-21'!X:X,MATCH(B136,'04-21'!Z:Z,0),0),"")</f>
        <v/>
      </c>
      <c r="J136" s="10">
        <f>IFERROR(INDEX('04-28'!M:M,MATCH(B136,'04-28'!O:O,0),0),"")</f>
        <v>623</v>
      </c>
      <c r="K136" s="10" t="str">
        <f>IFERROR(INDEX('05-26'!Y:Y,MATCH(B136,'05-26'!AA:AA,0),0),"")</f>
        <v/>
      </c>
      <c r="L136" s="10">
        <f>IFERROR(INDEX('06-16'!X:X,MATCH(B136,'06-16'!Z:Z,0),0),"")</f>
        <v>537</v>
      </c>
      <c r="M136" s="10" t="str">
        <f>IFERROR(INDEX('07-08'!S:S,MATCH(B136,'07-08'!B:B,0),0),"")</f>
        <v/>
      </c>
      <c r="N136" s="10" t="str">
        <f>IFERROR(INDEX('07-21'!V:V,MATCH(B136,'07-21'!X:X,0),0),"")</f>
        <v/>
      </c>
      <c r="O136" s="10" t="str">
        <f>IFERROR(INDEX('08-04'!H:H,MATCH(B136,'08-04'!I:I,0),0),"")</f>
        <v/>
      </c>
      <c r="P136" s="10" t="str">
        <f>IFERROR(INDEX('08-05'!R:R,MATCH(B136,'08-05'!S:S,0),0),"")</f>
        <v/>
      </c>
      <c r="Q136" s="10">
        <f>IFERROR(INDEX('08-18'!U:U,MATCH(B136,'08-18'!V:V,0),0),"")</f>
        <v>555</v>
      </c>
      <c r="R136" s="5">
        <f>IFERROR(INDEX('09-01'!M:M,MATCH(B136,'09-01'!N:N,0),0),"")</f>
        <v>561</v>
      </c>
      <c r="S136" s="9">
        <f t="shared" si="7"/>
        <v>5</v>
      </c>
      <c r="T136" s="44">
        <f t="shared" si="8"/>
        <v>2824</v>
      </c>
      <c r="U136" s="44">
        <f t="shared" si="6"/>
        <v>564.79999999999995</v>
      </c>
      <c r="V136" s="44">
        <f>IFERROR(SUMPRODUCT(LARGE(G136:R136,{1;2;3;4;5})),"NA")</f>
        <v>2824</v>
      </c>
      <c r="W136" s="45" t="str">
        <f>IFERROR(SUMPRODUCT(LARGE(G136:R136,{1;2;3;4;5;6;7;8;9;10})),"NA")</f>
        <v>NA</v>
      </c>
    </row>
    <row r="137" spans="1:23" x14ac:dyDescent="0.25">
      <c r="A137" s="14">
        <v>134</v>
      </c>
      <c r="B137" s="8" t="s">
        <v>15</v>
      </c>
      <c r="C137" s="1"/>
      <c r="D137" s="1"/>
      <c r="E137" s="1"/>
      <c r="F137" s="2"/>
      <c r="G137" s="9">
        <f>IFERROR(INDEX(akva!I:I,MATCH(B137,akva!K:K,0),0),"")</f>
        <v>373</v>
      </c>
      <c r="H137" s="10" t="str">
        <f>IFERROR(INDEX('04-07'!N:N,MATCH(B137,'04-07'!C:C,0),0),"")</f>
        <v/>
      </c>
      <c r="I137" s="10">
        <f>IFERROR(INDEX('04-21'!X:X,MATCH(B137,'04-21'!Z:Z,0),0),"")</f>
        <v>526</v>
      </c>
      <c r="J137" s="10">
        <f>IFERROR(INDEX('04-28'!M:M,MATCH(B137,'04-28'!O:O,0),0),"")</f>
        <v>551</v>
      </c>
      <c r="K137" s="10">
        <f>IFERROR(INDEX('05-26'!Y:Y,MATCH(B137,'05-26'!AA:AA,0),0),"")</f>
        <v>545</v>
      </c>
      <c r="L137" s="10">
        <f>IFERROR(INDEX('06-16'!X:X,MATCH(B137,'06-16'!Z:Z,0),0),"")</f>
        <v>540</v>
      </c>
      <c r="M137" s="10">
        <f>IFERROR(INDEX('07-08'!S:S,MATCH(B137,'07-08'!B:B,0),0),"")</f>
        <v>615</v>
      </c>
      <c r="N137" s="10">
        <f>IFERROR(INDEX('07-21'!V:V,MATCH(B137,'07-21'!X:X,0),0),"")</f>
        <v>542</v>
      </c>
      <c r="O137" s="10">
        <f>IFERROR(INDEX('08-04'!H:H,MATCH(B137,'08-04'!I:I,0),0),"")</f>
        <v>532</v>
      </c>
      <c r="P137" s="10" t="str">
        <f>IFERROR(INDEX('08-05'!R:R,MATCH(B137,'08-05'!S:S,0),0),"")</f>
        <v/>
      </c>
      <c r="Q137" s="10">
        <f>IFERROR(INDEX('08-18'!U:U,MATCH(B137,'08-18'!V:V,0),0),"")</f>
        <v>548</v>
      </c>
      <c r="R137" s="5">
        <f>IFERROR(INDEX('09-01'!M:M,MATCH(B137,'09-01'!N:N,0),0),"")</f>
        <v>532</v>
      </c>
      <c r="S137" s="9">
        <f t="shared" si="7"/>
        <v>10</v>
      </c>
      <c r="T137" s="44">
        <f t="shared" si="8"/>
        <v>5304</v>
      </c>
      <c r="U137" s="44">
        <f t="shared" si="6"/>
        <v>530.4</v>
      </c>
      <c r="V137" s="44">
        <f>IFERROR(SUMPRODUCT(LARGE(G137:R137,{1;2;3;4;5})),"NA")</f>
        <v>2801</v>
      </c>
      <c r="W137" s="45">
        <f>IFERROR(SUMPRODUCT(LARGE(G137:R137,{1;2;3;4;5;6;7;8;9;10})),"NA")</f>
        <v>5304</v>
      </c>
    </row>
    <row r="138" spans="1:23" x14ac:dyDescent="0.25">
      <c r="A138" s="14">
        <v>135</v>
      </c>
      <c r="B138" s="8" t="s">
        <v>1750</v>
      </c>
      <c r="C138" s="1"/>
      <c r="D138" s="1"/>
      <c r="E138" s="1"/>
      <c r="F138" s="2"/>
      <c r="G138" s="9" t="str">
        <f>IFERROR(INDEX(akva!I:I,MATCH(B138,akva!K:K,0),0),"")</f>
        <v/>
      </c>
      <c r="H138" s="10" t="str">
        <f>IFERROR(INDEX('04-07'!N:N,MATCH(B138,'04-07'!C:C,0),0),"")</f>
        <v/>
      </c>
      <c r="I138" s="10" t="str">
        <f>IFERROR(INDEX('04-21'!X:X,MATCH(B138,'04-21'!Z:Z,0),0),"")</f>
        <v/>
      </c>
      <c r="J138" s="10" t="str">
        <f>IFERROR(INDEX('04-28'!M:M,MATCH(B138,'04-28'!O:O,0),0),"")</f>
        <v/>
      </c>
      <c r="K138" s="10">
        <f>IFERROR(INDEX('05-26'!Y:Y,MATCH(B138,'05-26'!AA:AA,0),0),"")</f>
        <v>547</v>
      </c>
      <c r="L138" s="10">
        <f>IFERROR(INDEX('06-16'!X:X,MATCH(B138,'06-16'!Z:Z,0),0),"")</f>
        <v>516</v>
      </c>
      <c r="M138" s="10">
        <f>IFERROR(INDEX('07-08'!S:S,MATCH(B138,'07-08'!B:B,0),0),"")</f>
        <v>565</v>
      </c>
      <c r="N138" s="10">
        <f>IFERROR(INDEX('07-21'!V:V,MATCH(B138,'07-21'!X:X,0),0),"")</f>
        <v>550</v>
      </c>
      <c r="O138" s="10" t="str">
        <f>IFERROR(INDEX('08-04'!H:H,MATCH(B138,'08-04'!I:I,0),0),"")</f>
        <v/>
      </c>
      <c r="P138" s="10" t="str">
        <f>IFERROR(INDEX('08-05'!R:R,MATCH(B138,'08-05'!S:S,0),0),"")</f>
        <v/>
      </c>
      <c r="Q138" s="10">
        <f>IFERROR(INDEX('08-18'!U:U,MATCH(B138,'08-18'!V:V,0),0),"")</f>
        <v>531</v>
      </c>
      <c r="R138" s="5">
        <f>IFERROR(INDEX('09-01'!M:M,MATCH(B138,'09-01'!N:N,0),0),"")</f>
        <v>550</v>
      </c>
      <c r="S138" s="9">
        <f t="shared" si="7"/>
        <v>6</v>
      </c>
      <c r="T138" s="44">
        <f t="shared" si="8"/>
        <v>3259</v>
      </c>
      <c r="U138" s="44">
        <f t="shared" si="6"/>
        <v>543.16666666666663</v>
      </c>
      <c r="V138" s="44">
        <f>IFERROR(SUMPRODUCT(LARGE(G138:R138,{1;2;3;4;5})),"NA")</f>
        <v>2743</v>
      </c>
      <c r="W138" s="45" t="str">
        <f>IFERROR(SUMPRODUCT(LARGE(G138:R138,{1;2;3;4;5;6;7;8;9;10})),"NA")</f>
        <v>NA</v>
      </c>
    </row>
    <row r="139" spans="1:23" x14ac:dyDescent="0.25">
      <c r="A139" s="14">
        <v>136</v>
      </c>
      <c r="B139" s="8" t="s">
        <v>827</v>
      </c>
      <c r="C139" s="1"/>
      <c r="D139" s="1"/>
      <c r="E139" s="1"/>
      <c r="F139" s="2"/>
      <c r="G139" s="9">
        <f>IFERROR(INDEX(akva!I:I,MATCH(B139,akva!K:K,0),0),"")</f>
        <v>756</v>
      </c>
      <c r="H139" s="10" t="str">
        <f>IFERROR(INDEX('04-07'!N:N,MATCH(B139,'04-07'!C:C,0),0),"")</f>
        <v/>
      </c>
      <c r="I139" s="10">
        <f>IFERROR(INDEX('04-21'!X:X,MATCH(B139,'04-21'!Z:Z,0),0),"")</f>
        <v>535</v>
      </c>
      <c r="J139" s="10" t="str">
        <f>IFERROR(INDEX('04-28'!M:M,MATCH(B139,'04-28'!O:O,0),0),"")</f>
        <v/>
      </c>
      <c r="K139" s="10">
        <f>IFERROR(INDEX('05-26'!Y:Y,MATCH(B139,'05-26'!AA:AA,0),0),"")</f>
        <v>682</v>
      </c>
      <c r="L139" s="10" t="str">
        <f>IFERROR(INDEX('06-16'!X:X,MATCH(B139,'06-16'!Z:Z,0),0),"")</f>
        <v/>
      </c>
      <c r="M139" s="10">
        <f>IFERROR(INDEX('07-08'!S:S,MATCH(B139,'07-08'!B:B,0),0),"")</f>
        <v>702</v>
      </c>
      <c r="N139" s="10">
        <f>IFERROR(INDEX('07-21'!V:V,MATCH(B139,'07-21'!X:X,0),0),"")</f>
        <v>0</v>
      </c>
      <c r="O139" s="10" t="str">
        <f>IFERROR(INDEX('08-04'!H:H,MATCH(B139,'08-04'!I:I,0),0),"")</f>
        <v/>
      </c>
      <c r="P139" s="10" t="str">
        <f>IFERROR(INDEX('08-05'!R:R,MATCH(B139,'08-05'!S:S,0),0),"")</f>
        <v/>
      </c>
      <c r="Q139" s="10" t="str">
        <f>IFERROR(INDEX('08-18'!U:U,MATCH(B139,'08-18'!V:V,0),0),"")</f>
        <v/>
      </c>
      <c r="R139" s="5" t="str">
        <f>IFERROR(INDEX('09-01'!M:M,MATCH(B139,'09-01'!N:N,0),0),"")</f>
        <v/>
      </c>
      <c r="S139" s="9">
        <f t="shared" si="7"/>
        <v>4</v>
      </c>
      <c r="T139" s="44">
        <f t="shared" si="8"/>
        <v>2675</v>
      </c>
      <c r="U139" s="44">
        <f t="shared" si="6"/>
        <v>668.75</v>
      </c>
      <c r="V139" s="44">
        <f>IFERROR(SUMPRODUCT(LARGE(G139:R139,{1;2;3;4;5})),"NA")</f>
        <v>2675</v>
      </c>
      <c r="W139" s="45" t="str">
        <f>IFERROR(SUMPRODUCT(LARGE(G139:R139,{1;2;3;4;5;6;7;8;9;10})),"NA")</f>
        <v>NA</v>
      </c>
    </row>
    <row r="140" spans="1:23" x14ac:dyDescent="0.25">
      <c r="A140" s="14">
        <v>137</v>
      </c>
      <c r="B140" s="8" t="s">
        <v>1526</v>
      </c>
      <c r="C140" s="1"/>
      <c r="D140" s="1"/>
      <c r="E140" s="1"/>
      <c r="F140" s="2"/>
      <c r="G140" s="9" t="str">
        <f>IFERROR(INDEX(akva!I:I,MATCH(B140,akva!K:K,0),0),"")</f>
        <v/>
      </c>
      <c r="H140" s="10" t="str">
        <f>IFERROR(INDEX('04-07'!N:N,MATCH(B140,'04-07'!C:C,0),0),"")</f>
        <v/>
      </c>
      <c r="I140" s="10">
        <f>IFERROR(INDEX('04-21'!X:X,MATCH(B140,'04-21'!Z:Z,0),0),"")</f>
        <v>529</v>
      </c>
      <c r="J140" s="10" t="str">
        <f>IFERROR(INDEX('04-28'!M:M,MATCH(B140,'04-28'!O:O,0),0),"")</f>
        <v/>
      </c>
      <c r="K140" s="10">
        <f>IFERROR(INDEX('05-26'!Y:Y,MATCH(B140,'05-26'!AA:AA,0),0),"")</f>
        <v>530</v>
      </c>
      <c r="L140" s="10">
        <f>IFERROR(INDEX('06-16'!X:X,MATCH(B140,'06-16'!Z:Z,0),0),"")</f>
        <v>511</v>
      </c>
      <c r="M140" s="10" t="str">
        <f>IFERROR(INDEX('07-08'!S:S,MATCH(B140,'07-08'!B:B,0),0),"")</f>
        <v/>
      </c>
      <c r="N140" s="10">
        <f>IFERROR(INDEX('07-21'!V:V,MATCH(B140,'07-21'!X:X,0),0),"")</f>
        <v>512</v>
      </c>
      <c r="O140" s="10" t="str">
        <f>IFERROR(INDEX('08-04'!H:H,MATCH(B140,'08-04'!I:I,0),0),"")</f>
        <v/>
      </c>
      <c r="P140" s="10" t="str">
        <f>IFERROR(INDEX('08-05'!R:R,MATCH(B140,'08-05'!S:S,0),0),"")</f>
        <v/>
      </c>
      <c r="Q140" s="10">
        <f>IFERROR(INDEX('08-18'!U:U,MATCH(B140,'08-18'!V:V,0),0),"")</f>
        <v>539</v>
      </c>
      <c r="R140" s="5">
        <f>IFERROR(INDEX('09-01'!M:M,MATCH(B140,'09-01'!N:N,0),0),"")</f>
        <v>527</v>
      </c>
      <c r="S140" s="9">
        <f t="shared" si="7"/>
        <v>6</v>
      </c>
      <c r="T140" s="44">
        <f t="shared" si="8"/>
        <v>3148</v>
      </c>
      <c r="U140" s="44">
        <f t="shared" si="6"/>
        <v>524.66666666666663</v>
      </c>
      <c r="V140" s="44">
        <f>IFERROR(SUMPRODUCT(LARGE(G140:R140,{1;2;3;4;5})),"NA")</f>
        <v>2637</v>
      </c>
      <c r="W140" s="45" t="str">
        <f>IFERROR(SUMPRODUCT(LARGE(G140:R140,{1;2;3;4;5;6;7;8;9;10})),"NA")</f>
        <v>NA</v>
      </c>
    </row>
    <row r="141" spans="1:23" x14ac:dyDescent="0.25">
      <c r="A141" s="14">
        <v>138</v>
      </c>
      <c r="B141" s="8" t="s">
        <v>804</v>
      </c>
      <c r="C141" s="1"/>
      <c r="D141" s="1"/>
      <c r="E141" s="1"/>
      <c r="F141" s="2"/>
      <c r="G141" s="9">
        <f>IFERROR(INDEX(akva!I:I,MATCH(B141,akva!K:K,0),0),"")</f>
        <v>501</v>
      </c>
      <c r="H141" s="10" t="str">
        <f>IFERROR(INDEX('04-07'!N:N,MATCH(B141,'04-07'!C:C,0),0),"")</f>
        <v/>
      </c>
      <c r="I141" s="10" t="str">
        <f>IFERROR(INDEX('04-21'!X:X,MATCH(B141,'04-21'!Z:Z,0),0),"")</f>
        <v/>
      </c>
      <c r="J141" s="10">
        <f>IFERROR(INDEX('04-28'!M:M,MATCH(B141,'04-28'!O:O,0),0),"")</f>
        <v>606</v>
      </c>
      <c r="K141" s="10" t="str">
        <f>IFERROR(INDEX('05-26'!Y:Y,MATCH(B141,'05-26'!AA:AA,0),0),"")</f>
        <v/>
      </c>
      <c r="L141" s="10" t="str">
        <f>IFERROR(INDEX('06-16'!X:X,MATCH(B141,'06-16'!Z:Z,0),0),"")</f>
        <v/>
      </c>
      <c r="M141" s="10" t="str">
        <f>IFERROR(INDEX('07-08'!S:S,MATCH(B141,'07-08'!B:B,0),0),"")</f>
        <v/>
      </c>
      <c r="N141" s="10">
        <f>IFERROR(INDEX('07-21'!V:V,MATCH(B141,'07-21'!X:X,0),0),"")</f>
        <v>471</v>
      </c>
      <c r="O141" s="10" t="str">
        <f>IFERROR(INDEX('08-04'!H:H,MATCH(B141,'08-04'!I:I,0),0),"")</f>
        <v/>
      </c>
      <c r="P141" s="10" t="str">
        <f>IFERROR(INDEX('08-05'!R:R,MATCH(B141,'08-05'!S:S,0),0),"")</f>
        <v/>
      </c>
      <c r="Q141" s="10">
        <f>IFERROR(INDEX('08-18'!U:U,MATCH(B141,'08-18'!V:V,0),0),"")</f>
        <v>546</v>
      </c>
      <c r="R141" s="5">
        <f>IFERROR(INDEX('09-01'!M:M,MATCH(B141,'09-01'!N:N,0),0),"")</f>
        <v>509</v>
      </c>
      <c r="S141" s="9">
        <f t="shared" si="7"/>
        <v>5</v>
      </c>
      <c r="T141" s="44">
        <f t="shared" si="8"/>
        <v>2633</v>
      </c>
      <c r="U141" s="44">
        <f t="shared" si="6"/>
        <v>526.6</v>
      </c>
      <c r="V141" s="44">
        <f>IFERROR(SUMPRODUCT(LARGE(G141:R141,{1;2;3;4;5})),"NA")</f>
        <v>2633</v>
      </c>
      <c r="W141" s="45" t="str">
        <f>IFERROR(SUMPRODUCT(LARGE(G141:R141,{1;2;3;4;5;6;7;8;9;10})),"NA")</f>
        <v>NA</v>
      </c>
    </row>
    <row r="142" spans="1:23" x14ac:dyDescent="0.25">
      <c r="A142" s="14">
        <v>139</v>
      </c>
      <c r="B142" s="8" t="s">
        <v>1552</v>
      </c>
      <c r="C142" s="1"/>
      <c r="D142" s="1"/>
      <c r="E142" s="1"/>
      <c r="F142" s="2"/>
      <c r="G142" s="9" t="str">
        <f>IFERROR(INDEX(akva!I:I,MATCH(B142,akva!K:K,0),0),"")</f>
        <v/>
      </c>
      <c r="H142" s="10" t="str">
        <f>IFERROR(INDEX('04-07'!N:N,MATCH(B142,'04-07'!C:C,0),0),"")</f>
        <v/>
      </c>
      <c r="I142" s="10">
        <f>IFERROR(INDEX('04-21'!X:X,MATCH(B142,'04-21'!Z:Z,0),0),"")</f>
        <v>614</v>
      </c>
      <c r="J142" s="10" t="str">
        <f>IFERROR(INDEX('04-28'!M:M,MATCH(B142,'04-28'!O:O,0),0),"")</f>
        <v/>
      </c>
      <c r="K142" s="10">
        <f>IFERROR(INDEX('05-26'!Y:Y,MATCH(B142,'05-26'!AA:AA,0),0),"")</f>
        <v>528</v>
      </c>
      <c r="L142" s="10" t="str">
        <f>IFERROR(INDEX('06-16'!X:X,MATCH(B142,'06-16'!Z:Z,0),0),"")</f>
        <v/>
      </c>
      <c r="M142" s="10" t="str">
        <f>IFERROR(INDEX('07-08'!S:S,MATCH(B142,'07-08'!B:B,0),0),"")</f>
        <v/>
      </c>
      <c r="N142" s="10" t="str">
        <f>IFERROR(INDEX('07-21'!V:V,MATCH(B142,'07-21'!X:X,0),0),"")</f>
        <v/>
      </c>
      <c r="O142" s="10" t="str">
        <f>IFERROR(INDEX('08-04'!H:H,MATCH(B142,'08-04'!I:I,0),0),"")</f>
        <v/>
      </c>
      <c r="P142" s="10">
        <f>IFERROR(INDEX('08-05'!R:R,MATCH(B142,'08-05'!S:S,0),0),"")</f>
        <v>0</v>
      </c>
      <c r="Q142" s="10">
        <f>IFERROR(INDEX('08-18'!U:U,MATCH(B142,'08-18'!V:V,0),0),"")</f>
        <v>650</v>
      </c>
      <c r="R142" s="5">
        <f>IFERROR(INDEX('09-01'!M:M,MATCH(B142,'09-01'!N:N,0),0),"")</f>
        <v>595</v>
      </c>
      <c r="S142" s="9">
        <f t="shared" si="7"/>
        <v>4</v>
      </c>
      <c r="T142" s="44">
        <f t="shared" si="8"/>
        <v>2387</v>
      </c>
      <c r="U142" s="44">
        <f t="shared" si="6"/>
        <v>596.75</v>
      </c>
      <c r="V142" s="44">
        <f>IFERROR(SUMPRODUCT(LARGE(G142:R142,{1;2;3;4;5})),"NA")</f>
        <v>2387</v>
      </c>
      <c r="W142" s="45" t="str">
        <f>IFERROR(SUMPRODUCT(LARGE(G142:R142,{1;2;3;4;5;6;7;8;9;10})),"NA")</f>
        <v>NA</v>
      </c>
    </row>
    <row r="143" spans="1:23" x14ac:dyDescent="0.25">
      <c r="A143" s="14">
        <v>140</v>
      </c>
      <c r="B143" s="8" t="s">
        <v>1496</v>
      </c>
      <c r="C143" s="1"/>
      <c r="D143" s="1"/>
      <c r="E143" s="1"/>
      <c r="F143" s="2"/>
      <c r="G143" s="9" t="str">
        <f>IFERROR(INDEX(akva!I:I,MATCH(B143,akva!K:K,0),0),"")</f>
        <v/>
      </c>
      <c r="H143" s="10" t="str">
        <f>IFERROR(INDEX('04-07'!N:N,MATCH(B143,'04-07'!C:C,0),0),"")</f>
        <v/>
      </c>
      <c r="I143" s="10">
        <f>IFERROR(INDEX('04-21'!X:X,MATCH(B143,'04-21'!Z:Z,0),0),"")</f>
        <v>912</v>
      </c>
      <c r="J143" s="10" t="str">
        <f>IFERROR(INDEX('04-28'!M:M,MATCH(B143,'04-28'!O:O,0),0),"")</f>
        <v/>
      </c>
      <c r="K143" s="10">
        <f>IFERROR(INDEX('05-26'!Y:Y,MATCH(B143,'05-26'!AA:AA,0),0),"")</f>
        <v>939</v>
      </c>
      <c r="L143" s="10">
        <f>IFERROR(INDEX('06-16'!X:X,MATCH(B143,'06-16'!Z:Z,0),0),"")</f>
        <v>925</v>
      </c>
      <c r="M143" s="10">
        <f>IFERROR(INDEX('07-08'!S:S,MATCH(B143,'07-08'!B:B,0),0),"")</f>
        <v>1047</v>
      </c>
      <c r="N143" s="10" t="str">
        <f>IFERROR(INDEX('07-21'!V:V,MATCH(B143,'07-21'!X:X,0),0),"")</f>
        <v/>
      </c>
      <c r="O143" s="10" t="str">
        <f>IFERROR(INDEX('08-04'!H:H,MATCH(B143,'08-04'!I:I,0),0),"")</f>
        <v/>
      </c>
      <c r="P143" s="10" t="str">
        <f>IFERROR(INDEX('08-05'!R:R,MATCH(B143,'08-05'!S:S,0),0),"")</f>
        <v/>
      </c>
      <c r="Q143" s="10" t="str">
        <f>IFERROR(INDEX('08-18'!U:U,MATCH(B143,'08-18'!V:V,0),0),"")</f>
        <v/>
      </c>
      <c r="R143" s="5" t="str">
        <f>IFERROR(INDEX('09-01'!M:M,MATCH(B143,'09-01'!N:N,0),0),"")</f>
        <v/>
      </c>
      <c r="S143" s="9">
        <f t="shared" si="7"/>
        <v>4</v>
      </c>
      <c r="T143" s="44">
        <f t="shared" si="8"/>
        <v>3823</v>
      </c>
      <c r="U143" s="44">
        <f t="shared" si="6"/>
        <v>955.75</v>
      </c>
      <c r="V143" s="44" t="str">
        <f>IFERROR(SUMPRODUCT(LARGE(G143:R143,{1;2;3;4;5})),"NA")</f>
        <v>NA</v>
      </c>
      <c r="W143" s="45" t="str">
        <f>IFERROR(SUMPRODUCT(LARGE(G143:R143,{1;2;3;4;5;6;7;8;9;10})),"NA")</f>
        <v>NA</v>
      </c>
    </row>
    <row r="144" spans="1:23" x14ac:dyDescent="0.25">
      <c r="A144" s="14">
        <v>141</v>
      </c>
      <c r="B144" s="8" t="s">
        <v>1760</v>
      </c>
      <c r="C144" s="1"/>
      <c r="D144" s="1"/>
      <c r="E144" s="1"/>
      <c r="F144" s="2"/>
      <c r="G144" s="9" t="str">
        <f>IFERROR(INDEX(akva!I:I,MATCH(B144,akva!K:K,0),0),"")</f>
        <v/>
      </c>
      <c r="H144" s="10" t="str">
        <f>IFERROR(INDEX('04-07'!N:N,MATCH(B144,'04-07'!C:C,0),0),"")</f>
        <v/>
      </c>
      <c r="I144" s="10" t="str">
        <f>IFERROR(INDEX('04-21'!X:X,MATCH(B144,'04-21'!Z:Z,0),0),"")</f>
        <v/>
      </c>
      <c r="J144" s="10" t="str">
        <f>IFERROR(INDEX('04-28'!M:M,MATCH(B144,'04-28'!O:O,0),0),"")</f>
        <v/>
      </c>
      <c r="K144" s="10">
        <f>IFERROR(INDEX('05-26'!Y:Y,MATCH(B144,'05-26'!AA:AA,0),0),"")</f>
        <v>886</v>
      </c>
      <c r="L144" s="10">
        <f>IFERROR(INDEX('06-16'!X:X,MATCH(B144,'06-16'!Z:Z,0),0),"")</f>
        <v>903</v>
      </c>
      <c r="M144" s="10" t="str">
        <f>IFERROR(INDEX('07-08'!S:S,MATCH(B144,'07-08'!B:B,0),0),"")</f>
        <v/>
      </c>
      <c r="N144" s="10">
        <f>IFERROR(INDEX('07-21'!V:V,MATCH(B144,'07-21'!X:X,0),0),"")</f>
        <v>951</v>
      </c>
      <c r="O144" s="10" t="str">
        <f>IFERROR(INDEX('08-04'!H:H,MATCH(B144,'08-04'!I:I,0),0),"")</f>
        <v/>
      </c>
      <c r="P144" s="10" t="str">
        <f>IFERROR(INDEX('08-05'!R:R,MATCH(B144,'08-05'!S:S,0),0),"")</f>
        <v/>
      </c>
      <c r="Q144" s="10">
        <f>IFERROR(INDEX('08-18'!U:U,MATCH(B144,'08-18'!V:V,0),0),"")</f>
        <v>946</v>
      </c>
      <c r="R144" s="5" t="str">
        <f>IFERROR(INDEX('09-01'!M:M,MATCH(B144,'09-01'!N:N,0),0),"")</f>
        <v/>
      </c>
      <c r="S144" s="9">
        <f t="shared" si="7"/>
        <v>4</v>
      </c>
      <c r="T144" s="44">
        <f t="shared" si="8"/>
        <v>3686</v>
      </c>
      <c r="U144" s="44">
        <f t="shared" si="6"/>
        <v>921.5</v>
      </c>
      <c r="V144" s="44" t="str">
        <f>IFERROR(SUMPRODUCT(LARGE(G144:R144,{1;2;3;4;5})),"NA")</f>
        <v>NA</v>
      </c>
      <c r="W144" s="45" t="str">
        <f>IFERROR(SUMPRODUCT(LARGE(G144:R144,{1;2;3;4;5;6;7;8;9;10})),"NA")</f>
        <v>NA</v>
      </c>
    </row>
    <row r="145" spans="1:23" x14ac:dyDescent="0.25">
      <c r="A145" s="14">
        <v>142</v>
      </c>
      <c r="B145" s="8" t="s">
        <v>1738</v>
      </c>
      <c r="C145" s="1"/>
      <c r="D145" s="1"/>
      <c r="E145" s="1"/>
      <c r="F145" s="2"/>
      <c r="G145" s="9" t="str">
        <f>IFERROR(INDEX(akva!I:I,MATCH(B145,akva!K:K,0),0),"")</f>
        <v/>
      </c>
      <c r="H145" s="10" t="str">
        <f>IFERROR(INDEX('04-07'!N:N,MATCH(B145,'04-07'!C:C,0),0),"")</f>
        <v/>
      </c>
      <c r="I145" s="10" t="str">
        <f>IFERROR(INDEX('04-21'!X:X,MATCH(B145,'04-21'!Z:Z,0),0),"")</f>
        <v/>
      </c>
      <c r="J145" s="10" t="str">
        <f>IFERROR(INDEX('04-28'!M:M,MATCH(B145,'04-28'!O:O,0),0),"")</f>
        <v/>
      </c>
      <c r="K145" s="10">
        <f>IFERROR(INDEX('05-26'!Y:Y,MATCH(B145,'05-26'!AA:AA,0),0),"")</f>
        <v>877</v>
      </c>
      <c r="L145" s="10">
        <f>IFERROR(INDEX('06-16'!X:X,MATCH(B145,'06-16'!Z:Z,0),0),"")</f>
        <v>893</v>
      </c>
      <c r="M145" s="10">
        <f>IFERROR(INDEX('07-08'!S:S,MATCH(B145,'07-08'!B:B,0),0),"")</f>
        <v>992</v>
      </c>
      <c r="N145" s="10" t="str">
        <f>IFERROR(INDEX('07-21'!V:V,MATCH(B145,'07-21'!X:X,0),0),"")</f>
        <v/>
      </c>
      <c r="O145" s="10" t="str">
        <f>IFERROR(INDEX('08-04'!H:H,MATCH(B145,'08-04'!I:I,0),0),"")</f>
        <v/>
      </c>
      <c r="P145" s="10" t="str">
        <f>IFERROR(INDEX('08-05'!R:R,MATCH(B145,'08-05'!S:S,0),0),"")</f>
        <v/>
      </c>
      <c r="Q145" s="10" t="str">
        <f>IFERROR(INDEX('08-18'!U:U,MATCH(B145,'08-18'!V:V,0),0),"")</f>
        <v/>
      </c>
      <c r="R145" s="5">
        <f>IFERROR(INDEX('09-01'!M:M,MATCH(B145,'09-01'!N:N,0),0),"")</f>
        <v>912</v>
      </c>
      <c r="S145" s="9">
        <f t="shared" si="7"/>
        <v>4</v>
      </c>
      <c r="T145" s="44">
        <f t="shared" si="8"/>
        <v>3674</v>
      </c>
      <c r="U145" s="44">
        <f t="shared" si="6"/>
        <v>918.5</v>
      </c>
      <c r="V145" s="44" t="str">
        <f>IFERROR(SUMPRODUCT(LARGE(G145:R145,{1;2;3;4;5})),"NA")</f>
        <v>NA</v>
      </c>
      <c r="W145" s="45" t="str">
        <f>IFERROR(SUMPRODUCT(LARGE(G145:R145,{1;2;3;4;5;6;7;8;9;10})),"NA")</f>
        <v>NA</v>
      </c>
    </row>
    <row r="146" spans="1:23" x14ac:dyDescent="0.25">
      <c r="A146" s="14">
        <v>143</v>
      </c>
      <c r="B146" s="8" t="s">
        <v>1512</v>
      </c>
      <c r="C146" s="1"/>
      <c r="D146" s="1"/>
      <c r="E146" s="1"/>
      <c r="F146" s="2"/>
      <c r="G146" s="9" t="str">
        <f>IFERROR(INDEX(akva!I:I,MATCH(B146,akva!K:K,0),0),"")</f>
        <v/>
      </c>
      <c r="H146" s="10" t="str">
        <f>IFERROR(INDEX('04-07'!N:N,MATCH(B146,'04-07'!C:C,0),0),"")</f>
        <v/>
      </c>
      <c r="I146" s="10">
        <f>IFERROR(INDEX('04-21'!X:X,MATCH(B146,'04-21'!Z:Z,0),0),"")</f>
        <v>762</v>
      </c>
      <c r="J146" s="10" t="str">
        <f>IFERROR(INDEX('04-28'!M:M,MATCH(B146,'04-28'!O:O,0),0),"")</f>
        <v/>
      </c>
      <c r="K146" s="10">
        <f>IFERROR(INDEX('05-26'!Y:Y,MATCH(B146,'05-26'!AA:AA,0),0),"")</f>
        <v>833</v>
      </c>
      <c r="L146" s="10" t="str">
        <f>IFERROR(INDEX('06-16'!X:X,MATCH(B146,'06-16'!Z:Z,0),0),"")</f>
        <v/>
      </c>
      <c r="M146" s="10">
        <f>IFERROR(INDEX('07-08'!S:S,MATCH(B146,'07-08'!B:B,0),0),"")</f>
        <v>983</v>
      </c>
      <c r="N146" s="10" t="str">
        <f>IFERROR(INDEX('07-21'!V:V,MATCH(B146,'07-21'!X:X,0),0),"")</f>
        <v/>
      </c>
      <c r="O146" s="10" t="str">
        <f>IFERROR(INDEX('08-04'!H:H,MATCH(B146,'08-04'!I:I,0),0),"")</f>
        <v/>
      </c>
      <c r="P146" s="10" t="str">
        <f>IFERROR(INDEX('08-05'!R:R,MATCH(B146,'08-05'!S:S,0),0),"")</f>
        <v/>
      </c>
      <c r="Q146" s="10" t="str">
        <f>IFERROR(INDEX('08-18'!U:U,MATCH(B146,'08-18'!V:V,0),0),"")</f>
        <v/>
      </c>
      <c r="R146" s="5">
        <f>IFERROR(INDEX('09-01'!M:M,MATCH(B146,'09-01'!N:N,0),0),"")</f>
        <v>848</v>
      </c>
      <c r="S146" s="9">
        <f t="shared" si="7"/>
        <v>4</v>
      </c>
      <c r="T146" s="44">
        <f t="shared" si="8"/>
        <v>3426</v>
      </c>
      <c r="U146" s="44">
        <f t="shared" si="6"/>
        <v>856.5</v>
      </c>
      <c r="V146" s="44" t="str">
        <f>IFERROR(SUMPRODUCT(LARGE(G146:R146,{1;2;3;4;5})),"NA")</f>
        <v>NA</v>
      </c>
      <c r="W146" s="45" t="str">
        <f>IFERROR(SUMPRODUCT(LARGE(G146:R146,{1;2;3;4;5;6;7;8;9;10})),"NA")</f>
        <v>NA</v>
      </c>
    </row>
    <row r="147" spans="1:23" x14ac:dyDescent="0.25">
      <c r="A147" s="14">
        <v>144</v>
      </c>
      <c r="B147" s="8" t="s">
        <v>1447</v>
      </c>
      <c r="C147" s="1"/>
      <c r="D147" s="1"/>
      <c r="E147" s="1"/>
      <c r="F147" s="2"/>
      <c r="G147" s="9" t="str">
        <f>IFERROR(INDEX(akva!I:I,MATCH(B147,akva!K:K,0),0),"")</f>
        <v/>
      </c>
      <c r="H147" s="10" t="str">
        <f>IFERROR(INDEX('04-07'!N:N,MATCH(B147,'04-07'!C:C,0),0),"")</f>
        <v/>
      </c>
      <c r="I147" s="10">
        <f>IFERROR(INDEX('04-21'!X:X,MATCH(B147,'04-21'!Z:Z,0),0),"")</f>
        <v>777</v>
      </c>
      <c r="J147" s="10" t="str">
        <f>IFERROR(INDEX('04-28'!M:M,MATCH(B147,'04-28'!O:O,0),0),"")</f>
        <v/>
      </c>
      <c r="K147" s="10">
        <f>IFERROR(INDEX('05-26'!Y:Y,MATCH(B147,'05-26'!AA:AA,0),0),"")</f>
        <v>851</v>
      </c>
      <c r="L147" s="10">
        <f>IFERROR(INDEX('06-16'!X:X,MATCH(B147,'06-16'!Z:Z,0),0),"")</f>
        <v>851</v>
      </c>
      <c r="M147" s="10" t="str">
        <f>IFERROR(INDEX('07-08'!S:S,MATCH(B147,'07-08'!B:B,0),0),"")</f>
        <v/>
      </c>
      <c r="N147" s="10">
        <f>IFERROR(INDEX('07-21'!V:V,MATCH(B147,'07-21'!X:X,0),0),"")</f>
        <v>868</v>
      </c>
      <c r="O147" s="10" t="str">
        <f>IFERROR(INDEX('08-04'!H:H,MATCH(B147,'08-04'!I:I,0),0),"")</f>
        <v/>
      </c>
      <c r="P147" s="10" t="str">
        <f>IFERROR(INDEX('08-05'!R:R,MATCH(B147,'08-05'!S:S,0),0),"")</f>
        <v/>
      </c>
      <c r="Q147" s="10" t="str">
        <f>IFERROR(INDEX('08-18'!U:U,MATCH(B147,'08-18'!V:V,0),0),"")</f>
        <v/>
      </c>
      <c r="R147" s="5" t="str">
        <f>IFERROR(INDEX('09-01'!M:M,MATCH(B147,'09-01'!N:N,0),0),"")</f>
        <v/>
      </c>
      <c r="S147" s="9">
        <f t="shared" si="7"/>
        <v>4</v>
      </c>
      <c r="T147" s="44">
        <f t="shared" si="8"/>
        <v>3347</v>
      </c>
      <c r="U147" s="44">
        <f t="shared" si="6"/>
        <v>836.75</v>
      </c>
      <c r="V147" s="44" t="str">
        <f>IFERROR(SUMPRODUCT(LARGE(G147:R147,{1;2;3;4;5})),"NA")</f>
        <v>NA</v>
      </c>
      <c r="W147" s="45" t="str">
        <f>IFERROR(SUMPRODUCT(LARGE(G147:R147,{1;2;3;4;5;6;7;8;9;10})),"NA")</f>
        <v>NA</v>
      </c>
    </row>
    <row r="148" spans="1:23" x14ac:dyDescent="0.25">
      <c r="A148" s="14">
        <v>145</v>
      </c>
      <c r="B148" s="8" t="s">
        <v>1976</v>
      </c>
      <c r="C148" s="1"/>
      <c r="D148" s="1"/>
      <c r="E148" s="1"/>
      <c r="F148" s="2"/>
      <c r="G148" s="9" t="str">
        <f>IFERROR(INDEX(akva!I:I,MATCH(B148,akva!K:K,0),0),"")</f>
        <v/>
      </c>
      <c r="H148" s="10" t="str">
        <f>IFERROR(INDEX('04-07'!N:N,MATCH(B148,'04-07'!C:C,0),0),"")</f>
        <v/>
      </c>
      <c r="I148" s="10" t="str">
        <f>IFERROR(INDEX('04-21'!X:X,MATCH(B148,'04-21'!Z:Z,0),0),"")</f>
        <v/>
      </c>
      <c r="J148" s="10" t="str">
        <f>IFERROR(INDEX('04-28'!M:M,MATCH(B148,'04-28'!O:O,0),0),"")</f>
        <v/>
      </c>
      <c r="K148" s="10" t="str">
        <f>IFERROR(INDEX('05-26'!Y:Y,MATCH(B148,'05-26'!AA:AA,0),0),"")</f>
        <v/>
      </c>
      <c r="L148" s="10" t="str">
        <f>IFERROR(INDEX('06-16'!X:X,MATCH(B148,'06-16'!Z:Z,0),0),"")</f>
        <v/>
      </c>
      <c r="M148" s="10">
        <f>IFERROR(INDEX('07-08'!S:S,MATCH(B148,'07-08'!B:B,0),0),"")</f>
        <v>914</v>
      </c>
      <c r="N148" s="10" t="str">
        <f>IFERROR(INDEX('07-21'!V:V,MATCH(B148,'07-21'!X:X,0),0),"")</f>
        <v/>
      </c>
      <c r="O148" s="10" t="str">
        <f>IFERROR(INDEX('08-04'!H:H,MATCH(B148,'08-04'!I:I,0),0),"")</f>
        <v/>
      </c>
      <c r="P148" s="10">
        <f>IFERROR(INDEX('08-05'!R:R,MATCH(B148,'08-05'!S:S,0),0),"")</f>
        <v>794</v>
      </c>
      <c r="Q148" s="10">
        <f>IFERROR(INDEX('08-18'!U:U,MATCH(B148,'08-18'!V:V,0),0),"")</f>
        <v>784</v>
      </c>
      <c r="R148" s="5">
        <f>IFERROR(INDEX('09-01'!M:M,MATCH(B148,'09-01'!N:N,0),0),"")</f>
        <v>789</v>
      </c>
      <c r="S148" s="9">
        <f t="shared" si="7"/>
        <v>4</v>
      </c>
      <c r="T148" s="44">
        <f t="shared" si="8"/>
        <v>3281</v>
      </c>
      <c r="U148" s="44">
        <f t="shared" si="6"/>
        <v>820.25</v>
      </c>
      <c r="V148" s="44" t="str">
        <f>IFERROR(SUMPRODUCT(LARGE(G148:R148,{1;2;3;4;5})),"NA")</f>
        <v>NA</v>
      </c>
      <c r="W148" s="45" t="str">
        <f>IFERROR(SUMPRODUCT(LARGE(G148:R148,{1;2;3;4;5;6;7;8;9;10})),"NA")</f>
        <v>NA</v>
      </c>
    </row>
    <row r="149" spans="1:23" x14ac:dyDescent="0.25">
      <c r="A149" s="14">
        <v>146</v>
      </c>
      <c r="B149" s="8" t="s">
        <v>1887</v>
      </c>
      <c r="C149" s="1"/>
      <c r="D149" s="1"/>
      <c r="E149" s="1"/>
      <c r="F149" s="2"/>
      <c r="G149" s="9" t="str">
        <f>IFERROR(INDEX(akva!I:I,MATCH(B149,akva!K:K,0),0),"")</f>
        <v/>
      </c>
      <c r="H149" s="10" t="str">
        <f>IFERROR(INDEX('04-07'!N:N,MATCH(B149,'04-07'!C:C,0),0),"")</f>
        <v/>
      </c>
      <c r="I149" s="10" t="str">
        <f>IFERROR(INDEX('04-21'!X:X,MATCH(B149,'04-21'!Z:Z,0),0),"")</f>
        <v/>
      </c>
      <c r="J149" s="10" t="str">
        <f>IFERROR(INDEX('04-28'!M:M,MATCH(B149,'04-28'!O:O,0),0),"")</f>
        <v/>
      </c>
      <c r="K149" s="10" t="str">
        <f>IFERROR(INDEX('05-26'!Y:Y,MATCH(B149,'05-26'!AA:AA,0),0),"")</f>
        <v/>
      </c>
      <c r="L149" s="10">
        <f>IFERROR(INDEX('06-16'!X:X,MATCH(B149,'06-16'!Z:Z,0),0),"")</f>
        <v>792</v>
      </c>
      <c r="M149" s="10">
        <f>IFERROR(INDEX('07-08'!S:S,MATCH(B149,'07-08'!B:B,0),0),"")</f>
        <v>881</v>
      </c>
      <c r="N149" s="10" t="str">
        <f>IFERROR(INDEX('07-21'!V:V,MATCH(B149,'07-21'!X:X,0),0),"")</f>
        <v/>
      </c>
      <c r="O149" s="10" t="str">
        <f>IFERROR(INDEX('08-04'!H:H,MATCH(B149,'08-04'!I:I,0),0),"")</f>
        <v/>
      </c>
      <c r="P149" s="10">
        <f>IFERROR(INDEX('08-05'!R:R,MATCH(B149,'08-05'!S:S,0),0),"")</f>
        <v>784</v>
      </c>
      <c r="Q149" s="10" t="str">
        <f>IFERROR(INDEX('08-18'!U:U,MATCH(B149,'08-18'!V:V,0),0),"")</f>
        <v/>
      </c>
      <c r="R149" s="5">
        <f>IFERROR(INDEX('09-01'!M:M,MATCH(B149,'09-01'!N:N,0),0),"")</f>
        <v>812</v>
      </c>
      <c r="S149" s="9">
        <f t="shared" si="7"/>
        <v>4</v>
      </c>
      <c r="T149" s="44">
        <f t="shared" si="8"/>
        <v>3269</v>
      </c>
      <c r="U149" s="44">
        <f t="shared" si="6"/>
        <v>817.25</v>
      </c>
      <c r="V149" s="44" t="str">
        <f>IFERROR(SUMPRODUCT(LARGE(G149:R149,{1;2;3;4;5})),"NA")</f>
        <v>NA</v>
      </c>
      <c r="W149" s="45" t="str">
        <f>IFERROR(SUMPRODUCT(LARGE(G149:R149,{1;2;3;4;5;6;7;8;9;10})),"NA")</f>
        <v>NA</v>
      </c>
    </row>
    <row r="150" spans="1:23" x14ac:dyDescent="0.25">
      <c r="A150" s="14">
        <v>147</v>
      </c>
      <c r="B150" s="8" t="s">
        <v>1500</v>
      </c>
      <c r="C150" s="1"/>
      <c r="D150" s="1"/>
      <c r="E150" s="1"/>
      <c r="F150" s="2"/>
      <c r="G150" s="9" t="str">
        <f>IFERROR(INDEX(akva!I:I,MATCH(B150,akva!K:K,0),0),"")</f>
        <v/>
      </c>
      <c r="H150" s="10" t="str">
        <f>IFERROR(INDEX('04-07'!N:N,MATCH(B150,'04-07'!C:C,0),0),"")</f>
        <v/>
      </c>
      <c r="I150" s="10">
        <f>IFERROR(INDEX('04-21'!X:X,MATCH(B150,'04-21'!Z:Z,0),0),"")</f>
        <v>744</v>
      </c>
      <c r="J150" s="10" t="str">
        <f>IFERROR(INDEX('04-28'!M:M,MATCH(B150,'04-28'!O:O,0),0),"")</f>
        <v/>
      </c>
      <c r="K150" s="10" t="str">
        <f>IFERROR(INDEX('05-26'!Y:Y,MATCH(B150,'05-26'!AA:AA,0),0),"")</f>
        <v/>
      </c>
      <c r="L150" s="10">
        <f>IFERROR(INDEX('06-16'!X:X,MATCH(B150,'06-16'!Z:Z,0),0),"")</f>
        <v>791</v>
      </c>
      <c r="M150" s="10" t="str">
        <f>IFERROR(INDEX('07-08'!S:S,MATCH(B150,'07-08'!B:B,0),0),"")</f>
        <v/>
      </c>
      <c r="N150" s="10" t="str">
        <f>IFERROR(INDEX('07-21'!V:V,MATCH(B150,'07-21'!X:X,0),0),"")</f>
        <v/>
      </c>
      <c r="O150" s="10" t="str">
        <f>IFERROR(INDEX('08-04'!H:H,MATCH(B150,'08-04'!I:I,0),0),"")</f>
        <v/>
      </c>
      <c r="P150" s="10" t="str">
        <f>IFERROR(INDEX('08-05'!R:R,MATCH(B150,'08-05'!S:S,0),0),"")</f>
        <v/>
      </c>
      <c r="Q150" s="10">
        <f>IFERROR(INDEX('08-18'!U:U,MATCH(B150,'08-18'!V:V,0),0),"")</f>
        <v>866</v>
      </c>
      <c r="R150" s="5">
        <f>IFERROR(INDEX('09-01'!M:M,MATCH(B150,'09-01'!N:N,0),0),"")</f>
        <v>820</v>
      </c>
      <c r="S150" s="9">
        <f t="shared" si="7"/>
        <v>4</v>
      </c>
      <c r="T150" s="44">
        <f t="shared" si="8"/>
        <v>3221</v>
      </c>
      <c r="U150" s="44">
        <f t="shared" si="6"/>
        <v>805.25</v>
      </c>
      <c r="V150" s="44" t="str">
        <f>IFERROR(SUMPRODUCT(LARGE(G150:R150,{1;2;3;4;5})),"NA")</f>
        <v>NA</v>
      </c>
      <c r="W150" s="45" t="str">
        <f>IFERROR(SUMPRODUCT(LARGE(G150:R150,{1;2;3;4;5;6;7;8;9;10})),"NA")</f>
        <v>NA</v>
      </c>
    </row>
    <row r="151" spans="1:23" x14ac:dyDescent="0.25">
      <c r="A151" s="14">
        <v>148</v>
      </c>
      <c r="B151" s="8" t="s">
        <v>1886</v>
      </c>
      <c r="C151" s="1"/>
      <c r="D151" s="1"/>
      <c r="E151" s="1"/>
      <c r="F151" s="2"/>
      <c r="G151" s="9" t="str">
        <f>IFERROR(INDEX(akva!I:I,MATCH(B151,akva!K:K,0),0),"")</f>
        <v/>
      </c>
      <c r="H151" s="10" t="str">
        <f>IFERROR(INDEX('04-07'!N:N,MATCH(B151,'04-07'!C:C,0),0),"")</f>
        <v/>
      </c>
      <c r="I151" s="10" t="str">
        <f>IFERROR(INDEX('04-21'!X:X,MATCH(B151,'04-21'!Z:Z,0),0),"")</f>
        <v/>
      </c>
      <c r="J151" s="10" t="str">
        <f>IFERROR(INDEX('04-28'!M:M,MATCH(B151,'04-28'!O:O,0),0),"")</f>
        <v/>
      </c>
      <c r="K151" s="10" t="str">
        <f>IFERROR(INDEX('05-26'!Y:Y,MATCH(B151,'05-26'!AA:AA,0),0),"")</f>
        <v/>
      </c>
      <c r="L151" s="10">
        <f>IFERROR(INDEX('06-16'!X:X,MATCH(B151,'06-16'!Z:Z,0),0),"")</f>
        <v>748</v>
      </c>
      <c r="M151" s="10" t="str">
        <f>IFERROR(INDEX('07-08'!S:S,MATCH(B151,'07-08'!B:B,0),0),"")</f>
        <v/>
      </c>
      <c r="N151" s="10">
        <f>IFERROR(INDEX('07-21'!V:V,MATCH(B151,'07-21'!X:X,0),0),"")</f>
        <v>812</v>
      </c>
      <c r="O151" s="10" t="str">
        <f>IFERROR(INDEX('08-04'!H:H,MATCH(B151,'08-04'!I:I,0),0),"")</f>
        <v/>
      </c>
      <c r="P151" s="10">
        <f>IFERROR(INDEX('08-05'!R:R,MATCH(B151,'08-05'!S:S,0),0),"")</f>
        <v>841</v>
      </c>
      <c r="Q151" s="10" t="str">
        <f>IFERROR(INDEX('08-18'!U:U,MATCH(B151,'08-18'!V:V,0),0),"")</f>
        <v/>
      </c>
      <c r="R151" s="5">
        <f>IFERROR(INDEX('09-01'!M:M,MATCH(B151,'09-01'!N:N,0),0),"")</f>
        <v>810</v>
      </c>
      <c r="S151" s="9">
        <f t="shared" si="7"/>
        <v>4</v>
      </c>
      <c r="T151" s="44">
        <f t="shared" si="8"/>
        <v>3211</v>
      </c>
      <c r="U151" s="44">
        <f t="shared" si="6"/>
        <v>802.75</v>
      </c>
      <c r="V151" s="44" t="str">
        <f>IFERROR(SUMPRODUCT(LARGE(G151:R151,{1;2;3;4;5})),"NA")</f>
        <v>NA</v>
      </c>
      <c r="W151" s="45" t="str">
        <f>IFERROR(SUMPRODUCT(LARGE(G151:R151,{1;2;3;4;5;6;7;8;9;10})),"NA")</f>
        <v>NA</v>
      </c>
    </row>
    <row r="152" spans="1:23" x14ac:dyDescent="0.25">
      <c r="A152" s="14">
        <v>149</v>
      </c>
      <c r="B152" s="8" t="s">
        <v>1439</v>
      </c>
      <c r="C152" s="1"/>
      <c r="D152" s="1"/>
      <c r="E152" s="1"/>
      <c r="F152" s="2"/>
      <c r="G152" s="9" t="str">
        <f>IFERROR(INDEX(akva!I:I,MATCH(B152,akva!K:K,0),0),"")</f>
        <v/>
      </c>
      <c r="H152" s="10" t="str">
        <f>IFERROR(INDEX('04-07'!N:N,MATCH(B152,'04-07'!C:C,0),0),"")</f>
        <v/>
      </c>
      <c r="I152" s="10">
        <f>IFERROR(INDEX('04-21'!X:X,MATCH(B152,'04-21'!Z:Z,0),0),"")</f>
        <v>742</v>
      </c>
      <c r="J152" s="10" t="str">
        <f>IFERROR(INDEX('04-28'!M:M,MATCH(B152,'04-28'!O:O,0),0),"")</f>
        <v/>
      </c>
      <c r="K152" s="10">
        <f>IFERROR(INDEX('05-26'!Y:Y,MATCH(B152,'05-26'!AA:AA,0),0),"")</f>
        <v>816</v>
      </c>
      <c r="L152" s="10" t="str">
        <f>IFERROR(INDEX('06-16'!X:X,MATCH(B152,'06-16'!Z:Z,0),0),"")</f>
        <v/>
      </c>
      <c r="M152" s="10" t="str">
        <f>IFERROR(INDEX('07-08'!S:S,MATCH(B152,'07-08'!B:B,0),0),"")</f>
        <v/>
      </c>
      <c r="N152" s="10" t="str">
        <f>IFERROR(INDEX('07-21'!V:V,MATCH(B152,'07-21'!X:X,0),0),"")</f>
        <v/>
      </c>
      <c r="O152" s="10" t="str">
        <f>IFERROR(INDEX('08-04'!H:H,MATCH(B152,'08-04'!I:I,0),0),"")</f>
        <v/>
      </c>
      <c r="P152" s="10" t="str">
        <f>IFERROR(INDEX('08-05'!R:R,MATCH(B152,'08-05'!S:S,0),0),"")</f>
        <v/>
      </c>
      <c r="Q152" s="10">
        <f>IFERROR(INDEX('08-18'!U:U,MATCH(B152,'08-18'!V:V,0),0),"")</f>
        <v>808</v>
      </c>
      <c r="R152" s="5">
        <f>IFERROR(INDEX('09-01'!M:M,MATCH(B152,'09-01'!N:N,0),0),"")</f>
        <v>816</v>
      </c>
      <c r="S152" s="9">
        <f t="shared" si="7"/>
        <v>4</v>
      </c>
      <c r="T152" s="44">
        <f t="shared" si="8"/>
        <v>3182</v>
      </c>
      <c r="U152" s="44">
        <f t="shared" si="6"/>
        <v>795.5</v>
      </c>
      <c r="V152" s="44" t="str">
        <f>IFERROR(SUMPRODUCT(LARGE(G152:R152,{1;2;3;4;5})),"NA")</f>
        <v>NA</v>
      </c>
      <c r="W152" s="45" t="str">
        <f>IFERROR(SUMPRODUCT(LARGE(G152:R152,{1;2;3;4;5;6;7;8;9;10})),"NA")</f>
        <v>NA</v>
      </c>
    </row>
    <row r="153" spans="1:23" x14ac:dyDescent="0.25">
      <c r="A153" s="14">
        <v>150</v>
      </c>
      <c r="B153" s="8" t="s">
        <v>1519</v>
      </c>
      <c r="C153" s="1"/>
      <c r="D153" s="1"/>
      <c r="E153" s="1"/>
      <c r="F153" s="2"/>
      <c r="G153" s="9" t="str">
        <f>IFERROR(INDEX(akva!I:I,MATCH(B153,akva!K:K,0),0),"")</f>
        <v/>
      </c>
      <c r="H153" s="10" t="str">
        <f>IFERROR(INDEX('04-07'!N:N,MATCH(B153,'04-07'!C:C,0),0),"")</f>
        <v/>
      </c>
      <c r="I153" s="10">
        <f>IFERROR(INDEX('04-21'!X:X,MATCH(B153,'04-21'!Z:Z,0),0),"")</f>
        <v>696</v>
      </c>
      <c r="J153" s="10" t="str">
        <f>IFERROR(INDEX('04-28'!M:M,MATCH(B153,'04-28'!O:O,0),0),"")</f>
        <v/>
      </c>
      <c r="K153" s="10" t="str">
        <f>IFERROR(INDEX('05-26'!Y:Y,MATCH(B153,'05-26'!AA:AA,0),0),"")</f>
        <v/>
      </c>
      <c r="L153" s="10" t="str">
        <f>IFERROR(INDEX('06-16'!X:X,MATCH(B153,'06-16'!Z:Z,0),0),"")</f>
        <v/>
      </c>
      <c r="M153" s="10">
        <f>IFERROR(INDEX('07-08'!S:S,MATCH(B153,'07-08'!B:B,0),0),"")</f>
        <v>887</v>
      </c>
      <c r="N153" s="10" t="str">
        <f>IFERROR(INDEX('07-21'!V:V,MATCH(B153,'07-21'!X:X,0),0),"")</f>
        <v/>
      </c>
      <c r="O153" s="10" t="str">
        <f>IFERROR(INDEX('08-04'!H:H,MATCH(B153,'08-04'!I:I,0),0),"")</f>
        <v/>
      </c>
      <c r="P153" s="10" t="str">
        <f>IFERROR(INDEX('08-05'!R:R,MATCH(B153,'08-05'!S:S,0),0),"")</f>
        <v/>
      </c>
      <c r="Q153" s="10">
        <f>IFERROR(INDEX('08-18'!U:U,MATCH(B153,'08-18'!V:V,0),0),"")</f>
        <v>791</v>
      </c>
      <c r="R153" s="5">
        <f>IFERROR(INDEX('09-01'!M:M,MATCH(B153,'09-01'!N:N,0),0),"")</f>
        <v>794</v>
      </c>
      <c r="S153" s="9">
        <f t="shared" si="7"/>
        <v>4</v>
      </c>
      <c r="T153" s="44">
        <f t="shared" si="8"/>
        <v>3168</v>
      </c>
      <c r="U153" s="44">
        <f t="shared" si="6"/>
        <v>792</v>
      </c>
      <c r="V153" s="44" t="str">
        <f>IFERROR(SUMPRODUCT(LARGE(G153:R153,{1;2;3;4;5})),"NA")</f>
        <v>NA</v>
      </c>
      <c r="W153" s="45" t="str">
        <f>IFERROR(SUMPRODUCT(LARGE(G153:R153,{1;2;3;4;5;6;7;8;9;10})),"NA")</f>
        <v>NA</v>
      </c>
    </row>
    <row r="154" spans="1:23" x14ac:dyDescent="0.25">
      <c r="A154" s="14">
        <v>151</v>
      </c>
      <c r="B154" s="8" t="s">
        <v>1744</v>
      </c>
      <c r="C154" s="1"/>
      <c r="D154" s="1"/>
      <c r="E154" s="1"/>
      <c r="F154" s="2"/>
      <c r="G154" s="9" t="str">
        <f>IFERROR(INDEX(akva!I:I,MATCH(B154,akva!K:K,0),0),"")</f>
        <v/>
      </c>
      <c r="H154" s="10" t="str">
        <f>IFERROR(INDEX('04-07'!N:N,MATCH(B154,'04-07'!C:C,0),0),"")</f>
        <v/>
      </c>
      <c r="I154" s="10" t="str">
        <f>IFERROR(INDEX('04-21'!X:X,MATCH(B154,'04-21'!Z:Z,0),0),"")</f>
        <v/>
      </c>
      <c r="J154" s="10" t="str">
        <f>IFERROR(INDEX('04-28'!M:M,MATCH(B154,'04-28'!O:O,0),0),"")</f>
        <v/>
      </c>
      <c r="K154" s="10">
        <f>IFERROR(INDEX('05-26'!Y:Y,MATCH(B154,'05-26'!AA:AA,0),0),"")</f>
        <v>764</v>
      </c>
      <c r="L154" s="10" t="str">
        <f>IFERROR(INDEX('06-16'!X:X,MATCH(B154,'06-16'!Z:Z,0),0),"")</f>
        <v/>
      </c>
      <c r="M154" s="10">
        <f>IFERROR(INDEX('07-08'!S:S,MATCH(B154,'07-08'!B:B,0),0),"")</f>
        <v>801</v>
      </c>
      <c r="N154" s="10">
        <f>IFERROR(INDEX('07-21'!V:V,MATCH(B154,'07-21'!X:X,0),0),"")</f>
        <v>793</v>
      </c>
      <c r="O154" s="10" t="str">
        <f>IFERROR(INDEX('08-04'!H:H,MATCH(B154,'08-04'!I:I,0),0),"")</f>
        <v/>
      </c>
      <c r="P154" s="10" t="str">
        <f>IFERROR(INDEX('08-05'!R:R,MATCH(B154,'08-05'!S:S,0),0),"")</f>
        <v/>
      </c>
      <c r="Q154" s="10" t="str">
        <f>IFERROR(INDEX('08-18'!U:U,MATCH(B154,'08-18'!V:V,0),0),"")</f>
        <v/>
      </c>
      <c r="R154" s="5">
        <f>IFERROR(INDEX('09-01'!M:M,MATCH(B154,'09-01'!N:N,0),0),"")</f>
        <v>779</v>
      </c>
      <c r="S154" s="9">
        <f t="shared" si="7"/>
        <v>4</v>
      </c>
      <c r="T154" s="44">
        <f t="shared" si="8"/>
        <v>3137</v>
      </c>
      <c r="U154" s="44">
        <f t="shared" si="6"/>
        <v>784.25</v>
      </c>
      <c r="V154" s="44" t="str">
        <f>IFERROR(SUMPRODUCT(LARGE(G154:R154,{1;2;3;4;5})),"NA")</f>
        <v>NA</v>
      </c>
      <c r="W154" s="45" t="str">
        <f>IFERROR(SUMPRODUCT(LARGE(G154:R154,{1;2;3;4;5;6;7;8;9;10})),"NA")</f>
        <v>NA</v>
      </c>
    </row>
    <row r="155" spans="1:23" x14ac:dyDescent="0.25">
      <c r="A155" s="14">
        <v>152</v>
      </c>
      <c r="B155" s="8" t="s">
        <v>1888</v>
      </c>
      <c r="C155" s="1"/>
      <c r="D155" s="1"/>
      <c r="E155" s="1"/>
      <c r="F155" s="2"/>
      <c r="G155" s="9" t="str">
        <f>IFERROR(INDEX(akva!I:I,MATCH(B155,akva!K:K,0),0),"")</f>
        <v/>
      </c>
      <c r="H155" s="10" t="str">
        <f>IFERROR(INDEX('04-07'!N:N,MATCH(B155,'04-07'!C:C,0),0),"")</f>
        <v/>
      </c>
      <c r="I155" s="10" t="str">
        <f>IFERROR(INDEX('04-21'!X:X,MATCH(B155,'04-21'!Z:Z,0),0),"")</f>
        <v/>
      </c>
      <c r="J155" s="10" t="str">
        <f>IFERROR(INDEX('04-28'!M:M,MATCH(B155,'04-28'!O:O,0),0),"")</f>
        <v/>
      </c>
      <c r="K155" s="10" t="str">
        <f>IFERROR(INDEX('05-26'!Y:Y,MATCH(B155,'05-26'!AA:AA,0),0),"")</f>
        <v/>
      </c>
      <c r="L155" s="10">
        <f>IFERROR(INDEX('06-16'!X:X,MATCH(B155,'06-16'!Z:Z,0),0),"")</f>
        <v>712</v>
      </c>
      <c r="M155" s="10">
        <f>IFERROR(INDEX('07-08'!S:S,MATCH(B155,'07-08'!B:B,0),0),"")</f>
        <v>890</v>
      </c>
      <c r="N155" s="10">
        <f>IFERROR(INDEX('07-21'!V:V,MATCH(B155,'07-21'!X:X,0),0),"")</f>
        <v>764</v>
      </c>
      <c r="O155" s="10">
        <f>IFERROR(INDEX('08-04'!H:H,MATCH(B155,'08-04'!I:I,0),0),"")</f>
        <v>731</v>
      </c>
      <c r="P155" s="10" t="str">
        <f>IFERROR(INDEX('08-05'!R:R,MATCH(B155,'08-05'!S:S,0),0),"")</f>
        <v/>
      </c>
      <c r="Q155" s="10" t="str">
        <f>IFERROR(INDEX('08-18'!U:U,MATCH(B155,'08-18'!V:V,0),0),"")</f>
        <v/>
      </c>
      <c r="R155" s="5" t="str">
        <f>IFERROR(INDEX('09-01'!M:M,MATCH(B155,'09-01'!N:N,0),0),"")</f>
        <v/>
      </c>
      <c r="S155" s="9">
        <f t="shared" si="7"/>
        <v>4</v>
      </c>
      <c r="T155" s="44">
        <f t="shared" si="8"/>
        <v>3097</v>
      </c>
      <c r="U155" s="44">
        <f t="shared" si="6"/>
        <v>774.25</v>
      </c>
      <c r="V155" s="44" t="str">
        <f>IFERROR(SUMPRODUCT(LARGE(G155:R155,{1;2;3;4;5})),"NA")</f>
        <v>NA</v>
      </c>
      <c r="W155" s="45" t="str">
        <f>IFERROR(SUMPRODUCT(LARGE(G155:R155,{1;2;3;4;5;6;7;8;9;10})),"NA")</f>
        <v>NA</v>
      </c>
    </row>
    <row r="156" spans="1:23" x14ac:dyDescent="0.25">
      <c r="A156" s="14">
        <v>153</v>
      </c>
      <c r="B156" s="8" t="s">
        <v>1427</v>
      </c>
      <c r="C156" s="1"/>
      <c r="D156" s="1"/>
      <c r="E156" s="1"/>
      <c r="F156" s="2"/>
      <c r="G156" s="9" t="str">
        <f>IFERROR(INDEX(akva!I:I,MATCH(B156,akva!K:K,0),0),"")</f>
        <v/>
      </c>
      <c r="H156" s="10" t="str">
        <f>IFERROR(INDEX('04-07'!N:N,MATCH(B156,'04-07'!C:C,0),0),"")</f>
        <v/>
      </c>
      <c r="I156" s="10">
        <f>IFERROR(INDEX('04-21'!X:X,MATCH(B156,'04-21'!Z:Z,0),0),"")</f>
        <v>764</v>
      </c>
      <c r="J156" s="10" t="str">
        <f>IFERROR(INDEX('04-28'!M:M,MATCH(B156,'04-28'!O:O,0),0),"")</f>
        <v/>
      </c>
      <c r="K156" s="10" t="str">
        <f>IFERROR(INDEX('05-26'!Y:Y,MATCH(B156,'05-26'!AA:AA,0),0),"")</f>
        <v/>
      </c>
      <c r="L156" s="10">
        <f>IFERROR(INDEX('06-16'!X:X,MATCH(B156,'06-16'!Z:Z,0),0),"")</f>
        <v>755</v>
      </c>
      <c r="M156" s="10" t="str">
        <f>IFERROR(INDEX('07-08'!S:S,MATCH(B156,'07-08'!B:B,0),0),"")</f>
        <v/>
      </c>
      <c r="N156" s="10">
        <f>IFERROR(INDEX('07-21'!V:V,MATCH(B156,'07-21'!X:X,0),0),"")</f>
        <v>752</v>
      </c>
      <c r="O156" s="10" t="str">
        <f>IFERROR(INDEX('08-04'!H:H,MATCH(B156,'08-04'!I:I,0),0),"")</f>
        <v/>
      </c>
      <c r="P156" s="10" t="str">
        <f>IFERROR(INDEX('08-05'!R:R,MATCH(B156,'08-05'!S:S,0),0),"")</f>
        <v/>
      </c>
      <c r="Q156" s="10" t="str">
        <f>IFERROR(INDEX('08-18'!U:U,MATCH(B156,'08-18'!V:V,0),0),"")</f>
        <v/>
      </c>
      <c r="R156" s="5">
        <f>IFERROR(INDEX('09-01'!M:M,MATCH(B156,'09-01'!N:N,0),0),"")</f>
        <v>786</v>
      </c>
      <c r="S156" s="9">
        <f t="shared" si="7"/>
        <v>4</v>
      </c>
      <c r="T156" s="44">
        <f t="shared" si="8"/>
        <v>3057</v>
      </c>
      <c r="U156" s="44">
        <f t="shared" si="6"/>
        <v>764.25</v>
      </c>
      <c r="V156" s="44" t="str">
        <f>IFERROR(SUMPRODUCT(LARGE(G156:R156,{1;2;3;4;5})),"NA")</f>
        <v>NA</v>
      </c>
      <c r="W156" s="45" t="str">
        <f>IFERROR(SUMPRODUCT(LARGE(G156:R156,{1;2;3;4;5;6;7;8;9;10})),"NA")</f>
        <v>NA</v>
      </c>
    </row>
    <row r="157" spans="1:23" x14ac:dyDescent="0.25">
      <c r="A157" s="14">
        <v>154</v>
      </c>
      <c r="B157" s="8" t="s">
        <v>1518</v>
      </c>
      <c r="C157" s="1"/>
      <c r="D157" s="1"/>
      <c r="E157" s="1"/>
      <c r="F157" s="2"/>
      <c r="G157" s="9" t="str">
        <f>IFERROR(INDEX(akva!I:I,MATCH(B157,akva!K:K,0),0),"")</f>
        <v/>
      </c>
      <c r="H157" s="10" t="str">
        <f>IFERROR(INDEX('04-07'!N:N,MATCH(B157,'04-07'!C:C,0),0),"")</f>
        <v/>
      </c>
      <c r="I157" s="10">
        <f>IFERROR(INDEX('04-21'!X:X,MATCH(B157,'04-21'!Z:Z,0),0),"")</f>
        <v>719</v>
      </c>
      <c r="J157" s="10" t="str">
        <f>IFERROR(INDEX('04-28'!M:M,MATCH(B157,'04-28'!O:O,0),0),"")</f>
        <v/>
      </c>
      <c r="K157" s="10">
        <f>IFERROR(INDEX('05-26'!Y:Y,MATCH(B157,'05-26'!AA:AA,0),0),"")</f>
        <v>720</v>
      </c>
      <c r="L157" s="10">
        <f>IFERROR(INDEX('06-16'!X:X,MATCH(B157,'06-16'!Z:Z,0),0),"")</f>
        <v>774</v>
      </c>
      <c r="M157" s="10" t="str">
        <f>IFERROR(INDEX('07-08'!S:S,MATCH(B157,'07-08'!B:B,0),0),"")</f>
        <v/>
      </c>
      <c r="N157" s="10">
        <f>IFERROR(INDEX('07-21'!V:V,MATCH(B157,'07-21'!X:X,0),0),"")</f>
        <v>824</v>
      </c>
      <c r="O157" s="10" t="str">
        <f>IFERROR(INDEX('08-04'!H:H,MATCH(B157,'08-04'!I:I,0),0),"")</f>
        <v/>
      </c>
      <c r="P157" s="10" t="str">
        <f>IFERROR(INDEX('08-05'!R:R,MATCH(B157,'08-05'!S:S,0),0),"")</f>
        <v/>
      </c>
      <c r="Q157" s="10" t="str">
        <f>IFERROR(INDEX('08-18'!U:U,MATCH(B157,'08-18'!V:V,0),0),"")</f>
        <v/>
      </c>
      <c r="R157" s="5" t="str">
        <f>IFERROR(INDEX('09-01'!M:M,MATCH(B157,'09-01'!N:N,0),0),"")</f>
        <v/>
      </c>
      <c r="S157" s="9">
        <f t="shared" si="7"/>
        <v>4</v>
      </c>
      <c r="T157" s="44">
        <f t="shared" si="8"/>
        <v>3037</v>
      </c>
      <c r="U157" s="44">
        <f t="shared" si="6"/>
        <v>759.25</v>
      </c>
      <c r="V157" s="44" t="str">
        <f>IFERROR(SUMPRODUCT(LARGE(G157:R157,{1;2;3;4;5})),"NA")</f>
        <v>NA</v>
      </c>
      <c r="W157" s="45" t="str">
        <f>IFERROR(SUMPRODUCT(LARGE(G157:R157,{1;2;3;4;5;6;7;8;9;10})),"NA")</f>
        <v>NA</v>
      </c>
    </row>
    <row r="158" spans="1:23" x14ac:dyDescent="0.25">
      <c r="A158" s="14">
        <v>155</v>
      </c>
      <c r="B158" s="8" t="s">
        <v>2348</v>
      </c>
      <c r="C158" s="1"/>
      <c r="D158" s="1"/>
      <c r="E158" s="1"/>
      <c r="F158" s="2"/>
      <c r="G158" s="9" t="str">
        <f>IFERROR(INDEX(akva!I:I,MATCH(B158,akva!K:K,0),0),"")</f>
        <v/>
      </c>
      <c r="H158" s="10" t="str">
        <f>IFERROR(INDEX('04-07'!N:N,MATCH(B158,'04-07'!C:C,0),0),"")</f>
        <v/>
      </c>
      <c r="I158" s="10" t="str">
        <f>IFERROR(INDEX('04-21'!X:X,MATCH(B158,'04-21'!Z:Z,0),0),"")</f>
        <v/>
      </c>
      <c r="J158" s="10" t="str">
        <f>IFERROR(INDEX('04-28'!M:M,MATCH(B158,'04-28'!O:O,0),0),"")</f>
        <v/>
      </c>
      <c r="K158" s="10" t="str">
        <f>IFERROR(INDEX('05-26'!Y:Y,MATCH(B158,'05-26'!AA:AA,0),0),"")</f>
        <v/>
      </c>
      <c r="L158" s="10" t="str">
        <f>IFERROR(INDEX('06-16'!X:X,MATCH(B158,'06-16'!Z:Z,0),0),"")</f>
        <v/>
      </c>
      <c r="M158" s="10" t="str">
        <f>IFERROR(INDEX('07-08'!S:S,MATCH(B158,'07-08'!B:B,0),0),"")</f>
        <v/>
      </c>
      <c r="N158" s="10">
        <f>IFERROR(INDEX('07-21'!V:V,MATCH(B158,'07-21'!X:X,0),0),"")</f>
        <v>727</v>
      </c>
      <c r="O158" s="10" t="str">
        <f>IFERROR(INDEX('08-04'!H:H,MATCH(B158,'08-04'!I:I,0),0),"")</f>
        <v/>
      </c>
      <c r="P158" s="10">
        <f>IFERROR(INDEX('08-05'!R:R,MATCH(B158,'08-05'!S:S,0),0),"")</f>
        <v>710</v>
      </c>
      <c r="Q158" s="10">
        <f>IFERROR(INDEX('08-18'!U:U,MATCH(B158,'08-18'!V:V,0),0),"")</f>
        <v>784</v>
      </c>
      <c r="R158" s="5">
        <f>IFERROR(INDEX('09-01'!M:M,MATCH(B158,'09-01'!N:N,0),0),"")</f>
        <v>801</v>
      </c>
      <c r="S158" s="9">
        <f t="shared" si="7"/>
        <v>4</v>
      </c>
      <c r="T158" s="44">
        <f t="shared" si="8"/>
        <v>3022</v>
      </c>
      <c r="U158" s="44">
        <f t="shared" si="6"/>
        <v>755.5</v>
      </c>
      <c r="V158" s="44" t="str">
        <f>IFERROR(SUMPRODUCT(LARGE(G158:R158,{1;2;3;4;5})),"NA")</f>
        <v>NA</v>
      </c>
      <c r="W158" s="45" t="str">
        <f>IFERROR(SUMPRODUCT(LARGE(G158:R158,{1;2;3;4;5;6;7;8;9;10})),"NA")</f>
        <v>NA</v>
      </c>
    </row>
    <row r="159" spans="1:23" x14ac:dyDescent="0.25">
      <c r="A159" s="14">
        <v>156</v>
      </c>
      <c r="B159" s="8" t="s">
        <v>1494</v>
      </c>
      <c r="C159" s="1"/>
      <c r="D159" s="1"/>
      <c r="E159" s="1"/>
      <c r="F159" s="2"/>
      <c r="G159" s="9" t="str">
        <f>IFERROR(INDEX(akva!I:I,MATCH(B159,akva!K:K,0),0),"")</f>
        <v/>
      </c>
      <c r="H159" s="10" t="str">
        <f>IFERROR(INDEX('04-07'!N:N,MATCH(B159,'04-07'!C:C,0),0),"")</f>
        <v/>
      </c>
      <c r="I159" s="10">
        <f>IFERROR(INDEX('04-21'!X:X,MATCH(B159,'04-21'!Z:Z,0),0),"")</f>
        <v>682</v>
      </c>
      <c r="J159" s="10" t="str">
        <f>IFERROR(INDEX('04-28'!M:M,MATCH(B159,'04-28'!O:O,0),0),"")</f>
        <v/>
      </c>
      <c r="K159" s="10">
        <f>IFERROR(INDEX('05-26'!Y:Y,MATCH(B159,'05-26'!AA:AA,0),0),"")</f>
        <v>717</v>
      </c>
      <c r="L159" s="10">
        <f>IFERROR(INDEX('06-16'!X:X,MATCH(B159,'06-16'!Z:Z,0),0),"")</f>
        <v>763</v>
      </c>
      <c r="M159" s="10">
        <f>IFERROR(INDEX('07-08'!S:S,MATCH(B159,'07-08'!B:B,0),0),"")</f>
        <v>850</v>
      </c>
      <c r="N159" s="10" t="str">
        <f>IFERROR(INDEX('07-21'!V:V,MATCH(B159,'07-21'!X:X,0),0),"")</f>
        <v/>
      </c>
      <c r="O159" s="10" t="str">
        <f>IFERROR(INDEX('08-04'!H:H,MATCH(B159,'08-04'!I:I,0),0),"")</f>
        <v/>
      </c>
      <c r="P159" s="10" t="str">
        <f>IFERROR(INDEX('08-05'!R:R,MATCH(B159,'08-05'!S:S,0),0),"")</f>
        <v/>
      </c>
      <c r="Q159" s="10" t="str">
        <f>IFERROR(INDEX('08-18'!U:U,MATCH(B159,'08-18'!V:V,0),0),"")</f>
        <v/>
      </c>
      <c r="R159" s="5" t="str">
        <f>IFERROR(INDEX('09-01'!M:M,MATCH(B159,'09-01'!N:N,0),0),"")</f>
        <v/>
      </c>
      <c r="S159" s="9">
        <f t="shared" si="7"/>
        <v>4</v>
      </c>
      <c r="T159" s="44">
        <f t="shared" si="8"/>
        <v>3012</v>
      </c>
      <c r="U159" s="44">
        <f t="shared" si="6"/>
        <v>753</v>
      </c>
      <c r="V159" s="44" t="str">
        <f>IFERROR(SUMPRODUCT(LARGE(G159:R159,{1;2;3;4;5})),"NA")</f>
        <v>NA</v>
      </c>
      <c r="W159" s="45" t="str">
        <f>IFERROR(SUMPRODUCT(LARGE(G159:R159,{1;2;3;4;5;6;7;8;9;10})),"NA")</f>
        <v>NA</v>
      </c>
    </row>
    <row r="160" spans="1:23" x14ac:dyDescent="0.25">
      <c r="A160" s="14">
        <v>157</v>
      </c>
      <c r="B160" s="8" t="s">
        <v>1878</v>
      </c>
      <c r="C160" s="1"/>
      <c r="D160" s="1"/>
      <c r="E160" s="1"/>
      <c r="F160" s="2"/>
      <c r="G160" s="9" t="str">
        <f>IFERROR(INDEX(akva!I:I,MATCH(B160,akva!K:K,0),0),"")</f>
        <v/>
      </c>
      <c r="H160" s="10" t="str">
        <f>IFERROR(INDEX('04-07'!N:N,MATCH(B160,'04-07'!C:C,0),0),"")</f>
        <v/>
      </c>
      <c r="I160" s="10" t="str">
        <f>IFERROR(INDEX('04-21'!X:X,MATCH(B160,'04-21'!Z:Z,0),0),"")</f>
        <v/>
      </c>
      <c r="J160" s="10" t="str">
        <f>IFERROR(INDEX('04-28'!M:M,MATCH(B160,'04-28'!O:O,0),0),"")</f>
        <v/>
      </c>
      <c r="K160" s="10" t="str">
        <f>IFERROR(INDEX('05-26'!Y:Y,MATCH(B160,'05-26'!AA:AA,0),0),"")</f>
        <v/>
      </c>
      <c r="L160" s="10">
        <f>IFERROR(INDEX('06-16'!X:X,MATCH(B160,'06-16'!Z:Z,0),0),"")</f>
        <v>677</v>
      </c>
      <c r="M160" s="10" t="str">
        <f>IFERROR(INDEX('07-08'!S:S,MATCH(B160,'07-08'!B:B,0),0),"")</f>
        <v/>
      </c>
      <c r="N160" s="10">
        <f>IFERROR(INDEX('07-21'!V:V,MATCH(B160,'07-21'!X:X,0),0),"")</f>
        <v>752</v>
      </c>
      <c r="O160" s="10" t="str">
        <f>IFERROR(INDEX('08-04'!H:H,MATCH(B160,'08-04'!I:I,0),0),"")</f>
        <v/>
      </c>
      <c r="P160" s="10" t="str">
        <f>IFERROR(INDEX('08-05'!R:R,MATCH(B160,'08-05'!S:S,0),0),"")</f>
        <v/>
      </c>
      <c r="Q160" s="10">
        <f>IFERROR(INDEX('08-18'!U:U,MATCH(B160,'08-18'!V:V,0),0),"")</f>
        <v>772</v>
      </c>
      <c r="R160" s="5">
        <f>IFERROR(INDEX('09-01'!M:M,MATCH(B160,'09-01'!N:N,0),0),"")</f>
        <v>792</v>
      </c>
      <c r="S160" s="9">
        <f t="shared" si="7"/>
        <v>4</v>
      </c>
      <c r="T160" s="44">
        <f t="shared" si="8"/>
        <v>2993</v>
      </c>
      <c r="U160" s="44">
        <f t="shared" si="6"/>
        <v>748.25</v>
      </c>
      <c r="V160" s="44" t="str">
        <f>IFERROR(SUMPRODUCT(LARGE(G160:R160,{1;2;3;4;5})),"NA")</f>
        <v>NA</v>
      </c>
      <c r="W160" s="45" t="str">
        <f>IFERROR(SUMPRODUCT(LARGE(G160:R160,{1;2;3;4;5;6;7;8;9;10})),"NA")</f>
        <v>NA</v>
      </c>
    </row>
    <row r="161" spans="1:23" x14ac:dyDescent="0.25">
      <c r="A161" s="14">
        <v>158</v>
      </c>
      <c r="B161" s="8" t="s">
        <v>1762</v>
      </c>
      <c r="C161" s="1"/>
      <c r="D161" s="1"/>
      <c r="E161" s="1"/>
      <c r="F161" s="2"/>
      <c r="G161" s="9" t="str">
        <f>IFERROR(INDEX(akva!I:I,MATCH(B161,akva!K:K,0),0),"")</f>
        <v/>
      </c>
      <c r="H161" s="10" t="str">
        <f>IFERROR(INDEX('04-07'!N:N,MATCH(B161,'04-07'!C:C,0),0),"")</f>
        <v/>
      </c>
      <c r="I161" s="10" t="str">
        <f>IFERROR(INDEX('04-21'!X:X,MATCH(B161,'04-21'!Z:Z,0),0),"")</f>
        <v/>
      </c>
      <c r="J161" s="10" t="str">
        <f>IFERROR(INDEX('04-28'!M:M,MATCH(B161,'04-28'!O:O,0),0),"")</f>
        <v/>
      </c>
      <c r="K161" s="10">
        <f>IFERROR(INDEX('05-26'!Y:Y,MATCH(B161,'05-26'!AA:AA,0),0),"")</f>
        <v>717</v>
      </c>
      <c r="L161" s="10">
        <f>IFERROR(INDEX('06-16'!X:X,MATCH(B161,'06-16'!Z:Z,0),0),"")</f>
        <v>729</v>
      </c>
      <c r="M161" s="10">
        <f>IFERROR(INDEX('07-08'!S:S,MATCH(B161,'07-08'!B:B,0),0),"")</f>
        <v>776</v>
      </c>
      <c r="N161" s="10">
        <f>IFERROR(INDEX('07-21'!V:V,MATCH(B161,'07-21'!X:X,0),0),"")</f>
        <v>719</v>
      </c>
      <c r="O161" s="10" t="str">
        <f>IFERROR(INDEX('08-04'!H:H,MATCH(B161,'08-04'!I:I,0),0),"")</f>
        <v/>
      </c>
      <c r="P161" s="10" t="str">
        <f>IFERROR(INDEX('08-05'!R:R,MATCH(B161,'08-05'!S:S,0),0),"")</f>
        <v/>
      </c>
      <c r="Q161" s="10" t="str">
        <f>IFERROR(INDEX('08-18'!U:U,MATCH(B161,'08-18'!V:V,0),0),"")</f>
        <v/>
      </c>
      <c r="R161" s="5" t="str">
        <f>IFERROR(INDEX('09-01'!M:M,MATCH(B161,'09-01'!N:N,0),0),"")</f>
        <v/>
      </c>
      <c r="S161" s="9">
        <f t="shared" si="7"/>
        <v>4</v>
      </c>
      <c r="T161" s="44">
        <f t="shared" si="8"/>
        <v>2941</v>
      </c>
      <c r="U161" s="44">
        <f t="shared" si="6"/>
        <v>735.25</v>
      </c>
      <c r="V161" s="44" t="str">
        <f>IFERROR(SUMPRODUCT(LARGE(G161:R161,{1;2;3;4;5})),"NA")</f>
        <v>NA</v>
      </c>
      <c r="W161" s="45" t="str">
        <f>IFERROR(SUMPRODUCT(LARGE(G161:R161,{1;2;3;4;5;6;7;8;9;10})),"NA")</f>
        <v>NA</v>
      </c>
    </row>
    <row r="162" spans="1:23" x14ac:dyDescent="0.25">
      <c r="A162" s="14">
        <v>159</v>
      </c>
      <c r="B162" s="8" t="s">
        <v>1709</v>
      </c>
      <c r="C162" s="1"/>
      <c r="D162" s="1"/>
      <c r="E162" s="1"/>
      <c r="F162" s="2"/>
      <c r="G162" s="9" t="str">
        <f>IFERROR(INDEX(akva!I:I,MATCH(B162,akva!K:K,0),0),"")</f>
        <v/>
      </c>
      <c r="H162" s="10" t="str">
        <f>IFERROR(INDEX('04-07'!N:N,MATCH(B162,'04-07'!C:C,0),0),"")</f>
        <v/>
      </c>
      <c r="I162" s="10" t="str">
        <f>IFERROR(INDEX('04-21'!X:X,MATCH(B162,'04-21'!Z:Z,0),0),"")</f>
        <v/>
      </c>
      <c r="J162" s="10" t="str">
        <f>IFERROR(INDEX('04-28'!M:M,MATCH(B162,'04-28'!O:O,0),0),"")</f>
        <v/>
      </c>
      <c r="K162" s="10">
        <f>IFERROR(INDEX('05-26'!Y:Y,MATCH(B162,'05-26'!AA:AA,0),0),"")</f>
        <v>682</v>
      </c>
      <c r="L162" s="10" t="str">
        <f>IFERROR(INDEX('06-16'!X:X,MATCH(B162,'06-16'!Z:Z,0),0),"")</f>
        <v/>
      </c>
      <c r="M162" s="10" t="str">
        <f>IFERROR(INDEX('07-08'!S:S,MATCH(B162,'07-08'!B:B,0),0),"")</f>
        <v/>
      </c>
      <c r="N162" s="10">
        <f>IFERROR(INDEX('07-21'!V:V,MATCH(B162,'07-21'!X:X,0),0),"")</f>
        <v>740</v>
      </c>
      <c r="O162" s="10" t="str">
        <f>IFERROR(INDEX('08-04'!H:H,MATCH(B162,'08-04'!I:I,0),0),"")</f>
        <v/>
      </c>
      <c r="P162" s="10" t="str">
        <f>IFERROR(INDEX('08-05'!R:R,MATCH(B162,'08-05'!S:S,0),0),"")</f>
        <v/>
      </c>
      <c r="Q162" s="10">
        <f>IFERROR(INDEX('08-18'!U:U,MATCH(B162,'08-18'!V:V,0),0),"")</f>
        <v>755</v>
      </c>
      <c r="R162" s="5">
        <f>IFERROR(INDEX('09-01'!M:M,MATCH(B162,'09-01'!N:N,0),0),"")</f>
        <v>763</v>
      </c>
      <c r="S162" s="9">
        <f t="shared" si="7"/>
        <v>4</v>
      </c>
      <c r="T162" s="44">
        <f t="shared" si="8"/>
        <v>2940</v>
      </c>
      <c r="U162" s="44">
        <f t="shared" si="6"/>
        <v>735</v>
      </c>
      <c r="V162" s="44" t="str">
        <f>IFERROR(SUMPRODUCT(LARGE(G162:R162,{1;2;3;4;5})),"NA")</f>
        <v>NA</v>
      </c>
      <c r="W162" s="45" t="str">
        <f>IFERROR(SUMPRODUCT(LARGE(G162:R162,{1;2;3;4;5;6;7;8;9;10})),"NA")</f>
        <v>NA</v>
      </c>
    </row>
    <row r="163" spans="1:23" x14ac:dyDescent="0.25">
      <c r="A163" s="14">
        <v>160</v>
      </c>
      <c r="B163" s="8" t="s">
        <v>1419</v>
      </c>
      <c r="C163" s="1"/>
      <c r="D163" s="1"/>
      <c r="E163" s="1"/>
      <c r="F163" s="2"/>
      <c r="G163" s="9" t="str">
        <f>IFERROR(INDEX(akva!I:I,MATCH(B163,akva!K:K,0),0),"")</f>
        <v/>
      </c>
      <c r="H163" s="10" t="str">
        <f>IFERROR(INDEX('04-07'!N:N,MATCH(B163,'04-07'!C:C,0),0),"")</f>
        <v/>
      </c>
      <c r="I163" s="10">
        <f>IFERROR(INDEX('04-21'!X:X,MATCH(B163,'04-21'!Z:Z,0),0),"")</f>
        <v>694</v>
      </c>
      <c r="J163" s="10" t="str">
        <f>IFERROR(INDEX('04-28'!M:M,MATCH(B163,'04-28'!O:O,0),0),"")</f>
        <v/>
      </c>
      <c r="K163" s="10">
        <f>IFERROR(INDEX('05-26'!Y:Y,MATCH(B163,'05-26'!AA:AA,0),0),"")</f>
        <v>702</v>
      </c>
      <c r="L163" s="10" t="str">
        <f>IFERROR(INDEX('06-16'!X:X,MATCH(B163,'06-16'!Z:Z,0),0),"")</f>
        <v/>
      </c>
      <c r="M163" s="10" t="str">
        <f>IFERROR(INDEX('07-08'!S:S,MATCH(B163,'07-08'!B:B,0),0),"")</f>
        <v/>
      </c>
      <c r="N163" s="10">
        <f>IFERROR(INDEX('07-21'!V:V,MATCH(B163,'07-21'!X:X,0),0),"")</f>
        <v>758</v>
      </c>
      <c r="O163" s="10" t="str">
        <f>IFERROR(INDEX('08-04'!H:H,MATCH(B163,'08-04'!I:I,0),0),"")</f>
        <v/>
      </c>
      <c r="P163" s="10" t="str">
        <f>IFERROR(INDEX('08-05'!R:R,MATCH(B163,'08-05'!S:S,0),0),"")</f>
        <v/>
      </c>
      <c r="Q163" s="10" t="str">
        <f>IFERROR(INDEX('08-18'!U:U,MATCH(B163,'08-18'!V:V,0),0),"")</f>
        <v/>
      </c>
      <c r="R163" s="5">
        <f>IFERROR(INDEX('09-01'!M:M,MATCH(B163,'09-01'!N:N,0),0),"")</f>
        <v>748</v>
      </c>
      <c r="S163" s="9">
        <f t="shared" si="7"/>
        <v>4</v>
      </c>
      <c r="T163" s="44">
        <f t="shared" si="8"/>
        <v>2902</v>
      </c>
      <c r="U163" s="44">
        <f t="shared" si="6"/>
        <v>725.5</v>
      </c>
      <c r="V163" s="44" t="str">
        <f>IFERROR(SUMPRODUCT(LARGE(G163:R163,{1;2;3;4;5})),"NA")</f>
        <v>NA</v>
      </c>
      <c r="W163" s="45" t="str">
        <f>IFERROR(SUMPRODUCT(LARGE(G163:R163,{1;2;3;4;5;6;7;8;9;10})),"NA")</f>
        <v>NA</v>
      </c>
    </row>
    <row r="164" spans="1:23" x14ac:dyDescent="0.25">
      <c r="A164" s="14">
        <v>161</v>
      </c>
      <c r="B164" s="8" t="s">
        <v>2339</v>
      </c>
      <c r="C164" s="1"/>
      <c r="D164" s="1"/>
      <c r="E164" s="1"/>
      <c r="F164" s="2"/>
      <c r="G164" s="9" t="str">
        <f>IFERROR(INDEX(akva!I:I,MATCH(B164,akva!K:K,0),0),"")</f>
        <v/>
      </c>
      <c r="H164" s="10" t="str">
        <f>IFERROR(INDEX('04-07'!N:N,MATCH(B164,'04-07'!C:C,0),0),"")</f>
        <v/>
      </c>
      <c r="I164" s="10" t="str">
        <f>IFERROR(INDEX('04-21'!X:X,MATCH(B164,'04-21'!Z:Z,0),0),"")</f>
        <v/>
      </c>
      <c r="J164" s="10" t="str">
        <f>IFERROR(INDEX('04-28'!M:M,MATCH(B164,'04-28'!O:O,0),0),"")</f>
        <v/>
      </c>
      <c r="K164" s="10" t="str">
        <f>IFERROR(INDEX('05-26'!Y:Y,MATCH(B164,'05-26'!AA:AA,0),0),"")</f>
        <v/>
      </c>
      <c r="L164" s="10" t="str">
        <f>IFERROR(INDEX('06-16'!X:X,MATCH(B164,'06-16'!Z:Z,0),0),"")</f>
        <v/>
      </c>
      <c r="M164" s="10" t="str">
        <f>IFERROR(INDEX('07-08'!S:S,MATCH(B164,'07-08'!B:B,0),0),"")</f>
        <v/>
      </c>
      <c r="N164" s="10">
        <f>IFERROR(INDEX('07-21'!V:V,MATCH(B164,'07-21'!X:X,0),0),"")</f>
        <v>680</v>
      </c>
      <c r="O164" s="10" t="str">
        <f>IFERROR(INDEX('08-04'!H:H,MATCH(B164,'08-04'!I:I,0),0),"")</f>
        <v/>
      </c>
      <c r="P164" s="10">
        <f>IFERROR(INDEX('08-05'!R:R,MATCH(B164,'08-05'!S:S,0),0),"")</f>
        <v>735</v>
      </c>
      <c r="Q164" s="10">
        <f>IFERROR(INDEX('08-18'!U:U,MATCH(B164,'08-18'!V:V,0),0),"")</f>
        <v>743</v>
      </c>
      <c r="R164" s="5">
        <f>IFERROR(INDEX('09-01'!M:M,MATCH(B164,'09-01'!N:N,0),0),"")</f>
        <v>734</v>
      </c>
      <c r="S164" s="9">
        <f t="shared" si="7"/>
        <v>4</v>
      </c>
      <c r="T164" s="44">
        <f t="shared" si="8"/>
        <v>2892</v>
      </c>
      <c r="U164" s="44">
        <f t="shared" si="6"/>
        <v>723</v>
      </c>
      <c r="V164" s="44" t="str">
        <f>IFERROR(SUMPRODUCT(LARGE(G164:R164,{1;2;3;4;5})),"NA")</f>
        <v>NA</v>
      </c>
      <c r="W164" s="45" t="str">
        <f>IFERROR(SUMPRODUCT(LARGE(G164:R164,{1;2;3;4;5;6;7;8;9;10})),"NA")</f>
        <v>NA</v>
      </c>
    </row>
    <row r="165" spans="1:23" x14ac:dyDescent="0.25">
      <c r="A165" s="14">
        <v>162</v>
      </c>
      <c r="B165" s="8" t="s">
        <v>1893</v>
      </c>
      <c r="C165" s="1"/>
      <c r="D165" s="1"/>
      <c r="E165" s="1"/>
      <c r="F165" s="2"/>
      <c r="G165" s="9" t="str">
        <f>IFERROR(INDEX(akva!I:I,MATCH(B165,akva!K:K,0),0),"")</f>
        <v/>
      </c>
      <c r="H165" s="10" t="str">
        <f>IFERROR(INDEX('04-07'!N:N,MATCH(B165,'04-07'!C:C,0),0),"")</f>
        <v/>
      </c>
      <c r="I165" s="10" t="str">
        <f>IFERROR(INDEX('04-21'!X:X,MATCH(B165,'04-21'!Z:Z,0),0),"")</f>
        <v/>
      </c>
      <c r="J165" s="10" t="str">
        <f>IFERROR(INDEX('04-28'!M:M,MATCH(B165,'04-28'!O:O,0),0),"")</f>
        <v/>
      </c>
      <c r="K165" s="10" t="str">
        <f>IFERROR(INDEX('05-26'!Y:Y,MATCH(B165,'05-26'!AA:AA,0),0),"")</f>
        <v/>
      </c>
      <c r="L165" s="10">
        <f>IFERROR(INDEX('06-16'!X:X,MATCH(B165,'06-16'!Z:Z,0),0),"")</f>
        <v>899</v>
      </c>
      <c r="M165" s="10">
        <f>IFERROR(INDEX('07-08'!S:S,MATCH(B165,'07-08'!B:B,0),0),"")</f>
        <v>1039</v>
      </c>
      <c r="N165" s="10" t="str">
        <f>IFERROR(INDEX('07-21'!V:V,MATCH(B165,'07-21'!X:X,0),0),"")</f>
        <v/>
      </c>
      <c r="O165" s="10" t="str">
        <f>IFERROR(INDEX('08-04'!H:H,MATCH(B165,'08-04'!I:I,0),0),"")</f>
        <v/>
      </c>
      <c r="P165" s="10">
        <f>IFERROR(INDEX('08-05'!R:R,MATCH(B165,'08-05'!S:S,0),0),"")</f>
        <v>923</v>
      </c>
      <c r="Q165" s="10" t="str">
        <f>IFERROR(INDEX('08-18'!U:U,MATCH(B165,'08-18'!V:V,0),0),"")</f>
        <v/>
      </c>
      <c r="R165" s="5" t="str">
        <f>IFERROR(INDEX('09-01'!M:M,MATCH(B165,'09-01'!N:N,0),0),"")</f>
        <v/>
      </c>
      <c r="S165" s="9">
        <f t="shared" si="7"/>
        <v>3</v>
      </c>
      <c r="T165" s="44">
        <f t="shared" si="8"/>
        <v>2861</v>
      </c>
      <c r="U165" s="44">
        <f t="shared" si="6"/>
        <v>953.66666666666663</v>
      </c>
      <c r="V165" s="44" t="str">
        <f>IFERROR(SUMPRODUCT(LARGE(G165:R165,{1;2;3;4;5})),"NA")</f>
        <v>NA</v>
      </c>
      <c r="W165" s="45" t="str">
        <f>IFERROR(SUMPRODUCT(LARGE(G165:R165,{1;2;3;4;5;6;7;8;9;10})),"NA")</f>
        <v>NA</v>
      </c>
    </row>
    <row r="166" spans="1:23" x14ac:dyDescent="0.25">
      <c r="A166" s="14">
        <v>163</v>
      </c>
      <c r="B166" s="8" t="s">
        <v>161</v>
      </c>
      <c r="C166" s="1"/>
      <c r="D166" s="1"/>
      <c r="E166" s="1"/>
      <c r="F166" s="2"/>
      <c r="G166" s="9" t="str">
        <f>IFERROR(INDEX(akva!I:I,MATCH(B166,akva!K:K,0),0),"")</f>
        <v/>
      </c>
      <c r="H166" s="10">
        <f>IFERROR(INDEX('04-07'!N:N,MATCH(B166,'04-07'!C:C,0),0),"")</f>
        <v>0</v>
      </c>
      <c r="I166" s="10" t="str">
        <f>IFERROR(INDEX('04-21'!X:X,MATCH(B166,'04-21'!Z:Z,0),0),"")</f>
        <v/>
      </c>
      <c r="J166" s="10" t="str">
        <f>IFERROR(INDEX('04-28'!M:M,MATCH(B166,'04-28'!O:O,0),0),"")</f>
        <v/>
      </c>
      <c r="K166" s="10">
        <f>IFERROR(INDEX('05-26'!Y:Y,MATCH(B166,'05-26'!AA:AA,0),0),"")</f>
        <v>878</v>
      </c>
      <c r="L166" s="10" t="str">
        <f>IFERROR(INDEX('06-16'!X:X,MATCH(B166,'06-16'!Z:Z,0),0),"")</f>
        <v/>
      </c>
      <c r="M166" s="10" t="str">
        <f>IFERROR(INDEX('07-08'!S:S,MATCH(B166,'07-08'!B:B,0),0),"")</f>
        <v/>
      </c>
      <c r="N166" s="10" t="str">
        <f>IFERROR(INDEX('07-21'!V:V,MATCH(B166,'07-21'!X:X,0),0),"")</f>
        <v/>
      </c>
      <c r="O166" s="10" t="str">
        <f>IFERROR(INDEX('08-04'!H:H,MATCH(B166,'08-04'!I:I,0),0),"")</f>
        <v/>
      </c>
      <c r="P166" s="10" t="str">
        <f>IFERROR(INDEX('08-05'!R:R,MATCH(B166,'08-05'!S:S,0),0),"")</f>
        <v/>
      </c>
      <c r="Q166" s="10">
        <f>IFERROR(INDEX('08-18'!U:U,MATCH(B166,'08-18'!V:V,0),0),"")</f>
        <v>967</v>
      </c>
      <c r="R166" s="5">
        <f>IFERROR(INDEX('09-01'!M:M,MATCH(B166,'09-01'!N:N,0),0),"")</f>
        <v>962</v>
      </c>
      <c r="S166" s="9">
        <f t="shared" si="7"/>
        <v>3</v>
      </c>
      <c r="T166" s="44">
        <f t="shared" si="8"/>
        <v>2807</v>
      </c>
      <c r="U166" s="44">
        <f t="shared" si="6"/>
        <v>935.66666666666663</v>
      </c>
      <c r="V166" s="44" t="str">
        <f>IFERROR(SUMPRODUCT(LARGE(G166:R166,{1;2;3;4;5})),"NA")</f>
        <v>NA</v>
      </c>
      <c r="W166" s="45" t="str">
        <f>IFERROR(SUMPRODUCT(LARGE(G166:R166,{1;2;3;4;5;6;7;8;9;10})),"NA")</f>
        <v>NA</v>
      </c>
    </row>
    <row r="167" spans="1:23" x14ac:dyDescent="0.25">
      <c r="A167" s="14">
        <v>164</v>
      </c>
      <c r="B167" s="8" t="s">
        <v>1534</v>
      </c>
      <c r="C167" s="1"/>
      <c r="D167" s="1"/>
      <c r="E167" s="1"/>
      <c r="F167" s="2"/>
      <c r="G167" s="9" t="str">
        <f>IFERROR(INDEX(akva!I:I,MATCH(B167,akva!K:K,0),0),"")</f>
        <v/>
      </c>
      <c r="H167" s="10" t="str">
        <f>IFERROR(INDEX('04-07'!N:N,MATCH(B167,'04-07'!C:C,0),0),"")</f>
        <v/>
      </c>
      <c r="I167" s="10">
        <f>IFERROR(INDEX('04-21'!X:X,MATCH(B167,'04-21'!Z:Z,0),0),"")</f>
        <v>699</v>
      </c>
      <c r="J167" s="10" t="str">
        <f>IFERROR(INDEX('04-28'!M:M,MATCH(B167,'04-28'!O:O,0),0),"")</f>
        <v/>
      </c>
      <c r="K167" s="10">
        <f>IFERROR(INDEX('05-26'!Y:Y,MATCH(B167,'05-26'!AA:AA,0),0),"")</f>
        <v>698</v>
      </c>
      <c r="L167" s="10">
        <f>IFERROR(INDEX('06-16'!X:X,MATCH(B167,'06-16'!Z:Z,0),0),"")</f>
        <v>707</v>
      </c>
      <c r="M167" s="10" t="str">
        <f>IFERROR(INDEX('07-08'!S:S,MATCH(B167,'07-08'!B:B,0),0),"")</f>
        <v/>
      </c>
      <c r="N167" s="10" t="str">
        <f>IFERROR(INDEX('07-21'!V:V,MATCH(B167,'07-21'!X:X,0),0),"")</f>
        <v/>
      </c>
      <c r="O167" s="10" t="str">
        <f>IFERROR(INDEX('08-04'!H:H,MATCH(B167,'08-04'!I:I,0),0),"")</f>
        <v/>
      </c>
      <c r="P167" s="10" t="str">
        <f>IFERROR(INDEX('08-05'!R:R,MATCH(B167,'08-05'!S:S,0),0),"")</f>
        <v/>
      </c>
      <c r="Q167" s="10">
        <f>IFERROR(INDEX('08-18'!U:U,MATCH(B167,'08-18'!V:V,0),0),"")</f>
        <v>674</v>
      </c>
      <c r="R167" s="5" t="str">
        <f>IFERROR(INDEX('09-01'!M:M,MATCH(B167,'09-01'!N:N,0),0),"")</f>
        <v/>
      </c>
      <c r="S167" s="9">
        <f t="shared" si="7"/>
        <v>4</v>
      </c>
      <c r="T167" s="44">
        <f t="shared" si="8"/>
        <v>2778</v>
      </c>
      <c r="U167" s="44">
        <f t="shared" si="6"/>
        <v>694.5</v>
      </c>
      <c r="V167" s="44" t="str">
        <f>IFERROR(SUMPRODUCT(LARGE(G167:R167,{1;2;3;4;5})),"NA")</f>
        <v>NA</v>
      </c>
      <c r="W167" s="45" t="str">
        <f>IFERROR(SUMPRODUCT(LARGE(G167:R167,{1;2;3;4;5;6;7;8;9;10})),"NA")</f>
        <v>NA</v>
      </c>
    </row>
    <row r="168" spans="1:23" x14ac:dyDescent="0.25">
      <c r="A168" s="14">
        <v>165</v>
      </c>
      <c r="B168" s="8" t="s">
        <v>133</v>
      </c>
      <c r="C168" s="1"/>
      <c r="D168" s="1"/>
      <c r="E168" s="1"/>
      <c r="F168" s="2"/>
      <c r="G168" s="9">
        <f>IFERROR(INDEX(akva!I:I,MATCH(B168,akva!K:K,0),0),"")</f>
        <v>628</v>
      </c>
      <c r="H168" s="10" t="str">
        <f>IFERROR(INDEX('04-07'!N:N,MATCH(B168,'04-07'!C:C,0),0),"")</f>
        <v/>
      </c>
      <c r="I168" s="10" t="str">
        <f>IFERROR(INDEX('04-21'!X:X,MATCH(B168,'04-21'!Z:Z,0),0),"")</f>
        <v/>
      </c>
      <c r="J168" s="10" t="str">
        <f>IFERROR(INDEX('04-28'!M:M,MATCH(B168,'04-28'!O:O,0),0),"")</f>
        <v/>
      </c>
      <c r="K168" s="10" t="str">
        <f>IFERROR(INDEX('05-26'!Y:Y,MATCH(B168,'05-26'!AA:AA,0),0),"")</f>
        <v/>
      </c>
      <c r="L168" s="10">
        <f>IFERROR(INDEX('06-16'!X:X,MATCH(B168,'06-16'!Z:Z,0),0),"")</f>
        <v>681</v>
      </c>
      <c r="M168" s="10">
        <f>IFERROR(INDEX('07-08'!S:S,MATCH(B168,'07-08'!B:B,0),0),"")</f>
        <v>703</v>
      </c>
      <c r="N168" s="10" t="str">
        <f>IFERROR(INDEX('07-21'!V:V,MATCH(B168,'07-21'!X:X,0),0),"")</f>
        <v/>
      </c>
      <c r="O168" s="10" t="str">
        <f>IFERROR(INDEX('08-04'!H:H,MATCH(B168,'08-04'!I:I,0),0),"")</f>
        <v/>
      </c>
      <c r="P168" s="10" t="str">
        <f>IFERROR(INDEX('08-05'!R:R,MATCH(B168,'08-05'!S:S,0),0),"")</f>
        <v/>
      </c>
      <c r="Q168" s="10" t="str">
        <f>IFERROR(INDEX('08-18'!U:U,MATCH(B168,'08-18'!V:V,0),0),"")</f>
        <v/>
      </c>
      <c r="R168" s="5">
        <f>IFERROR(INDEX('09-01'!M:M,MATCH(B168,'09-01'!N:N,0),0),"")</f>
        <v>705</v>
      </c>
      <c r="S168" s="9">
        <f t="shared" si="7"/>
        <v>4</v>
      </c>
      <c r="T168" s="44">
        <f t="shared" si="8"/>
        <v>2717</v>
      </c>
      <c r="U168" s="44">
        <f t="shared" si="6"/>
        <v>679.25</v>
      </c>
      <c r="V168" s="44" t="str">
        <f>IFERROR(SUMPRODUCT(LARGE(G168:R168,{1;2;3;4;5})),"NA")</f>
        <v>NA</v>
      </c>
      <c r="W168" s="45" t="str">
        <f>IFERROR(SUMPRODUCT(LARGE(G168:R168,{1;2;3;4;5;6;7;8;9;10})),"NA")</f>
        <v>NA</v>
      </c>
    </row>
    <row r="169" spans="1:23" x14ac:dyDescent="0.25">
      <c r="A169" s="14">
        <v>166</v>
      </c>
      <c r="B169" s="8" t="s">
        <v>128</v>
      </c>
      <c r="C169" s="1"/>
      <c r="D169" s="1"/>
      <c r="E169" s="1"/>
      <c r="F169" s="2"/>
      <c r="G169" s="9">
        <f>IFERROR(INDEX(akva!I:I,MATCH(B169,akva!K:K,0),0),"")</f>
        <v>701</v>
      </c>
      <c r="H169" s="10" t="str">
        <f>IFERROR(INDEX('04-07'!N:N,MATCH(B169,'04-07'!C:C,0),0),"")</f>
        <v/>
      </c>
      <c r="I169" s="10">
        <f>IFERROR(INDEX('04-21'!X:X,MATCH(B169,'04-21'!Z:Z,0),0),"")</f>
        <v>710</v>
      </c>
      <c r="J169" s="10" t="str">
        <f>IFERROR(INDEX('04-28'!M:M,MATCH(B169,'04-28'!O:O,0),0),"")</f>
        <v/>
      </c>
      <c r="K169" s="10">
        <f>IFERROR(INDEX('05-26'!Y:Y,MATCH(B169,'05-26'!AA:AA,0),0),"")</f>
        <v>688</v>
      </c>
      <c r="L169" s="10">
        <f>IFERROR(INDEX('06-16'!X:X,MATCH(B169,'06-16'!Z:Z,0),0),"")</f>
        <v>616</v>
      </c>
      <c r="M169" s="10" t="str">
        <f>IFERROR(INDEX('07-08'!S:S,MATCH(B169,'07-08'!B:B,0),0),"")</f>
        <v/>
      </c>
      <c r="N169" s="10" t="str">
        <f>IFERROR(INDEX('07-21'!V:V,MATCH(B169,'07-21'!X:X,0),0),"")</f>
        <v/>
      </c>
      <c r="O169" s="10" t="str">
        <f>IFERROR(INDEX('08-04'!H:H,MATCH(B169,'08-04'!I:I,0),0),"")</f>
        <v/>
      </c>
      <c r="P169" s="10" t="str">
        <f>IFERROR(INDEX('08-05'!R:R,MATCH(B169,'08-05'!S:S,0),0),"")</f>
        <v/>
      </c>
      <c r="Q169" s="10" t="str">
        <f>IFERROR(INDEX('08-18'!U:U,MATCH(B169,'08-18'!V:V,0),0),"")</f>
        <v/>
      </c>
      <c r="R169" s="5" t="str">
        <f>IFERROR(INDEX('09-01'!M:M,MATCH(B169,'09-01'!N:N,0),0),"")</f>
        <v/>
      </c>
      <c r="S169" s="9">
        <f t="shared" si="7"/>
        <v>4</v>
      </c>
      <c r="T169" s="44">
        <f t="shared" si="8"/>
        <v>2715</v>
      </c>
      <c r="U169" s="44">
        <f t="shared" si="6"/>
        <v>678.75</v>
      </c>
      <c r="V169" s="44" t="str">
        <f>IFERROR(SUMPRODUCT(LARGE(G169:R169,{1;2;3;4;5})),"NA")</f>
        <v>NA</v>
      </c>
      <c r="W169" s="45" t="str">
        <f>IFERROR(SUMPRODUCT(LARGE(G169:R169,{1;2;3;4;5;6;7;8;9;10})),"NA")</f>
        <v>NA</v>
      </c>
    </row>
    <row r="170" spans="1:23" x14ac:dyDescent="0.25">
      <c r="A170" s="14">
        <v>167</v>
      </c>
      <c r="B170" s="8" t="s">
        <v>1451</v>
      </c>
      <c r="C170" s="1"/>
      <c r="D170" s="1"/>
      <c r="E170" s="1"/>
      <c r="F170" s="2"/>
      <c r="G170" s="9" t="str">
        <f>IFERROR(INDEX(akva!I:I,MATCH(B170,akva!K:K,0),0),"")</f>
        <v/>
      </c>
      <c r="H170" s="10" t="str">
        <f>IFERROR(INDEX('04-07'!N:N,MATCH(B170,'04-07'!C:C,0),0),"")</f>
        <v/>
      </c>
      <c r="I170" s="10">
        <f>IFERROR(INDEX('04-21'!X:X,MATCH(B170,'04-21'!Z:Z,0),0),"")</f>
        <v>709</v>
      </c>
      <c r="J170" s="10" t="str">
        <f>IFERROR(INDEX('04-28'!M:M,MATCH(B170,'04-28'!O:O,0),0),"")</f>
        <v/>
      </c>
      <c r="K170" s="10" t="str">
        <f>IFERROR(INDEX('05-26'!Y:Y,MATCH(B170,'05-26'!AA:AA,0),0),"")</f>
        <v/>
      </c>
      <c r="L170" s="10" t="str">
        <f>IFERROR(INDEX('06-16'!X:X,MATCH(B170,'06-16'!Z:Z,0),0),"")</f>
        <v/>
      </c>
      <c r="M170" s="10" t="str">
        <f>IFERROR(INDEX('07-08'!S:S,MATCH(B170,'07-08'!B:B,0),0),"")</f>
        <v/>
      </c>
      <c r="N170" s="10">
        <f>IFERROR(INDEX('07-21'!V:V,MATCH(B170,'07-21'!X:X,0),0),"")</f>
        <v>678</v>
      </c>
      <c r="O170" s="10" t="str">
        <f>IFERROR(INDEX('08-04'!H:H,MATCH(B170,'08-04'!I:I,0),0),"")</f>
        <v/>
      </c>
      <c r="P170" s="10" t="str">
        <f>IFERROR(INDEX('08-05'!R:R,MATCH(B170,'08-05'!S:S,0),0),"")</f>
        <v/>
      </c>
      <c r="Q170" s="10">
        <f>IFERROR(INDEX('08-18'!U:U,MATCH(B170,'08-18'!V:V,0),0),"")</f>
        <v>656</v>
      </c>
      <c r="R170" s="5">
        <f>IFERROR(INDEX('09-01'!M:M,MATCH(B170,'09-01'!N:N,0),0),"")</f>
        <v>668</v>
      </c>
      <c r="S170" s="9">
        <f t="shared" si="7"/>
        <v>4</v>
      </c>
      <c r="T170" s="44">
        <f t="shared" si="8"/>
        <v>2711</v>
      </c>
      <c r="U170" s="44">
        <f t="shared" si="6"/>
        <v>677.75</v>
      </c>
      <c r="V170" s="44" t="str">
        <f>IFERROR(SUMPRODUCT(LARGE(G170:R170,{1;2;3;4;5})),"NA")</f>
        <v>NA</v>
      </c>
      <c r="W170" s="45" t="str">
        <f>IFERROR(SUMPRODUCT(LARGE(G170:R170,{1;2;3;4;5;6;7;8;9;10})),"NA")</f>
        <v>NA</v>
      </c>
    </row>
    <row r="171" spans="1:23" x14ac:dyDescent="0.25">
      <c r="A171" s="14">
        <v>168</v>
      </c>
      <c r="B171" s="8" t="s">
        <v>2332</v>
      </c>
      <c r="C171" s="1"/>
      <c r="D171" s="1"/>
      <c r="E171" s="1"/>
      <c r="F171" s="2"/>
      <c r="G171" s="9" t="str">
        <f>IFERROR(INDEX(akva!I:I,MATCH(B171,akva!K:K,0),0),"")</f>
        <v/>
      </c>
      <c r="H171" s="10" t="str">
        <f>IFERROR(INDEX('04-07'!N:N,MATCH(B171,'04-07'!C:C,0),0),"")</f>
        <v/>
      </c>
      <c r="I171" s="10" t="str">
        <f>IFERROR(INDEX('04-21'!X:X,MATCH(B171,'04-21'!Z:Z,0),0),"")</f>
        <v/>
      </c>
      <c r="J171" s="10" t="str">
        <f>IFERROR(INDEX('04-28'!M:M,MATCH(B171,'04-28'!O:O,0),0),"")</f>
        <v/>
      </c>
      <c r="K171" s="10" t="str">
        <f>IFERROR(INDEX('05-26'!Y:Y,MATCH(B171,'05-26'!AA:AA,0),0),"")</f>
        <v/>
      </c>
      <c r="L171" s="10" t="str">
        <f>IFERROR(INDEX('06-16'!X:X,MATCH(B171,'06-16'!Z:Z,0),0),"")</f>
        <v/>
      </c>
      <c r="M171" s="10" t="str">
        <f>IFERROR(INDEX('07-08'!S:S,MATCH(B171,'07-08'!B:B,0),0),"")</f>
        <v/>
      </c>
      <c r="N171" s="10">
        <f>IFERROR(INDEX('07-21'!V:V,MATCH(B171,'07-21'!X:X,0),0),"")</f>
        <v>714</v>
      </c>
      <c r="O171" s="10" t="str">
        <f>IFERROR(INDEX('08-04'!H:H,MATCH(B171,'08-04'!I:I,0),0),"")</f>
        <v/>
      </c>
      <c r="P171" s="10">
        <f>IFERROR(INDEX('08-05'!R:R,MATCH(B171,'08-05'!S:S,0),0),"")</f>
        <v>674</v>
      </c>
      <c r="Q171" s="10">
        <f>IFERROR(INDEX('08-18'!U:U,MATCH(B171,'08-18'!V:V,0),0),"")</f>
        <v>671</v>
      </c>
      <c r="R171" s="5">
        <f>IFERROR(INDEX('09-01'!M:M,MATCH(B171,'09-01'!N:N,0),0),"")</f>
        <v>649</v>
      </c>
      <c r="S171" s="9">
        <f t="shared" si="7"/>
        <v>4</v>
      </c>
      <c r="T171" s="44">
        <f t="shared" si="8"/>
        <v>2708</v>
      </c>
      <c r="U171" s="44">
        <f t="shared" si="6"/>
        <v>677</v>
      </c>
      <c r="V171" s="44" t="str">
        <f>IFERROR(SUMPRODUCT(LARGE(G171:R171,{1;2;3;4;5})),"NA")</f>
        <v>NA</v>
      </c>
      <c r="W171" s="45" t="str">
        <f>IFERROR(SUMPRODUCT(LARGE(G171:R171,{1;2;3;4;5;6;7;8;9;10})),"NA")</f>
        <v>NA</v>
      </c>
    </row>
    <row r="172" spans="1:23" x14ac:dyDescent="0.25">
      <c r="A172" s="14">
        <v>169</v>
      </c>
      <c r="B172" s="8" t="s">
        <v>129</v>
      </c>
      <c r="C172" s="1"/>
      <c r="D172" s="1"/>
      <c r="E172" s="1"/>
      <c r="F172" s="2"/>
      <c r="G172" s="9">
        <f>IFERROR(INDEX(akva!I:I,MATCH(B172,akva!K:K,0),0),"")</f>
        <v>818</v>
      </c>
      <c r="H172" s="10" t="str">
        <f>IFERROR(INDEX('04-07'!N:N,MATCH(B172,'04-07'!C:C,0),0),"")</f>
        <v/>
      </c>
      <c r="I172" s="10" t="str">
        <f>IFERROR(INDEX('04-21'!X:X,MATCH(B172,'04-21'!Z:Z,0),0),"")</f>
        <v/>
      </c>
      <c r="J172" s="10">
        <f>IFERROR(INDEX('04-28'!M:M,MATCH(B172,'04-28'!O:O,0),0),"")</f>
        <v>867</v>
      </c>
      <c r="K172" s="10" t="str">
        <f>IFERROR(INDEX('05-26'!Y:Y,MATCH(B172,'05-26'!AA:AA,0),0),"")</f>
        <v/>
      </c>
      <c r="L172" s="10" t="str">
        <f>IFERROR(INDEX('06-16'!X:X,MATCH(B172,'06-16'!Z:Z,0),0),"")</f>
        <v/>
      </c>
      <c r="M172" s="10">
        <f>IFERROR(INDEX('07-08'!S:S,MATCH(B172,'07-08'!B:B,0),0),"")</f>
        <v>1010</v>
      </c>
      <c r="N172" s="10" t="str">
        <f>IFERROR(INDEX('07-21'!V:V,MATCH(B172,'07-21'!X:X,0),0),"")</f>
        <v/>
      </c>
      <c r="O172" s="10" t="str">
        <f>IFERROR(INDEX('08-04'!H:H,MATCH(B172,'08-04'!I:I,0),0),"")</f>
        <v/>
      </c>
      <c r="P172" s="10" t="str">
        <f>IFERROR(INDEX('08-05'!R:R,MATCH(B172,'08-05'!S:S,0),0),"")</f>
        <v/>
      </c>
      <c r="Q172" s="10" t="str">
        <f>IFERROR(INDEX('08-18'!U:U,MATCH(B172,'08-18'!V:V,0),0),"")</f>
        <v/>
      </c>
      <c r="R172" s="5" t="str">
        <f>IFERROR(INDEX('09-01'!M:M,MATCH(B172,'09-01'!N:N,0),0),"")</f>
        <v/>
      </c>
      <c r="S172" s="9">
        <f t="shared" si="7"/>
        <v>3</v>
      </c>
      <c r="T172" s="44">
        <f t="shared" si="8"/>
        <v>2695</v>
      </c>
      <c r="U172" s="44">
        <f t="shared" si="6"/>
        <v>898.33333333333337</v>
      </c>
      <c r="V172" s="44" t="str">
        <f>IFERROR(SUMPRODUCT(LARGE(G172:R172,{1;2;3;4;5})),"NA")</f>
        <v>NA</v>
      </c>
      <c r="W172" s="45" t="str">
        <f>IFERROR(SUMPRODUCT(LARGE(G172:R172,{1;2;3;4;5;6;7;8;9;10})),"NA")</f>
        <v>NA</v>
      </c>
    </row>
    <row r="173" spans="1:23" x14ac:dyDescent="0.25">
      <c r="A173" s="14">
        <v>170</v>
      </c>
      <c r="B173" s="8" t="s">
        <v>1549</v>
      </c>
      <c r="C173" s="1"/>
      <c r="D173" s="1"/>
      <c r="E173" s="1"/>
      <c r="F173" s="2"/>
      <c r="G173" s="9" t="str">
        <f>IFERROR(INDEX(akva!I:I,MATCH(B173,akva!K:K,0),0),"")</f>
        <v/>
      </c>
      <c r="H173" s="10" t="str">
        <f>IFERROR(INDEX('04-07'!N:N,MATCH(B173,'04-07'!C:C,0),0),"")</f>
        <v/>
      </c>
      <c r="I173" s="10">
        <f>IFERROR(INDEX('04-21'!X:X,MATCH(B173,'04-21'!Z:Z,0),0),"")</f>
        <v>644</v>
      </c>
      <c r="J173" s="10" t="str">
        <f>IFERROR(INDEX('04-28'!M:M,MATCH(B173,'04-28'!O:O,0),0),"")</f>
        <v/>
      </c>
      <c r="K173" s="10">
        <f>IFERROR(INDEX('05-26'!Y:Y,MATCH(B173,'05-26'!AA:AA,0),0),"")</f>
        <v>685</v>
      </c>
      <c r="L173" s="10" t="str">
        <f>IFERROR(INDEX('06-16'!X:X,MATCH(B173,'06-16'!Z:Z,0),0),"")</f>
        <v/>
      </c>
      <c r="M173" s="10" t="str">
        <f>IFERROR(INDEX('07-08'!S:S,MATCH(B173,'07-08'!B:B,0),0),"")</f>
        <v/>
      </c>
      <c r="N173" s="10" t="str">
        <f>IFERROR(INDEX('07-21'!V:V,MATCH(B173,'07-21'!X:X,0),0),"")</f>
        <v/>
      </c>
      <c r="O173" s="10" t="str">
        <f>IFERROR(INDEX('08-04'!H:H,MATCH(B173,'08-04'!I:I,0),0),"")</f>
        <v/>
      </c>
      <c r="P173" s="10" t="str">
        <f>IFERROR(INDEX('08-05'!R:R,MATCH(B173,'08-05'!S:S,0),0),"")</f>
        <v/>
      </c>
      <c r="Q173" s="10">
        <f>IFERROR(INDEX('08-18'!U:U,MATCH(B173,'08-18'!V:V,0),0),"")</f>
        <v>684</v>
      </c>
      <c r="R173" s="5">
        <f>IFERROR(INDEX('09-01'!M:M,MATCH(B173,'09-01'!N:N,0),0),"")</f>
        <v>676</v>
      </c>
      <c r="S173" s="9">
        <f t="shared" si="7"/>
        <v>4</v>
      </c>
      <c r="T173" s="44">
        <f t="shared" si="8"/>
        <v>2689</v>
      </c>
      <c r="U173" s="44">
        <f t="shared" si="6"/>
        <v>672.25</v>
      </c>
      <c r="V173" s="44" t="str">
        <f>IFERROR(SUMPRODUCT(LARGE(G173:R173,{1;2;3;4;5})),"NA")</f>
        <v>NA</v>
      </c>
      <c r="W173" s="45" t="str">
        <f>IFERROR(SUMPRODUCT(LARGE(G173:R173,{1;2;3;4;5;6;7;8;9;10})),"NA")</f>
        <v>NA</v>
      </c>
    </row>
    <row r="174" spans="1:23" x14ac:dyDescent="0.25">
      <c r="A174" s="14">
        <v>171</v>
      </c>
      <c r="B174" s="8" t="s">
        <v>104</v>
      </c>
      <c r="C174" s="1"/>
      <c r="D174" s="1"/>
      <c r="E174" s="1"/>
      <c r="F174" s="2"/>
      <c r="G174" s="9">
        <f>IFERROR(INDEX(akva!I:I,MATCH(B174,akva!K:K,0),0),"")</f>
        <v>695</v>
      </c>
      <c r="H174" s="10" t="str">
        <f>IFERROR(INDEX('04-07'!N:N,MATCH(B174,'04-07'!C:C,0),0),"")</f>
        <v/>
      </c>
      <c r="I174" s="10" t="str">
        <f>IFERROR(INDEX('04-21'!X:X,MATCH(B174,'04-21'!Z:Z,0),0),"")</f>
        <v/>
      </c>
      <c r="J174" s="10">
        <f>IFERROR(INDEX('04-28'!M:M,MATCH(B174,'04-28'!O:O,0),0),"")</f>
        <v>739</v>
      </c>
      <c r="K174" s="10" t="str">
        <f>IFERROR(INDEX('05-26'!Y:Y,MATCH(B174,'05-26'!AA:AA,0),0),"")</f>
        <v/>
      </c>
      <c r="L174" s="10" t="str">
        <f>IFERROR(INDEX('06-16'!X:X,MATCH(B174,'06-16'!Z:Z,0),0),"")</f>
        <v/>
      </c>
      <c r="M174" s="10" t="str">
        <f>IFERROR(INDEX('07-08'!S:S,MATCH(B174,'07-08'!B:B,0),0),"")</f>
        <v/>
      </c>
      <c r="N174" s="10" t="str">
        <f>IFERROR(INDEX('07-21'!V:V,MATCH(B174,'07-21'!X:X,0),0),"")</f>
        <v/>
      </c>
      <c r="O174" s="10" t="str">
        <f>IFERROR(INDEX('08-04'!H:H,MATCH(B174,'08-04'!I:I,0),0),"")</f>
        <v/>
      </c>
      <c r="P174" s="10" t="str">
        <f>IFERROR(INDEX('08-05'!R:R,MATCH(B174,'08-05'!S:S,0),0),"")</f>
        <v/>
      </c>
      <c r="Q174" s="10">
        <f>IFERROR(INDEX('08-18'!U:U,MATCH(B174,'08-18'!V:V,0),0),"")</f>
        <v>606</v>
      </c>
      <c r="R174" s="5">
        <f>IFERROR(INDEX('09-01'!M:M,MATCH(B174,'09-01'!N:N,0),0),"")</f>
        <v>643</v>
      </c>
      <c r="S174" s="9">
        <f t="shared" si="7"/>
        <v>4</v>
      </c>
      <c r="T174" s="44">
        <f t="shared" si="8"/>
        <v>2683</v>
      </c>
      <c r="U174" s="44">
        <f t="shared" si="6"/>
        <v>670.75</v>
      </c>
      <c r="V174" s="44" t="str">
        <f>IFERROR(SUMPRODUCT(LARGE(G174:R174,{1;2;3;4;5})),"NA")</f>
        <v>NA</v>
      </c>
      <c r="W174" s="45" t="str">
        <f>IFERROR(SUMPRODUCT(LARGE(G174:R174,{1;2;3;4;5;6;7;8;9;10})),"NA")</f>
        <v>NA</v>
      </c>
    </row>
    <row r="175" spans="1:23" x14ac:dyDescent="0.25">
      <c r="A175" s="14">
        <v>172</v>
      </c>
      <c r="B175" s="8" t="s">
        <v>1514</v>
      </c>
      <c r="C175" s="1"/>
      <c r="D175" s="1"/>
      <c r="E175" s="1"/>
      <c r="F175" s="2"/>
      <c r="G175" s="9" t="str">
        <f>IFERROR(INDEX(akva!I:I,MATCH(B175,akva!K:K,0),0),"")</f>
        <v/>
      </c>
      <c r="H175" s="10" t="str">
        <f>IFERROR(INDEX('04-07'!N:N,MATCH(B175,'04-07'!C:C,0),0),"")</f>
        <v/>
      </c>
      <c r="I175" s="10">
        <f>IFERROR(INDEX('04-21'!X:X,MATCH(B175,'04-21'!Z:Z,0),0),"")</f>
        <v>854</v>
      </c>
      <c r="J175" s="10" t="str">
        <f>IFERROR(INDEX('04-28'!M:M,MATCH(B175,'04-28'!O:O,0),0),"")</f>
        <v/>
      </c>
      <c r="K175" s="10">
        <f>IFERROR(INDEX('05-26'!Y:Y,MATCH(B175,'05-26'!AA:AA,0),0),"")</f>
        <v>880</v>
      </c>
      <c r="L175" s="10">
        <f>IFERROR(INDEX('06-16'!X:X,MATCH(B175,'06-16'!Z:Z,0),0),"")</f>
        <v>885</v>
      </c>
      <c r="M175" s="10" t="str">
        <f>IFERROR(INDEX('07-08'!S:S,MATCH(B175,'07-08'!B:B,0),0),"")</f>
        <v/>
      </c>
      <c r="N175" s="10" t="str">
        <f>IFERROR(INDEX('07-21'!V:V,MATCH(B175,'07-21'!X:X,0),0),"")</f>
        <v/>
      </c>
      <c r="O175" s="10" t="str">
        <f>IFERROR(INDEX('08-04'!H:H,MATCH(B175,'08-04'!I:I,0),0),"")</f>
        <v/>
      </c>
      <c r="P175" s="10" t="str">
        <f>IFERROR(INDEX('08-05'!R:R,MATCH(B175,'08-05'!S:S,0),0),"")</f>
        <v/>
      </c>
      <c r="Q175" s="10" t="str">
        <f>IFERROR(INDEX('08-18'!U:U,MATCH(B175,'08-18'!V:V,0),0),"")</f>
        <v/>
      </c>
      <c r="R175" s="5" t="str">
        <f>IFERROR(INDEX('09-01'!M:M,MATCH(B175,'09-01'!N:N,0),0),"")</f>
        <v/>
      </c>
      <c r="S175" s="9">
        <f t="shared" si="7"/>
        <v>3</v>
      </c>
      <c r="T175" s="44">
        <f t="shared" si="8"/>
        <v>2619</v>
      </c>
      <c r="U175" s="44">
        <f t="shared" si="6"/>
        <v>873</v>
      </c>
      <c r="V175" s="44" t="str">
        <f>IFERROR(SUMPRODUCT(LARGE(G175:R175,{1;2;3;4;5})),"NA")</f>
        <v>NA</v>
      </c>
      <c r="W175" s="45" t="str">
        <f>IFERROR(SUMPRODUCT(LARGE(G175:R175,{1;2;3;4;5;6;7;8;9;10})),"NA")</f>
        <v>NA</v>
      </c>
    </row>
    <row r="176" spans="1:23" x14ac:dyDescent="0.25">
      <c r="A176" s="14">
        <v>173</v>
      </c>
      <c r="B176" s="8" t="s">
        <v>1557</v>
      </c>
      <c r="C176" s="1"/>
      <c r="D176" s="1"/>
      <c r="E176" s="1"/>
      <c r="F176" s="2"/>
      <c r="G176" s="9" t="str">
        <f>IFERROR(INDEX(akva!I:I,MATCH(B176,akva!K:K,0),0),"")</f>
        <v/>
      </c>
      <c r="H176" s="10" t="str">
        <f>IFERROR(INDEX('04-07'!N:N,MATCH(B176,'04-07'!C:C,0),0),"")</f>
        <v/>
      </c>
      <c r="I176" s="10">
        <f>IFERROR(INDEX('04-21'!X:X,MATCH(B176,'04-21'!Z:Z,0),0),"")</f>
        <v>651</v>
      </c>
      <c r="J176" s="10" t="str">
        <f>IFERROR(INDEX('04-28'!M:M,MATCH(B176,'04-28'!O:O,0),0),"")</f>
        <v/>
      </c>
      <c r="K176" s="10">
        <f>IFERROR(INDEX('05-26'!Y:Y,MATCH(B176,'05-26'!AA:AA,0),0),"")</f>
        <v>609</v>
      </c>
      <c r="L176" s="10">
        <f>IFERROR(INDEX('06-16'!X:X,MATCH(B176,'06-16'!Z:Z,0),0),"")</f>
        <v>657</v>
      </c>
      <c r="M176" s="10" t="str">
        <f>IFERROR(INDEX('07-08'!S:S,MATCH(B176,'07-08'!B:B,0),0),"")</f>
        <v/>
      </c>
      <c r="N176" s="10">
        <f>IFERROR(INDEX('07-21'!V:V,MATCH(B176,'07-21'!X:X,0),0),"")</f>
        <v>688</v>
      </c>
      <c r="O176" s="10" t="str">
        <f>IFERROR(INDEX('08-04'!H:H,MATCH(B176,'08-04'!I:I,0),0),"")</f>
        <v/>
      </c>
      <c r="P176" s="10" t="str">
        <f>IFERROR(INDEX('08-05'!R:R,MATCH(B176,'08-05'!S:S,0),0),"")</f>
        <v/>
      </c>
      <c r="Q176" s="10" t="str">
        <f>IFERROR(INDEX('08-18'!U:U,MATCH(B176,'08-18'!V:V,0),0),"")</f>
        <v/>
      </c>
      <c r="R176" s="5" t="str">
        <f>IFERROR(INDEX('09-01'!M:M,MATCH(B176,'09-01'!N:N,0),0),"")</f>
        <v/>
      </c>
      <c r="S176" s="9">
        <f t="shared" si="7"/>
        <v>4</v>
      </c>
      <c r="T176" s="44">
        <f t="shared" si="8"/>
        <v>2605</v>
      </c>
      <c r="U176" s="44">
        <f t="shared" si="6"/>
        <v>651.25</v>
      </c>
      <c r="V176" s="44" t="str">
        <f>IFERROR(SUMPRODUCT(LARGE(G176:R176,{1;2;3;4;5})),"NA")</f>
        <v>NA</v>
      </c>
      <c r="W176" s="45" t="str">
        <f>IFERROR(SUMPRODUCT(LARGE(G176:R176,{1;2;3;4;5;6;7;8;9;10})),"NA")</f>
        <v>NA</v>
      </c>
    </row>
    <row r="177" spans="1:23" x14ac:dyDescent="0.25">
      <c r="A177" s="14">
        <v>174</v>
      </c>
      <c r="B177" s="8" t="s">
        <v>1404</v>
      </c>
      <c r="C177" s="1"/>
      <c r="D177" s="1"/>
      <c r="E177" s="1"/>
      <c r="F177" s="2"/>
      <c r="G177" s="9" t="str">
        <f>IFERROR(INDEX(akva!I:I,MATCH(B177,akva!K:K,0),0),"")</f>
        <v/>
      </c>
      <c r="H177" s="10" t="str">
        <f>IFERROR(INDEX('04-07'!N:N,MATCH(B177,'04-07'!C:C,0),0),"")</f>
        <v/>
      </c>
      <c r="I177" s="10">
        <f>IFERROR(INDEX('04-21'!X:X,MATCH(B177,'04-21'!Z:Z,0),0),"")</f>
        <v>595</v>
      </c>
      <c r="J177" s="10" t="str">
        <f>IFERROR(INDEX('04-28'!M:M,MATCH(B177,'04-28'!O:O,0),0),"")</f>
        <v/>
      </c>
      <c r="K177" s="10" t="str">
        <f>IFERROR(INDEX('05-26'!Y:Y,MATCH(B177,'05-26'!AA:AA,0),0),"")</f>
        <v/>
      </c>
      <c r="L177" s="10" t="str">
        <f>IFERROR(INDEX('06-16'!X:X,MATCH(B177,'06-16'!Z:Z,0),0),"")</f>
        <v/>
      </c>
      <c r="M177" s="10" t="str">
        <f>IFERROR(INDEX('07-08'!S:S,MATCH(B177,'07-08'!B:B,0),0),"")</f>
        <v/>
      </c>
      <c r="N177" s="10">
        <f>IFERROR(INDEX('07-21'!V:V,MATCH(B177,'07-21'!X:X,0),0),"")</f>
        <v>659</v>
      </c>
      <c r="O177" s="10" t="str">
        <f>IFERROR(INDEX('08-04'!H:H,MATCH(B177,'08-04'!I:I,0),0),"")</f>
        <v/>
      </c>
      <c r="P177" s="10" t="str">
        <f>IFERROR(INDEX('08-05'!R:R,MATCH(B177,'08-05'!S:S,0),0),"")</f>
        <v/>
      </c>
      <c r="Q177" s="10">
        <f>IFERROR(INDEX('08-18'!U:U,MATCH(B177,'08-18'!V:V,0),0),"")</f>
        <v>664</v>
      </c>
      <c r="R177" s="5">
        <f>IFERROR(INDEX('09-01'!M:M,MATCH(B177,'09-01'!N:N,0),0),"")</f>
        <v>648</v>
      </c>
      <c r="S177" s="9">
        <f t="shared" si="7"/>
        <v>4</v>
      </c>
      <c r="T177" s="44">
        <f t="shared" si="8"/>
        <v>2566</v>
      </c>
      <c r="U177" s="44">
        <f t="shared" si="6"/>
        <v>641.5</v>
      </c>
      <c r="V177" s="44" t="str">
        <f>IFERROR(SUMPRODUCT(LARGE(G177:R177,{1;2;3;4;5})),"NA")</f>
        <v>NA</v>
      </c>
      <c r="W177" s="45" t="str">
        <f>IFERROR(SUMPRODUCT(LARGE(G177:R177,{1;2;3;4;5;6;7;8;9;10})),"NA")</f>
        <v>NA</v>
      </c>
    </row>
    <row r="178" spans="1:23" x14ac:dyDescent="0.25">
      <c r="A178" s="14">
        <v>175</v>
      </c>
      <c r="B178" s="8" t="s">
        <v>1485</v>
      </c>
      <c r="C178" s="1"/>
      <c r="D178" s="1"/>
      <c r="E178" s="1"/>
      <c r="F178" s="2"/>
      <c r="G178" s="9" t="str">
        <f>IFERROR(INDEX(akva!I:I,MATCH(B178,akva!K:K,0),0),"")</f>
        <v/>
      </c>
      <c r="H178" s="10" t="str">
        <f>IFERROR(INDEX('04-07'!N:N,MATCH(B178,'04-07'!C:C,0),0),"")</f>
        <v/>
      </c>
      <c r="I178" s="10">
        <f>IFERROR(INDEX('04-21'!X:X,MATCH(B178,'04-21'!Z:Z,0),0),"")</f>
        <v>617</v>
      </c>
      <c r="J178" s="10" t="str">
        <f>IFERROR(INDEX('04-28'!M:M,MATCH(B178,'04-28'!O:O,0),0),"")</f>
        <v/>
      </c>
      <c r="K178" s="10" t="str">
        <f>IFERROR(INDEX('05-26'!Y:Y,MATCH(B178,'05-26'!AA:AA,0),0),"")</f>
        <v/>
      </c>
      <c r="L178" s="10" t="str">
        <f>IFERROR(INDEX('06-16'!X:X,MATCH(B178,'06-16'!Z:Z,0),0),"")</f>
        <v/>
      </c>
      <c r="M178" s="10" t="str">
        <f>IFERROR(INDEX('07-08'!S:S,MATCH(B178,'07-08'!B:B,0),0),"")</f>
        <v/>
      </c>
      <c r="N178" s="10">
        <f>IFERROR(INDEX('07-21'!V:V,MATCH(B178,'07-21'!X:X,0),0),"")</f>
        <v>646</v>
      </c>
      <c r="O178" s="10" t="str">
        <f>IFERROR(INDEX('08-04'!H:H,MATCH(B178,'08-04'!I:I,0),0),"")</f>
        <v/>
      </c>
      <c r="P178" s="10" t="str">
        <f>IFERROR(INDEX('08-05'!R:R,MATCH(B178,'08-05'!S:S,0),0),"")</f>
        <v/>
      </c>
      <c r="Q178" s="10">
        <f>IFERROR(INDEX('08-18'!U:U,MATCH(B178,'08-18'!V:V,0),0),"")</f>
        <v>648</v>
      </c>
      <c r="R178" s="5">
        <f>IFERROR(INDEX('09-01'!M:M,MATCH(B178,'09-01'!N:N,0),0),"")</f>
        <v>634</v>
      </c>
      <c r="S178" s="9">
        <f t="shared" si="7"/>
        <v>4</v>
      </c>
      <c r="T178" s="44">
        <f t="shared" si="8"/>
        <v>2545</v>
      </c>
      <c r="U178" s="44">
        <f t="shared" si="6"/>
        <v>636.25</v>
      </c>
      <c r="V178" s="44" t="str">
        <f>IFERROR(SUMPRODUCT(LARGE(G178:R178,{1;2;3;4;5})),"NA")</f>
        <v>NA</v>
      </c>
      <c r="W178" s="45" t="str">
        <f>IFERROR(SUMPRODUCT(LARGE(G178:R178,{1;2;3;4;5;6;7;8;9;10})),"NA")</f>
        <v>NA</v>
      </c>
    </row>
    <row r="179" spans="1:23" x14ac:dyDescent="0.25">
      <c r="A179" s="14">
        <v>176</v>
      </c>
      <c r="B179" s="8" t="s">
        <v>825</v>
      </c>
      <c r="C179" s="1"/>
      <c r="D179" s="1"/>
      <c r="E179" s="1"/>
      <c r="F179" s="2"/>
      <c r="G179" s="9">
        <f>IFERROR(INDEX(akva!I:I,MATCH(B179,akva!K:K,0),0),"")</f>
        <v>932</v>
      </c>
      <c r="H179" s="10" t="str">
        <f>IFERROR(INDEX('04-07'!N:N,MATCH(B179,'04-07'!C:C,0),0),"")</f>
        <v/>
      </c>
      <c r="I179" s="10" t="str">
        <f>IFERROR(INDEX('04-21'!X:X,MATCH(B179,'04-21'!Z:Z,0),0),"")</f>
        <v/>
      </c>
      <c r="J179" s="10" t="str">
        <f>IFERROR(INDEX('04-28'!M:M,MATCH(B179,'04-28'!O:O,0),0),"")</f>
        <v/>
      </c>
      <c r="K179" s="10" t="str">
        <f>IFERROR(INDEX('05-26'!Y:Y,MATCH(B179,'05-26'!AA:AA,0),0),"")</f>
        <v/>
      </c>
      <c r="L179" s="10">
        <f>IFERROR(INDEX('06-16'!X:X,MATCH(B179,'06-16'!Z:Z,0),0),"")</f>
        <v>700</v>
      </c>
      <c r="M179" s="10" t="str">
        <f>IFERROR(INDEX('07-08'!S:S,MATCH(B179,'07-08'!B:B,0),0),"")</f>
        <v/>
      </c>
      <c r="N179" s="10" t="str">
        <f>IFERROR(INDEX('07-21'!V:V,MATCH(B179,'07-21'!X:X,0),0),"")</f>
        <v/>
      </c>
      <c r="O179" s="10" t="str">
        <f>IFERROR(INDEX('08-04'!H:H,MATCH(B179,'08-04'!I:I,0),0),"")</f>
        <v/>
      </c>
      <c r="P179" s="10" t="str">
        <f>IFERROR(INDEX('08-05'!R:R,MATCH(B179,'08-05'!S:S,0),0),"")</f>
        <v/>
      </c>
      <c r="Q179" s="10" t="str">
        <f>IFERROR(INDEX('08-18'!U:U,MATCH(B179,'08-18'!V:V,0),0),"")</f>
        <v/>
      </c>
      <c r="R179" s="5">
        <f>IFERROR(INDEX('09-01'!M:M,MATCH(B179,'09-01'!N:N,0),0),"")</f>
        <v>900</v>
      </c>
      <c r="S179" s="9">
        <f t="shared" si="7"/>
        <v>3</v>
      </c>
      <c r="T179" s="44">
        <f t="shared" si="8"/>
        <v>2532</v>
      </c>
      <c r="U179" s="44">
        <f t="shared" si="6"/>
        <v>844</v>
      </c>
      <c r="V179" s="44" t="str">
        <f>IFERROR(SUMPRODUCT(LARGE(G179:R179,{1;2;3;4;5})),"NA")</f>
        <v>NA</v>
      </c>
      <c r="W179" s="45" t="str">
        <f>IFERROR(SUMPRODUCT(LARGE(G179:R179,{1;2;3;4;5;6;7;8;9;10})),"NA")</f>
        <v>NA</v>
      </c>
    </row>
    <row r="180" spans="1:23" x14ac:dyDescent="0.25">
      <c r="A180" s="14">
        <v>177</v>
      </c>
      <c r="B180" s="8" t="s">
        <v>1414</v>
      </c>
      <c r="C180" s="1"/>
      <c r="D180" s="1"/>
      <c r="E180" s="1"/>
      <c r="F180" s="2"/>
      <c r="G180" s="9" t="str">
        <f>IFERROR(INDEX(akva!I:I,MATCH(B180,akva!K:K,0),0),"")</f>
        <v/>
      </c>
      <c r="H180" s="10" t="str">
        <f>IFERROR(INDEX('04-07'!N:N,MATCH(B180,'04-07'!C:C,0),0),"")</f>
        <v/>
      </c>
      <c r="I180" s="10">
        <f>IFERROR(INDEX('04-21'!X:X,MATCH(B180,'04-21'!Z:Z,0),0),"")</f>
        <v>777</v>
      </c>
      <c r="J180" s="10" t="str">
        <f>IFERROR(INDEX('04-28'!M:M,MATCH(B180,'04-28'!O:O,0),0),"")</f>
        <v/>
      </c>
      <c r="K180" s="10" t="str">
        <f>IFERROR(INDEX('05-26'!Y:Y,MATCH(B180,'05-26'!AA:AA,0),0),"")</f>
        <v/>
      </c>
      <c r="L180" s="10" t="str">
        <f>IFERROR(INDEX('06-16'!X:X,MATCH(B180,'06-16'!Z:Z,0),0),"")</f>
        <v/>
      </c>
      <c r="M180" s="10">
        <f>IFERROR(INDEX('07-08'!S:S,MATCH(B180,'07-08'!B:B,0),0),"")</f>
        <v>954</v>
      </c>
      <c r="N180" s="10" t="str">
        <f>IFERROR(INDEX('07-21'!V:V,MATCH(B180,'07-21'!X:X,0),0),"")</f>
        <v/>
      </c>
      <c r="O180" s="10" t="str">
        <f>IFERROR(INDEX('08-04'!H:H,MATCH(B180,'08-04'!I:I,0),0),"")</f>
        <v/>
      </c>
      <c r="P180" s="10" t="str">
        <f>IFERROR(INDEX('08-05'!R:R,MATCH(B180,'08-05'!S:S,0),0),"")</f>
        <v/>
      </c>
      <c r="Q180" s="10" t="str">
        <f>IFERROR(INDEX('08-18'!U:U,MATCH(B180,'08-18'!V:V,0),0),"")</f>
        <v/>
      </c>
      <c r="R180" s="5">
        <f>IFERROR(INDEX('09-01'!M:M,MATCH(B180,'09-01'!N:N,0),0),"")</f>
        <v>777</v>
      </c>
      <c r="S180" s="9">
        <f t="shared" si="7"/>
        <v>3</v>
      </c>
      <c r="T180" s="44">
        <f t="shared" si="8"/>
        <v>2508</v>
      </c>
      <c r="U180" s="44">
        <f t="shared" si="6"/>
        <v>836</v>
      </c>
      <c r="V180" s="44" t="str">
        <f>IFERROR(SUMPRODUCT(LARGE(G180:R180,{1;2;3;4;5})),"NA")</f>
        <v>NA</v>
      </c>
      <c r="W180" s="45" t="str">
        <f>IFERROR(SUMPRODUCT(LARGE(G180:R180,{1;2;3;4;5;6;7;8;9;10})),"NA")</f>
        <v>NA</v>
      </c>
    </row>
    <row r="181" spans="1:23" x14ac:dyDescent="0.25">
      <c r="A181" s="14">
        <v>178</v>
      </c>
      <c r="B181" s="8" t="s">
        <v>1896</v>
      </c>
      <c r="C181" s="1"/>
      <c r="D181" s="1"/>
      <c r="E181" s="1"/>
      <c r="F181" s="2"/>
      <c r="G181" s="9" t="str">
        <f>IFERROR(INDEX(akva!I:I,MATCH(B181,akva!K:K,0),0),"")</f>
        <v/>
      </c>
      <c r="H181" s="10" t="str">
        <f>IFERROR(INDEX('04-07'!N:N,MATCH(B181,'04-07'!C:C,0),0),"")</f>
        <v/>
      </c>
      <c r="I181" s="10" t="str">
        <f>IFERROR(INDEX('04-21'!X:X,MATCH(B181,'04-21'!Z:Z,0),0),"")</f>
        <v/>
      </c>
      <c r="J181" s="10" t="str">
        <f>IFERROR(INDEX('04-28'!M:M,MATCH(B181,'04-28'!O:O,0),0),"")</f>
        <v/>
      </c>
      <c r="K181" s="10" t="str">
        <f>IFERROR(INDEX('05-26'!Y:Y,MATCH(B181,'05-26'!AA:AA,0),0),"")</f>
        <v/>
      </c>
      <c r="L181" s="10">
        <f>IFERROR(INDEX('06-16'!X:X,MATCH(B181,'06-16'!Z:Z,0),0),"")</f>
        <v>770</v>
      </c>
      <c r="M181" s="10">
        <f>IFERROR(INDEX('07-08'!S:S,MATCH(B181,'07-08'!B:B,0),0),"")</f>
        <v>877</v>
      </c>
      <c r="N181" s="10" t="str">
        <f>IFERROR(INDEX('07-21'!V:V,MATCH(B181,'07-21'!X:X,0),0),"")</f>
        <v/>
      </c>
      <c r="O181" s="10" t="str">
        <f>IFERROR(INDEX('08-04'!H:H,MATCH(B181,'08-04'!I:I,0),0),"")</f>
        <v/>
      </c>
      <c r="P181" s="10" t="str">
        <f>IFERROR(INDEX('08-05'!R:R,MATCH(B181,'08-05'!S:S,0),0),"")</f>
        <v/>
      </c>
      <c r="Q181" s="10" t="str">
        <f>IFERROR(INDEX('08-18'!U:U,MATCH(B181,'08-18'!V:V,0),0),"")</f>
        <v/>
      </c>
      <c r="R181" s="5">
        <f>IFERROR(INDEX('09-01'!M:M,MATCH(B181,'09-01'!N:N,0),0),"")</f>
        <v>854</v>
      </c>
      <c r="S181" s="9">
        <f t="shared" si="7"/>
        <v>3</v>
      </c>
      <c r="T181" s="44">
        <f t="shared" si="8"/>
        <v>2501</v>
      </c>
      <c r="U181" s="44">
        <f t="shared" si="6"/>
        <v>833.66666666666663</v>
      </c>
      <c r="V181" s="44" t="str">
        <f>IFERROR(SUMPRODUCT(LARGE(G181:R181,{1;2;3;4;5})),"NA")</f>
        <v>NA</v>
      </c>
      <c r="W181" s="45" t="str">
        <f>IFERROR(SUMPRODUCT(LARGE(G181:R181,{1;2;3;4;5;6;7;8;9;10})),"NA")</f>
        <v>NA</v>
      </c>
    </row>
    <row r="182" spans="1:23" x14ac:dyDescent="0.25">
      <c r="A182" s="14">
        <v>179</v>
      </c>
      <c r="B182" s="8" t="s">
        <v>1411</v>
      </c>
      <c r="C182" s="1"/>
      <c r="D182" s="1"/>
      <c r="E182" s="1"/>
      <c r="F182" s="2"/>
      <c r="G182" s="9" t="str">
        <f>IFERROR(INDEX(akva!I:I,MATCH(B182,akva!K:K,0),0),"")</f>
        <v/>
      </c>
      <c r="H182" s="10" t="str">
        <f>IFERROR(INDEX('04-07'!N:N,MATCH(B182,'04-07'!C:C,0),0),"")</f>
        <v/>
      </c>
      <c r="I182" s="10">
        <f>IFERROR(INDEX('04-21'!X:X,MATCH(B182,'04-21'!Z:Z,0),0),"")</f>
        <v>796</v>
      </c>
      <c r="J182" s="10" t="str">
        <f>IFERROR(INDEX('04-28'!M:M,MATCH(B182,'04-28'!O:O,0),0),"")</f>
        <v/>
      </c>
      <c r="K182" s="10">
        <f>IFERROR(INDEX('05-26'!Y:Y,MATCH(B182,'05-26'!AA:AA,0),0),"")</f>
        <v>840</v>
      </c>
      <c r="L182" s="10">
        <f>IFERROR(INDEX('06-16'!X:X,MATCH(B182,'06-16'!Z:Z,0),0),"")</f>
        <v>849</v>
      </c>
      <c r="M182" s="10" t="str">
        <f>IFERROR(INDEX('07-08'!S:S,MATCH(B182,'07-08'!B:B,0),0),"")</f>
        <v/>
      </c>
      <c r="N182" s="10" t="str">
        <f>IFERROR(INDEX('07-21'!V:V,MATCH(B182,'07-21'!X:X,0),0),"")</f>
        <v/>
      </c>
      <c r="O182" s="10" t="str">
        <f>IFERROR(INDEX('08-04'!H:H,MATCH(B182,'08-04'!I:I,0),0),"")</f>
        <v/>
      </c>
      <c r="P182" s="10" t="str">
        <f>IFERROR(INDEX('08-05'!R:R,MATCH(B182,'08-05'!S:S,0),0),"")</f>
        <v/>
      </c>
      <c r="Q182" s="10" t="str">
        <f>IFERROR(INDEX('08-18'!U:U,MATCH(B182,'08-18'!V:V,0),0),"")</f>
        <v/>
      </c>
      <c r="R182" s="5" t="str">
        <f>IFERROR(INDEX('09-01'!M:M,MATCH(B182,'09-01'!N:N,0),0),"")</f>
        <v/>
      </c>
      <c r="S182" s="9">
        <f t="shared" si="7"/>
        <v>3</v>
      </c>
      <c r="T182" s="44">
        <f t="shared" si="8"/>
        <v>2485</v>
      </c>
      <c r="U182" s="44">
        <f t="shared" si="6"/>
        <v>828.33333333333337</v>
      </c>
      <c r="V182" s="44" t="str">
        <f>IFERROR(SUMPRODUCT(LARGE(G182:R182,{1;2;3;4;5})),"NA")</f>
        <v>NA</v>
      </c>
      <c r="W182" s="45" t="str">
        <f>IFERROR(SUMPRODUCT(LARGE(G182:R182,{1;2;3;4;5;6;7;8;9;10})),"NA")</f>
        <v>NA</v>
      </c>
    </row>
    <row r="183" spans="1:23" x14ac:dyDescent="0.25">
      <c r="A183" s="14">
        <v>180</v>
      </c>
      <c r="B183" s="8" t="s">
        <v>1743</v>
      </c>
      <c r="C183" s="1"/>
      <c r="D183" s="1"/>
      <c r="E183" s="1"/>
      <c r="F183" s="2"/>
      <c r="G183" s="9" t="str">
        <f>IFERROR(INDEX(akva!I:I,MATCH(B183,akva!K:K,0),0),"")</f>
        <v/>
      </c>
      <c r="H183" s="10" t="str">
        <f>IFERROR(INDEX('04-07'!N:N,MATCH(B183,'04-07'!C:C,0),0),"")</f>
        <v/>
      </c>
      <c r="I183" s="10" t="str">
        <f>IFERROR(INDEX('04-21'!X:X,MATCH(B183,'04-21'!Z:Z,0),0),"")</f>
        <v/>
      </c>
      <c r="J183" s="10" t="str">
        <f>IFERROR(INDEX('04-28'!M:M,MATCH(B183,'04-28'!O:O,0),0),"")</f>
        <v/>
      </c>
      <c r="K183" s="10">
        <f>IFERROR(INDEX('05-26'!Y:Y,MATCH(B183,'05-26'!AA:AA,0),0),"")</f>
        <v>609</v>
      </c>
      <c r="L183" s="10">
        <f>IFERROR(INDEX('06-16'!X:X,MATCH(B183,'06-16'!Z:Z,0),0),"")</f>
        <v>623</v>
      </c>
      <c r="M183" s="10" t="str">
        <f>IFERROR(INDEX('07-08'!S:S,MATCH(B183,'07-08'!B:B,0),0),"")</f>
        <v/>
      </c>
      <c r="N183" s="10">
        <f>IFERROR(INDEX('07-21'!V:V,MATCH(B183,'07-21'!X:X,0),0),"")</f>
        <v>625</v>
      </c>
      <c r="O183" s="10" t="str">
        <f>IFERROR(INDEX('08-04'!H:H,MATCH(B183,'08-04'!I:I,0),0),"")</f>
        <v/>
      </c>
      <c r="P183" s="10" t="str">
        <f>IFERROR(INDEX('08-05'!R:R,MATCH(B183,'08-05'!S:S,0),0),"")</f>
        <v/>
      </c>
      <c r="Q183" s="10" t="str">
        <f>IFERROR(INDEX('08-18'!U:U,MATCH(B183,'08-18'!V:V,0),0),"")</f>
        <v/>
      </c>
      <c r="R183" s="5">
        <f>IFERROR(INDEX('09-01'!M:M,MATCH(B183,'09-01'!N:N,0),0),"")</f>
        <v>626</v>
      </c>
      <c r="S183" s="9">
        <f t="shared" si="7"/>
        <v>4</v>
      </c>
      <c r="T183" s="44">
        <f t="shared" si="8"/>
        <v>2483</v>
      </c>
      <c r="U183" s="44">
        <f t="shared" si="6"/>
        <v>620.75</v>
      </c>
      <c r="V183" s="44" t="str">
        <f>IFERROR(SUMPRODUCT(LARGE(G183:R183,{1;2;3;4;5})),"NA")</f>
        <v>NA</v>
      </c>
      <c r="W183" s="45" t="str">
        <f>IFERROR(SUMPRODUCT(LARGE(G183:R183,{1;2;3;4;5;6;7;8;9;10})),"NA")</f>
        <v>NA</v>
      </c>
    </row>
    <row r="184" spans="1:23" x14ac:dyDescent="0.25">
      <c r="A184" s="14">
        <v>181</v>
      </c>
      <c r="B184" s="8" t="s">
        <v>1505</v>
      </c>
      <c r="C184" s="1"/>
      <c r="D184" s="1"/>
      <c r="E184" s="1"/>
      <c r="F184" s="2"/>
      <c r="G184" s="9" t="str">
        <f>IFERROR(INDEX(akva!I:I,MATCH(B184,akva!K:K,0),0),"")</f>
        <v/>
      </c>
      <c r="H184" s="10" t="str">
        <f>IFERROR(INDEX('04-07'!N:N,MATCH(B184,'04-07'!C:C,0),0),"")</f>
        <v/>
      </c>
      <c r="I184" s="10">
        <f>IFERROR(INDEX('04-21'!X:X,MATCH(B184,'04-21'!Z:Z,0),0),"")</f>
        <v>786</v>
      </c>
      <c r="J184" s="10" t="str">
        <f>IFERROR(INDEX('04-28'!M:M,MATCH(B184,'04-28'!O:O,0),0),"")</f>
        <v/>
      </c>
      <c r="K184" s="10">
        <f>IFERROR(INDEX('05-26'!Y:Y,MATCH(B184,'05-26'!AA:AA,0),0),"")</f>
        <v>821</v>
      </c>
      <c r="L184" s="10">
        <f>IFERROR(INDEX('06-16'!X:X,MATCH(B184,'06-16'!Z:Z,0),0),"")</f>
        <v>849</v>
      </c>
      <c r="M184" s="10" t="str">
        <f>IFERROR(INDEX('07-08'!S:S,MATCH(B184,'07-08'!B:B,0),0),"")</f>
        <v/>
      </c>
      <c r="N184" s="10" t="str">
        <f>IFERROR(INDEX('07-21'!V:V,MATCH(B184,'07-21'!X:X,0),0),"")</f>
        <v/>
      </c>
      <c r="O184" s="10" t="str">
        <f>IFERROR(INDEX('08-04'!H:H,MATCH(B184,'08-04'!I:I,0),0),"")</f>
        <v/>
      </c>
      <c r="P184" s="10" t="str">
        <f>IFERROR(INDEX('08-05'!R:R,MATCH(B184,'08-05'!S:S,0),0),"")</f>
        <v/>
      </c>
      <c r="Q184" s="10" t="str">
        <f>IFERROR(INDEX('08-18'!U:U,MATCH(B184,'08-18'!V:V,0),0),"")</f>
        <v/>
      </c>
      <c r="R184" s="5" t="str">
        <f>IFERROR(INDEX('09-01'!M:M,MATCH(B184,'09-01'!N:N,0),0),"")</f>
        <v/>
      </c>
      <c r="S184" s="9">
        <f t="shared" si="7"/>
        <v>3</v>
      </c>
      <c r="T184" s="44">
        <f t="shared" si="8"/>
        <v>2456</v>
      </c>
      <c r="U184" s="44">
        <f t="shared" si="6"/>
        <v>818.66666666666663</v>
      </c>
      <c r="V184" s="44" t="str">
        <f>IFERROR(SUMPRODUCT(LARGE(G184:R184,{1;2;3;4;5})),"NA")</f>
        <v>NA</v>
      </c>
      <c r="W184" s="45" t="str">
        <f>IFERROR(SUMPRODUCT(LARGE(G184:R184,{1;2;3;4;5;6;7;8;9;10})),"NA")</f>
        <v>NA</v>
      </c>
    </row>
    <row r="185" spans="1:23" x14ac:dyDescent="0.25">
      <c r="A185" s="14">
        <v>182</v>
      </c>
      <c r="B185" s="8" t="s">
        <v>1765</v>
      </c>
      <c r="C185" s="1"/>
      <c r="D185" s="1"/>
      <c r="E185" s="1"/>
      <c r="F185" s="2"/>
      <c r="G185" s="9" t="str">
        <f>IFERROR(INDEX(akva!I:I,MATCH(B185,akva!K:K,0),0),"")</f>
        <v/>
      </c>
      <c r="H185" s="10" t="str">
        <f>IFERROR(INDEX('04-07'!N:N,MATCH(B185,'04-07'!C:C,0),0),"")</f>
        <v/>
      </c>
      <c r="I185" s="10" t="str">
        <f>IFERROR(INDEX('04-21'!X:X,MATCH(B185,'04-21'!Z:Z,0),0),"")</f>
        <v/>
      </c>
      <c r="J185" s="10" t="str">
        <f>IFERROR(INDEX('04-28'!M:M,MATCH(B185,'04-28'!O:O,0),0),"")</f>
        <v/>
      </c>
      <c r="K185" s="10">
        <f>IFERROR(INDEX('05-26'!Y:Y,MATCH(B185,'05-26'!AA:AA,0),0),"")</f>
        <v>819</v>
      </c>
      <c r="L185" s="10">
        <f>IFERROR(INDEX('06-16'!X:X,MATCH(B185,'06-16'!Z:Z,0),0),"")</f>
        <v>819</v>
      </c>
      <c r="M185" s="10" t="str">
        <f>IFERROR(INDEX('07-08'!S:S,MATCH(B185,'07-08'!B:B,0),0),"")</f>
        <v/>
      </c>
      <c r="N185" s="10" t="str">
        <f>IFERROR(INDEX('07-21'!V:V,MATCH(B185,'07-21'!X:X,0),0),"")</f>
        <v/>
      </c>
      <c r="O185" s="10" t="str">
        <f>IFERROR(INDEX('08-04'!H:H,MATCH(B185,'08-04'!I:I,0),0),"")</f>
        <v/>
      </c>
      <c r="P185" s="10" t="str">
        <f>IFERROR(INDEX('08-05'!R:R,MATCH(B185,'08-05'!S:S,0),0),"")</f>
        <v/>
      </c>
      <c r="Q185" s="10" t="str">
        <f>IFERROR(INDEX('08-18'!U:U,MATCH(B185,'08-18'!V:V,0),0),"")</f>
        <v/>
      </c>
      <c r="R185" s="5">
        <f>IFERROR(INDEX('09-01'!M:M,MATCH(B185,'09-01'!N:N,0),0),"")</f>
        <v>815</v>
      </c>
      <c r="S185" s="9">
        <f t="shared" si="7"/>
        <v>3</v>
      </c>
      <c r="T185" s="44">
        <f t="shared" si="8"/>
        <v>2453</v>
      </c>
      <c r="U185" s="44">
        <f t="shared" si="6"/>
        <v>817.66666666666663</v>
      </c>
      <c r="V185" s="44" t="str">
        <f>IFERROR(SUMPRODUCT(LARGE(G185:R185,{1;2;3;4;5})),"NA")</f>
        <v>NA</v>
      </c>
      <c r="W185" s="45" t="str">
        <f>IFERROR(SUMPRODUCT(LARGE(G185:R185,{1;2;3;4;5;6;7;8;9;10})),"NA")</f>
        <v>NA</v>
      </c>
    </row>
    <row r="186" spans="1:23" x14ac:dyDescent="0.25">
      <c r="A186" s="14">
        <v>183</v>
      </c>
      <c r="B186" s="8" t="s">
        <v>2085</v>
      </c>
      <c r="C186" s="1"/>
      <c r="D186" s="1"/>
      <c r="E186" s="1"/>
      <c r="F186" s="2"/>
      <c r="G186" s="9" t="str">
        <f>IFERROR(INDEX(akva!I:I,MATCH(B186,akva!K:K,0),0),"")</f>
        <v/>
      </c>
      <c r="H186" s="10" t="str">
        <f>IFERROR(INDEX('04-07'!N:N,MATCH(B186,'04-07'!C:C,0),0),"")</f>
        <v/>
      </c>
      <c r="I186" s="10" t="str">
        <f>IFERROR(INDEX('04-21'!X:X,MATCH(B186,'04-21'!Z:Z,0),0),"")</f>
        <v/>
      </c>
      <c r="J186" s="10" t="str">
        <f>IFERROR(INDEX('04-28'!M:M,MATCH(B186,'04-28'!O:O,0),0),"")</f>
        <v/>
      </c>
      <c r="K186" s="10" t="str">
        <f>IFERROR(INDEX('05-26'!Y:Y,MATCH(B186,'05-26'!AA:AA,0),0),"")</f>
        <v/>
      </c>
      <c r="L186" s="10" t="str">
        <f>IFERROR(INDEX('06-16'!X:X,MATCH(B186,'06-16'!Z:Z,0),0),"")</f>
        <v/>
      </c>
      <c r="M186" s="10">
        <f>IFERROR(INDEX('07-08'!S:S,MATCH(B186,'07-08'!B:B,0),0),"")</f>
        <v>0</v>
      </c>
      <c r="N186" s="10" t="str">
        <f>IFERROR(INDEX('07-21'!V:V,MATCH(B186,'07-21'!X:X,0),0),"")</f>
        <v/>
      </c>
      <c r="O186" s="10" t="str">
        <f>IFERROR(INDEX('08-04'!H:H,MATCH(B186,'08-04'!I:I,0),0),"")</f>
        <v/>
      </c>
      <c r="P186" s="10">
        <f>IFERROR(INDEX('08-05'!R:R,MATCH(B186,'08-05'!S:S,0),0),"")</f>
        <v>788</v>
      </c>
      <c r="Q186" s="10">
        <f>IFERROR(INDEX('08-18'!U:U,MATCH(B186,'08-18'!V:V,0),0),"")</f>
        <v>819</v>
      </c>
      <c r="R186" s="5">
        <f>IFERROR(INDEX('09-01'!M:M,MATCH(B186,'09-01'!N:N,0),0),"")</f>
        <v>836</v>
      </c>
      <c r="S186" s="9">
        <f t="shared" si="7"/>
        <v>3</v>
      </c>
      <c r="T186" s="44">
        <f t="shared" si="8"/>
        <v>2443</v>
      </c>
      <c r="U186" s="44">
        <f t="shared" si="6"/>
        <v>814.33333333333337</v>
      </c>
      <c r="V186" s="44" t="str">
        <f>IFERROR(SUMPRODUCT(LARGE(G186:R186,{1;2;3;4;5})),"NA")</f>
        <v>NA</v>
      </c>
      <c r="W186" s="45" t="str">
        <f>IFERROR(SUMPRODUCT(LARGE(G186:R186,{1;2;3;4;5;6;7;8;9;10})),"NA")</f>
        <v>NA</v>
      </c>
    </row>
    <row r="187" spans="1:23" x14ac:dyDescent="0.25">
      <c r="A187" s="14">
        <v>184</v>
      </c>
      <c r="B187" s="8" t="s">
        <v>1741</v>
      </c>
      <c r="C187" s="1"/>
      <c r="D187" s="1"/>
      <c r="E187" s="1"/>
      <c r="F187" s="2"/>
      <c r="G187" s="9" t="str">
        <f>IFERROR(INDEX(akva!I:I,MATCH(B187,akva!K:K,0),0),"")</f>
        <v/>
      </c>
      <c r="H187" s="10" t="str">
        <f>IFERROR(INDEX('04-07'!N:N,MATCH(B187,'04-07'!C:C,0),0),"")</f>
        <v/>
      </c>
      <c r="I187" s="10" t="str">
        <f>IFERROR(INDEX('04-21'!X:X,MATCH(B187,'04-21'!Z:Z,0),0),"")</f>
        <v/>
      </c>
      <c r="J187" s="10" t="str">
        <f>IFERROR(INDEX('04-28'!M:M,MATCH(B187,'04-28'!O:O,0),0),"")</f>
        <v/>
      </c>
      <c r="K187" s="10">
        <f>IFERROR(INDEX('05-26'!Y:Y,MATCH(B187,'05-26'!AA:AA,0),0),"")</f>
        <v>796</v>
      </c>
      <c r="L187" s="10" t="str">
        <f>IFERROR(INDEX('06-16'!X:X,MATCH(B187,'06-16'!Z:Z,0),0),"")</f>
        <v/>
      </c>
      <c r="M187" s="10" t="str">
        <f>IFERROR(INDEX('07-08'!S:S,MATCH(B187,'07-08'!B:B,0),0),"")</f>
        <v/>
      </c>
      <c r="N187" s="10">
        <f>IFERROR(INDEX('07-21'!V:V,MATCH(B187,'07-21'!X:X,0),0),"")</f>
        <v>829</v>
      </c>
      <c r="O187" s="10" t="str">
        <f>IFERROR(INDEX('08-04'!H:H,MATCH(B187,'08-04'!I:I,0),0),"")</f>
        <v/>
      </c>
      <c r="P187" s="10" t="str">
        <f>IFERROR(INDEX('08-05'!R:R,MATCH(B187,'08-05'!S:S,0),0),"")</f>
        <v/>
      </c>
      <c r="Q187" s="10" t="str">
        <f>IFERROR(INDEX('08-18'!U:U,MATCH(B187,'08-18'!V:V,0),0),"")</f>
        <v/>
      </c>
      <c r="R187" s="5">
        <f>IFERROR(INDEX('09-01'!M:M,MATCH(B187,'09-01'!N:N,0),0),"")</f>
        <v>812</v>
      </c>
      <c r="S187" s="9">
        <f t="shared" si="7"/>
        <v>3</v>
      </c>
      <c r="T187" s="44">
        <f t="shared" si="8"/>
        <v>2437</v>
      </c>
      <c r="U187" s="44">
        <f t="shared" si="6"/>
        <v>812.33333333333337</v>
      </c>
      <c r="V187" s="44" t="str">
        <f>IFERROR(SUMPRODUCT(LARGE(G187:R187,{1;2;3;4;5})),"NA")</f>
        <v>NA</v>
      </c>
      <c r="W187" s="45" t="str">
        <f>IFERROR(SUMPRODUCT(LARGE(G187:R187,{1;2;3;4;5;6;7;8;9;10})),"NA")</f>
        <v>NA</v>
      </c>
    </row>
    <row r="188" spans="1:23" x14ac:dyDescent="0.25">
      <c r="A188" s="14">
        <v>185</v>
      </c>
      <c r="B188" s="8" t="s">
        <v>2012</v>
      </c>
      <c r="C188" s="1"/>
      <c r="D188" s="1"/>
      <c r="E188" s="1"/>
      <c r="F188" s="2"/>
      <c r="G188" s="9" t="str">
        <f>IFERROR(INDEX(akva!I:I,MATCH(B188,akva!K:K,0),0),"")</f>
        <v/>
      </c>
      <c r="H188" s="10" t="str">
        <f>IFERROR(INDEX('04-07'!N:N,MATCH(B188,'04-07'!C:C,0),0),"")</f>
        <v/>
      </c>
      <c r="I188" s="10" t="str">
        <f>IFERROR(INDEX('04-21'!X:X,MATCH(B188,'04-21'!Z:Z,0),0),"")</f>
        <v/>
      </c>
      <c r="J188" s="10" t="str">
        <f>IFERROR(INDEX('04-28'!M:M,MATCH(B188,'04-28'!O:O,0),0),"")</f>
        <v/>
      </c>
      <c r="K188" s="10" t="str">
        <f>IFERROR(INDEX('05-26'!Y:Y,MATCH(B188,'05-26'!AA:AA,0),0),"")</f>
        <v/>
      </c>
      <c r="L188" s="10" t="str">
        <f>IFERROR(INDEX('06-16'!X:X,MATCH(B188,'06-16'!Z:Z,0),0),"")</f>
        <v/>
      </c>
      <c r="M188" s="10">
        <f>IFERROR(INDEX('07-08'!S:S,MATCH(B188,'07-08'!B:B,0),0),"")</f>
        <v>842</v>
      </c>
      <c r="N188" s="10" t="str">
        <f>IFERROR(INDEX('07-21'!V:V,MATCH(B188,'07-21'!X:X,0),0),"")</f>
        <v/>
      </c>
      <c r="O188" s="10" t="str">
        <f>IFERROR(INDEX('08-04'!H:H,MATCH(B188,'08-04'!I:I,0),0),"")</f>
        <v/>
      </c>
      <c r="P188" s="10" t="str">
        <f>IFERROR(INDEX('08-05'!R:R,MATCH(B188,'08-05'!S:S,0),0),"")</f>
        <v/>
      </c>
      <c r="Q188" s="10">
        <f>IFERROR(INDEX('08-18'!U:U,MATCH(B188,'08-18'!V:V,0),0),"")</f>
        <v>776</v>
      </c>
      <c r="R188" s="5">
        <f>IFERROR(INDEX('09-01'!M:M,MATCH(B188,'09-01'!N:N,0),0),"")</f>
        <v>796</v>
      </c>
      <c r="S188" s="9">
        <f t="shared" si="7"/>
        <v>3</v>
      </c>
      <c r="T188" s="44">
        <f t="shared" si="8"/>
        <v>2414</v>
      </c>
      <c r="U188" s="44">
        <f t="shared" si="6"/>
        <v>804.66666666666663</v>
      </c>
      <c r="V188" s="44" t="str">
        <f>IFERROR(SUMPRODUCT(LARGE(G188:R188,{1;2;3;4;5})),"NA")</f>
        <v>NA</v>
      </c>
      <c r="W188" s="45" t="str">
        <f>IFERROR(SUMPRODUCT(LARGE(G188:R188,{1;2;3;4;5;6;7;8;9;10})),"NA")</f>
        <v>NA</v>
      </c>
    </row>
    <row r="189" spans="1:23" x14ac:dyDescent="0.25">
      <c r="A189" s="14">
        <v>186</v>
      </c>
      <c r="B189" s="8" t="s">
        <v>714</v>
      </c>
      <c r="C189" s="1"/>
      <c r="D189" s="1"/>
      <c r="E189" s="1"/>
      <c r="F189" s="2"/>
      <c r="G189" s="9" t="str">
        <f>IFERROR(INDEX(akva!I:I,MATCH(B189,akva!K:K,0),0),"")</f>
        <v/>
      </c>
      <c r="H189" s="10">
        <f>IFERROR(INDEX('04-07'!N:N,MATCH(B189,'04-07'!C:C,0),0),"")</f>
        <v>775</v>
      </c>
      <c r="I189" s="10" t="str">
        <f>IFERROR(INDEX('04-21'!X:X,MATCH(B189,'04-21'!Z:Z,0),0),"")</f>
        <v/>
      </c>
      <c r="J189" s="10" t="str">
        <f>IFERROR(INDEX('04-28'!M:M,MATCH(B189,'04-28'!O:O,0),0),"")</f>
        <v/>
      </c>
      <c r="K189" s="10" t="str">
        <f>IFERROR(INDEX('05-26'!Y:Y,MATCH(B189,'05-26'!AA:AA,0),0),"")</f>
        <v/>
      </c>
      <c r="L189" s="10">
        <f>IFERROR(INDEX('06-16'!X:X,MATCH(B189,'06-16'!Z:Z,0),0),"")</f>
        <v>800</v>
      </c>
      <c r="M189" s="10" t="str">
        <f>IFERROR(INDEX('07-08'!S:S,MATCH(B189,'07-08'!B:B,0),0),"")</f>
        <v/>
      </c>
      <c r="N189" s="10" t="str">
        <f>IFERROR(INDEX('07-21'!V:V,MATCH(B189,'07-21'!X:X,0),0),"")</f>
        <v/>
      </c>
      <c r="O189" s="10" t="str">
        <f>IFERROR(INDEX('08-04'!H:H,MATCH(B189,'08-04'!I:I,0),0),"")</f>
        <v/>
      </c>
      <c r="P189" s="10">
        <f>IFERROR(INDEX('08-05'!R:R,MATCH(B189,'08-05'!S:S,0),0),"")</f>
        <v>0</v>
      </c>
      <c r="Q189" s="10">
        <f>IFERROR(INDEX('08-18'!U:U,MATCH(B189,'08-18'!V:V,0),0),"")</f>
        <v>835</v>
      </c>
      <c r="R189" s="5" t="str">
        <f>IFERROR(INDEX('09-01'!M:M,MATCH(B189,'09-01'!N:N,0),0),"")</f>
        <v/>
      </c>
      <c r="S189" s="9">
        <f t="shared" si="7"/>
        <v>3</v>
      </c>
      <c r="T189" s="44">
        <f t="shared" si="8"/>
        <v>2410</v>
      </c>
      <c r="U189" s="44">
        <f t="shared" si="6"/>
        <v>803.33333333333337</v>
      </c>
      <c r="V189" s="44" t="str">
        <f>IFERROR(SUMPRODUCT(LARGE(G189:R189,{1;2;3;4;5})),"NA")</f>
        <v>NA</v>
      </c>
      <c r="W189" s="45" t="str">
        <f>IFERROR(SUMPRODUCT(LARGE(G189:R189,{1;2;3;4;5;6;7;8;9;10})),"NA")</f>
        <v>NA</v>
      </c>
    </row>
    <row r="190" spans="1:23" x14ac:dyDescent="0.25">
      <c r="A190" s="14">
        <v>187</v>
      </c>
      <c r="B190" s="8" t="s">
        <v>1897</v>
      </c>
      <c r="C190" s="1"/>
      <c r="D190" s="1"/>
      <c r="E190" s="1"/>
      <c r="F190" s="2"/>
      <c r="G190" s="9" t="str">
        <f>IFERROR(INDEX(akva!I:I,MATCH(B190,akva!K:K,0),0),"")</f>
        <v/>
      </c>
      <c r="H190" s="10" t="str">
        <f>IFERROR(INDEX('04-07'!N:N,MATCH(B190,'04-07'!C:C,0),0),"")</f>
        <v/>
      </c>
      <c r="I190" s="10" t="str">
        <f>IFERROR(INDEX('04-21'!X:X,MATCH(B190,'04-21'!Z:Z,0),0),"")</f>
        <v/>
      </c>
      <c r="J190" s="10" t="str">
        <f>IFERROR(INDEX('04-28'!M:M,MATCH(B190,'04-28'!O:O,0),0),"")</f>
        <v/>
      </c>
      <c r="K190" s="10" t="str">
        <f>IFERROR(INDEX('05-26'!Y:Y,MATCH(B190,'05-26'!AA:AA,0),0),"")</f>
        <v/>
      </c>
      <c r="L190" s="10">
        <f>IFERROR(INDEX('06-16'!X:X,MATCH(B190,'06-16'!Z:Z,0),0),"")</f>
        <v>763</v>
      </c>
      <c r="M190" s="10">
        <f>IFERROR(INDEX('07-08'!S:S,MATCH(B190,'07-08'!B:B,0),0),"")</f>
        <v>864</v>
      </c>
      <c r="N190" s="10" t="str">
        <f>IFERROR(INDEX('07-21'!V:V,MATCH(B190,'07-21'!X:X,0),0),"")</f>
        <v/>
      </c>
      <c r="O190" s="10" t="str">
        <f>IFERROR(INDEX('08-04'!H:H,MATCH(B190,'08-04'!I:I,0),0),"")</f>
        <v/>
      </c>
      <c r="P190" s="10" t="str">
        <f>IFERROR(INDEX('08-05'!R:R,MATCH(B190,'08-05'!S:S,0),0),"")</f>
        <v/>
      </c>
      <c r="Q190" s="10" t="str">
        <f>IFERROR(INDEX('08-18'!U:U,MATCH(B190,'08-18'!V:V,0),0),"")</f>
        <v/>
      </c>
      <c r="R190" s="5">
        <f>IFERROR(INDEX('09-01'!M:M,MATCH(B190,'09-01'!N:N,0),0),"")</f>
        <v>781</v>
      </c>
      <c r="S190" s="9">
        <f t="shared" si="7"/>
        <v>3</v>
      </c>
      <c r="T190" s="44">
        <f t="shared" si="8"/>
        <v>2408</v>
      </c>
      <c r="U190" s="44">
        <f t="shared" si="6"/>
        <v>802.66666666666663</v>
      </c>
      <c r="V190" s="44" t="str">
        <f>IFERROR(SUMPRODUCT(LARGE(G190:R190,{1;2;3;4;5})),"NA")</f>
        <v>NA</v>
      </c>
      <c r="W190" s="45" t="str">
        <f>IFERROR(SUMPRODUCT(LARGE(G190:R190,{1;2;3;4;5;6;7;8;9;10})),"NA")</f>
        <v>NA</v>
      </c>
    </row>
    <row r="191" spans="1:23" x14ac:dyDescent="0.25">
      <c r="A191" s="14">
        <v>188</v>
      </c>
      <c r="B191" s="8" t="s">
        <v>170</v>
      </c>
      <c r="C191" s="1"/>
      <c r="D191" s="1"/>
      <c r="E191" s="1"/>
      <c r="F191" s="2"/>
      <c r="G191" s="9">
        <f>IFERROR(INDEX(akva!I:I,MATCH(B191,akva!K:K,0),0),"")</f>
        <v>0</v>
      </c>
      <c r="H191" s="10" t="str">
        <f>IFERROR(INDEX('04-07'!N:N,MATCH(B191,'04-07'!C:C,0),0),"")</f>
        <v/>
      </c>
      <c r="I191" s="10" t="str">
        <f>IFERROR(INDEX('04-21'!X:X,MATCH(B191,'04-21'!Z:Z,0),0),"")</f>
        <v/>
      </c>
      <c r="J191" s="10" t="str">
        <f>IFERROR(INDEX('04-28'!M:M,MATCH(B191,'04-28'!O:O,0),0),"")</f>
        <v/>
      </c>
      <c r="K191" s="10" t="str">
        <f>IFERROR(INDEX('05-26'!Y:Y,MATCH(B191,'05-26'!AA:AA,0),0),"")</f>
        <v/>
      </c>
      <c r="L191" s="10">
        <f>IFERROR(INDEX('06-16'!X:X,MATCH(B191,'06-16'!Z:Z,0),0),"")</f>
        <v>778</v>
      </c>
      <c r="M191" s="10" t="str">
        <f>IFERROR(INDEX('07-08'!S:S,MATCH(B191,'07-08'!B:B,0),0),"")</f>
        <v/>
      </c>
      <c r="N191" s="10">
        <f>IFERROR(INDEX('07-21'!V:V,MATCH(B191,'07-21'!X:X,0),0),"")</f>
        <v>833</v>
      </c>
      <c r="O191" s="10" t="str">
        <f>IFERROR(INDEX('08-04'!H:H,MATCH(B191,'08-04'!I:I,0),0),"")</f>
        <v/>
      </c>
      <c r="P191" s="10" t="str">
        <f>IFERROR(INDEX('08-05'!R:R,MATCH(B191,'08-05'!S:S,0),0),"")</f>
        <v/>
      </c>
      <c r="Q191" s="10" t="str">
        <f>IFERROR(INDEX('08-18'!U:U,MATCH(B191,'08-18'!V:V,0),0),"")</f>
        <v/>
      </c>
      <c r="R191" s="5">
        <f>IFERROR(INDEX('09-01'!M:M,MATCH(B191,'09-01'!N:N,0),0),"")</f>
        <v>786</v>
      </c>
      <c r="S191" s="9">
        <f t="shared" si="7"/>
        <v>3</v>
      </c>
      <c r="T191" s="44">
        <f t="shared" si="8"/>
        <v>2397</v>
      </c>
      <c r="U191" s="44">
        <f t="shared" si="6"/>
        <v>799</v>
      </c>
      <c r="V191" s="44" t="str">
        <f>IFERROR(SUMPRODUCT(LARGE(G191:R191,{1;2;3;4;5})),"NA")</f>
        <v>NA</v>
      </c>
      <c r="W191" s="45" t="str">
        <f>IFERROR(SUMPRODUCT(LARGE(G191:R191,{1;2;3;4;5;6;7;8;9;10})),"NA")</f>
        <v>NA</v>
      </c>
    </row>
    <row r="192" spans="1:23" x14ac:dyDescent="0.25">
      <c r="A192" s="14">
        <v>189</v>
      </c>
      <c r="B192" s="8" t="s">
        <v>1898</v>
      </c>
      <c r="C192" s="1"/>
      <c r="D192" s="1"/>
      <c r="E192" s="1"/>
      <c r="F192" s="2"/>
      <c r="G192" s="9" t="str">
        <f>IFERROR(INDEX(akva!I:I,MATCH(B192,akva!K:K,0),0),"")</f>
        <v/>
      </c>
      <c r="H192" s="10" t="str">
        <f>IFERROR(INDEX('04-07'!N:N,MATCH(B192,'04-07'!C:C,0),0),"")</f>
        <v/>
      </c>
      <c r="I192" s="10" t="str">
        <f>IFERROR(INDEX('04-21'!X:X,MATCH(B192,'04-21'!Z:Z,0),0),"")</f>
        <v/>
      </c>
      <c r="J192" s="10" t="str">
        <f>IFERROR(INDEX('04-28'!M:M,MATCH(B192,'04-28'!O:O,0),0),"")</f>
        <v/>
      </c>
      <c r="K192" s="10" t="str">
        <f>IFERROR(INDEX('05-26'!Y:Y,MATCH(B192,'05-26'!AA:AA,0),0),"")</f>
        <v/>
      </c>
      <c r="L192" s="10">
        <f>IFERROR(INDEX('06-16'!X:X,MATCH(B192,'06-16'!Z:Z,0),0),"")</f>
        <v>747</v>
      </c>
      <c r="M192" s="10">
        <f>IFERROR(INDEX('07-08'!S:S,MATCH(B192,'07-08'!B:B,0),0),"")</f>
        <v>864</v>
      </c>
      <c r="N192" s="10" t="str">
        <f>IFERROR(INDEX('07-21'!V:V,MATCH(B192,'07-21'!X:X,0),0),"")</f>
        <v/>
      </c>
      <c r="O192" s="10" t="str">
        <f>IFERROR(INDEX('08-04'!H:H,MATCH(B192,'08-04'!I:I,0),0),"")</f>
        <v/>
      </c>
      <c r="P192" s="10" t="str">
        <f>IFERROR(INDEX('08-05'!R:R,MATCH(B192,'08-05'!S:S,0),0),"")</f>
        <v/>
      </c>
      <c r="Q192" s="10" t="str">
        <f>IFERROR(INDEX('08-18'!U:U,MATCH(B192,'08-18'!V:V,0),0),"")</f>
        <v/>
      </c>
      <c r="R192" s="5">
        <f>IFERROR(INDEX('09-01'!M:M,MATCH(B192,'09-01'!N:N,0),0),"")</f>
        <v>780</v>
      </c>
      <c r="S192" s="9">
        <f t="shared" si="7"/>
        <v>3</v>
      </c>
      <c r="T192" s="44">
        <f t="shared" si="8"/>
        <v>2391</v>
      </c>
      <c r="U192" s="44">
        <f t="shared" si="6"/>
        <v>797</v>
      </c>
      <c r="V192" s="44" t="str">
        <f>IFERROR(SUMPRODUCT(LARGE(G192:R192,{1;2;3;4;5})),"NA")</f>
        <v>NA</v>
      </c>
      <c r="W192" s="45" t="str">
        <f>IFERROR(SUMPRODUCT(LARGE(G192:R192,{1;2;3;4;5;6;7;8;9;10})),"NA")</f>
        <v>NA</v>
      </c>
    </row>
    <row r="193" spans="1:23" x14ac:dyDescent="0.25">
      <c r="A193" s="14">
        <v>190</v>
      </c>
      <c r="B193" s="8" t="s">
        <v>826</v>
      </c>
      <c r="C193" s="1"/>
      <c r="D193" s="1"/>
      <c r="E193" s="1"/>
      <c r="F193" s="2"/>
      <c r="G193" s="9">
        <f>IFERROR(INDEX(akva!I:I,MATCH(B193,akva!K:K,0),0),"")</f>
        <v>756</v>
      </c>
      <c r="H193" s="10" t="str">
        <f>IFERROR(INDEX('04-07'!N:N,MATCH(B193,'04-07'!C:C,0),0),"")</f>
        <v/>
      </c>
      <c r="I193" s="10">
        <f>IFERROR(INDEX('04-21'!X:X,MATCH(B193,'04-21'!Z:Z,0),0),"")</f>
        <v>792</v>
      </c>
      <c r="J193" s="10" t="str">
        <f>IFERROR(INDEX('04-28'!M:M,MATCH(B193,'04-28'!O:O,0),0),"")</f>
        <v/>
      </c>
      <c r="K193" s="10" t="str">
        <f>IFERROR(INDEX('05-26'!Y:Y,MATCH(B193,'05-26'!AA:AA,0),0),"")</f>
        <v/>
      </c>
      <c r="L193" s="10" t="str">
        <f>IFERROR(INDEX('06-16'!X:X,MATCH(B193,'06-16'!Z:Z,0),0),"")</f>
        <v/>
      </c>
      <c r="M193" s="10" t="str">
        <f>IFERROR(INDEX('07-08'!S:S,MATCH(B193,'07-08'!B:B,0),0),"")</f>
        <v/>
      </c>
      <c r="N193" s="10" t="str">
        <f>IFERROR(INDEX('07-21'!V:V,MATCH(B193,'07-21'!X:X,0),0),"")</f>
        <v/>
      </c>
      <c r="O193" s="10" t="str">
        <f>IFERROR(INDEX('08-04'!H:H,MATCH(B193,'08-04'!I:I,0),0),"")</f>
        <v/>
      </c>
      <c r="P193" s="10" t="str">
        <f>IFERROR(INDEX('08-05'!R:R,MATCH(B193,'08-05'!S:S,0),0),"")</f>
        <v/>
      </c>
      <c r="Q193" s="10" t="str">
        <f>IFERROR(INDEX('08-18'!U:U,MATCH(B193,'08-18'!V:V,0),0),"")</f>
        <v/>
      </c>
      <c r="R193" s="5">
        <f>IFERROR(INDEX('09-01'!M:M,MATCH(B193,'09-01'!N:N,0),0),"")</f>
        <v>809</v>
      </c>
      <c r="S193" s="9">
        <f t="shared" si="7"/>
        <v>3</v>
      </c>
      <c r="T193" s="44">
        <f t="shared" si="8"/>
        <v>2357</v>
      </c>
      <c r="U193" s="44">
        <f t="shared" ref="U193" si="9">T193/S193</f>
        <v>785.66666666666663</v>
      </c>
      <c r="V193" s="44" t="str">
        <f>IFERROR(SUMPRODUCT(LARGE(G193:R193,{1;2;3;4;5})),"NA")</f>
        <v>NA</v>
      </c>
      <c r="W193" s="45" t="str">
        <f>IFERROR(SUMPRODUCT(LARGE(G193:R193,{1;2;3;4;5;6;7;8;9;10})),"NA")</f>
        <v>NA</v>
      </c>
    </row>
    <row r="194" spans="1:23" x14ac:dyDescent="0.25">
      <c r="A194" s="14">
        <v>191</v>
      </c>
      <c r="B194" s="8" t="s">
        <v>1997</v>
      </c>
      <c r="C194" s="1"/>
      <c r="D194" s="1"/>
      <c r="E194" s="1"/>
      <c r="F194" s="2"/>
      <c r="G194" s="9" t="str">
        <f>IFERROR(INDEX(akva!I:I,MATCH(B194,akva!K:K,0),0),"")</f>
        <v/>
      </c>
      <c r="H194" s="10" t="str">
        <f>IFERROR(INDEX('04-07'!N:N,MATCH(B194,'04-07'!C:C,0),0),"")</f>
        <v/>
      </c>
      <c r="I194" s="10" t="str">
        <f>IFERROR(INDEX('04-21'!X:X,MATCH(B194,'04-21'!Z:Z,0),0),"")</f>
        <v/>
      </c>
      <c r="J194" s="10" t="str">
        <f>IFERROR(INDEX('04-28'!M:M,MATCH(B194,'04-28'!O:O,0),0),"")</f>
        <v/>
      </c>
      <c r="K194" s="10" t="str">
        <f>IFERROR(INDEX('05-26'!Y:Y,MATCH(B194,'05-26'!AA:AA,0),0),"")</f>
        <v/>
      </c>
      <c r="L194" s="10" t="str">
        <f>IFERROR(INDEX('06-16'!X:X,MATCH(B194,'06-16'!Z:Z,0),0),"")</f>
        <v/>
      </c>
      <c r="M194" s="10">
        <f>IFERROR(INDEX('07-08'!S:S,MATCH(B194,'07-08'!B:B,0),0),"")</f>
        <v>870</v>
      </c>
      <c r="N194" s="10" t="str">
        <f>IFERROR(INDEX('07-21'!V:V,MATCH(B194,'07-21'!X:X,0),0),"")</f>
        <v/>
      </c>
      <c r="O194" s="10" t="str">
        <f>IFERROR(INDEX('08-04'!H:H,MATCH(B194,'08-04'!I:I,0),0),"")</f>
        <v/>
      </c>
      <c r="P194" s="10">
        <f>IFERROR(INDEX('08-05'!R:R,MATCH(B194,'08-05'!S:S,0),0),"")</f>
        <v>718</v>
      </c>
      <c r="Q194" s="10" t="str">
        <f>IFERROR(INDEX('08-18'!U:U,MATCH(B194,'08-18'!V:V,0),0),"")</f>
        <v/>
      </c>
      <c r="R194" s="5">
        <f>IFERROR(INDEX('09-01'!M:M,MATCH(B194,'09-01'!N:N,0),0),"")</f>
        <v>760</v>
      </c>
      <c r="S194" s="9">
        <f t="shared" si="7"/>
        <v>3</v>
      </c>
      <c r="T194" s="44">
        <f t="shared" si="8"/>
        <v>2348</v>
      </c>
      <c r="U194" s="44">
        <f t="shared" ref="U194:U257" si="10">T194/S194</f>
        <v>782.66666666666663</v>
      </c>
      <c r="V194" s="44" t="str">
        <f>IFERROR(SUMPRODUCT(LARGE(G194:R194,{1;2;3;4;5})),"NA")</f>
        <v>NA</v>
      </c>
      <c r="W194" s="45" t="str">
        <f>IFERROR(SUMPRODUCT(LARGE(G194:R194,{1;2;3;4;5;6;7;8;9;10})),"NA")</f>
        <v>NA</v>
      </c>
    </row>
    <row r="195" spans="1:23" x14ac:dyDescent="0.25">
      <c r="A195" s="14">
        <v>192</v>
      </c>
      <c r="B195" s="8" t="s">
        <v>2344</v>
      </c>
      <c r="C195" s="1"/>
      <c r="D195" s="1"/>
      <c r="E195" s="1"/>
      <c r="F195" s="2"/>
      <c r="G195" s="9" t="str">
        <f>IFERROR(INDEX(akva!I:I,MATCH(B195,akva!K:K,0),0),"")</f>
        <v/>
      </c>
      <c r="H195" s="10" t="str">
        <f>IFERROR(INDEX('04-07'!N:N,MATCH(B195,'04-07'!C:C,0),0),"")</f>
        <v/>
      </c>
      <c r="I195" s="10" t="str">
        <f>IFERROR(INDEX('04-21'!X:X,MATCH(B195,'04-21'!Z:Z,0),0),"")</f>
        <v/>
      </c>
      <c r="J195" s="10" t="str">
        <f>IFERROR(INDEX('04-28'!M:M,MATCH(B195,'04-28'!O:O,0),0),"")</f>
        <v/>
      </c>
      <c r="K195" s="10" t="str">
        <f>IFERROR(INDEX('05-26'!Y:Y,MATCH(B195,'05-26'!AA:AA,0),0),"")</f>
        <v/>
      </c>
      <c r="L195" s="10" t="str">
        <f>IFERROR(INDEX('06-16'!X:X,MATCH(B195,'06-16'!Z:Z,0),0),"")</f>
        <v/>
      </c>
      <c r="M195" s="10" t="str">
        <f>IFERROR(INDEX('07-08'!S:S,MATCH(B195,'07-08'!B:B,0),0),"")</f>
        <v/>
      </c>
      <c r="N195" s="10">
        <f>IFERROR(INDEX('07-21'!V:V,MATCH(B195,'07-21'!X:X,0),0),"")</f>
        <v>789</v>
      </c>
      <c r="O195" s="10" t="str">
        <f>IFERROR(INDEX('08-04'!H:H,MATCH(B195,'08-04'!I:I,0),0),"")</f>
        <v/>
      </c>
      <c r="P195" s="10" t="str">
        <f>IFERROR(INDEX('08-05'!R:R,MATCH(B195,'08-05'!S:S,0),0),"")</f>
        <v/>
      </c>
      <c r="Q195" s="10">
        <f>IFERROR(INDEX('08-18'!U:U,MATCH(B195,'08-18'!V:V,0),0),"")</f>
        <v>786</v>
      </c>
      <c r="R195" s="5">
        <f>IFERROR(INDEX('09-01'!M:M,MATCH(B195,'09-01'!N:N,0),0),"")</f>
        <v>770</v>
      </c>
      <c r="S195" s="9">
        <f t="shared" si="7"/>
        <v>3</v>
      </c>
      <c r="T195" s="44">
        <f t="shared" si="8"/>
        <v>2345</v>
      </c>
      <c r="U195" s="44">
        <f t="shared" si="10"/>
        <v>781.66666666666663</v>
      </c>
      <c r="V195" s="44" t="str">
        <f>IFERROR(SUMPRODUCT(LARGE(G195:R195,{1;2;3;4;5})),"NA")</f>
        <v>NA</v>
      </c>
      <c r="W195" s="45" t="str">
        <f>IFERROR(SUMPRODUCT(LARGE(G195:R195,{1;2;3;4;5;6;7;8;9;10})),"NA")</f>
        <v>NA</v>
      </c>
    </row>
    <row r="196" spans="1:23" x14ac:dyDescent="0.25">
      <c r="A196" s="14">
        <v>193</v>
      </c>
      <c r="B196" s="8" t="s">
        <v>1712</v>
      </c>
      <c r="C196" s="1"/>
      <c r="D196" s="1"/>
      <c r="E196" s="1"/>
      <c r="F196" s="2"/>
      <c r="G196" s="9" t="str">
        <f>IFERROR(INDEX(akva!I:I,MATCH(B196,akva!K:K,0),0),"")</f>
        <v/>
      </c>
      <c r="H196" s="10" t="str">
        <f>IFERROR(INDEX('04-07'!N:N,MATCH(B196,'04-07'!C:C,0),0),"")</f>
        <v/>
      </c>
      <c r="I196" s="10" t="str">
        <f>IFERROR(INDEX('04-21'!X:X,MATCH(B196,'04-21'!Z:Z,0),0),"")</f>
        <v/>
      </c>
      <c r="J196" s="10" t="str">
        <f>IFERROR(INDEX('04-28'!M:M,MATCH(B196,'04-28'!O:O,0),0),"")</f>
        <v/>
      </c>
      <c r="K196" s="10">
        <f>IFERROR(INDEX('05-26'!Y:Y,MATCH(B196,'05-26'!AA:AA,0),0),"")</f>
        <v>750</v>
      </c>
      <c r="L196" s="10" t="str">
        <f>IFERROR(INDEX('06-16'!X:X,MATCH(B196,'06-16'!Z:Z,0),0),"")</f>
        <v/>
      </c>
      <c r="M196" s="10">
        <f>IFERROR(INDEX('07-08'!S:S,MATCH(B196,'07-08'!B:B,0),0),"")</f>
        <v>835</v>
      </c>
      <c r="N196" s="10">
        <f>IFERROR(INDEX('07-21'!V:V,MATCH(B196,'07-21'!X:X,0),0),"")</f>
        <v>759</v>
      </c>
      <c r="O196" s="10" t="str">
        <f>IFERROR(INDEX('08-04'!H:H,MATCH(B196,'08-04'!I:I,0),0),"")</f>
        <v/>
      </c>
      <c r="P196" s="10" t="str">
        <f>IFERROR(INDEX('08-05'!R:R,MATCH(B196,'08-05'!S:S,0),0),"")</f>
        <v/>
      </c>
      <c r="Q196" s="10" t="str">
        <f>IFERROR(INDEX('08-18'!U:U,MATCH(B196,'08-18'!V:V,0),0),"")</f>
        <v/>
      </c>
      <c r="R196" s="5" t="str">
        <f>IFERROR(INDEX('09-01'!M:M,MATCH(B196,'09-01'!N:N,0),0),"")</f>
        <v/>
      </c>
      <c r="S196" s="9">
        <f t="shared" ref="S196:S259" si="11">COUNTIF(G196:R196,"&gt;0")</f>
        <v>3</v>
      </c>
      <c r="T196" s="44">
        <f t="shared" ref="T196:T259" si="12">SUM(G196:R196)</f>
        <v>2344</v>
      </c>
      <c r="U196" s="44">
        <f t="shared" si="10"/>
        <v>781.33333333333337</v>
      </c>
      <c r="V196" s="44" t="str">
        <f>IFERROR(SUMPRODUCT(LARGE(G196:R196,{1;2;3;4;5})),"NA")</f>
        <v>NA</v>
      </c>
      <c r="W196" s="45" t="str">
        <f>IFERROR(SUMPRODUCT(LARGE(G196:R196,{1;2;3;4;5;6;7;8;9;10})),"NA")</f>
        <v>NA</v>
      </c>
    </row>
    <row r="197" spans="1:23" s="25" customFormat="1" x14ac:dyDescent="0.25">
      <c r="A197" s="14">
        <v>194</v>
      </c>
      <c r="B197" s="2" t="s">
        <v>2008</v>
      </c>
      <c r="C197" s="1"/>
      <c r="D197" s="1"/>
      <c r="E197" s="1"/>
      <c r="F197" s="2"/>
      <c r="G197" s="9" t="str">
        <f>IFERROR(INDEX(akva!I:I,MATCH(B197,akva!K:K,0),0),"")</f>
        <v/>
      </c>
      <c r="H197" s="10" t="str">
        <f>IFERROR(INDEX('04-07'!N:N,MATCH(B197,'04-07'!C:C,0),0),"")</f>
        <v/>
      </c>
      <c r="I197" s="10" t="str">
        <f>IFERROR(INDEX('04-21'!X:X,MATCH(B197,'04-21'!Z:Z,0),0),"")</f>
        <v/>
      </c>
      <c r="J197" s="10" t="str">
        <f>IFERROR(INDEX('04-28'!M:M,MATCH(B197,'04-28'!O:O,0),0),"")</f>
        <v/>
      </c>
      <c r="K197" s="10" t="str">
        <f>IFERROR(INDEX('05-26'!Y:Y,MATCH(B197,'05-26'!AA:AA,0),0),"")</f>
        <v/>
      </c>
      <c r="L197" s="10" t="str">
        <f>IFERROR(INDEX('06-16'!X:X,MATCH(B197,'06-16'!Z:Z,0),0),"")</f>
        <v/>
      </c>
      <c r="M197" s="10">
        <f>IFERROR(INDEX('07-08'!S:S,MATCH(B197,'07-08'!B:B,0),0),"")</f>
        <v>858</v>
      </c>
      <c r="N197" s="10">
        <f>IFERROR(INDEX('07-21'!V:V,MATCH(B197,'07-21'!X:X,0),0),"")</f>
        <v>753</v>
      </c>
      <c r="O197" s="10" t="str">
        <f>IFERROR(INDEX('08-04'!H:H,MATCH(B197,'08-04'!I:I,0),0),"")</f>
        <v/>
      </c>
      <c r="P197" s="10">
        <f>IFERROR(INDEX('08-05'!R:R,MATCH(B197,'08-05'!S:S,0),0),"")</f>
        <v>0</v>
      </c>
      <c r="Q197" s="10" t="str">
        <f>IFERROR(INDEX('08-18'!U:U,MATCH(B197,'08-18'!V:V,0),0),"")</f>
        <v/>
      </c>
      <c r="R197" s="5">
        <f>IFERROR(INDEX('09-01'!M:M,MATCH(B197,'09-01'!N:N,0),0),"")</f>
        <v>733</v>
      </c>
      <c r="S197" s="9">
        <f t="shared" si="11"/>
        <v>3</v>
      </c>
      <c r="T197" s="44">
        <f t="shared" si="12"/>
        <v>2344</v>
      </c>
      <c r="U197" s="44">
        <f t="shared" si="10"/>
        <v>781.33333333333337</v>
      </c>
      <c r="V197" s="44" t="str">
        <f>IFERROR(SUMPRODUCT(LARGE(G197:R197,{1;2;3;4;5})),"NA")</f>
        <v>NA</v>
      </c>
      <c r="W197" s="45" t="str">
        <f>IFERROR(SUMPRODUCT(LARGE(G197:R197,{1;2;3;4;5;6;7;8;9;10})),"NA")</f>
        <v>NA</v>
      </c>
    </row>
    <row r="198" spans="1:23" s="25" customFormat="1" x14ac:dyDescent="0.25">
      <c r="A198" s="14">
        <v>195</v>
      </c>
      <c r="B198" s="2" t="s">
        <v>1905</v>
      </c>
      <c r="C198" s="1"/>
      <c r="D198" s="1"/>
      <c r="E198" s="1"/>
      <c r="F198" s="2"/>
      <c r="G198" s="9" t="str">
        <f>IFERROR(INDEX(akva!I:I,MATCH(B198,akva!K:K,0),0),"")</f>
        <v/>
      </c>
      <c r="H198" s="10" t="str">
        <f>IFERROR(INDEX('04-07'!N:N,MATCH(B198,'04-07'!C:C,0),0),"")</f>
        <v/>
      </c>
      <c r="I198" s="10" t="str">
        <f>IFERROR(INDEX('04-21'!X:X,MATCH(B198,'04-21'!Z:Z,0),0),"")</f>
        <v/>
      </c>
      <c r="J198" s="10" t="str">
        <f>IFERROR(INDEX('04-28'!M:M,MATCH(B198,'04-28'!O:O,0),0),"")</f>
        <v/>
      </c>
      <c r="K198" s="10" t="str">
        <f>IFERROR(INDEX('05-26'!Y:Y,MATCH(B198,'05-26'!AA:AA,0),0),"")</f>
        <v/>
      </c>
      <c r="L198" s="10">
        <f>IFERROR(INDEX('06-16'!X:X,MATCH(B198,'06-16'!Z:Z,0),0),"")</f>
        <v>529</v>
      </c>
      <c r="M198" s="10">
        <f>IFERROR(INDEX('07-08'!S:S,MATCH(B198,'07-08'!B:B,0),0),"")</f>
        <v>662</v>
      </c>
      <c r="N198" s="10">
        <f>IFERROR(INDEX('07-21'!V:V,MATCH(B198,'07-21'!X:X,0),0),"")</f>
        <v>580</v>
      </c>
      <c r="O198" s="10" t="str">
        <f>IFERROR(INDEX('08-04'!H:H,MATCH(B198,'08-04'!I:I,0),0),"")</f>
        <v/>
      </c>
      <c r="P198" s="10" t="str">
        <f>IFERROR(INDEX('08-05'!R:R,MATCH(B198,'08-05'!S:S,0),0),"")</f>
        <v/>
      </c>
      <c r="Q198" s="10" t="str">
        <f>IFERROR(INDEX('08-18'!U:U,MATCH(B198,'08-18'!V:V,0),0),"")</f>
        <v/>
      </c>
      <c r="R198" s="5">
        <f>IFERROR(INDEX('09-01'!M:M,MATCH(B198,'09-01'!N:N,0),0),"")</f>
        <v>558</v>
      </c>
      <c r="S198" s="9">
        <f t="shared" si="11"/>
        <v>4</v>
      </c>
      <c r="T198" s="44">
        <f t="shared" si="12"/>
        <v>2329</v>
      </c>
      <c r="U198" s="44">
        <f t="shared" si="10"/>
        <v>582.25</v>
      </c>
      <c r="V198" s="44" t="str">
        <f>IFERROR(SUMPRODUCT(LARGE(G198:R198,{1;2;3;4;5})),"NA")</f>
        <v>NA</v>
      </c>
      <c r="W198" s="45" t="str">
        <f>IFERROR(SUMPRODUCT(LARGE(G198:R198,{1;2;3;4;5;6;7;8;9;10})),"NA")</f>
        <v>NA</v>
      </c>
    </row>
    <row r="199" spans="1:23" s="25" customFormat="1" x14ac:dyDescent="0.25">
      <c r="A199" s="14">
        <v>196</v>
      </c>
      <c r="B199" s="2" t="s">
        <v>2188</v>
      </c>
      <c r="C199" s="1"/>
      <c r="D199" s="1"/>
      <c r="E199" s="1"/>
      <c r="F199" s="2"/>
      <c r="G199" s="9" t="str">
        <f>IFERROR(INDEX(akva!I:I,MATCH(B199,akva!K:K,0),0),"")</f>
        <v/>
      </c>
      <c r="H199" s="10" t="str">
        <f>IFERROR(INDEX('04-07'!N:N,MATCH(B199,'04-07'!C:C,0),0),"")</f>
        <v/>
      </c>
      <c r="I199" s="10">
        <f>IFERROR(INDEX('04-21'!X:X,MATCH(B199,'04-21'!Z:Z,0),0),"")</f>
        <v>744</v>
      </c>
      <c r="J199" s="10" t="str">
        <f>IFERROR(INDEX('04-28'!M:M,MATCH(B199,'04-28'!O:O,0),0),"")</f>
        <v/>
      </c>
      <c r="K199" s="10">
        <f>IFERROR(INDEX('05-26'!Y:Y,MATCH(B199,'05-26'!AA:AA,0),0),"")</f>
        <v>712</v>
      </c>
      <c r="L199" s="10" t="str">
        <f>IFERROR(INDEX('06-16'!X:X,MATCH(B199,'06-16'!Z:Z,0),0),"")</f>
        <v/>
      </c>
      <c r="M199" s="10">
        <f>IFERROR(INDEX('07-08'!S:S,MATCH(B199,'07-08'!B:B,0),0),"")</f>
        <v>862</v>
      </c>
      <c r="N199" s="10" t="str">
        <f>IFERROR(INDEX('07-21'!V:V,MATCH(B199,'07-21'!X:X,0),0),"")</f>
        <v/>
      </c>
      <c r="O199" s="10" t="str">
        <f>IFERROR(INDEX('08-04'!H:H,MATCH(B199,'08-04'!I:I,0),0),"")</f>
        <v/>
      </c>
      <c r="P199" s="10" t="str">
        <f>IFERROR(INDEX('08-05'!R:R,MATCH(B199,'08-05'!S:S,0),0),"")</f>
        <v/>
      </c>
      <c r="Q199" s="10" t="str">
        <f>IFERROR(INDEX('08-18'!U:U,MATCH(B199,'08-18'!V:V,0),0),"")</f>
        <v/>
      </c>
      <c r="R199" s="5" t="str">
        <f>IFERROR(INDEX('09-01'!M:M,MATCH(B199,'09-01'!N:N,0),0),"")</f>
        <v/>
      </c>
      <c r="S199" s="9">
        <f t="shared" si="11"/>
        <v>3</v>
      </c>
      <c r="T199" s="44">
        <f t="shared" si="12"/>
        <v>2318</v>
      </c>
      <c r="U199" s="44">
        <f t="shared" si="10"/>
        <v>772.66666666666663</v>
      </c>
      <c r="V199" s="44" t="str">
        <f>IFERROR(SUMPRODUCT(LARGE(G199:R199,{1;2;3;4;5})),"NA")</f>
        <v>NA</v>
      </c>
      <c r="W199" s="45" t="str">
        <f>IFERROR(SUMPRODUCT(LARGE(G199:R199,{1;2;3;4;5;6;7;8;9;10})),"NA")</f>
        <v>NA</v>
      </c>
    </row>
    <row r="200" spans="1:23" s="25" customFormat="1" x14ac:dyDescent="0.25">
      <c r="A200" s="14">
        <v>197</v>
      </c>
      <c r="B200" s="2" t="s">
        <v>1460</v>
      </c>
      <c r="C200" s="1"/>
      <c r="D200" s="1"/>
      <c r="E200" s="1"/>
      <c r="F200" s="2"/>
      <c r="G200" s="9" t="str">
        <f>IFERROR(INDEX(akva!I:I,MATCH(B200,akva!K:K,0),0),"")</f>
        <v/>
      </c>
      <c r="H200" s="10" t="str">
        <f>IFERROR(INDEX('04-07'!N:N,MATCH(B200,'04-07'!C:C,0),0),"")</f>
        <v/>
      </c>
      <c r="I200" s="10" t="str">
        <f>IFERROR(INDEX('04-21'!X:X,MATCH(B200,'04-21'!Z:Z,0),0),"")</f>
        <v/>
      </c>
      <c r="J200" s="10">
        <f>IFERROR(INDEX('04-28'!M:M,MATCH(B200,'04-28'!O:O,0),0),"")</f>
        <v>657</v>
      </c>
      <c r="K200" s="10" t="str">
        <f>IFERROR(INDEX('05-26'!Y:Y,MATCH(B200,'05-26'!AA:AA,0),0),"")</f>
        <v/>
      </c>
      <c r="L200" s="10" t="str">
        <f>IFERROR(INDEX('06-16'!X:X,MATCH(B200,'06-16'!Z:Z,0),0),"")</f>
        <v/>
      </c>
      <c r="M200" s="10" t="str">
        <f>IFERROR(INDEX('07-08'!S:S,MATCH(B200,'07-08'!B:B,0),0),"")</f>
        <v/>
      </c>
      <c r="N200" s="10">
        <f>IFERROR(INDEX('07-21'!V:V,MATCH(B200,'07-21'!X:X,0),0),"")</f>
        <v>519</v>
      </c>
      <c r="O200" s="10" t="str">
        <f>IFERROR(INDEX('08-04'!H:H,MATCH(B200,'08-04'!I:I,0),0),"")</f>
        <v/>
      </c>
      <c r="P200" s="10" t="str">
        <f>IFERROR(INDEX('08-05'!R:R,MATCH(B200,'08-05'!S:S,0),0),"")</f>
        <v/>
      </c>
      <c r="Q200" s="10">
        <f>IFERROR(INDEX('08-18'!U:U,MATCH(B200,'08-18'!V:V,0),0),"")</f>
        <v>568</v>
      </c>
      <c r="R200" s="5">
        <f>IFERROR(INDEX('09-01'!M:M,MATCH(B200,'09-01'!N:N,0),0),"")</f>
        <v>571</v>
      </c>
      <c r="S200" s="9">
        <f t="shared" si="11"/>
        <v>4</v>
      </c>
      <c r="T200" s="44">
        <f t="shared" si="12"/>
        <v>2315</v>
      </c>
      <c r="U200" s="44">
        <f t="shared" si="10"/>
        <v>578.75</v>
      </c>
      <c r="V200" s="44" t="str">
        <f>IFERROR(SUMPRODUCT(LARGE(G200:R200,{1;2;3;4;5})),"NA")</f>
        <v>NA</v>
      </c>
      <c r="W200" s="45" t="str">
        <f>IFERROR(SUMPRODUCT(LARGE(G200:R200,{1;2;3;4;5;6;7;8;9;10})),"NA")</f>
        <v>NA</v>
      </c>
    </row>
    <row r="201" spans="1:23" s="25" customFormat="1" x14ac:dyDescent="0.25">
      <c r="A201" s="14">
        <v>198</v>
      </c>
      <c r="B201" s="2" t="s">
        <v>1728</v>
      </c>
      <c r="C201" s="1"/>
      <c r="D201" s="1"/>
      <c r="E201" s="1"/>
      <c r="F201" s="2"/>
      <c r="G201" s="9" t="str">
        <f>IFERROR(INDEX(akva!I:I,MATCH(B201,akva!K:K,0),0),"")</f>
        <v/>
      </c>
      <c r="H201" s="10" t="str">
        <f>IFERROR(INDEX('04-07'!N:N,MATCH(B201,'04-07'!C:C,0),0),"")</f>
        <v/>
      </c>
      <c r="I201" s="10" t="str">
        <f>IFERROR(INDEX('04-21'!X:X,MATCH(B201,'04-21'!Z:Z,0),0),"")</f>
        <v/>
      </c>
      <c r="J201" s="10" t="str">
        <f>IFERROR(INDEX('04-28'!M:M,MATCH(B201,'04-28'!O:O,0),0),"")</f>
        <v/>
      </c>
      <c r="K201" s="10">
        <f>IFERROR(INDEX('05-26'!Y:Y,MATCH(B201,'05-26'!AA:AA,0),0),"")</f>
        <v>749</v>
      </c>
      <c r="L201" s="10" t="str">
        <f>IFERROR(INDEX('06-16'!X:X,MATCH(B201,'06-16'!Z:Z,0),0),"")</f>
        <v/>
      </c>
      <c r="M201" s="10" t="str">
        <f>IFERROR(INDEX('07-08'!S:S,MATCH(B201,'07-08'!B:B,0),0),"")</f>
        <v/>
      </c>
      <c r="N201" s="10">
        <f>IFERROR(INDEX('07-21'!V:V,MATCH(B201,'07-21'!X:X,0),0),"")</f>
        <v>784</v>
      </c>
      <c r="O201" s="10" t="str">
        <f>IFERROR(INDEX('08-04'!H:H,MATCH(B201,'08-04'!I:I,0),0),"")</f>
        <v/>
      </c>
      <c r="P201" s="10" t="str">
        <f>IFERROR(INDEX('08-05'!R:R,MATCH(B201,'08-05'!S:S,0),0),"")</f>
        <v/>
      </c>
      <c r="Q201" s="10" t="str">
        <f>IFERROR(INDEX('08-18'!U:U,MATCH(B201,'08-18'!V:V,0),0),"")</f>
        <v/>
      </c>
      <c r="R201" s="5">
        <f>IFERROR(INDEX('09-01'!M:M,MATCH(B201,'09-01'!N:N,0),0),"")</f>
        <v>778</v>
      </c>
      <c r="S201" s="9">
        <f t="shared" si="11"/>
        <v>3</v>
      </c>
      <c r="T201" s="44">
        <f t="shared" si="12"/>
        <v>2311</v>
      </c>
      <c r="U201" s="44">
        <f t="shared" si="10"/>
        <v>770.33333333333337</v>
      </c>
      <c r="V201" s="44" t="str">
        <f>IFERROR(SUMPRODUCT(LARGE(G201:R201,{1;2;3;4;5})),"NA")</f>
        <v>NA</v>
      </c>
      <c r="W201" s="45" t="str">
        <f>IFERROR(SUMPRODUCT(LARGE(G201:R201,{1;2;3;4;5;6;7;8;9;10})),"NA")</f>
        <v>NA</v>
      </c>
    </row>
    <row r="202" spans="1:23" s="25" customFormat="1" x14ac:dyDescent="0.25">
      <c r="A202" s="14">
        <v>199</v>
      </c>
      <c r="B202" s="2" t="s">
        <v>101</v>
      </c>
      <c r="C202" s="1"/>
      <c r="D202" s="1"/>
      <c r="E202" s="1"/>
      <c r="F202" s="2"/>
      <c r="G202" s="9">
        <f>IFERROR(INDEX(akva!I:I,MATCH(B202,akva!K:K,0),0),"")</f>
        <v>823</v>
      </c>
      <c r="H202" s="10" t="str">
        <f>IFERROR(INDEX('04-07'!N:N,MATCH(B202,'04-07'!C:C,0),0),"")</f>
        <v/>
      </c>
      <c r="I202" s="10">
        <f>IFERROR(INDEX('04-21'!X:X,MATCH(B202,'04-21'!Z:Z,0),0),"")</f>
        <v>803</v>
      </c>
      <c r="J202" s="10" t="str">
        <f>IFERROR(INDEX('04-28'!M:M,MATCH(B202,'04-28'!O:O,0),0),"")</f>
        <v/>
      </c>
      <c r="K202" s="10" t="str">
        <f>IFERROR(INDEX('05-26'!Y:Y,MATCH(B202,'05-26'!AA:AA,0),0),"")</f>
        <v/>
      </c>
      <c r="L202" s="10">
        <f>IFERROR(INDEX('06-16'!X:X,MATCH(B202,'06-16'!Z:Z,0),0),"")</f>
        <v>678</v>
      </c>
      <c r="M202" s="10" t="str">
        <f>IFERROR(INDEX('07-08'!S:S,MATCH(B202,'07-08'!B:B,0),0),"")</f>
        <v/>
      </c>
      <c r="N202" s="10" t="str">
        <f>IFERROR(INDEX('07-21'!V:V,MATCH(B202,'07-21'!X:X,0),0),"")</f>
        <v/>
      </c>
      <c r="O202" s="10" t="str">
        <f>IFERROR(INDEX('08-04'!H:H,MATCH(B202,'08-04'!I:I,0),0),"")</f>
        <v/>
      </c>
      <c r="P202" s="10" t="str">
        <f>IFERROR(INDEX('08-05'!R:R,MATCH(B202,'08-05'!S:S,0),0),"")</f>
        <v/>
      </c>
      <c r="Q202" s="10" t="str">
        <f>IFERROR(INDEX('08-18'!U:U,MATCH(B202,'08-18'!V:V,0),0),"")</f>
        <v/>
      </c>
      <c r="R202" s="5" t="str">
        <f>IFERROR(INDEX('09-01'!M:M,MATCH(B202,'09-01'!N:N,0),0),"")</f>
        <v/>
      </c>
      <c r="S202" s="9">
        <f t="shared" si="11"/>
        <v>3</v>
      </c>
      <c r="T202" s="44">
        <f t="shared" si="12"/>
        <v>2304</v>
      </c>
      <c r="U202" s="44">
        <f t="shared" si="10"/>
        <v>768</v>
      </c>
      <c r="V202" s="44" t="str">
        <f>IFERROR(SUMPRODUCT(LARGE(G202:R202,{1;2;3;4;5})),"NA")</f>
        <v>NA</v>
      </c>
      <c r="W202" s="45" t="str">
        <f>IFERROR(SUMPRODUCT(LARGE(G202:R202,{1;2;3;4;5;6;7;8;9;10})),"NA")</f>
        <v>NA</v>
      </c>
    </row>
    <row r="203" spans="1:23" s="25" customFormat="1" x14ac:dyDescent="0.25">
      <c r="A203" s="14">
        <v>200</v>
      </c>
      <c r="B203" s="2" t="s">
        <v>2030</v>
      </c>
      <c r="C203" s="1"/>
      <c r="D203" s="1"/>
      <c r="E203" s="1"/>
      <c r="F203" s="2"/>
      <c r="G203" s="9" t="str">
        <f>IFERROR(INDEX(akva!I:I,MATCH(B203,akva!K:K,0),0),"")</f>
        <v/>
      </c>
      <c r="H203" s="10" t="str">
        <f>IFERROR(INDEX('04-07'!N:N,MATCH(B203,'04-07'!C:C,0),0),"")</f>
        <v/>
      </c>
      <c r="I203" s="10" t="str">
        <f>IFERROR(INDEX('04-21'!X:X,MATCH(B203,'04-21'!Z:Z,0),0),"")</f>
        <v/>
      </c>
      <c r="J203" s="10" t="str">
        <f>IFERROR(INDEX('04-28'!M:M,MATCH(B203,'04-28'!O:O,0),0),"")</f>
        <v/>
      </c>
      <c r="K203" s="10" t="str">
        <f>IFERROR(INDEX('05-26'!Y:Y,MATCH(B203,'05-26'!AA:AA,0),0),"")</f>
        <v/>
      </c>
      <c r="L203" s="10" t="str">
        <f>IFERROR(INDEX('06-16'!X:X,MATCH(B203,'06-16'!Z:Z,0),0),"")</f>
        <v/>
      </c>
      <c r="M203" s="10">
        <f>IFERROR(INDEX('07-08'!S:S,MATCH(B203,'07-08'!B:B,0),0),"")</f>
        <v>805</v>
      </c>
      <c r="N203" s="10" t="str">
        <f>IFERROR(INDEX('07-21'!V:V,MATCH(B203,'07-21'!X:X,0),0),"")</f>
        <v/>
      </c>
      <c r="O203" s="10" t="str">
        <f>IFERROR(INDEX('08-04'!H:H,MATCH(B203,'08-04'!I:I,0),0),"")</f>
        <v/>
      </c>
      <c r="P203" s="10" t="str">
        <f>IFERROR(INDEX('08-05'!R:R,MATCH(B203,'08-05'!S:S,0),0),"")</f>
        <v/>
      </c>
      <c r="Q203" s="10">
        <f>IFERROR(INDEX('08-18'!U:U,MATCH(B203,'08-18'!V:V,0),0),"")</f>
        <v>734</v>
      </c>
      <c r="R203" s="5">
        <f>IFERROR(INDEX('09-01'!M:M,MATCH(B203,'09-01'!N:N,0),0),"")</f>
        <v>759</v>
      </c>
      <c r="S203" s="9">
        <f t="shared" si="11"/>
        <v>3</v>
      </c>
      <c r="T203" s="44">
        <f t="shared" si="12"/>
        <v>2298</v>
      </c>
      <c r="U203" s="44">
        <f t="shared" si="10"/>
        <v>766</v>
      </c>
      <c r="V203" s="44" t="str">
        <f>IFERROR(SUMPRODUCT(LARGE(G203:R203,{1;2;3;4;5})),"NA")</f>
        <v>NA</v>
      </c>
      <c r="W203" s="45" t="str">
        <f>IFERROR(SUMPRODUCT(LARGE(G203:R203,{1;2;3;4;5;6;7;8;9;10})),"NA")</f>
        <v>NA</v>
      </c>
    </row>
    <row r="204" spans="1:23" s="25" customFormat="1" x14ac:dyDescent="0.25">
      <c r="A204" s="14">
        <v>201</v>
      </c>
      <c r="B204" s="2" t="s">
        <v>1498</v>
      </c>
      <c r="C204" s="1"/>
      <c r="D204" s="1"/>
      <c r="E204" s="1"/>
      <c r="F204" s="2"/>
      <c r="G204" s="9" t="str">
        <f>IFERROR(INDEX(akva!I:I,MATCH(B204,akva!K:K,0),0),"")</f>
        <v/>
      </c>
      <c r="H204" s="10" t="str">
        <f>IFERROR(INDEX('04-07'!N:N,MATCH(B204,'04-07'!C:C,0),0),"")</f>
        <v/>
      </c>
      <c r="I204" s="10">
        <f>IFERROR(INDEX('04-21'!X:X,MATCH(B204,'04-21'!Z:Z,0),0),"")</f>
        <v>570</v>
      </c>
      <c r="J204" s="10" t="str">
        <f>IFERROR(INDEX('04-28'!M:M,MATCH(B204,'04-28'!O:O,0),0),"")</f>
        <v/>
      </c>
      <c r="K204" s="10" t="str">
        <f>IFERROR(INDEX('05-26'!Y:Y,MATCH(B204,'05-26'!AA:AA,0),0),"")</f>
        <v/>
      </c>
      <c r="L204" s="10">
        <f>IFERROR(INDEX('06-16'!X:X,MATCH(B204,'06-16'!Z:Z,0),0),"")</f>
        <v>576</v>
      </c>
      <c r="M204" s="10">
        <f>IFERROR(INDEX('07-08'!S:S,MATCH(B204,'07-08'!B:B,0),0),"")</f>
        <v>576</v>
      </c>
      <c r="N204" s="10" t="str">
        <f>IFERROR(INDEX('07-21'!V:V,MATCH(B204,'07-21'!X:X,0),0),"")</f>
        <v/>
      </c>
      <c r="O204" s="10" t="str">
        <f>IFERROR(INDEX('08-04'!H:H,MATCH(B204,'08-04'!I:I,0),0),"")</f>
        <v/>
      </c>
      <c r="P204" s="10" t="str">
        <f>IFERROR(INDEX('08-05'!R:R,MATCH(B204,'08-05'!S:S,0),0),"")</f>
        <v/>
      </c>
      <c r="Q204" s="10">
        <f>IFERROR(INDEX('08-18'!U:U,MATCH(B204,'08-18'!V:V,0),0),"")</f>
        <v>552</v>
      </c>
      <c r="R204" s="5" t="str">
        <f>IFERROR(INDEX('09-01'!M:M,MATCH(B204,'09-01'!N:N,0),0),"")</f>
        <v/>
      </c>
      <c r="S204" s="9">
        <f t="shared" si="11"/>
        <v>4</v>
      </c>
      <c r="T204" s="44">
        <f t="shared" si="12"/>
        <v>2274</v>
      </c>
      <c r="U204" s="44">
        <f t="shared" si="10"/>
        <v>568.5</v>
      </c>
      <c r="V204" s="44" t="str">
        <f>IFERROR(SUMPRODUCT(LARGE(G204:R204,{1;2;3;4;5})),"NA")</f>
        <v>NA</v>
      </c>
      <c r="W204" s="45" t="str">
        <f>IFERROR(SUMPRODUCT(LARGE(G204:R204,{1;2;3;4;5;6;7;8;9;10})),"NA")</f>
        <v>NA</v>
      </c>
    </row>
    <row r="205" spans="1:23" s="25" customFormat="1" x14ac:dyDescent="0.25">
      <c r="A205" s="14">
        <v>202</v>
      </c>
      <c r="B205" s="2" t="s">
        <v>1881</v>
      </c>
      <c r="C205" s="1"/>
      <c r="D205" s="1"/>
      <c r="E205" s="1"/>
      <c r="F205" s="2"/>
      <c r="G205" s="9" t="str">
        <f>IFERROR(INDEX(akva!I:I,MATCH(B205,akva!K:K,0),0),"")</f>
        <v/>
      </c>
      <c r="H205" s="10" t="str">
        <f>IFERROR(INDEX('04-07'!N:N,MATCH(B205,'04-07'!C:C,0),0),"")</f>
        <v/>
      </c>
      <c r="I205" s="10" t="str">
        <f>IFERROR(INDEX('04-21'!X:X,MATCH(B205,'04-21'!Z:Z,0),0),"")</f>
        <v/>
      </c>
      <c r="J205" s="10" t="str">
        <f>IFERROR(INDEX('04-28'!M:M,MATCH(B205,'04-28'!O:O,0),0),"")</f>
        <v/>
      </c>
      <c r="K205" s="10" t="str">
        <f>IFERROR(INDEX('05-26'!Y:Y,MATCH(B205,'05-26'!AA:AA,0),0),"")</f>
        <v/>
      </c>
      <c r="L205" s="10">
        <f>IFERROR(INDEX('06-16'!X:X,MATCH(B205,'06-16'!Z:Z,0),0),"")</f>
        <v>736</v>
      </c>
      <c r="M205" s="10" t="str">
        <f>IFERROR(INDEX('07-08'!S:S,MATCH(B205,'07-08'!B:B,0),0),"")</f>
        <v/>
      </c>
      <c r="N205" s="10" t="str">
        <f>IFERROR(INDEX('07-21'!V:V,MATCH(B205,'07-21'!X:X,0),0),"")</f>
        <v/>
      </c>
      <c r="O205" s="10" t="str">
        <f>IFERROR(INDEX('08-04'!H:H,MATCH(B205,'08-04'!I:I,0),0),"")</f>
        <v/>
      </c>
      <c r="P205" s="10" t="str">
        <f>IFERROR(INDEX('08-05'!R:R,MATCH(B205,'08-05'!S:S,0),0),"")</f>
        <v/>
      </c>
      <c r="Q205" s="10">
        <f>IFERROR(INDEX('08-18'!U:U,MATCH(B205,'08-18'!V:V,0),0),"")</f>
        <v>759</v>
      </c>
      <c r="R205" s="5">
        <f>IFERROR(INDEX('09-01'!M:M,MATCH(B205,'09-01'!N:N,0),0),"")</f>
        <v>777</v>
      </c>
      <c r="S205" s="9">
        <f t="shared" si="11"/>
        <v>3</v>
      </c>
      <c r="T205" s="44">
        <f t="shared" si="12"/>
        <v>2272</v>
      </c>
      <c r="U205" s="44">
        <f t="shared" si="10"/>
        <v>757.33333333333337</v>
      </c>
      <c r="V205" s="44" t="str">
        <f>IFERROR(SUMPRODUCT(LARGE(G205:R205,{1;2;3;4;5})),"NA")</f>
        <v>NA</v>
      </c>
      <c r="W205" s="45" t="str">
        <f>IFERROR(SUMPRODUCT(LARGE(G205:R205,{1;2;3;4;5;6;7;8;9;10})),"NA")</f>
        <v>NA</v>
      </c>
    </row>
    <row r="206" spans="1:23" s="25" customFormat="1" x14ac:dyDescent="0.25">
      <c r="A206" s="14">
        <v>203</v>
      </c>
      <c r="B206" s="2" t="s">
        <v>1932</v>
      </c>
      <c r="C206" s="1"/>
      <c r="D206" s="1"/>
      <c r="E206" s="1"/>
      <c r="F206" s="2"/>
      <c r="G206" s="9" t="str">
        <f>IFERROR(INDEX(akva!I:I,MATCH(B206,akva!K:K,0),0),"")</f>
        <v/>
      </c>
      <c r="H206" s="10" t="str">
        <f>IFERROR(INDEX('04-07'!N:N,MATCH(B206,'04-07'!C:C,0),0),"")</f>
        <v/>
      </c>
      <c r="I206" s="10" t="str">
        <f>IFERROR(INDEX('04-21'!X:X,MATCH(B206,'04-21'!Z:Z,0),0),"")</f>
        <v/>
      </c>
      <c r="J206" s="10" t="str">
        <f>IFERROR(INDEX('04-28'!M:M,MATCH(B206,'04-28'!O:O,0),0),"")</f>
        <v/>
      </c>
      <c r="K206" s="10" t="str">
        <f>IFERROR(INDEX('05-26'!Y:Y,MATCH(B206,'05-26'!AA:AA,0),0),"")</f>
        <v/>
      </c>
      <c r="L206" s="10">
        <f>IFERROR(INDEX('06-16'!X:X,MATCH(B206,'06-16'!Z:Z,0),0),"")</f>
        <v>702</v>
      </c>
      <c r="M206" s="10" t="str">
        <f>IFERROR(INDEX('07-08'!S:S,MATCH(B206,'07-08'!B:B,0),0),"")</f>
        <v/>
      </c>
      <c r="N206" s="10">
        <f>IFERROR(INDEX('07-21'!V:V,MATCH(B206,'07-21'!X:X,0),0),"")</f>
        <v>790</v>
      </c>
      <c r="O206" s="10" t="str">
        <f>IFERROR(INDEX('08-04'!H:H,MATCH(B206,'08-04'!I:I,0),0),"")</f>
        <v/>
      </c>
      <c r="P206" s="10" t="str">
        <f>IFERROR(INDEX('08-05'!R:R,MATCH(B206,'08-05'!S:S,0),0),"")</f>
        <v/>
      </c>
      <c r="Q206" s="10" t="str">
        <f>IFERROR(INDEX('08-18'!U:U,MATCH(B206,'08-18'!V:V,0),0),"")</f>
        <v/>
      </c>
      <c r="R206" s="5">
        <f>IFERROR(INDEX('09-01'!M:M,MATCH(B206,'09-01'!N:N,0),0),"")</f>
        <v>767</v>
      </c>
      <c r="S206" s="9">
        <f t="shared" si="11"/>
        <v>3</v>
      </c>
      <c r="T206" s="44">
        <f t="shared" si="12"/>
        <v>2259</v>
      </c>
      <c r="U206" s="44">
        <f t="shared" si="10"/>
        <v>753</v>
      </c>
      <c r="V206" s="44" t="str">
        <f>IFERROR(SUMPRODUCT(LARGE(G206:R206,{1;2;3;4;5})),"NA")</f>
        <v>NA</v>
      </c>
      <c r="W206" s="45" t="str">
        <f>IFERROR(SUMPRODUCT(LARGE(G206:R206,{1;2;3;4;5;6;7;8;9;10})),"NA")</f>
        <v>NA</v>
      </c>
    </row>
    <row r="207" spans="1:23" s="25" customFormat="1" x14ac:dyDescent="0.25">
      <c r="A207" s="14">
        <v>204</v>
      </c>
      <c r="B207" s="2" t="s">
        <v>1923</v>
      </c>
      <c r="C207" s="1"/>
      <c r="D207" s="1"/>
      <c r="E207" s="1"/>
      <c r="F207" s="2"/>
      <c r="G207" s="9" t="str">
        <f>IFERROR(INDEX(akva!I:I,MATCH(B207,akva!K:K,0),0),"")</f>
        <v/>
      </c>
      <c r="H207" s="10" t="str">
        <f>IFERROR(INDEX('04-07'!N:N,MATCH(B207,'04-07'!C:C,0),0),"")</f>
        <v/>
      </c>
      <c r="I207" s="10" t="str">
        <f>IFERROR(INDEX('04-21'!X:X,MATCH(B207,'04-21'!Z:Z,0),0),"")</f>
        <v/>
      </c>
      <c r="J207" s="10" t="str">
        <f>IFERROR(INDEX('04-28'!M:M,MATCH(B207,'04-28'!O:O,0),0),"")</f>
        <v/>
      </c>
      <c r="K207" s="10" t="str">
        <f>IFERROR(INDEX('05-26'!Y:Y,MATCH(B207,'05-26'!AA:AA,0),0),"")</f>
        <v/>
      </c>
      <c r="L207" s="10">
        <f>IFERROR(INDEX('06-16'!X:X,MATCH(B207,'06-16'!Z:Z,0),0),"")</f>
        <v>726</v>
      </c>
      <c r="M207" s="10" t="str">
        <f>IFERROR(INDEX('07-08'!S:S,MATCH(B207,'07-08'!B:B,0),0),"")</f>
        <v/>
      </c>
      <c r="N207" s="10" t="str">
        <f>IFERROR(INDEX('07-21'!V:V,MATCH(B207,'07-21'!X:X,0),0),"")</f>
        <v/>
      </c>
      <c r="O207" s="10" t="str">
        <f>IFERROR(INDEX('08-04'!H:H,MATCH(B207,'08-04'!I:I,0),0),"")</f>
        <v/>
      </c>
      <c r="P207" s="10" t="str">
        <f>IFERROR(INDEX('08-05'!R:R,MATCH(B207,'08-05'!S:S,0),0),"")</f>
        <v/>
      </c>
      <c r="Q207" s="10">
        <f>IFERROR(INDEX('08-18'!U:U,MATCH(B207,'08-18'!V:V,0),0),"")</f>
        <v>729</v>
      </c>
      <c r="R207" s="5">
        <f>IFERROR(INDEX('09-01'!M:M,MATCH(B207,'09-01'!N:N,0),0),"")</f>
        <v>760</v>
      </c>
      <c r="S207" s="9">
        <f t="shared" si="11"/>
        <v>3</v>
      </c>
      <c r="T207" s="44">
        <f t="shared" si="12"/>
        <v>2215</v>
      </c>
      <c r="U207" s="44">
        <f t="shared" si="10"/>
        <v>738.33333333333337</v>
      </c>
      <c r="V207" s="44" t="str">
        <f>IFERROR(SUMPRODUCT(LARGE(G207:R207,{1;2;3;4;5})),"NA")</f>
        <v>NA</v>
      </c>
      <c r="W207" s="45" t="str">
        <f>IFERROR(SUMPRODUCT(LARGE(G207:R207,{1;2;3;4;5;6;7;8;9;10})),"NA")</f>
        <v>NA</v>
      </c>
    </row>
    <row r="208" spans="1:23" s="25" customFormat="1" x14ac:dyDescent="0.25">
      <c r="A208" s="14">
        <v>205</v>
      </c>
      <c r="B208" s="2" t="s">
        <v>1555</v>
      </c>
      <c r="C208" s="1"/>
      <c r="D208" s="1"/>
      <c r="E208" s="1"/>
      <c r="F208" s="2"/>
      <c r="G208" s="9" t="str">
        <f>IFERROR(INDEX(akva!I:I,MATCH(B208,akva!K:K,0),0),"")</f>
        <v/>
      </c>
      <c r="H208" s="10" t="str">
        <f>IFERROR(INDEX('04-07'!N:N,MATCH(B208,'04-07'!C:C,0),0),"")</f>
        <v/>
      </c>
      <c r="I208" s="10">
        <f>IFERROR(INDEX('04-21'!X:X,MATCH(B208,'04-21'!Z:Z,0),0),"")</f>
        <v>699</v>
      </c>
      <c r="J208" s="10" t="str">
        <f>IFERROR(INDEX('04-28'!M:M,MATCH(B208,'04-28'!O:O,0),0),"")</f>
        <v/>
      </c>
      <c r="K208" s="10" t="str">
        <f>IFERROR(INDEX('05-26'!Y:Y,MATCH(B208,'05-26'!AA:AA,0),0),"")</f>
        <v/>
      </c>
      <c r="L208" s="10">
        <f>IFERROR(INDEX('06-16'!X:X,MATCH(B208,'06-16'!Z:Z,0),0),"")</f>
        <v>752</v>
      </c>
      <c r="M208" s="10" t="str">
        <f>IFERROR(INDEX('07-08'!S:S,MATCH(B208,'07-08'!B:B,0),0),"")</f>
        <v/>
      </c>
      <c r="N208" s="10">
        <f>IFERROR(INDEX('07-21'!V:V,MATCH(B208,'07-21'!X:X,0),0),"")</f>
        <v>763</v>
      </c>
      <c r="O208" s="10" t="str">
        <f>IFERROR(INDEX('08-04'!H:H,MATCH(B208,'08-04'!I:I,0),0),"")</f>
        <v/>
      </c>
      <c r="P208" s="10" t="str">
        <f>IFERROR(INDEX('08-05'!R:R,MATCH(B208,'08-05'!S:S,0),0),"")</f>
        <v/>
      </c>
      <c r="Q208" s="10" t="str">
        <f>IFERROR(INDEX('08-18'!U:U,MATCH(B208,'08-18'!V:V,0),0),"")</f>
        <v/>
      </c>
      <c r="R208" s="5" t="str">
        <f>IFERROR(INDEX('09-01'!M:M,MATCH(B208,'09-01'!N:N,0),0),"")</f>
        <v/>
      </c>
      <c r="S208" s="9">
        <f t="shared" si="11"/>
        <v>3</v>
      </c>
      <c r="T208" s="44">
        <f t="shared" si="12"/>
        <v>2214</v>
      </c>
      <c r="U208" s="44">
        <f t="shared" si="10"/>
        <v>738</v>
      </c>
      <c r="V208" s="44" t="str">
        <f>IFERROR(SUMPRODUCT(LARGE(G208:R208,{1;2;3;4;5})),"NA")</f>
        <v>NA</v>
      </c>
      <c r="W208" s="45" t="str">
        <f>IFERROR(SUMPRODUCT(LARGE(G208:R208,{1;2;3;4;5;6;7;8;9;10})),"NA")</f>
        <v>NA</v>
      </c>
    </row>
    <row r="209" spans="1:23" s="25" customFormat="1" x14ac:dyDescent="0.25">
      <c r="A209" s="14">
        <v>206</v>
      </c>
      <c r="B209" s="2" t="s">
        <v>2352</v>
      </c>
      <c r="C209" s="1"/>
      <c r="D209" s="1"/>
      <c r="E209" s="1"/>
      <c r="F209" s="2"/>
      <c r="G209" s="9" t="str">
        <f>IFERROR(INDEX(akva!I:I,MATCH(B209,akva!K:K,0),0),"")</f>
        <v/>
      </c>
      <c r="H209" s="10" t="str">
        <f>IFERROR(INDEX('04-07'!N:N,MATCH(B209,'04-07'!C:C,0),0),"")</f>
        <v/>
      </c>
      <c r="I209" s="10" t="str">
        <f>IFERROR(INDEX('04-21'!X:X,MATCH(B209,'04-21'!Z:Z,0),0),"")</f>
        <v/>
      </c>
      <c r="J209" s="10" t="str">
        <f>IFERROR(INDEX('04-28'!M:M,MATCH(B209,'04-28'!O:O,0),0),"")</f>
        <v/>
      </c>
      <c r="K209" s="10" t="str">
        <f>IFERROR(INDEX('05-26'!Y:Y,MATCH(B209,'05-26'!AA:AA,0),0),"")</f>
        <v/>
      </c>
      <c r="L209" s="10" t="str">
        <f>IFERROR(INDEX('06-16'!X:X,MATCH(B209,'06-16'!Z:Z,0),0),"")</f>
        <v/>
      </c>
      <c r="M209" s="10" t="str">
        <f>IFERROR(INDEX('07-08'!S:S,MATCH(B209,'07-08'!B:B,0),0),"")</f>
        <v/>
      </c>
      <c r="N209" s="10">
        <f>IFERROR(INDEX('07-21'!V:V,MATCH(B209,'07-21'!X:X,0),0),"")</f>
        <v>764</v>
      </c>
      <c r="O209" s="10" t="str">
        <f>IFERROR(INDEX('08-04'!H:H,MATCH(B209,'08-04'!I:I,0),0),"")</f>
        <v/>
      </c>
      <c r="P209" s="10">
        <f>IFERROR(INDEX('08-05'!R:R,MATCH(B209,'08-05'!S:S,0),0),"")</f>
        <v>692</v>
      </c>
      <c r="Q209" s="10" t="str">
        <f>IFERROR(INDEX('08-18'!U:U,MATCH(B209,'08-18'!V:V,0),0),"")</f>
        <v/>
      </c>
      <c r="R209" s="5">
        <f>IFERROR(INDEX('09-01'!M:M,MATCH(B209,'09-01'!N:N,0),0),"")</f>
        <v>747</v>
      </c>
      <c r="S209" s="9">
        <f t="shared" si="11"/>
        <v>3</v>
      </c>
      <c r="T209" s="44">
        <f t="shared" si="12"/>
        <v>2203</v>
      </c>
      <c r="U209" s="44">
        <f t="shared" si="10"/>
        <v>734.33333333333337</v>
      </c>
      <c r="V209" s="44" t="str">
        <f>IFERROR(SUMPRODUCT(LARGE(G209:R209,{1;2;3;4;5})),"NA")</f>
        <v>NA</v>
      </c>
      <c r="W209" s="45" t="str">
        <f>IFERROR(SUMPRODUCT(LARGE(G209:R209,{1;2;3;4;5;6;7;8;9;10})),"NA")</f>
        <v>NA</v>
      </c>
    </row>
    <row r="210" spans="1:23" s="25" customFormat="1" x14ac:dyDescent="0.25">
      <c r="A210" s="14">
        <v>207</v>
      </c>
      <c r="B210" s="2" t="s">
        <v>60</v>
      </c>
      <c r="C210" s="1"/>
      <c r="D210" s="1"/>
      <c r="E210" s="1"/>
      <c r="F210" s="2"/>
      <c r="G210" s="9">
        <f>IFERROR(INDEX(akva!I:I,MATCH(B210,akva!K:K,0),0),"")</f>
        <v>746</v>
      </c>
      <c r="H210" s="10" t="str">
        <f>IFERROR(INDEX('04-07'!N:N,MATCH(B210,'04-07'!C:C,0),0),"")</f>
        <v/>
      </c>
      <c r="I210" s="10" t="str">
        <f>IFERROR(INDEX('04-21'!X:X,MATCH(B210,'04-21'!Z:Z,0),0),"")</f>
        <v/>
      </c>
      <c r="J210" s="10" t="str">
        <f>IFERROR(INDEX('04-28'!M:M,MATCH(B210,'04-28'!O:O,0),0),"")</f>
        <v/>
      </c>
      <c r="K210" s="10">
        <f>IFERROR(INDEX('05-26'!Y:Y,MATCH(B210,'05-26'!AA:AA,0),0),"")</f>
        <v>0</v>
      </c>
      <c r="L210" s="10">
        <f>IFERROR(INDEX('06-16'!X:X,MATCH(B210,'06-16'!Z:Z,0),0),"")</f>
        <v>734</v>
      </c>
      <c r="M210" s="10" t="str">
        <f>IFERROR(INDEX('07-08'!S:S,MATCH(B210,'07-08'!B:B,0),0),"")</f>
        <v/>
      </c>
      <c r="N210" s="10" t="str">
        <f>IFERROR(INDEX('07-21'!V:V,MATCH(B210,'07-21'!X:X,0),0),"")</f>
        <v/>
      </c>
      <c r="O210" s="10" t="str">
        <f>IFERROR(INDEX('08-04'!H:H,MATCH(B210,'08-04'!I:I,0),0),"")</f>
        <v/>
      </c>
      <c r="P210" s="10" t="str">
        <f>IFERROR(INDEX('08-05'!R:R,MATCH(B210,'08-05'!S:S,0),0),"")</f>
        <v/>
      </c>
      <c r="Q210" s="10">
        <f>IFERROR(INDEX('08-18'!U:U,MATCH(B210,'08-18'!V:V,0),0),"")</f>
        <v>718</v>
      </c>
      <c r="R210" s="5" t="str">
        <f>IFERROR(INDEX('09-01'!M:M,MATCH(B210,'09-01'!N:N,0),0),"")</f>
        <v/>
      </c>
      <c r="S210" s="9">
        <f t="shared" si="11"/>
        <v>3</v>
      </c>
      <c r="T210" s="44">
        <f t="shared" si="12"/>
        <v>2198</v>
      </c>
      <c r="U210" s="44">
        <f t="shared" si="10"/>
        <v>732.66666666666663</v>
      </c>
      <c r="V210" s="44" t="str">
        <f>IFERROR(SUMPRODUCT(LARGE(G210:R210,{1;2;3;4;5})),"NA")</f>
        <v>NA</v>
      </c>
      <c r="W210" s="45" t="str">
        <f>IFERROR(SUMPRODUCT(LARGE(G210:R210,{1;2;3;4;5;6;7;8;9;10})),"NA")</f>
        <v>NA</v>
      </c>
    </row>
    <row r="211" spans="1:23" s="25" customFormat="1" x14ac:dyDescent="0.25">
      <c r="A211" s="14">
        <v>208</v>
      </c>
      <c r="B211" s="2" t="s">
        <v>1945</v>
      </c>
      <c r="C211" s="1"/>
      <c r="D211" s="1"/>
      <c r="E211" s="1"/>
      <c r="F211" s="2"/>
      <c r="G211" s="9" t="str">
        <f>IFERROR(INDEX(akva!I:I,MATCH(B211,akva!K:K,0),0),"")</f>
        <v/>
      </c>
      <c r="H211" s="10" t="str">
        <f>IFERROR(INDEX('04-07'!N:N,MATCH(B211,'04-07'!C:C,0),0),"")</f>
        <v/>
      </c>
      <c r="I211" s="10" t="str">
        <f>IFERROR(INDEX('04-21'!X:X,MATCH(B211,'04-21'!Z:Z,0),0),"")</f>
        <v/>
      </c>
      <c r="J211" s="10" t="str">
        <f>IFERROR(INDEX('04-28'!M:M,MATCH(B211,'04-28'!O:O,0),0),"")</f>
        <v/>
      </c>
      <c r="K211" s="10" t="str">
        <f>IFERROR(INDEX('05-26'!Y:Y,MATCH(B211,'05-26'!AA:AA,0),0),"")</f>
        <v/>
      </c>
      <c r="L211" s="10" t="str">
        <f>IFERROR(INDEX('06-16'!X:X,MATCH(B211,'06-16'!Z:Z,0),0),"")</f>
        <v/>
      </c>
      <c r="M211" s="10">
        <f>IFERROR(INDEX('07-08'!S:S,MATCH(B211,'07-08'!B:B,0),0),"")</f>
        <v>1150</v>
      </c>
      <c r="N211" s="10" t="str">
        <f>IFERROR(INDEX('07-21'!V:V,MATCH(B211,'07-21'!X:X,0),0),"")</f>
        <v/>
      </c>
      <c r="O211" s="10">
        <f>IFERROR(INDEX('08-04'!H:H,MATCH(B211,'08-04'!I:I,0),0),"")</f>
        <v>1035</v>
      </c>
      <c r="P211" s="10" t="str">
        <f>IFERROR(INDEX('08-05'!R:R,MATCH(B211,'08-05'!S:S,0),0),"")</f>
        <v/>
      </c>
      <c r="Q211" s="10" t="str">
        <f>IFERROR(INDEX('08-18'!U:U,MATCH(B211,'08-18'!V:V,0),0),"")</f>
        <v/>
      </c>
      <c r="R211" s="5" t="str">
        <f>IFERROR(INDEX('09-01'!M:M,MATCH(B211,'09-01'!N:N,0),0),"")</f>
        <v/>
      </c>
      <c r="S211" s="9">
        <f t="shared" si="11"/>
        <v>2</v>
      </c>
      <c r="T211" s="44">
        <f t="shared" si="12"/>
        <v>2185</v>
      </c>
      <c r="U211" s="44">
        <f t="shared" si="10"/>
        <v>1092.5</v>
      </c>
      <c r="V211" s="44" t="str">
        <f>IFERROR(SUMPRODUCT(LARGE(G211:R211,{1;2;3;4;5})),"NA")</f>
        <v>NA</v>
      </c>
      <c r="W211" s="45" t="str">
        <f>IFERROR(SUMPRODUCT(LARGE(G211:R211,{1;2;3;4;5;6;7;8;9;10})),"NA")</f>
        <v>NA</v>
      </c>
    </row>
    <row r="212" spans="1:23" s="25" customFormat="1" x14ac:dyDescent="0.25">
      <c r="A212" s="14">
        <v>209</v>
      </c>
      <c r="B212" s="2" t="s">
        <v>1493</v>
      </c>
      <c r="C212" s="1"/>
      <c r="D212" s="1"/>
      <c r="E212" s="1"/>
      <c r="F212" s="2"/>
      <c r="G212" s="9" t="str">
        <f>IFERROR(INDEX(akva!I:I,MATCH(B212,akva!K:K,0),0),"")</f>
        <v/>
      </c>
      <c r="H212" s="10" t="str">
        <f>IFERROR(INDEX('04-07'!N:N,MATCH(B212,'04-07'!C:C,0),0),"")</f>
        <v/>
      </c>
      <c r="I212" s="10">
        <f>IFERROR(INDEX('04-21'!X:X,MATCH(B212,'04-21'!Z:Z,0),0),"")</f>
        <v>704</v>
      </c>
      <c r="J212" s="10" t="str">
        <f>IFERROR(INDEX('04-28'!M:M,MATCH(B212,'04-28'!O:O,0),0),"")</f>
        <v/>
      </c>
      <c r="K212" s="10" t="str">
        <f>IFERROR(INDEX('05-26'!Y:Y,MATCH(B212,'05-26'!AA:AA,0),0),"")</f>
        <v/>
      </c>
      <c r="L212" s="10" t="str">
        <f>IFERROR(INDEX('06-16'!X:X,MATCH(B212,'06-16'!Z:Z,0),0),"")</f>
        <v/>
      </c>
      <c r="M212" s="10" t="str">
        <f>IFERROR(INDEX('07-08'!S:S,MATCH(B212,'07-08'!B:B,0),0),"")</f>
        <v/>
      </c>
      <c r="N212" s="10">
        <f>IFERROR(INDEX('07-21'!V:V,MATCH(B212,'07-21'!X:X,0),0),"")</f>
        <v>728</v>
      </c>
      <c r="O212" s="10" t="str">
        <f>IFERROR(INDEX('08-04'!H:H,MATCH(B212,'08-04'!I:I,0),0),"")</f>
        <v/>
      </c>
      <c r="P212" s="10" t="str">
        <f>IFERROR(INDEX('08-05'!R:R,MATCH(B212,'08-05'!S:S,0),0),"")</f>
        <v/>
      </c>
      <c r="Q212" s="10" t="str">
        <f>IFERROR(INDEX('08-18'!U:U,MATCH(B212,'08-18'!V:V,0),0),"")</f>
        <v/>
      </c>
      <c r="R212" s="5">
        <f>IFERROR(INDEX('09-01'!M:M,MATCH(B212,'09-01'!N:N,0),0),"")</f>
        <v>749</v>
      </c>
      <c r="S212" s="9">
        <f t="shared" si="11"/>
        <v>3</v>
      </c>
      <c r="T212" s="44">
        <f t="shared" si="12"/>
        <v>2181</v>
      </c>
      <c r="U212" s="44">
        <f t="shared" si="10"/>
        <v>727</v>
      </c>
      <c r="V212" s="44" t="str">
        <f>IFERROR(SUMPRODUCT(LARGE(G212:R212,{1;2;3;4;5})),"NA")</f>
        <v>NA</v>
      </c>
      <c r="W212" s="45" t="str">
        <f>IFERROR(SUMPRODUCT(LARGE(G212:R212,{1;2;3;4;5;6;7;8;9;10})),"NA")</f>
        <v>NA</v>
      </c>
    </row>
    <row r="213" spans="1:23" s="25" customFormat="1" x14ac:dyDescent="0.25">
      <c r="A213" s="14">
        <v>210</v>
      </c>
      <c r="B213" s="2" t="s">
        <v>1476</v>
      </c>
      <c r="C213" s="1"/>
      <c r="D213" s="1"/>
      <c r="E213" s="1"/>
      <c r="F213" s="2"/>
      <c r="G213" s="9" t="str">
        <f>IFERROR(INDEX(akva!I:I,MATCH(B213,akva!K:K,0),0),"")</f>
        <v/>
      </c>
      <c r="H213" s="10" t="str">
        <f>IFERROR(INDEX('04-07'!N:N,MATCH(B213,'04-07'!C:C,0),0),"")</f>
        <v/>
      </c>
      <c r="I213" s="10">
        <f>IFERROR(INDEX('04-21'!X:X,MATCH(B213,'04-21'!Z:Z,0),0),"")</f>
        <v>703</v>
      </c>
      <c r="J213" s="10" t="str">
        <f>IFERROR(INDEX('04-28'!M:M,MATCH(B213,'04-28'!O:O,0),0),"")</f>
        <v/>
      </c>
      <c r="K213" s="10" t="str">
        <f>IFERROR(INDEX('05-26'!Y:Y,MATCH(B213,'05-26'!AA:AA,0),0),"")</f>
        <v/>
      </c>
      <c r="L213" s="10" t="str">
        <f>IFERROR(INDEX('06-16'!X:X,MATCH(B213,'06-16'!Z:Z,0),0),"")</f>
        <v/>
      </c>
      <c r="M213" s="10">
        <f>IFERROR(INDEX('07-08'!S:S,MATCH(B213,'07-08'!B:B,0),0),"")</f>
        <v>755</v>
      </c>
      <c r="N213" s="10" t="str">
        <f>IFERROR(INDEX('07-21'!V:V,MATCH(B213,'07-21'!X:X,0),0),"")</f>
        <v/>
      </c>
      <c r="O213" s="10">
        <f>IFERROR(INDEX('08-04'!H:H,MATCH(B213,'08-04'!I:I,0),0),"")</f>
        <v>710</v>
      </c>
      <c r="P213" s="10" t="str">
        <f>IFERROR(INDEX('08-05'!R:R,MATCH(B213,'08-05'!S:S,0),0),"")</f>
        <v/>
      </c>
      <c r="Q213" s="10" t="str">
        <f>IFERROR(INDEX('08-18'!U:U,MATCH(B213,'08-18'!V:V,0),0),"")</f>
        <v/>
      </c>
      <c r="R213" s="5" t="str">
        <f>IFERROR(INDEX('09-01'!M:M,MATCH(B213,'09-01'!N:N,0),0),"")</f>
        <v/>
      </c>
      <c r="S213" s="9">
        <f t="shared" si="11"/>
        <v>3</v>
      </c>
      <c r="T213" s="44">
        <f t="shared" si="12"/>
        <v>2168</v>
      </c>
      <c r="U213" s="44">
        <f t="shared" si="10"/>
        <v>722.66666666666663</v>
      </c>
      <c r="V213" s="44" t="str">
        <f>IFERROR(SUMPRODUCT(LARGE(G213:R213,{1;2;3;4;5})),"NA")</f>
        <v>NA</v>
      </c>
      <c r="W213" s="45" t="str">
        <f>IFERROR(SUMPRODUCT(LARGE(G213:R213,{1;2;3;4;5;6;7;8;9;10})),"NA")</f>
        <v>NA</v>
      </c>
    </row>
    <row r="214" spans="1:23" s="25" customFormat="1" x14ac:dyDescent="0.25">
      <c r="A214" s="14">
        <v>211</v>
      </c>
      <c r="B214" s="2" t="s">
        <v>1917</v>
      </c>
      <c r="C214" s="1"/>
      <c r="D214" s="1"/>
      <c r="E214" s="1"/>
      <c r="F214" s="2"/>
      <c r="G214" s="9" t="str">
        <f>IFERROR(INDEX(akva!I:I,MATCH(B214,akva!K:K,0),0),"")</f>
        <v/>
      </c>
      <c r="H214" s="10" t="str">
        <f>IFERROR(INDEX('04-07'!N:N,MATCH(B214,'04-07'!C:C,0),0),"")</f>
        <v/>
      </c>
      <c r="I214" s="10" t="str">
        <f>IFERROR(INDEX('04-21'!X:X,MATCH(B214,'04-21'!Z:Z,0),0),"")</f>
        <v/>
      </c>
      <c r="J214" s="10" t="str">
        <f>IFERROR(INDEX('04-28'!M:M,MATCH(B214,'04-28'!O:O,0),0),"")</f>
        <v/>
      </c>
      <c r="K214" s="10" t="str">
        <f>IFERROR(INDEX('05-26'!Y:Y,MATCH(B214,'05-26'!AA:AA,0),0),"")</f>
        <v/>
      </c>
      <c r="L214" s="10">
        <f>IFERROR(INDEX('06-16'!X:X,MATCH(B214,'06-16'!Z:Z,0),0),"")</f>
        <v>684</v>
      </c>
      <c r="M214" s="10">
        <f>IFERROR(INDEX('07-08'!S:S,MATCH(B214,'07-08'!B:B,0),0),"")</f>
        <v>736</v>
      </c>
      <c r="N214" s="10">
        <f>IFERROR(INDEX('07-21'!V:V,MATCH(B214,'07-21'!X:X,0),0),"")</f>
        <v>740</v>
      </c>
      <c r="O214" s="10" t="str">
        <f>IFERROR(INDEX('08-04'!H:H,MATCH(B214,'08-04'!I:I,0),0),"")</f>
        <v/>
      </c>
      <c r="P214" s="10" t="str">
        <f>IFERROR(INDEX('08-05'!R:R,MATCH(B214,'08-05'!S:S,0),0),"")</f>
        <v/>
      </c>
      <c r="Q214" s="10" t="str">
        <f>IFERROR(INDEX('08-18'!U:U,MATCH(B214,'08-18'!V:V,0),0),"")</f>
        <v/>
      </c>
      <c r="R214" s="5" t="str">
        <f>IFERROR(INDEX('09-01'!M:M,MATCH(B214,'09-01'!N:N,0),0),"")</f>
        <v/>
      </c>
      <c r="S214" s="9">
        <f t="shared" si="11"/>
        <v>3</v>
      </c>
      <c r="T214" s="44">
        <f t="shared" si="12"/>
        <v>2160</v>
      </c>
      <c r="U214" s="44">
        <f t="shared" si="10"/>
        <v>720</v>
      </c>
      <c r="V214" s="44" t="str">
        <f>IFERROR(SUMPRODUCT(LARGE(G214:R214,{1;2;3;4;5})),"NA")</f>
        <v>NA</v>
      </c>
      <c r="W214" s="45" t="str">
        <f>IFERROR(SUMPRODUCT(LARGE(G214:R214,{1;2;3;4;5;6;7;8;9;10})),"NA")</f>
        <v>NA</v>
      </c>
    </row>
    <row r="215" spans="1:23" s="25" customFormat="1" x14ac:dyDescent="0.25">
      <c r="A215" s="14">
        <v>212</v>
      </c>
      <c r="B215" s="2" t="s">
        <v>1752</v>
      </c>
      <c r="C215" s="1"/>
      <c r="D215" s="1"/>
      <c r="E215" s="1"/>
      <c r="F215" s="2"/>
      <c r="G215" s="9" t="str">
        <f>IFERROR(INDEX(akva!I:I,MATCH(B215,akva!K:K,0),0),"")</f>
        <v/>
      </c>
      <c r="H215" s="10" t="str">
        <f>IFERROR(INDEX('04-07'!N:N,MATCH(B215,'04-07'!C:C,0),0),"")</f>
        <v/>
      </c>
      <c r="I215" s="10" t="str">
        <f>IFERROR(INDEX('04-21'!X:X,MATCH(B215,'04-21'!Z:Z,0),0),"")</f>
        <v/>
      </c>
      <c r="J215" s="10" t="str">
        <f>IFERROR(INDEX('04-28'!M:M,MATCH(B215,'04-28'!O:O,0),0),"")</f>
        <v/>
      </c>
      <c r="K215" s="10">
        <f>IFERROR(INDEX('05-26'!Y:Y,MATCH(B215,'05-26'!AA:AA,0),0),"")</f>
        <v>714</v>
      </c>
      <c r="L215" s="10">
        <f>IFERROR(INDEX('06-16'!X:X,MATCH(B215,'06-16'!Z:Z,0),0),"")</f>
        <v>741</v>
      </c>
      <c r="M215" s="10" t="str">
        <f>IFERROR(INDEX('07-08'!S:S,MATCH(B215,'07-08'!B:B,0),0),"")</f>
        <v/>
      </c>
      <c r="N215" s="10" t="str">
        <f>IFERROR(INDEX('07-21'!V:V,MATCH(B215,'07-21'!X:X,0),0),"")</f>
        <v/>
      </c>
      <c r="O215" s="10" t="str">
        <f>IFERROR(INDEX('08-04'!H:H,MATCH(B215,'08-04'!I:I,0),0),"")</f>
        <v/>
      </c>
      <c r="P215" s="10" t="str">
        <f>IFERROR(INDEX('08-05'!R:R,MATCH(B215,'08-05'!S:S,0),0),"")</f>
        <v/>
      </c>
      <c r="Q215" s="10" t="str">
        <f>IFERROR(INDEX('08-18'!U:U,MATCH(B215,'08-18'!V:V,0),0),"")</f>
        <v/>
      </c>
      <c r="R215" s="5">
        <f>IFERROR(INDEX('09-01'!M:M,MATCH(B215,'09-01'!N:N,0),0),"")</f>
        <v>705</v>
      </c>
      <c r="S215" s="9">
        <f t="shared" si="11"/>
        <v>3</v>
      </c>
      <c r="T215" s="44">
        <f t="shared" si="12"/>
        <v>2160</v>
      </c>
      <c r="U215" s="44">
        <f t="shared" si="10"/>
        <v>720</v>
      </c>
      <c r="V215" s="44" t="str">
        <f>IFERROR(SUMPRODUCT(LARGE(G215:R215,{1;2;3;4;5})),"NA")</f>
        <v>NA</v>
      </c>
      <c r="W215" s="45" t="str">
        <f>IFERROR(SUMPRODUCT(LARGE(G215:R215,{1;2;3;4;5;6;7;8;9;10})),"NA")</f>
        <v>NA</v>
      </c>
    </row>
    <row r="216" spans="1:23" s="25" customFormat="1" x14ac:dyDescent="0.25">
      <c r="A216" s="14">
        <v>213</v>
      </c>
      <c r="B216" s="2" t="s">
        <v>1446</v>
      </c>
      <c r="C216" s="1"/>
      <c r="D216" s="1"/>
      <c r="E216" s="1"/>
      <c r="F216" s="2"/>
      <c r="G216" s="9" t="str">
        <f>IFERROR(INDEX(akva!I:I,MATCH(B216,akva!K:K,0),0),"")</f>
        <v/>
      </c>
      <c r="H216" s="10" t="str">
        <f>IFERROR(INDEX('04-07'!N:N,MATCH(B216,'04-07'!C:C,0),0),"")</f>
        <v/>
      </c>
      <c r="I216" s="10">
        <f>IFERROR(INDEX('04-21'!X:X,MATCH(B216,'04-21'!Z:Z,0),0),"")</f>
        <v>682</v>
      </c>
      <c r="J216" s="10" t="str">
        <f>IFERROR(INDEX('04-28'!M:M,MATCH(B216,'04-28'!O:O,0),0),"")</f>
        <v/>
      </c>
      <c r="K216" s="10">
        <f>IFERROR(INDEX('05-26'!Y:Y,MATCH(B216,'05-26'!AA:AA,0),0),"")</f>
        <v>668</v>
      </c>
      <c r="L216" s="10" t="str">
        <f>IFERROR(INDEX('06-16'!X:X,MATCH(B216,'06-16'!Z:Z,0),0),"")</f>
        <v/>
      </c>
      <c r="M216" s="10" t="str">
        <f>IFERROR(INDEX('07-08'!S:S,MATCH(B216,'07-08'!B:B,0),0),"")</f>
        <v/>
      </c>
      <c r="N216" s="10">
        <f>IFERROR(INDEX('07-21'!V:V,MATCH(B216,'07-21'!X:X,0),0),"")</f>
        <v>800</v>
      </c>
      <c r="O216" s="10" t="str">
        <f>IFERROR(INDEX('08-04'!H:H,MATCH(B216,'08-04'!I:I,0),0),"")</f>
        <v/>
      </c>
      <c r="P216" s="10" t="str">
        <f>IFERROR(INDEX('08-05'!R:R,MATCH(B216,'08-05'!S:S,0),0),"")</f>
        <v/>
      </c>
      <c r="Q216" s="10" t="str">
        <f>IFERROR(INDEX('08-18'!U:U,MATCH(B216,'08-18'!V:V,0),0),"")</f>
        <v/>
      </c>
      <c r="R216" s="5" t="str">
        <f>IFERROR(INDEX('09-01'!M:M,MATCH(B216,'09-01'!N:N,0),0),"")</f>
        <v/>
      </c>
      <c r="S216" s="9">
        <f t="shared" si="11"/>
        <v>3</v>
      </c>
      <c r="T216" s="44">
        <f t="shared" si="12"/>
        <v>2150</v>
      </c>
      <c r="U216" s="44">
        <f t="shared" si="10"/>
        <v>716.66666666666663</v>
      </c>
      <c r="V216" s="44" t="str">
        <f>IFERROR(SUMPRODUCT(LARGE(G216:R216,{1;2;3;4;5})),"NA")</f>
        <v>NA</v>
      </c>
      <c r="W216" s="45" t="str">
        <f>IFERROR(SUMPRODUCT(LARGE(G216:R216,{1;2;3;4;5;6;7;8;9;10})),"NA")</f>
        <v>NA</v>
      </c>
    </row>
    <row r="217" spans="1:23" s="25" customFormat="1" x14ac:dyDescent="0.25">
      <c r="A217" s="14">
        <v>214</v>
      </c>
      <c r="B217" s="2" t="s">
        <v>1757</v>
      </c>
      <c r="C217" s="1"/>
      <c r="D217" s="1"/>
      <c r="E217" s="1"/>
      <c r="F217" s="2"/>
      <c r="G217" s="9" t="str">
        <f>IFERROR(INDEX(akva!I:I,MATCH(B217,akva!K:K,0),0),"")</f>
        <v/>
      </c>
      <c r="H217" s="10" t="str">
        <f>IFERROR(INDEX('04-07'!N:N,MATCH(B217,'04-07'!C:C,0),0),"")</f>
        <v/>
      </c>
      <c r="I217" s="10" t="str">
        <f>IFERROR(INDEX('04-21'!X:X,MATCH(B217,'04-21'!Z:Z,0),0),"")</f>
        <v/>
      </c>
      <c r="J217" s="10" t="str">
        <f>IFERROR(INDEX('04-28'!M:M,MATCH(B217,'04-28'!O:O,0),0),"")</f>
        <v/>
      </c>
      <c r="K217" s="10">
        <f>IFERROR(INDEX('05-26'!Y:Y,MATCH(B217,'05-26'!AA:AA,0),0),"")</f>
        <v>681</v>
      </c>
      <c r="L217" s="10" t="str">
        <f>IFERROR(INDEX('06-16'!X:X,MATCH(B217,'06-16'!Z:Z,0),0),"")</f>
        <v/>
      </c>
      <c r="M217" s="10" t="str">
        <f>IFERROR(INDEX('07-08'!S:S,MATCH(B217,'07-08'!B:B,0),0),"")</f>
        <v/>
      </c>
      <c r="N217" s="10">
        <f>IFERROR(INDEX('07-21'!V:V,MATCH(B217,'07-21'!X:X,0),0),"")</f>
        <v>722</v>
      </c>
      <c r="O217" s="10" t="str">
        <f>IFERROR(INDEX('08-04'!H:H,MATCH(B217,'08-04'!I:I,0),0),"")</f>
        <v/>
      </c>
      <c r="P217" s="10" t="str">
        <f>IFERROR(INDEX('08-05'!R:R,MATCH(B217,'08-05'!S:S,0),0),"")</f>
        <v/>
      </c>
      <c r="Q217" s="10">
        <f>IFERROR(INDEX('08-18'!U:U,MATCH(B217,'08-18'!V:V,0),0),"")</f>
        <v>741</v>
      </c>
      <c r="R217" s="5" t="str">
        <f>IFERROR(INDEX('09-01'!M:M,MATCH(B217,'09-01'!N:N,0),0),"")</f>
        <v/>
      </c>
      <c r="S217" s="9">
        <f t="shared" si="11"/>
        <v>3</v>
      </c>
      <c r="T217" s="44">
        <f t="shared" si="12"/>
        <v>2144</v>
      </c>
      <c r="U217" s="44">
        <f t="shared" si="10"/>
        <v>714.66666666666663</v>
      </c>
      <c r="V217" s="44" t="str">
        <f>IFERROR(SUMPRODUCT(LARGE(G217:R217,{1;2;3;4;5})),"NA")</f>
        <v>NA</v>
      </c>
      <c r="W217" s="45" t="str">
        <f>IFERROR(SUMPRODUCT(LARGE(G217:R217,{1;2;3;4;5;6;7;8;9;10})),"NA")</f>
        <v>NA</v>
      </c>
    </row>
    <row r="218" spans="1:23" s="25" customFormat="1" x14ac:dyDescent="0.25">
      <c r="A218" s="14">
        <v>215</v>
      </c>
      <c r="B218" s="2" t="s">
        <v>1747</v>
      </c>
      <c r="C218" s="1"/>
      <c r="D218" s="1"/>
      <c r="E218" s="1"/>
      <c r="F218" s="2"/>
      <c r="G218" s="9" t="str">
        <f>IFERROR(INDEX(akva!I:I,MATCH(B218,akva!K:K,0),0),"")</f>
        <v/>
      </c>
      <c r="H218" s="10" t="str">
        <f>IFERROR(INDEX('04-07'!N:N,MATCH(B218,'04-07'!C:C,0),0),"")</f>
        <v/>
      </c>
      <c r="I218" s="10" t="str">
        <f>IFERROR(INDEX('04-21'!X:X,MATCH(B218,'04-21'!Z:Z,0),0),"")</f>
        <v/>
      </c>
      <c r="J218" s="10" t="str">
        <f>IFERROR(INDEX('04-28'!M:M,MATCH(B218,'04-28'!O:O,0),0),"")</f>
        <v/>
      </c>
      <c r="K218" s="10">
        <f>IFERROR(INDEX('05-26'!Y:Y,MATCH(B218,'05-26'!AA:AA,0),0),"")</f>
        <v>687</v>
      </c>
      <c r="L218" s="10">
        <f>IFERROR(INDEX('06-16'!X:X,MATCH(B218,'06-16'!Z:Z,0),0),"")</f>
        <v>713</v>
      </c>
      <c r="M218" s="10" t="str">
        <f>IFERROR(INDEX('07-08'!S:S,MATCH(B218,'07-08'!B:B,0),0),"")</f>
        <v/>
      </c>
      <c r="N218" s="10" t="str">
        <f>IFERROR(INDEX('07-21'!V:V,MATCH(B218,'07-21'!X:X,0),0),"")</f>
        <v/>
      </c>
      <c r="O218" s="10" t="str">
        <f>IFERROR(INDEX('08-04'!H:H,MATCH(B218,'08-04'!I:I,0),0),"")</f>
        <v/>
      </c>
      <c r="P218" s="10">
        <f>IFERROR(INDEX('08-05'!R:R,MATCH(B218,'08-05'!S:S,0),0),"")</f>
        <v>725</v>
      </c>
      <c r="Q218" s="10" t="str">
        <f>IFERROR(INDEX('08-18'!U:U,MATCH(B218,'08-18'!V:V,0),0),"")</f>
        <v/>
      </c>
      <c r="R218" s="5" t="str">
        <f>IFERROR(INDEX('09-01'!M:M,MATCH(B218,'09-01'!N:N,0),0),"")</f>
        <v/>
      </c>
      <c r="S218" s="9">
        <f t="shared" si="11"/>
        <v>3</v>
      </c>
      <c r="T218" s="44">
        <f t="shared" si="12"/>
        <v>2125</v>
      </c>
      <c r="U218" s="44">
        <f t="shared" si="10"/>
        <v>708.33333333333337</v>
      </c>
      <c r="V218" s="44" t="str">
        <f>IFERROR(SUMPRODUCT(LARGE(G218:R218,{1;2;3;4;5})),"NA")</f>
        <v>NA</v>
      </c>
      <c r="W218" s="45" t="str">
        <f>IFERROR(SUMPRODUCT(LARGE(G218:R218,{1;2;3;4;5;6;7;8;9;10})),"NA")</f>
        <v>NA</v>
      </c>
    </row>
    <row r="219" spans="1:23" s="25" customFormat="1" x14ac:dyDescent="0.25">
      <c r="A219" s="14">
        <v>216</v>
      </c>
      <c r="B219" s="2" t="s">
        <v>1397</v>
      </c>
      <c r="C219" s="1"/>
      <c r="D219" s="1"/>
      <c r="E219" s="1"/>
      <c r="F219" s="2"/>
      <c r="G219" s="9" t="str">
        <f>IFERROR(INDEX(akva!I:I,MATCH(B219,akva!K:K,0),0),"")</f>
        <v/>
      </c>
      <c r="H219" s="10" t="str">
        <f>IFERROR(INDEX('04-07'!N:N,MATCH(B219,'04-07'!C:C,0),0),"")</f>
        <v/>
      </c>
      <c r="I219" s="10">
        <f>IFERROR(INDEX('04-21'!X:X,MATCH(B219,'04-21'!Z:Z,0),0),"")</f>
        <v>698</v>
      </c>
      <c r="J219" s="10" t="str">
        <f>IFERROR(INDEX('04-28'!M:M,MATCH(B219,'04-28'!O:O,0),0),"")</f>
        <v/>
      </c>
      <c r="K219" s="10">
        <f>IFERROR(INDEX('05-26'!Y:Y,MATCH(B219,'05-26'!AA:AA,0),0),"")</f>
        <v>732</v>
      </c>
      <c r="L219" s="10" t="str">
        <f>IFERROR(INDEX('06-16'!X:X,MATCH(B219,'06-16'!Z:Z,0),0),"")</f>
        <v/>
      </c>
      <c r="M219" s="10" t="str">
        <f>IFERROR(INDEX('07-08'!S:S,MATCH(B219,'07-08'!B:B,0),0),"")</f>
        <v/>
      </c>
      <c r="N219" s="10" t="str">
        <f>IFERROR(INDEX('07-21'!V:V,MATCH(B219,'07-21'!X:X,0),0),"")</f>
        <v/>
      </c>
      <c r="O219" s="10" t="str">
        <f>IFERROR(INDEX('08-04'!H:H,MATCH(B219,'08-04'!I:I,0),0),"")</f>
        <v/>
      </c>
      <c r="P219" s="10">
        <f>IFERROR(INDEX('08-05'!R:R,MATCH(B219,'08-05'!S:S,0),0),"")</f>
        <v>689</v>
      </c>
      <c r="Q219" s="10" t="str">
        <f>IFERROR(INDEX('08-18'!U:U,MATCH(B219,'08-18'!V:V,0),0),"")</f>
        <v/>
      </c>
      <c r="R219" s="5" t="str">
        <f>IFERROR(INDEX('09-01'!M:M,MATCH(B219,'09-01'!N:N,0),0),"")</f>
        <v/>
      </c>
      <c r="S219" s="9">
        <f t="shared" si="11"/>
        <v>3</v>
      </c>
      <c r="T219" s="44">
        <f t="shared" si="12"/>
        <v>2119</v>
      </c>
      <c r="U219" s="44">
        <f t="shared" si="10"/>
        <v>706.33333333333337</v>
      </c>
      <c r="V219" s="44" t="str">
        <f>IFERROR(SUMPRODUCT(LARGE(G219:R219,{1;2;3;4;5})),"NA")</f>
        <v>NA</v>
      </c>
      <c r="W219" s="45" t="str">
        <f>IFERROR(SUMPRODUCT(LARGE(G219:R219,{1;2;3;4;5;6;7;8;9;10})),"NA")</f>
        <v>NA</v>
      </c>
    </row>
    <row r="220" spans="1:23" s="25" customFormat="1" x14ac:dyDescent="0.25">
      <c r="A220" s="14">
        <v>217</v>
      </c>
      <c r="B220" s="2" t="s">
        <v>1521</v>
      </c>
      <c r="C220" s="1"/>
      <c r="D220" s="1"/>
      <c r="E220" s="1"/>
      <c r="F220" s="2"/>
      <c r="G220" s="9" t="str">
        <f>IFERROR(INDEX(akva!I:I,MATCH(B220,akva!K:K,0),0),"")</f>
        <v/>
      </c>
      <c r="H220" s="10" t="str">
        <f>IFERROR(INDEX('04-07'!N:N,MATCH(B220,'04-07'!C:C,0),0),"")</f>
        <v/>
      </c>
      <c r="I220" s="10">
        <f>IFERROR(INDEX('04-21'!X:X,MATCH(B220,'04-21'!Z:Z,0),0),"")</f>
        <v>674</v>
      </c>
      <c r="J220" s="10" t="str">
        <f>IFERROR(INDEX('04-28'!M:M,MATCH(B220,'04-28'!O:O,0),0),"")</f>
        <v/>
      </c>
      <c r="K220" s="10">
        <f>IFERROR(INDEX('05-26'!Y:Y,MATCH(B220,'05-26'!AA:AA,0),0),"")</f>
        <v>688</v>
      </c>
      <c r="L220" s="10" t="str">
        <f>IFERROR(INDEX('06-16'!X:X,MATCH(B220,'06-16'!Z:Z,0),0),"")</f>
        <v/>
      </c>
      <c r="M220" s="10" t="str">
        <f>IFERROR(INDEX('07-08'!S:S,MATCH(B220,'07-08'!B:B,0),0),"")</f>
        <v/>
      </c>
      <c r="N220" s="10">
        <f>IFERROR(INDEX('07-21'!V:V,MATCH(B220,'07-21'!X:X,0),0),"")</f>
        <v>752</v>
      </c>
      <c r="O220" s="10" t="str">
        <f>IFERROR(INDEX('08-04'!H:H,MATCH(B220,'08-04'!I:I,0),0),"")</f>
        <v/>
      </c>
      <c r="P220" s="10" t="str">
        <f>IFERROR(INDEX('08-05'!R:R,MATCH(B220,'08-05'!S:S,0),0),"")</f>
        <v/>
      </c>
      <c r="Q220" s="10" t="str">
        <f>IFERROR(INDEX('08-18'!U:U,MATCH(B220,'08-18'!V:V,0),0),"")</f>
        <v/>
      </c>
      <c r="R220" s="5" t="str">
        <f>IFERROR(INDEX('09-01'!M:M,MATCH(B220,'09-01'!N:N,0),0),"")</f>
        <v/>
      </c>
      <c r="S220" s="9">
        <f t="shared" si="11"/>
        <v>3</v>
      </c>
      <c r="T220" s="44">
        <f t="shared" si="12"/>
        <v>2114</v>
      </c>
      <c r="U220" s="44">
        <f t="shared" si="10"/>
        <v>704.66666666666663</v>
      </c>
      <c r="V220" s="44" t="str">
        <f>IFERROR(SUMPRODUCT(LARGE(G220:R220,{1;2;3;4;5})),"NA")</f>
        <v>NA</v>
      </c>
      <c r="W220" s="45" t="str">
        <f>IFERROR(SUMPRODUCT(LARGE(G220:R220,{1;2;3;4;5;6;7;8;9;10})),"NA")</f>
        <v>NA</v>
      </c>
    </row>
    <row r="221" spans="1:23" s="25" customFormat="1" x14ac:dyDescent="0.25">
      <c r="A221" s="14">
        <v>218</v>
      </c>
      <c r="B221" s="2" t="s">
        <v>2303</v>
      </c>
      <c r="C221" s="1"/>
      <c r="D221" s="1"/>
      <c r="E221" s="1"/>
      <c r="F221" s="2"/>
      <c r="G221" s="9" t="str">
        <f>IFERROR(INDEX(akva!I:I,MATCH(B221,akva!K:K,0),0),"")</f>
        <v/>
      </c>
      <c r="H221" s="10" t="str">
        <f>IFERROR(INDEX('04-07'!N:N,MATCH(B221,'04-07'!C:C,0),0),"")</f>
        <v/>
      </c>
      <c r="I221" s="10" t="str">
        <f>IFERROR(INDEX('04-21'!X:X,MATCH(B221,'04-21'!Z:Z,0),0),"")</f>
        <v/>
      </c>
      <c r="J221" s="10" t="str">
        <f>IFERROR(INDEX('04-28'!M:M,MATCH(B221,'04-28'!O:O,0),0),"")</f>
        <v/>
      </c>
      <c r="K221" s="10" t="str">
        <f>IFERROR(INDEX('05-26'!Y:Y,MATCH(B221,'05-26'!AA:AA,0),0),"")</f>
        <v/>
      </c>
      <c r="L221" s="10" t="str">
        <f>IFERROR(INDEX('06-16'!X:X,MATCH(B221,'06-16'!Z:Z,0),0),"")</f>
        <v/>
      </c>
      <c r="M221" s="10" t="str">
        <f>IFERROR(INDEX('07-08'!S:S,MATCH(B221,'07-08'!B:B,0),0),"")</f>
        <v/>
      </c>
      <c r="N221" s="10">
        <f>IFERROR(INDEX('07-21'!V:V,MATCH(B221,'07-21'!X:X,0),0),"")</f>
        <v>694</v>
      </c>
      <c r="O221" s="10" t="str">
        <f>IFERROR(INDEX('08-04'!H:H,MATCH(B221,'08-04'!I:I,0),0),"")</f>
        <v/>
      </c>
      <c r="P221" s="10" t="str">
        <f>IFERROR(INDEX('08-05'!R:R,MATCH(B221,'08-05'!S:S,0),0),"")</f>
        <v/>
      </c>
      <c r="Q221" s="10">
        <f>IFERROR(INDEX('08-18'!U:U,MATCH(B221,'08-18'!V:V,0),0),"")</f>
        <v>697</v>
      </c>
      <c r="R221" s="5">
        <f>IFERROR(INDEX('09-01'!M:M,MATCH(B221,'09-01'!N:N,0),0),"")</f>
        <v>718</v>
      </c>
      <c r="S221" s="9">
        <f t="shared" si="11"/>
        <v>3</v>
      </c>
      <c r="T221" s="44">
        <f t="shared" si="12"/>
        <v>2109</v>
      </c>
      <c r="U221" s="44">
        <f t="shared" si="10"/>
        <v>703</v>
      </c>
      <c r="V221" s="44" t="str">
        <f>IFERROR(SUMPRODUCT(LARGE(G221:R221,{1;2;3;4;5})),"NA")</f>
        <v>NA</v>
      </c>
      <c r="W221" s="45" t="str">
        <f>IFERROR(SUMPRODUCT(LARGE(G221:R221,{1;2;3;4;5;6;7;8;9;10})),"NA")</f>
        <v>NA</v>
      </c>
    </row>
    <row r="222" spans="1:23" s="25" customFormat="1" x14ac:dyDescent="0.25">
      <c r="A222" s="14">
        <v>219</v>
      </c>
      <c r="B222" s="2" t="s">
        <v>1531</v>
      </c>
      <c r="C222" s="1"/>
      <c r="D222" s="1"/>
      <c r="E222" s="1"/>
      <c r="F222" s="2"/>
      <c r="G222" s="9" t="str">
        <f>IFERROR(INDEX(akva!I:I,MATCH(B222,akva!K:K,0),0),"")</f>
        <v/>
      </c>
      <c r="H222" s="10" t="str">
        <f>IFERROR(INDEX('04-07'!N:N,MATCH(B222,'04-07'!C:C,0),0),"")</f>
        <v/>
      </c>
      <c r="I222" s="10">
        <f>IFERROR(INDEX('04-21'!X:X,MATCH(B222,'04-21'!Z:Z,0),0),"")</f>
        <v>660</v>
      </c>
      <c r="J222" s="10" t="str">
        <f>IFERROR(INDEX('04-28'!M:M,MATCH(B222,'04-28'!O:O,0),0),"")</f>
        <v/>
      </c>
      <c r="K222" s="10" t="str">
        <f>IFERROR(INDEX('05-26'!Y:Y,MATCH(B222,'05-26'!AA:AA,0),0),"")</f>
        <v/>
      </c>
      <c r="L222" s="10" t="str">
        <f>IFERROR(INDEX('06-16'!X:X,MATCH(B222,'06-16'!Z:Z,0),0),"")</f>
        <v/>
      </c>
      <c r="M222" s="10" t="str">
        <f>IFERROR(INDEX('07-08'!S:S,MATCH(B222,'07-08'!B:B,0),0),"")</f>
        <v/>
      </c>
      <c r="N222" s="10">
        <f>IFERROR(INDEX('07-21'!V:V,MATCH(B222,'07-21'!X:X,0),0),"")</f>
        <v>731</v>
      </c>
      <c r="O222" s="10" t="str">
        <f>IFERROR(INDEX('08-04'!H:H,MATCH(B222,'08-04'!I:I,0),0),"")</f>
        <v/>
      </c>
      <c r="P222" s="10" t="str">
        <f>IFERROR(INDEX('08-05'!R:R,MATCH(B222,'08-05'!S:S,0),0),"")</f>
        <v/>
      </c>
      <c r="Q222" s="10" t="str">
        <f>IFERROR(INDEX('08-18'!U:U,MATCH(B222,'08-18'!V:V,0),0),"")</f>
        <v/>
      </c>
      <c r="R222" s="5">
        <f>IFERROR(INDEX('09-01'!M:M,MATCH(B222,'09-01'!N:N,0),0),"")</f>
        <v>718</v>
      </c>
      <c r="S222" s="9">
        <f t="shared" si="11"/>
        <v>3</v>
      </c>
      <c r="T222" s="44">
        <f t="shared" si="12"/>
        <v>2109</v>
      </c>
      <c r="U222" s="44">
        <f t="shared" si="10"/>
        <v>703</v>
      </c>
      <c r="V222" s="44" t="str">
        <f>IFERROR(SUMPRODUCT(LARGE(G222:R222,{1;2;3;4;5})),"NA")</f>
        <v>NA</v>
      </c>
      <c r="W222" s="45" t="str">
        <f>IFERROR(SUMPRODUCT(LARGE(G222:R222,{1;2;3;4;5;6;7;8;9;10})),"NA")</f>
        <v>NA</v>
      </c>
    </row>
    <row r="223" spans="1:23" s="25" customFormat="1" x14ac:dyDescent="0.25">
      <c r="A223" s="14">
        <v>220</v>
      </c>
      <c r="B223" s="2" t="s">
        <v>2321</v>
      </c>
      <c r="C223" s="1"/>
      <c r="D223" s="1"/>
      <c r="E223" s="1"/>
      <c r="F223" s="2"/>
      <c r="G223" s="9" t="str">
        <f>IFERROR(INDEX(akva!I:I,MATCH(B223,akva!K:K,0),0),"")</f>
        <v/>
      </c>
      <c r="H223" s="10" t="str">
        <f>IFERROR(INDEX('04-07'!N:N,MATCH(B223,'04-07'!C:C,0),0),"")</f>
        <v/>
      </c>
      <c r="I223" s="10" t="str">
        <f>IFERROR(INDEX('04-21'!X:X,MATCH(B223,'04-21'!Z:Z,0),0),"")</f>
        <v/>
      </c>
      <c r="J223" s="10" t="str">
        <f>IFERROR(INDEX('04-28'!M:M,MATCH(B223,'04-28'!O:O,0),0),"")</f>
        <v/>
      </c>
      <c r="K223" s="10" t="str">
        <f>IFERROR(INDEX('05-26'!Y:Y,MATCH(B223,'05-26'!AA:AA,0),0),"")</f>
        <v/>
      </c>
      <c r="L223" s="10" t="str">
        <f>IFERROR(INDEX('06-16'!X:X,MATCH(B223,'06-16'!Z:Z,0),0),"")</f>
        <v/>
      </c>
      <c r="M223" s="10" t="str">
        <f>IFERROR(INDEX('07-08'!S:S,MATCH(B223,'07-08'!B:B,0),0),"")</f>
        <v/>
      </c>
      <c r="N223" s="10">
        <f>IFERROR(INDEX('07-21'!V:V,MATCH(B223,'07-21'!X:X,0),0),"")</f>
        <v>679</v>
      </c>
      <c r="O223" s="10" t="str">
        <f>IFERROR(INDEX('08-04'!H:H,MATCH(B223,'08-04'!I:I,0),0),"")</f>
        <v/>
      </c>
      <c r="P223" s="10">
        <f>IFERROR(INDEX('08-05'!R:R,MATCH(B223,'08-05'!S:S,0),0),"")</f>
        <v>677</v>
      </c>
      <c r="Q223" s="10" t="str">
        <f>IFERROR(INDEX('08-18'!U:U,MATCH(B223,'08-18'!V:V,0),0),"")</f>
        <v/>
      </c>
      <c r="R223" s="5">
        <f>IFERROR(INDEX('09-01'!M:M,MATCH(B223,'09-01'!N:N,0),0),"")</f>
        <v>718</v>
      </c>
      <c r="S223" s="9">
        <f t="shared" si="11"/>
        <v>3</v>
      </c>
      <c r="T223" s="44">
        <f t="shared" si="12"/>
        <v>2074</v>
      </c>
      <c r="U223" s="44">
        <f t="shared" si="10"/>
        <v>691.33333333333337</v>
      </c>
      <c r="V223" s="44" t="str">
        <f>IFERROR(SUMPRODUCT(LARGE(G223:R223,{1;2;3;4;5})),"NA")</f>
        <v>NA</v>
      </c>
      <c r="W223" s="45" t="str">
        <f>IFERROR(SUMPRODUCT(LARGE(G223:R223,{1;2;3;4;5;6;7;8;9;10})),"NA")</f>
        <v>NA</v>
      </c>
    </row>
    <row r="224" spans="1:23" s="25" customFormat="1" x14ac:dyDescent="0.25">
      <c r="A224" s="14">
        <v>221</v>
      </c>
      <c r="B224" s="2" t="s">
        <v>1754</v>
      </c>
      <c r="C224" s="1"/>
      <c r="D224" s="1"/>
      <c r="E224" s="1"/>
      <c r="F224" s="2"/>
      <c r="G224" s="9" t="str">
        <f>IFERROR(INDEX(akva!I:I,MATCH(B224,akva!K:K,0),0),"")</f>
        <v/>
      </c>
      <c r="H224" s="10" t="str">
        <f>IFERROR(INDEX('04-07'!N:N,MATCH(B224,'04-07'!C:C,0),0),"")</f>
        <v/>
      </c>
      <c r="I224" s="10" t="str">
        <f>IFERROR(INDEX('04-21'!X:X,MATCH(B224,'04-21'!Z:Z,0),0),"")</f>
        <v/>
      </c>
      <c r="J224" s="10" t="str">
        <f>IFERROR(INDEX('04-28'!M:M,MATCH(B224,'04-28'!O:O,0),0),"")</f>
        <v/>
      </c>
      <c r="K224" s="10">
        <f>IFERROR(INDEX('05-26'!Y:Y,MATCH(B224,'05-26'!AA:AA,0),0),"")</f>
        <v>693</v>
      </c>
      <c r="L224" s="10" t="str">
        <f>IFERROR(INDEX('06-16'!X:X,MATCH(B224,'06-16'!Z:Z,0),0),"")</f>
        <v/>
      </c>
      <c r="M224" s="10" t="str">
        <f>IFERROR(INDEX('07-08'!S:S,MATCH(B224,'07-08'!B:B,0),0),"")</f>
        <v/>
      </c>
      <c r="N224" s="10" t="str">
        <f>IFERROR(INDEX('07-21'!V:V,MATCH(B224,'07-21'!X:X,0),0),"")</f>
        <v/>
      </c>
      <c r="O224" s="10" t="str">
        <f>IFERROR(INDEX('08-04'!H:H,MATCH(B224,'08-04'!I:I,0),0),"")</f>
        <v/>
      </c>
      <c r="P224" s="10" t="str">
        <f>IFERROR(INDEX('08-05'!R:R,MATCH(B224,'08-05'!S:S,0),0),"")</f>
        <v/>
      </c>
      <c r="Q224" s="10">
        <f>IFERROR(INDEX('08-18'!U:U,MATCH(B224,'08-18'!V:V,0),0),"")</f>
        <v>677</v>
      </c>
      <c r="R224" s="5">
        <f>IFERROR(INDEX('09-01'!M:M,MATCH(B224,'09-01'!N:N,0),0),"")</f>
        <v>699</v>
      </c>
      <c r="S224" s="9">
        <f t="shared" si="11"/>
        <v>3</v>
      </c>
      <c r="T224" s="44">
        <f t="shared" si="12"/>
        <v>2069</v>
      </c>
      <c r="U224" s="44">
        <f t="shared" si="10"/>
        <v>689.66666666666663</v>
      </c>
      <c r="V224" s="44" t="str">
        <f>IFERROR(SUMPRODUCT(LARGE(G224:R224,{1;2;3;4;5})),"NA")</f>
        <v>NA</v>
      </c>
      <c r="W224" s="45" t="str">
        <f>IFERROR(SUMPRODUCT(LARGE(G224:R224,{1;2;3;4;5;6;7;8;9;10})),"NA")</f>
        <v>NA</v>
      </c>
    </row>
    <row r="225" spans="1:23" s="25" customFormat="1" x14ac:dyDescent="0.25">
      <c r="A225" s="14">
        <v>222</v>
      </c>
      <c r="B225" s="2" t="s">
        <v>146</v>
      </c>
      <c r="C225" s="1"/>
      <c r="D225" s="1"/>
      <c r="E225" s="1"/>
      <c r="F225" s="2"/>
      <c r="G225" s="9">
        <f>IFERROR(INDEX(akva!I:I,MATCH(B225,akva!K:K,0),0),"")</f>
        <v>634</v>
      </c>
      <c r="H225" s="10" t="str">
        <f>IFERROR(INDEX('04-07'!N:N,MATCH(B225,'04-07'!C:C,0),0),"")</f>
        <v/>
      </c>
      <c r="I225" s="10" t="str">
        <f>IFERROR(INDEX('04-21'!X:X,MATCH(B225,'04-21'!Z:Z,0),0),"")</f>
        <v/>
      </c>
      <c r="J225" s="10">
        <f>IFERROR(INDEX('04-28'!M:M,MATCH(B225,'04-28'!O:O,0),0),"")</f>
        <v>774</v>
      </c>
      <c r="K225" s="10" t="str">
        <f>IFERROR(INDEX('05-26'!Y:Y,MATCH(B225,'05-26'!AA:AA,0),0),"")</f>
        <v/>
      </c>
      <c r="L225" s="10" t="str">
        <f>IFERROR(INDEX('06-16'!X:X,MATCH(B225,'06-16'!Z:Z,0),0),"")</f>
        <v/>
      </c>
      <c r="M225" s="10" t="str">
        <f>IFERROR(INDEX('07-08'!S:S,MATCH(B225,'07-08'!B:B,0),0),"")</f>
        <v/>
      </c>
      <c r="N225" s="10" t="str">
        <f>IFERROR(INDEX('07-21'!V:V,MATCH(B225,'07-21'!X:X,0),0),"")</f>
        <v/>
      </c>
      <c r="O225" s="10" t="str">
        <f>IFERROR(INDEX('08-04'!H:H,MATCH(B225,'08-04'!I:I,0),0),"")</f>
        <v/>
      </c>
      <c r="P225" s="10" t="str">
        <f>IFERROR(INDEX('08-05'!R:R,MATCH(B225,'08-05'!S:S,0),0),"")</f>
        <v/>
      </c>
      <c r="Q225" s="10" t="str">
        <f>IFERROR(INDEX('08-18'!U:U,MATCH(B225,'08-18'!V:V,0),0),"")</f>
        <v/>
      </c>
      <c r="R225" s="5">
        <f>IFERROR(INDEX('09-01'!M:M,MATCH(B225,'09-01'!N:N,0),0),"")</f>
        <v>659</v>
      </c>
      <c r="S225" s="9">
        <f t="shared" si="11"/>
        <v>3</v>
      </c>
      <c r="T225" s="44">
        <f t="shared" si="12"/>
        <v>2067</v>
      </c>
      <c r="U225" s="44">
        <f t="shared" si="10"/>
        <v>689</v>
      </c>
      <c r="V225" s="44" t="str">
        <f>IFERROR(SUMPRODUCT(LARGE(G225:R225,{1;2;3;4;5})),"NA")</f>
        <v>NA</v>
      </c>
      <c r="W225" s="45" t="str">
        <f>IFERROR(SUMPRODUCT(LARGE(G225:R225,{1;2;3;4;5;6;7;8;9;10})),"NA")</f>
        <v>NA</v>
      </c>
    </row>
    <row r="226" spans="1:23" s="25" customFormat="1" x14ac:dyDescent="0.25">
      <c r="A226" s="14">
        <v>223</v>
      </c>
      <c r="B226" s="2" t="s">
        <v>1539</v>
      </c>
      <c r="C226" s="1"/>
      <c r="D226" s="1"/>
      <c r="E226" s="1"/>
      <c r="F226" s="2"/>
      <c r="G226" s="9" t="str">
        <f>IFERROR(INDEX(akva!I:I,MATCH(B226,akva!K:K,0),0),"")</f>
        <v/>
      </c>
      <c r="H226" s="10" t="str">
        <f>IFERROR(INDEX('04-07'!N:N,MATCH(B226,'04-07'!C:C,0),0),"")</f>
        <v/>
      </c>
      <c r="I226" s="10">
        <f>IFERROR(INDEX('04-21'!X:X,MATCH(B226,'04-21'!Z:Z,0),0),"")</f>
        <v>504</v>
      </c>
      <c r="J226" s="10" t="str">
        <f>IFERROR(INDEX('04-28'!M:M,MATCH(B226,'04-28'!O:O,0),0),"")</f>
        <v/>
      </c>
      <c r="K226" s="10" t="str">
        <f>IFERROR(INDEX('05-26'!Y:Y,MATCH(B226,'05-26'!AA:AA,0),0),"")</f>
        <v/>
      </c>
      <c r="L226" s="10">
        <f>IFERROR(INDEX('06-16'!X:X,MATCH(B226,'06-16'!Z:Z,0),0),"")</f>
        <v>499</v>
      </c>
      <c r="M226" s="10" t="str">
        <f>IFERROR(INDEX('07-08'!S:S,MATCH(B226,'07-08'!B:B,0),0),"")</f>
        <v/>
      </c>
      <c r="N226" s="10">
        <f>IFERROR(INDEX('07-21'!V:V,MATCH(B226,'07-21'!X:X,0),0),"")</f>
        <v>530</v>
      </c>
      <c r="O226" s="10" t="str">
        <f>IFERROR(INDEX('08-04'!H:H,MATCH(B226,'08-04'!I:I,0),0),"")</f>
        <v/>
      </c>
      <c r="P226" s="10" t="str">
        <f>IFERROR(INDEX('08-05'!R:R,MATCH(B226,'08-05'!S:S,0),0),"")</f>
        <v/>
      </c>
      <c r="Q226" s="10" t="str">
        <f>IFERROR(INDEX('08-18'!U:U,MATCH(B226,'08-18'!V:V,0),0),"")</f>
        <v/>
      </c>
      <c r="R226" s="5">
        <f>IFERROR(INDEX('09-01'!M:M,MATCH(B226,'09-01'!N:N,0),0),"")</f>
        <v>525</v>
      </c>
      <c r="S226" s="9">
        <f t="shared" si="11"/>
        <v>4</v>
      </c>
      <c r="T226" s="44">
        <f t="shared" si="12"/>
        <v>2058</v>
      </c>
      <c r="U226" s="44">
        <f t="shared" si="10"/>
        <v>514.5</v>
      </c>
      <c r="V226" s="44" t="str">
        <f>IFERROR(SUMPRODUCT(LARGE(G226:R226,{1;2;3;4;5})),"NA")</f>
        <v>NA</v>
      </c>
      <c r="W226" s="45" t="str">
        <f>IFERROR(SUMPRODUCT(LARGE(G226:R226,{1;2;3;4;5;6;7;8;9;10})),"NA")</f>
        <v>NA</v>
      </c>
    </row>
    <row r="227" spans="1:23" s="25" customFormat="1" x14ac:dyDescent="0.25">
      <c r="A227" s="14">
        <v>224</v>
      </c>
      <c r="B227" s="2" t="s">
        <v>1879</v>
      </c>
      <c r="C227" s="1"/>
      <c r="D227" s="1"/>
      <c r="E227" s="1"/>
      <c r="F227" s="2"/>
      <c r="G227" s="9" t="str">
        <f>IFERROR(INDEX(akva!I:I,MATCH(B227,akva!K:K,0),0),"")</f>
        <v/>
      </c>
      <c r="H227" s="10" t="str">
        <f>IFERROR(INDEX('04-07'!N:N,MATCH(B227,'04-07'!C:C,0),0),"")</f>
        <v/>
      </c>
      <c r="I227" s="10">
        <f>IFERROR(INDEX('04-21'!X:X,MATCH(B227,'04-21'!Z:Z,0),0),"")</f>
        <v>633</v>
      </c>
      <c r="J227" s="10" t="str">
        <f>IFERROR(INDEX('04-28'!M:M,MATCH(B227,'04-28'!O:O,0),0),"")</f>
        <v/>
      </c>
      <c r="K227" s="10" t="str">
        <f>IFERROR(INDEX('05-26'!Y:Y,MATCH(B227,'05-26'!AA:AA,0),0),"")</f>
        <v/>
      </c>
      <c r="L227" s="10">
        <f>IFERROR(INDEX('06-16'!X:X,MATCH(B227,'06-16'!Z:Z,0),0),"")</f>
        <v>683</v>
      </c>
      <c r="M227" s="10">
        <f>IFERROR(INDEX('07-08'!S:S,MATCH(B227,'07-08'!B:B,0),0),"")</f>
        <v>739</v>
      </c>
      <c r="N227" s="10" t="str">
        <f>IFERROR(INDEX('07-21'!V:V,MATCH(B227,'07-21'!X:X,0),0),"")</f>
        <v/>
      </c>
      <c r="O227" s="10" t="str">
        <f>IFERROR(INDEX('08-04'!H:H,MATCH(B227,'08-04'!I:I,0),0),"")</f>
        <v/>
      </c>
      <c r="P227" s="10" t="str">
        <f>IFERROR(INDEX('08-05'!R:R,MATCH(B227,'08-05'!S:S,0),0),"")</f>
        <v/>
      </c>
      <c r="Q227" s="10" t="str">
        <f>IFERROR(INDEX('08-18'!U:U,MATCH(B227,'08-18'!V:V,0),0),"")</f>
        <v/>
      </c>
      <c r="R227" s="5" t="str">
        <f>IFERROR(INDEX('09-01'!M:M,MATCH(B227,'09-01'!N:N,0),0),"")</f>
        <v/>
      </c>
      <c r="S227" s="9">
        <f t="shared" si="11"/>
        <v>3</v>
      </c>
      <c r="T227" s="44">
        <f t="shared" si="12"/>
        <v>2055</v>
      </c>
      <c r="U227" s="44">
        <f t="shared" si="10"/>
        <v>685</v>
      </c>
      <c r="V227" s="44" t="str">
        <f>IFERROR(SUMPRODUCT(LARGE(G227:R227,{1;2;3;4;5})),"NA")</f>
        <v>NA</v>
      </c>
      <c r="W227" s="45" t="str">
        <f>IFERROR(SUMPRODUCT(LARGE(G227:R227,{1;2;3;4;5;6;7;8;9;10})),"NA")</f>
        <v>NA</v>
      </c>
    </row>
    <row r="228" spans="1:23" s="25" customFormat="1" x14ac:dyDescent="0.25">
      <c r="A228" s="14">
        <v>225</v>
      </c>
      <c r="B228" s="2" t="s">
        <v>151</v>
      </c>
      <c r="C228" s="1"/>
      <c r="D228" s="1"/>
      <c r="E228" s="1"/>
      <c r="F228" s="2"/>
      <c r="G228" s="9">
        <f>IFERROR(INDEX(akva!I:I,MATCH(B228,akva!K:K,0),0),"")</f>
        <v>695</v>
      </c>
      <c r="H228" s="10" t="str">
        <f>IFERROR(INDEX('04-07'!N:N,MATCH(B228,'04-07'!C:C,0),0),"")</f>
        <v/>
      </c>
      <c r="I228" s="10" t="str">
        <f>IFERROR(INDEX('04-21'!X:X,MATCH(B228,'04-21'!Z:Z,0),0),"")</f>
        <v/>
      </c>
      <c r="J228" s="10">
        <f>IFERROR(INDEX('04-28'!M:M,MATCH(B228,'04-28'!O:O,0),0),"")</f>
        <v>703</v>
      </c>
      <c r="K228" s="10" t="str">
        <f>IFERROR(INDEX('05-26'!Y:Y,MATCH(B228,'05-26'!AA:AA,0),0),"")</f>
        <v/>
      </c>
      <c r="L228" s="10" t="str">
        <f>IFERROR(INDEX('06-16'!X:X,MATCH(B228,'06-16'!Z:Z,0),0),"")</f>
        <v/>
      </c>
      <c r="M228" s="10" t="str">
        <f>IFERROR(INDEX('07-08'!S:S,MATCH(B228,'07-08'!B:B,0),0),"")</f>
        <v/>
      </c>
      <c r="N228" s="10" t="str">
        <f>IFERROR(INDEX('07-21'!V:V,MATCH(B228,'07-21'!X:X,0),0),"")</f>
        <v/>
      </c>
      <c r="O228" s="10" t="str">
        <f>IFERROR(INDEX('08-04'!H:H,MATCH(B228,'08-04'!I:I,0),0),"")</f>
        <v/>
      </c>
      <c r="P228" s="10" t="str">
        <f>IFERROR(INDEX('08-05'!R:R,MATCH(B228,'08-05'!S:S,0),0),"")</f>
        <v/>
      </c>
      <c r="Q228" s="10">
        <f>IFERROR(INDEX('08-18'!U:U,MATCH(B228,'08-18'!V:V,0),0),"")</f>
        <v>648</v>
      </c>
      <c r="R228" s="5" t="str">
        <f>IFERROR(INDEX('09-01'!M:M,MATCH(B228,'09-01'!N:N,0),0),"")</f>
        <v/>
      </c>
      <c r="S228" s="9">
        <f t="shared" si="11"/>
        <v>3</v>
      </c>
      <c r="T228" s="44">
        <f t="shared" si="12"/>
        <v>2046</v>
      </c>
      <c r="U228" s="44">
        <f t="shared" si="10"/>
        <v>682</v>
      </c>
      <c r="V228" s="44" t="str">
        <f>IFERROR(SUMPRODUCT(LARGE(G228:R228,{1;2;3;4;5})),"NA")</f>
        <v>NA</v>
      </c>
      <c r="W228" s="45" t="str">
        <f>IFERROR(SUMPRODUCT(LARGE(G228:R228,{1;2;3;4;5;6;7;8;9;10})),"NA")</f>
        <v>NA</v>
      </c>
    </row>
    <row r="229" spans="1:23" s="25" customFormat="1" x14ac:dyDescent="0.25">
      <c r="A229" s="14">
        <v>226</v>
      </c>
      <c r="B229" s="2" t="s">
        <v>1735</v>
      </c>
      <c r="C229" s="1"/>
      <c r="D229" s="1"/>
      <c r="E229" s="1"/>
      <c r="F229" s="2"/>
      <c r="G229" s="9" t="str">
        <f>IFERROR(INDEX(akva!I:I,MATCH(B229,akva!K:K,0),0),"")</f>
        <v/>
      </c>
      <c r="H229" s="10" t="str">
        <f>IFERROR(INDEX('04-07'!N:N,MATCH(B229,'04-07'!C:C,0),0),"")</f>
        <v/>
      </c>
      <c r="I229" s="10" t="str">
        <f>IFERROR(INDEX('04-21'!X:X,MATCH(B229,'04-21'!Z:Z,0),0),"")</f>
        <v/>
      </c>
      <c r="J229" s="10" t="str">
        <f>IFERROR(INDEX('04-28'!M:M,MATCH(B229,'04-28'!O:O,0),0),"")</f>
        <v/>
      </c>
      <c r="K229" s="10">
        <f>IFERROR(INDEX('05-26'!Y:Y,MATCH(B229,'05-26'!AA:AA,0),0),"")</f>
        <v>648</v>
      </c>
      <c r="L229" s="10" t="str">
        <f>IFERROR(INDEX('06-16'!X:X,MATCH(B229,'06-16'!Z:Z,0),0),"")</f>
        <v/>
      </c>
      <c r="M229" s="10">
        <f>IFERROR(INDEX('07-08'!S:S,MATCH(B229,'07-08'!B:B,0),0),"")</f>
        <v>705</v>
      </c>
      <c r="N229" s="10" t="str">
        <f>IFERROR(INDEX('07-21'!V:V,MATCH(B229,'07-21'!X:X,0),0),"")</f>
        <v/>
      </c>
      <c r="O229" s="10" t="str">
        <f>IFERROR(INDEX('08-04'!H:H,MATCH(B229,'08-04'!I:I,0),0),"")</f>
        <v/>
      </c>
      <c r="P229" s="10" t="str">
        <f>IFERROR(INDEX('08-05'!R:R,MATCH(B229,'08-05'!S:S,0),0),"")</f>
        <v/>
      </c>
      <c r="Q229" s="10" t="str">
        <f>IFERROR(INDEX('08-18'!U:U,MATCH(B229,'08-18'!V:V,0),0),"")</f>
        <v/>
      </c>
      <c r="R229" s="5">
        <f>IFERROR(INDEX('09-01'!M:M,MATCH(B229,'09-01'!N:N,0),0),"")</f>
        <v>693</v>
      </c>
      <c r="S229" s="9">
        <f t="shared" si="11"/>
        <v>3</v>
      </c>
      <c r="T229" s="44">
        <f t="shared" si="12"/>
        <v>2046</v>
      </c>
      <c r="U229" s="44">
        <f t="shared" si="10"/>
        <v>682</v>
      </c>
      <c r="V229" s="44" t="str">
        <f>IFERROR(SUMPRODUCT(LARGE(G229:R229,{1;2;3;4;5})),"NA")</f>
        <v>NA</v>
      </c>
      <c r="W229" s="45" t="str">
        <f>IFERROR(SUMPRODUCT(LARGE(G229:R229,{1;2;3;4;5;6;7;8;9;10})),"NA")</f>
        <v>NA</v>
      </c>
    </row>
    <row r="230" spans="1:23" s="25" customFormat="1" x14ac:dyDescent="0.25">
      <c r="A230" s="14">
        <v>227</v>
      </c>
      <c r="B230" s="2" t="s">
        <v>1951</v>
      </c>
      <c r="C230" s="1"/>
      <c r="D230" s="1"/>
      <c r="E230" s="1"/>
      <c r="F230" s="2"/>
      <c r="G230" s="9" t="str">
        <f>IFERROR(INDEX(akva!I:I,MATCH(B230,akva!K:K,0),0),"")</f>
        <v/>
      </c>
      <c r="H230" s="10" t="str">
        <f>IFERROR(INDEX('04-07'!N:N,MATCH(B230,'04-07'!C:C,0),0),"")</f>
        <v/>
      </c>
      <c r="I230" s="10" t="str">
        <f>IFERROR(INDEX('04-21'!X:X,MATCH(B230,'04-21'!Z:Z,0),0),"")</f>
        <v/>
      </c>
      <c r="J230" s="10" t="str">
        <f>IFERROR(INDEX('04-28'!M:M,MATCH(B230,'04-28'!O:O,0),0),"")</f>
        <v/>
      </c>
      <c r="K230" s="10" t="str">
        <f>IFERROR(INDEX('05-26'!Y:Y,MATCH(B230,'05-26'!AA:AA,0),0),"")</f>
        <v/>
      </c>
      <c r="L230" s="10" t="str">
        <f>IFERROR(INDEX('06-16'!X:X,MATCH(B230,'06-16'!Z:Z,0),0),"")</f>
        <v/>
      </c>
      <c r="M230" s="10">
        <f>IFERROR(INDEX('07-08'!S:S,MATCH(B230,'07-08'!B:B,0),0),"")</f>
        <v>1128</v>
      </c>
      <c r="N230" s="10" t="str">
        <f>IFERROR(INDEX('07-21'!V:V,MATCH(B230,'07-21'!X:X,0),0),"")</f>
        <v/>
      </c>
      <c r="O230" s="10">
        <f>IFERROR(INDEX('08-04'!H:H,MATCH(B230,'08-04'!I:I,0),0),"")</f>
        <v>891</v>
      </c>
      <c r="P230" s="10" t="str">
        <f>IFERROR(INDEX('08-05'!R:R,MATCH(B230,'08-05'!S:S,0),0),"")</f>
        <v/>
      </c>
      <c r="Q230" s="10" t="str">
        <f>IFERROR(INDEX('08-18'!U:U,MATCH(B230,'08-18'!V:V,0),0),"")</f>
        <v/>
      </c>
      <c r="R230" s="5" t="str">
        <f>IFERROR(INDEX('09-01'!M:M,MATCH(B230,'09-01'!N:N,0),0),"")</f>
        <v/>
      </c>
      <c r="S230" s="9">
        <f t="shared" si="11"/>
        <v>2</v>
      </c>
      <c r="T230" s="44">
        <f t="shared" si="12"/>
        <v>2019</v>
      </c>
      <c r="U230" s="44">
        <f t="shared" si="10"/>
        <v>1009.5</v>
      </c>
      <c r="V230" s="44" t="str">
        <f>IFERROR(SUMPRODUCT(LARGE(G230:R230,{1;2;3;4;5})),"NA")</f>
        <v>NA</v>
      </c>
      <c r="W230" s="45" t="str">
        <f>IFERROR(SUMPRODUCT(LARGE(G230:R230,{1;2;3;4;5;6;7;8;9;10})),"NA")</f>
        <v>NA</v>
      </c>
    </row>
    <row r="231" spans="1:23" s="25" customFormat="1" x14ac:dyDescent="0.25">
      <c r="A231" s="14">
        <v>228</v>
      </c>
      <c r="B231" s="2" t="s">
        <v>1430</v>
      </c>
      <c r="C231" s="1"/>
      <c r="D231" s="1"/>
      <c r="E231" s="1"/>
      <c r="F231" s="2"/>
      <c r="G231" s="9" t="str">
        <f>IFERROR(INDEX(akva!I:I,MATCH(B231,akva!K:K,0),0),"")</f>
        <v/>
      </c>
      <c r="H231" s="10" t="str">
        <f>IFERROR(INDEX('04-07'!N:N,MATCH(B231,'04-07'!C:C,0),0),"")</f>
        <v/>
      </c>
      <c r="I231" s="10">
        <f>IFERROR(INDEX('04-21'!X:X,MATCH(B231,'04-21'!Z:Z,0),0),"")</f>
        <v>637</v>
      </c>
      <c r="J231" s="10" t="str">
        <f>IFERROR(INDEX('04-28'!M:M,MATCH(B231,'04-28'!O:O,0),0),"")</f>
        <v/>
      </c>
      <c r="K231" s="10">
        <f>IFERROR(INDEX('05-26'!Y:Y,MATCH(B231,'05-26'!AA:AA,0),0),"")</f>
        <v>686</v>
      </c>
      <c r="L231" s="10">
        <f>IFERROR(INDEX('06-16'!X:X,MATCH(B231,'06-16'!Z:Z,0),0),"")</f>
        <v>679</v>
      </c>
      <c r="M231" s="10" t="str">
        <f>IFERROR(INDEX('07-08'!S:S,MATCH(B231,'07-08'!B:B,0),0),"")</f>
        <v/>
      </c>
      <c r="N231" s="10" t="str">
        <f>IFERROR(INDEX('07-21'!V:V,MATCH(B231,'07-21'!X:X,0),0),"")</f>
        <v/>
      </c>
      <c r="O231" s="10" t="str">
        <f>IFERROR(INDEX('08-04'!H:H,MATCH(B231,'08-04'!I:I,0),0),"")</f>
        <v/>
      </c>
      <c r="P231" s="10" t="str">
        <f>IFERROR(INDEX('08-05'!R:R,MATCH(B231,'08-05'!S:S,0),0),"")</f>
        <v/>
      </c>
      <c r="Q231" s="10" t="str">
        <f>IFERROR(INDEX('08-18'!U:U,MATCH(B231,'08-18'!V:V,0),0),"")</f>
        <v/>
      </c>
      <c r="R231" s="5" t="str">
        <f>IFERROR(INDEX('09-01'!M:M,MATCH(B231,'09-01'!N:N,0),0),"")</f>
        <v/>
      </c>
      <c r="S231" s="9">
        <f t="shared" si="11"/>
        <v>3</v>
      </c>
      <c r="T231" s="44">
        <f t="shared" si="12"/>
        <v>2002</v>
      </c>
      <c r="U231" s="44">
        <f t="shared" si="10"/>
        <v>667.33333333333337</v>
      </c>
      <c r="V231" s="44" t="str">
        <f>IFERROR(SUMPRODUCT(LARGE(G231:R231,{1;2;3;4;5})),"NA")</f>
        <v>NA</v>
      </c>
      <c r="W231" s="45" t="str">
        <f>IFERROR(SUMPRODUCT(LARGE(G231:R231,{1;2;3;4;5;6;7;8;9;10})),"NA")</f>
        <v>NA</v>
      </c>
    </row>
    <row r="232" spans="1:23" s="25" customFormat="1" x14ac:dyDescent="0.25">
      <c r="A232" s="14">
        <v>229</v>
      </c>
      <c r="B232" s="2" t="s">
        <v>1719</v>
      </c>
      <c r="C232" s="1"/>
      <c r="D232" s="1"/>
      <c r="E232" s="1"/>
      <c r="F232" s="2"/>
      <c r="G232" s="9" t="str">
        <f>IFERROR(INDEX(akva!I:I,MATCH(B232,akva!K:K,0),0),"")</f>
        <v/>
      </c>
      <c r="H232" s="10" t="str">
        <f>IFERROR(INDEX('04-07'!N:N,MATCH(B232,'04-07'!C:C,0),0),"")</f>
        <v/>
      </c>
      <c r="I232" s="10" t="str">
        <f>IFERROR(INDEX('04-21'!X:X,MATCH(B232,'04-21'!Z:Z,0),0),"")</f>
        <v/>
      </c>
      <c r="J232" s="10" t="str">
        <f>IFERROR(INDEX('04-28'!M:M,MATCH(B232,'04-28'!O:O,0),0),"")</f>
        <v/>
      </c>
      <c r="K232" s="10">
        <f>IFERROR(INDEX('05-26'!Y:Y,MATCH(B232,'05-26'!AA:AA,0),0),"")</f>
        <v>567</v>
      </c>
      <c r="L232" s="10" t="str">
        <f>IFERROR(INDEX('06-16'!X:X,MATCH(B232,'06-16'!Z:Z,0),0),"")</f>
        <v/>
      </c>
      <c r="M232" s="10" t="str">
        <f>IFERROR(INDEX('07-08'!S:S,MATCH(B232,'07-08'!B:B,0),0),"")</f>
        <v/>
      </c>
      <c r="N232" s="10">
        <f>IFERROR(INDEX('07-21'!V:V,MATCH(B232,'07-21'!X:X,0),0),"")</f>
        <v>708</v>
      </c>
      <c r="O232" s="10" t="str">
        <f>IFERROR(INDEX('08-04'!H:H,MATCH(B232,'08-04'!I:I,0),0),"")</f>
        <v/>
      </c>
      <c r="P232" s="10" t="str">
        <f>IFERROR(INDEX('08-05'!R:R,MATCH(B232,'08-05'!S:S,0),0),"")</f>
        <v/>
      </c>
      <c r="Q232" s="10">
        <f>IFERROR(INDEX('08-18'!U:U,MATCH(B232,'08-18'!V:V,0),0),"")</f>
        <v>723</v>
      </c>
      <c r="R232" s="5" t="str">
        <f>IFERROR(INDEX('09-01'!M:M,MATCH(B232,'09-01'!N:N,0),0),"")</f>
        <v/>
      </c>
      <c r="S232" s="9">
        <f t="shared" si="11"/>
        <v>3</v>
      </c>
      <c r="T232" s="44">
        <f t="shared" si="12"/>
        <v>1998</v>
      </c>
      <c r="U232" s="44">
        <f t="shared" si="10"/>
        <v>666</v>
      </c>
      <c r="V232" s="44" t="str">
        <f>IFERROR(SUMPRODUCT(LARGE(G232:R232,{1;2;3;4;5})),"NA")</f>
        <v>NA</v>
      </c>
      <c r="W232" s="45" t="str">
        <f>IFERROR(SUMPRODUCT(LARGE(G232:R232,{1;2;3;4;5;6;7;8;9;10})),"NA")</f>
        <v>NA</v>
      </c>
    </row>
    <row r="233" spans="1:23" s="25" customFormat="1" x14ac:dyDescent="0.25">
      <c r="A233" s="14">
        <v>230</v>
      </c>
      <c r="B233" s="2" t="s">
        <v>2354</v>
      </c>
      <c r="C233" s="1"/>
      <c r="D233" s="1"/>
      <c r="E233" s="1"/>
      <c r="F233" s="2"/>
      <c r="G233" s="9" t="str">
        <f>IFERROR(INDEX(akva!I:I,MATCH(B233,akva!K:K,0),0),"")</f>
        <v/>
      </c>
      <c r="H233" s="10" t="str">
        <f>IFERROR(INDEX('04-07'!N:N,MATCH(B233,'04-07'!C:C,0),0),"")</f>
        <v/>
      </c>
      <c r="I233" s="10" t="str">
        <f>IFERROR(INDEX('04-21'!X:X,MATCH(B233,'04-21'!Z:Z,0),0),"")</f>
        <v/>
      </c>
      <c r="J233" s="10" t="str">
        <f>IFERROR(INDEX('04-28'!M:M,MATCH(B233,'04-28'!O:O,0),0),"")</f>
        <v/>
      </c>
      <c r="K233" s="10" t="str">
        <f>IFERROR(INDEX('05-26'!Y:Y,MATCH(B233,'05-26'!AA:AA,0),0),"")</f>
        <v/>
      </c>
      <c r="L233" s="10" t="str">
        <f>IFERROR(INDEX('06-16'!X:X,MATCH(B233,'06-16'!Z:Z,0),0),"")</f>
        <v/>
      </c>
      <c r="M233" s="10" t="str">
        <f>IFERROR(INDEX('07-08'!S:S,MATCH(B233,'07-08'!B:B,0),0),"")</f>
        <v/>
      </c>
      <c r="N233" s="10">
        <f>IFERROR(INDEX('07-21'!V:V,MATCH(B233,'07-21'!X:X,0),0),"")</f>
        <v>645</v>
      </c>
      <c r="O233" s="10" t="str">
        <f>IFERROR(INDEX('08-04'!H:H,MATCH(B233,'08-04'!I:I,0),0),"")</f>
        <v/>
      </c>
      <c r="P233" s="10" t="str">
        <f>IFERROR(INDEX('08-05'!R:R,MATCH(B233,'08-05'!S:S,0),0),"")</f>
        <v/>
      </c>
      <c r="Q233" s="10">
        <f>IFERROR(INDEX('08-18'!U:U,MATCH(B233,'08-18'!V:V,0),0),"")</f>
        <v>659</v>
      </c>
      <c r="R233" s="5">
        <f>IFERROR(INDEX('09-01'!M:M,MATCH(B233,'09-01'!N:N,0),0),"")</f>
        <v>689</v>
      </c>
      <c r="S233" s="9">
        <f t="shared" si="11"/>
        <v>3</v>
      </c>
      <c r="T233" s="44">
        <f t="shared" si="12"/>
        <v>1993</v>
      </c>
      <c r="U233" s="44">
        <f t="shared" si="10"/>
        <v>664.33333333333337</v>
      </c>
      <c r="V233" s="44" t="str">
        <f>IFERROR(SUMPRODUCT(LARGE(G233:R233,{1;2;3;4;5})),"NA")</f>
        <v>NA</v>
      </c>
      <c r="W233" s="45" t="str">
        <f>IFERROR(SUMPRODUCT(LARGE(G233:R233,{1;2;3;4;5;6;7;8;9;10})),"NA")</f>
        <v>NA</v>
      </c>
    </row>
    <row r="234" spans="1:23" s="25" customFormat="1" x14ac:dyDescent="0.25">
      <c r="A234" s="14">
        <v>231</v>
      </c>
      <c r="B234" s="2" t="s">
        <v>149</v>
      </c>
      <c r="C234" s="1"/>
      <c r="D234" s="1"/>
      <c r="E234" s="1"/>
      <c r="F234" s="2"/>
      <c r="G234" s="9">
        <f>IFERROR(INDEX(akva!I:I,MATCH(B234,akva!K:K,0),0),"")</f>
        <v>994</v>
      </c>
      <c r="H234" s="10" t="str">
        <f>IFERROR(INDEX('04-07'!N:N,MATCH(B234,'04-07'!C:C,0),0),"")</f>
        <v/>
      </c>
      <c r="I234" s="10" t="str">
        <f>IFERROR(INDEX('04-21'!X:X,MATCH(B234,'04-21'!Z:Z,0),0),"")</f>
        <v/>
      </c>
      <c r="J234" s="10">
        <f>IFERROR(INDEX('04-28'!M:M,MATCH(B234,'04-28'!O:O,0),0),"")</f>
        <v>990</v>
      </c>
      <c r="K234" s="10" t="str">
        <f>IFERROR(INDEX('05-26'!Y:Y,MATCH(B234,'05-26'!AA:AA,0),0),"")</f>
        <v/>
      </c>
      <c r="L234" s="10" t="str">
        <f>IFERROR(INDEX('06-16'!X:X,MATCH(B234,'06-16'!Z:Z,0),0),"")</f>
        <v/>
      </c>
      <c r="M234" s="10" t="str">
        <f>IFERROR(INDEX('07-08'!S:S,MATCH(B234,'07-08'!B:B,0),0),"")</f>
        <v/>
      </c>
      <c r="N234" s="10" t="str">
        <f>IFERROR(INDEX('07-21'!V:V,MATCH(B234,'07-21'!X:X,0),0),"")</f>
        <v/>
      </c>
      <c r="O234" s="10">
        <f>IFERROR(INDEX('08-04'!H:H,MATCH(B234,'08-04'!I:I,0),0),"")</f>
        <v>0</v>
      </c>
      <c r="P234" s="10" t="str">
        <f>IFERROR(INDEX('08-05'!R:R,MATCH(B234,'08-05'!S:S,0),0),"")</f>
        <v/>
      </c>
      <c r="Q234" s="10" t="str">
        <f>IFERROR(INDEX('08-18'!U:U,MATCH(B234,'08-18'!V:V,0),0),"")</f>
        <v/>
      </c>
      <c r="R234" s="5" t="str">
        <f>IFERROR(INDEX('09-01'!M:M,MATCH(B234,'09-01'!N:N,0),0),"")</f>
        <v/>
      </c>
      <c r="S234" s="9">
        <f t="shared" si="11"/>
        <v>2</v>
      </c>
      <c r="T234" s="44">
        <f t="shared" si="12"/>
        <v>1984</v>
      </c>
      <c r="U234" s="44">
        <f t="shared" si="10"/>
        <v>992</v>
      </c>
      <c r="V234" s="44" t="str">
        <f>IFERROR(SUMPRODUCT(LARGE(G234:R234,{1;2;3;4;5})),"NA")</f>
        <v>NA</v>
      </c>
      <c r="W234" s="45" t="str">
        <f>IFERROR(SUMPRODUCT(LARGE(G234:R234,{1;2;3;4;5;6;7;8;9;10})),"NA")</f>
        <v>NA</v>
      </c>
    </row>
    <row r="235" spans="1:23" s="25" customFormat="1" x14ac:dyDescent="0.25">
      <c r="A235" s="14">
        <v>232</v>
      </c>
      <c r="B235" s="2" t="s">
        <v>1529</v>
      </c>
      <c r="C235" s="1"/>
      <c r="D235" s="1"/>
      <c r="E235" s="1"/>
      <c r="F235" s="2"/>
      <c r="G235" s="9" t="str">
        <f>IFERROR(INDEX(akva!I:I,MATCH(B235,akva!K:K,0),0),"")</f>
        <v/>
      </c>
      <c r="H235" s="10" t="str">
        <f>IFERROR(INDEX('04-07'!N:N,MATCH(B235,'04-07'!C:C,0),0),"")</f>
        <v/>
      </c>
      <c r="I235" s="10">
        <f>IFERROR(INDEX('04-21'!X:X,MATCH(B235,'04-21'!Z:Z,0),0),"")</f>
        <v>650</v>
      </c>
      <c r="J235" s="10" t="str">
        <f>IFERROR(INDEX('04-28'!M:M,MATCH(B235,'04-28'!O:O,0),0),"")</f>
        <v/>
      </c>
      <c r="K235" s="10" t="str">
        <f>IFERROR(INDEX('05-26'!Y:Y,MATCH(B235,'05-26'!AA:AA,0),0),"")</f>
        <v/>
      </c>
      <c r="L235" s="10">
        <f>IFERROR(INDEX('06-16'!X:X,MATCH(B235,'06-16'!Z:Z,0),0),"")</f>
        <v>646</v>
      </c>
      <c r="M235" s="10" t="str">
        <f>IFERROR(INDEX('07-08'!S:S,MATCH(B235,'07-08'!B:B,0),0),"")</f>
        <v/>
      </c>
      <c r="N235" s="10">
        <f>IFERROR(INDEX('07-21'!V:V,MATCH(B235,'07-21'!X:X,0),0),"")</f>
        <v>683</v>
      </c>
      <c r="O235" s="10" t="str">
        <f>IFERROR(INDEX('08-04'!H:H,MATCH(B235,'08-04'!I:I,0),0),"")</f>
        <v/>
      </c>
      <c r="P235" s="10" t="str">
        <f>IFERROR(INDEX('08-05'!R:R,MATCH(B235,'08-05'!S:S,0),0),"")</f>
        <v/>
      </c>
      <c r="Q235" s="10" t="str">
        <f>IFERROR(INDEX('08-18'!U:U,MATCH(B235,'08-18'!V:V,0),0),"")</f>
        <v/>
      </c>
      <c r="R235" s="5" t="str">
        <f>IFERROR(INDEX('09-01'!M:M,MATCH(B235,'09-01'!N:N,0),0),"")</f>
        <v/>
      </c>
      <c r="S235" s="9">
        <f t="shared" si="11"/>
        <v>3</v>
      </c>
      <c r="T235" s="44">
        <f t="shared" si="12"/>
        <v>1979</v>
      </c>
      <c r="U235" s="44">
        <f t="shared" si="10"/>
        <v>659.66666666666663</v>
      </c>
      <c r="V235" s="44" t="str">
        <f>IFERROR(SUMPRODUCT(LARGE(G235:R235,{1;2;3;4;5})),"NA")</f>
        <v>NA</v>
      </c>
      <c r="W235" s="45" t="str">
        <f>IFERROR(SUMPRODUCT(LARGE(G235:R235,{1;2;3;4;5;6;7;8;9;10})),"NA")</f>
        <v>NA</v>
      </c>
    </row>
    <row r="236" spans="1:23" s="25" customFormat="1" x14ac:dyDescent="0.25">
      <c r="A236" s="14">
        <v>233</v>
      </c>
      <c r="B236" s="2" t="s">
        <v>1764</v>
      </c>
      <c r="C236" s="1"/>
      <c r="D236" s="1"/>
      <c r="E236" s="1"/>
      <c r="F236" s="2"/>
      <c r="G236" s="9" t="str">
        <f>IFERROR(INDEX(akva!I:I,MATCH(B236,akva!K:K,0),0),"")</f>
        <v/>
      </c>
      <c r="H236" s="10" t="str">
        <f>IFERROR(INDEX('04-07'!N:N,MATCH(B236,'04-07'!C:C,0),0),"")</f>
        <v/>
      </c>
      <c r="I236" s="10" t="str">
        <f>IFERROR(INDEX('04-21'!X:X,MATCH(B236,'04-21'!Z:Z,0),0),"")</f>
        <v/>
      </c>
      <c r="J236" s="10" t="str">
        <f>IFERROR(INDEX('04-28'!M:M,MATCH(B236,'04-28'!O:O,0),0),"")</f>
        <v/>
      </c>
      <c r="K236" s="10">
        <f>IFERROR(INDEX('05-26'!Y:Y,MATCH(B236,'05-26'!AA:AA,0),0),"")</f>
        <v>0</v>
      </c>
      <c r="L236" s="10">
        <f>IFERROR(INDEX('06-16'!X:X,MATCH(B236,'06-16'!Z:Z,0),0),"")</f>
        <v>617</v>
      </c>
      <c r="M236" s="10" t="str">
        <f>IFERROR(INDEX('07-08'!S:S,MATCH(B236,'07-08'!B:B,0),0),"")</f>
        <v/>
      </c>
      <c r="N236" s="10">
        <f>IFERROR(INDEX('07-21'!V:V,MATCH(B236,'07-21'!X:X,0),0),"")</f>
        <v>675</v>
      </c>
      <c r="O236" s="10" t="str">
        <f>IFERROR(INDEX('08-04'!H:H,MATCH(B236,'08-04'!I:I,0),0),"")</f>
        <v/>
      </c>
      <c r="P236" s="10" t="str">
        <f>IFERROR(INDEX('08-05'!R:R,MATCH(B236,'08-05'!S:S,0),0),"")</f>
        <v/>
      </c>
      <c r="Q236" s="10" t="str">
        <f>IFERROR(INDEX('08-18'!U:U,MATCH(B236,'08-18'!V:V,0),0),"")</f>
        <v/>
      </c>
      <c r="R236" s="5">
        <f>IFERROR(INDEX('09-01'!M:M,MATCH(B236,'09-01'!N:N,0),0),"")</f>
        <v>685</v>
      </c>
      <c r="S236" s="9">
        <f t="shared" si="11"/>
        <v>3</v>
      </c>
      <c r="T236" s="44">
        <f t="shared" si="12"/>
        <v>1977</v>
      </c>
      <c r="U236" s="44">
        <f t="shared" si="10"/>
        <v>659</v>
      </c>
      <c r="V236" s="44" t="str">
        <f>IFERROR(SUMPRODUCT(LARGE(G236:R236,{1;2;3;4;5})),"NA")</f>
        <v>NA</v>
      </c>
      <c r="W236" s="45" t="str">
        <f>IFERROR(SUMPRODUCT(LARGE(G236:R236,{1;2;3;4;5;6;7;8;9;10})),"NA")</f>
        <v>NA</v>
      </c>
    </row>
    <row r="237" spans="1:23" s="25" customFormat="1" x14ac:dyDescent="0.25">
      <c r="A237" s="14">
        <v>234</v>
      </c>
      <c r="B237" s="2" t="s">
        <v>1499</v>
      </c>
      <c r="C237" s="1"/>
      <c r="D237" s="1"/>
      <c r="E237" s="1"/>
      <c r="F237" s="2"/>
      <c r="G237" s="9" t="str">
        <f>IFERROR(INDEX(akva!I:I,MATCH(B237,akva!K:K,0),0),"")</f>
        <v/>
      </c>
      <c r="H237" s="10" t="str">
        <f>IFERROR(INDEX('04-07'!N:N,MATCH(B237,'04-07'!C:C,0),0),"")</f>
        <v/>
      </c>
      <c r="I237" s="10">
        <f>IFERROR(INDEX('04-21'!X:X,MATCH(B237,'04-21'!Z:Z,0),0),"")</f>
        <v>665</v>
      </c>
      <c r="J237" s="10" t="str">
        <f>IFERROR(INDEX('04-28'!M:M,MATCH(B237,'04-28'!O:O,0),0),"")</f>
        <v/>
      </c>
      <c r="K237" s="10">
        <f>IFERROR(INDEX('05-26'!Y:Y,MATCH(B237,'05-26'!AA:AA,0),0),"")</f>
        <v>652</v>
      </c>
      <c r="L237" s="10" t="str">
        <f>IFERROR(INDEX('06-16'!X:X,MATCH(B237,'06-16'!Z:Z,0),0),"")</f>
        <v/>
      </c>
      <c r="M237" s="10">
        <f>IFERROR(INDEX('07-08'!S:S,MATCH(B237,'07-08'!B:B,0),0),"")</f>
        <v>634</v>
      </c>
      <c r="N237" s="10" t="str">
        <f>IFERROR(INDEX('07-21'!V:V,MATCH(B237,'07-21'!X:X,0),0),"")</f>
        <v/>
      </c>
      <c r="O237" s="10" t="str">
        <f>IFERROR(INDEX('08-04'!H:H,MATCH(B237,'08-04'!I:I,0),0),"")</f>
        <v/>
      </c>
      <c r="P237" s="10" t="str">
        <f>IFERROR(INDEX('08-05'!R:R,MATCH(B237,'08-05'!S:S,0),0),"")</f>
        <v/>
      </c>
      <c r="Q237" s="10" t="str">
        <f>IFERROR(INDEX('08-18'!U:U,MATCH(B237,'08-18'!V:V,0),0),"")</f>
        <v/>
      </c>
      <c r="R237" s="5" t="str">
        <f>IFERROR(INDEX('09-01'!M:M,MATCH(B237,'09-01'!N:N,0),0),"")</f>
        <v/>
      </c>
      <c r="S237" s="9">
        <f t="shared" si="11"/>
        <v>3</v>
      </c>
      <c r="T237" s="44">
        <f t="shared" si="12"/>
        <v>1951</v>
      </c>
      <c r="U237" s="44">
        <f t="shared" si="10"/>
        <v>650.33333333333337</v>
      </c>
      <c r="V237" s="44" t="str">
        <f>IFERROR(SUMPRODUCT(LARGE(G237:R237,{1;2;3;4;5})),"NA")</f>
        <v>NA</v>
      </c>
      <c r="W237" s="45" t="str">
        <f>IFERROR(SUMPRODUCT(LARGE(G237:R237,{1;2;3;4;5;6;7;8;9;10})),"NA")</f>
        <v>NA</v>
      </c>
    </row>
    <row r="238" spans="1:23" s="25" customFormat="1" x14ac:dyDescent="0.25">
      <c r="A238" s="14">
        <v>235</v>
      </c>
      <c r="B238" s="2" t="s">
        <v>142</v>
      </c>
      <c r="C238" s="1"/>
      <c r="D238" s="1"/>
      <c r="E238" s="1"/>
      <c r="F238" s="2"/>
      <c r="G238" s="9">
        <f>IFERROR(INDEX(akva!I:I,MATCH(B238,akva!K:K,0),0),"")</f>
        <v>697</v>
      </c>
      <c r="H238" s="10" t="str">
        <f>IFERROR(INDEX('04-07'!N:N,MATCH(B238,'04-07'!C:C,0),0),"")</f>
        <v/>
      </c>
      <c r="I238" s="10">
        <f>IFERROR(INDEX('04-21'!X:X,MATCH(B238,'04-21'!Z:Z,0),0),"")</f>
        <v>626</v>
      </c>
      <c r="J238" s="10" t="str">
        <f>IFERROR(INDEX('04-28'!M:M,MATCH(B238,'04-28'!O:O,0),0),"")</f>
        <v/>
      </c>
      <c r="K238" s="10">
        <f>IFERROR(INDEX('05-26'!Y:Y,MATCH(B238,'05-26'!AA:AA,0),0),"")</f>
        <v>619</v>
      </c>
      <c r="L238" s="10" t="str">
        <f>IFERROR(INDEX('06-16'!X:X,MATCH(B238,'06-16'!Z:Z,0),0),"")</f>
        <v/>
      </c>
      <c r="M238" s="10" t="str">
        <f>IFERROR(INDEX('07-08'!S:S,MATCH(B238,'07-08'!B:B,0),0),"")</f>
        <v/>
      </c>
      <c r="N238" s="10" t="str">
        <f>IFERROR(INDEX('07-21'!V:V,MATCH(B238,'07-21'!X:X,0),0),"")</f>
        <v/>
      </c>
      <c r="O238" s="10" t="str">
        <f>IFERROR(INDEX('08-04'!H:H,MATCH(B238,'08-04'!I:I,0),0),"")</f>
        <v/>
      </c>
      <c r="P238" s="10" t="str">
        <f>IFERROR(INDEX('08-05'!R:R,MATCH(B238,'08-05'!S:S,0),0),"")</f>
        <v/>
      </c>
      <c r="Q238" s="10" t="str">
        <f>IFERROR(INDEX('08-18'!U:U,MATCH(B238,'08-18'!V:V,0),0),"")</f>
        <v/>
      </c>
      <c r="R238" s="5" t="str">
        <f>IFERROR(INDEX('09-01'!M:M,MATCH(B238,'09-01'!N:N,0),0),"")</f>
        <v/>
      </c>
      <c r="S238" s="9">
        <f t="shared" si="11"/>
        <v>3</v>
      </c>
      <c r="T238" s="44">
        <f t="shared" si="12"/>
        <v>1942</v>
      </c>
      <c r="U238" s="44">
        <f t="shared" si="10"/>
        <v>647.33333333333337</v>
      </c>
      <c r="V238" s="44" t="str">
        <f>IFERROR(SUMPRODUCT(LARGE(G238:R238,{1;2;3;4;5})),"NA")</f>
        <v>NA</v>
      </c>
      <c r="W238" s="45" t="str">
        <f>IFERROR(SUMPRODUCT(LARGE(G238:R238,{1;2;3;4;5;6;7;8;9;10})),"NA")</f>
        <v>NA</v>
      </c>
    </row>
    <row r="239" spans="1:23" s="25" customFormat="1" x14ac:dyDescent="0.25">
      <c r="A239" s="14">
        <v>236</v>
      </c>
      <c r="B239" s="2" t="s">
        <v>1742</v>
      </c>
      <c r="C239" s="1"/>
      <c r="D239" s="1"/>
      <c r="E239" s="1"/>
      <c r="F239" s="2"/>
      <c r="G239" s="9" t="str">
        <f>IFERROR(INDEX(akva!I:I,MATCH(B239,akva!K:K,0),0),"")</f>
        <v/>
      </c>
      <c r="H239" s="10" t="str">
        <f>IFERROR(INDEX('04-07'!N:N,MATCH(B239,'04-07'!C:C,0),0),"")</f>
        <v/>
      </c>
      <c r="I239" s="10" t="str">
        <f>IFERROR(INDEX('04-21'!X:X,MATCH(B239,'04-21'!Z:Z,0),0),"")</f>
        <v/>
      </c>
      <c r="J239" s="10" t="str">
        <f>IFERROR(INDEX('04-28'!M:M,MATCH(B239,'04-28'!O:O,0),0),"")</f>
        <v/>
      </c>
      <c r="K239" s="10">
        <f>IFERROR(INDEX('05-26'!Y:Y,MATCH(B239,'05-26'!AA:AA,0),0),"")</f>
        <v>636</v>
      </c>
      <c r="L239" s="10">
        <f>IFERROR(INDEX('06-16'!X:X,MATCH(B239,'06-16'!Z:Z,0),0),"")</f>
        <v>635</v>
      </c>
      <c r="M239" s="10" t="str">
        <f>IFERROR(INDEX('07-08'!S:S,MATCH(B239,'07-08'!B:B,0),0),"")</f>
        <v/>
      </c>
      <c r="N239" s="10" t="str">
        <f>IFERROR(INDEX('07-21'!V:V,MATCH(B239,'07-21'!X:X,0),0),"")</f>
        <v/>
      </c>
      <c r="O239" s="10" t="str">
        <f>IFERROR(INDEX('08-04'!H:H,MATCH(B239,'08-04'!I:I,0),0),"")</f>
        <v/>
      </c>
      <c r="P239" s="10" t="str">
        <f>IFERROR(INDEX('08-05'!R:R,MATCH(B239,'08-05'!S:S,0),0),"")</f>
        <v/>
      </c>
      <c r="Q239" s="10" t="str">
        <f>IFERROR(INDEX('08-18'!U:U,MATCH(B239,'08-18'!V:V,0),0),"")</f>
        <v/>
      </c>
      <c r="R239" s="5">
        <f>IFERROR(INDEX('09-01'!M:M,MATCH(B239,'09-01'!N:N,0),0),"")</f>
        <v>664</v>
      </c>
      <c r="S239" s="9">
        <f t="shared" si="11"/>
        <v>3</v>
      </c>
      <c r="T239" s="44">
        <f t="shared" si="12"/>
        <v>1935</v>
      </c>
      <c r="U239" s="44">
        <f t="shared" si="10"/>
        <v>645</v>
      </c>
      <c r="V239" s="44" t="str">
        <f>IFERROR(SUMPRODUCT(LARGE(G239:R239,{1;2;3;4;5})),"NA")</f>
        <v>NA</v>
      </c>
      <c r="W239" s="45" t="str">
        <f>IFERROR(SUMPRODUCT(LARGE(G239:R239,{1;2;3;4;5;6;7;8;9;10})),"NA")</f>
        <v>NA</v>
      </c>
    </row>
    <row r="240" spans="1:23" s="25" customFormat="1" x14ac:dyDescent="0.25">
      <c r="A240" s="14">
        <v>237</v>
      </c>
      <c r="B240" s="2" t="s">
        <v>1906</v>
      </c>
      <c r="C240" s="1"/>
      <c r="D240" s="1"/>
      <c r="E240" s="1"/>
      <c r="F240" s="2"/>
      <c r="G240" s="9" t="str">
        <f>IFERROR(INDEX(akva!I:I,MATCH(B240,akva!K:K,0),0),"")</f>
        <v/>
      </c>
      <c r="H240" s="10" t="str">
        <f>IFERROR(INDEX('04-07'!N:N,MATCH(B240,'04-07'!C:C,0),0),"")</f>
        <v/>
      </c>
      <c r="I240" s="10" t="str">
        <f>IFERROR(INDEX('04-21'!X:X,MATCH(B240,'04-21'!Z:Z,0),0),"")</f>
        <v/>
      </c>
      <c r="J240" s="10" t="str">
        <f>IFERROR(INDEX('04-28'!M:M,MATCH(B240,'04-28'!O:O,0),0),"")</f>
        <v/>
      </c>
      <c r="K240" s="10" t="str">
        <f>IFERROR(INDEX('05-26'!Y:Y,MATCH(B240,'05-26'!AA:AA,0),0),"")</f>
        <v/>
      </c>
      <c r="L240" s="10">
        <f>IFERROR(INDEX('06-16'!X:X,MATCH(B240,'06-16'!Z:Z,0),0),"")</f>
        <v>607</v>
      </c>
      <c r="M240" s="10" t="str">
        <f>IFERROR(INDEX('07-08'!S:S,MATCH(B240,'07-08'!B:B,0),0),"")</f>
        <v/>
      </c>
      <c r="N240" s="10" t="str">
        <f>IFERROR(INDEX('07-21'!V:V,MATCH(B240,'07-21'!X:X,0),0),"")</f>
        <v/>
      </c>
      <c r="O240" s="10" t="str">
        <f>IFERROR(INDEX('08-04'!H:H,MATCH(B240,'08-04'!I:I,0),0),"")</f>
        <v/>
      </c>
      <c r="P240" s="10" t="str">
        <f>IFERROR(INDEX('08-05'!R:R,MATCH(B240,'08-05'!S:S,0),0),"")</f>
        <v/>
      </c>
      <c r="Q240" s="10">
        <f>IFERROR(INDEX('08-18'!U:U,MATCH(B240,'08-18'!V:V,0),0),"")</f>
        <v>650</v>
      </c>
      <c r="R240" s="5">
        <f>IFERROR(INDEX('09-01'!M:M,MATCH(B240,'09-01'!N:N,0),0),"")</f>
        <v>659</v>
      </c>
      <c r="S240" s="9">
        <f t="shared" si="11"/>
        <v>3</v>
      </c>
      <c r="T240" s="44">
        <f t="shared" si="12"/>
        <v>1916</v>
      </c>
      <c r="U240" s="44">
        <f t="shared" si="10"/>
        <v>638.66666666666663</v>
      </c>
      <c r="V240" s="44" t="str">
        <f>IFERROR(SUMPRODUCT(LARGE(G240:R240,{1;2;3;4;5})),"NA")</f>
        <v>NA</v>
      </c>
      <c r="W240" s="45" t="str">
        <f>IFERROR(SUMPRODUCT(LARGE(G240:R240,{1;2;3;4;5;6;7;8;9;10})),"NA")</f>
        <v>NA</v>
      </c>
    </row>
    <row r="241" spans="1:23" s="25" customFormat="1" x14ac:dyDescent="0.25">
      <c r="A241" s="14">
        <v>238</v>
      </c>
      <c r="B241" s="2" t="s">
        <v>1907</v>
      </c>
      <c r="C241" s="1"/>
      <c r="D241" s="1"/>
      <c r="E241" s="1"/>
      <c r="F241" s="2"/>
      <c r="G241" s="9" t="str">
        <f>IFERROR(INDEX(akva!I:I,MATCH(B241,akva!K:K,0),0),"")</f>
        <v/>
      </c>
      <c r="H241" s="10" t="str">
        <f>IFERROR(INDEX('04-07'!N:N,MATCH(B241,'04-07'!C:C,0),0),"")</f>
        <v/>
      </c>
      <c r="I241" s="10" t="str">
        <f>IFERROR(INDEX('04-21'!X:X,MATCH(B241,'04-21'!Z:Z,0),0),"")</f>
        <v/>
      </c>
      <c r="J241" s="10" t="str">
        <f>IFERROR(INDEX('04-28'!M:M,MATCH(B241,'04-28'!O:O,0),0),"")</f>
        <v/>
      </c>
      <c r="K241" s="10" t="str">
        <f>IFERROR(INDEX('05-26'!Y:Y,MATCH(B241,'05-26'!AA:AA,0),0),"")</f>
        <v/>
      </c>
      <c r="L241" s="10">
        <f>IFERROR(INDEX('06-16'!X:X,MATCH(B241,'06-16'!Z:Z,0),0),"")</f>
        <v>637</v>
      </c>
      <c r="M241" s="10" t="str">
        <f>IFERROR(INDEX('07-08'!S:S,MATCH(B241,'07-08'!B:B,0),0),"")</f>
        <v/>
      </c>
      <c r="N241" s="10">
        <f>IFERROR(INDEX('07-21'!V:V,MATCH(B241,'07-21'!X:X,0),0),"")</f>
        <v>631</v>
      </c>
      <c r="O241" s="10" t="str">
        <f>IFERROR(INDEX('08-04'!H:H,MATCH(B241,'08-04'!I:I,0),0),"")</f>
        <v/>
      </c>
      <c r="P241" s="10" t="str">
        <f>IFERROR(INDEX('08-05'!R:R,MATCH(B241,'08-05'!S:S,0),0),"")</f>
        <v/>
      </c>
      <c r="Q241" s="10">
        <f>IFERROR(INDEX('08-18'!U:U,MATCH(B241,'08-18'!V:V,0),0),"")</f>
        <v>602</v>
      </c>
      <c r="R241" s="5" t="str">
        <f>IFERROR(INDEX('09-01'!M:M,MATCH(B241,'09-01'!N:N,0),0),"")</f>
        <v/>
      </c>
      <c r="S241" s="9">
        <f t="shared" si="11"/>
        <v>3</v>
      </c>
      <c r="T241" s="44">
        <f t="shared" si="12"/>
        <v>1870</v>
      </c>
      <c r="U241" s="44">
        <f t="shared" si="10"/>
        <v>623.33333333333337</v>
      </c>
      <c r="V241" s="44" t="str">
        <f>IFERROR(SUMPRODUCT(LARGE(G241:R241,{1;2;3;4;5})),"NA")</f>
        <v>NA</v>
      </c>
      <c r="W241" s="45" t="str">
        <f>IFERROR(SUMPRODUCT(LARGE(G241:R241,{1;2;3;4;5;6;7;8;9;10})),"NA")</f>
        <v>NA</v>
      </c>
    </row>
    <row r="242" spans="1:23" s="25" customFormat="1" x14ac:dyDescent="0.25">
      <c r="A242" s="14">
        <v>239</v>
      </c>
      <c r="B242" s="2" t="s">
        <v>1520</v>
      </c>
      <c r="C242" s="1"/>
      <c r="D242" s="1"/>
      <c r="E242" s="1"/>
      <c r="F242" s="2"/>
      <c r="G242" s="9" t="str">
        <f>IFERROR(INDEX(akva!I:I,MATCH(B242,akva!K:K,0),0),"")</f>
        <v/>
      </c>
      <c r="H242" s="10" t="str">
        <f>IFERROR(INDEX('04-07'!N:N,MATCH(B242,'04-07'!C:C,0),0),"")</f>
        <v/>
      </c>
      <c r="I242" s="10">
        <f>IFERROR(INDEX('04-21'!X:X,MATCH(B242,'04-21'!Z:Z,0),0),"")</f>
        <v>614</v>
      </c>
      <c r="J242" s="10" t="str">
        <f>IFERROR(INDEX('04-28'!M:M,MATCH(B242,'04-28'!O:O,0),0),"")</f>
        <v/>
      </c>
      <c r="K242" s="10" t="str">
        <f>IFERROR(INDEX('05-26'!Y:Y,MATCH(B242,'05-26'!AA:AA,0),0),"")</f>
        <v/>
      </c>
      <c r="L242" s="10" t="str">
        <f>IFERROR(INDEX('06-16'!X:X,MATCH(B242,'06-16'!Z:Z,0),0),"")</f>
        <v/>
      </c>
      <c r="M242" s="10" t="str">
        <f>IFERROR(INDEX('07-08'!S:S,MATCH(B242,'07-08'!B:B,0),0),"")</f>
        <v/>
      </c>
      <c r="N242" s="10">
        <f>IFERROR(INDEX('07-21'!V:V,MATCH(B242,'07-21'!X:X,0),0),"")</f>
        <v>586</v>
      </c>
      <c r="O242" s="10" t="str">
        <f>IFERROR(INDEX('08-04'!H:H,MATCH(B242,'08-04'!I:I,0),0),"")</f>
        <v/>
      </c>
      <c r="P242" s="10" t="str">
        <f>IFERROR(INDEX('08-05'!R:R,MATCH(B242,'08-05'!S:S,0),0),"")</f>
        <v/>
      </c>
      <c r="Q242" s="10" t="str">
        <f>IFERROR(INDEX('08-18'!U:U,MATCH(B242,'08-18'!V:V,0),0),"")</f>
        <v/>
      </c>
      <c r="R242" s="5">
        <f>IFERROR(INDEX('09-01'!M:M,MATCH(B242,'09-01'!N:N,0),0),"")</f>
        <v>655</v>
      </c>
      <c r="S242" s="9">
        <f t="shared" si="11"/>
        <v>3</v>
      </c>
      <c r="T242" s="44">
        <f t="shared" si="12"/>
        <v>1855</v>
      </c>
      <c r="U242" s="44">
        <f t="shared" si="10"/>
        <v>618.33333333333337</v>
      </c>
      <c r="V242" s="44" t="str">
        <f>IFERROR(SUMPRODUCT(LARGE(G242:R242,{1;2;3;4;5})),"NA")</f>
        <v>NA</v>
      </c>
      <c r="W242" s="45" t="str">
        <f>IFERROR(SUMPRODUCT(LARGE(G242:R242,{1;2;3;4;5;6;7;8;9;10})),"NA")</f>
        <v>NA</v>
      </c>
    </row>
    <row r="243" spans="1:23" s="25" customFormat="1" x14ac:dyDescent="0.25">
      <c r="A243" s="14">
        <v>240</v>
      </c>
      <c r="B243" s="2" t="s">
        <v>1968</v>
      </c>
      <c r="C243" s="1"/>
      <c r="D243" s="1"/>
      <c r="E243" s="1"/>
      <c r="F243" s="2"/>
      <c r="G243" s="9" t="str">
        <f>IFERROR(INDEX(akva!I:I,MATCH(B243,akva!K:K,0),0),"")</f>
        <v/>
      </c>
      <c r="H243" s="10" t="str">
        <f>IFERROR(INDEX('04-07'!N:N,MATCH(B243,'04-07'!C:C,0),0),"")</f>
        <v/>
      </c>
      <c r="I243" s="10" t="str">
        <f>IFERROR(INDEX('04-21'!X:X,MATCH(B243,'04-21'!Z:Z,0),0),"")</f>
        <v/>
      </c>
      <c r="J243" s="10" t="str">
        <f>IFERROR(INDEX('04-28'!M:M,MATCH(B243,'04-28'!O:O,0),0),"")</f>
        <v/>
      </c>
      <c r="K243" s="10" t="str">
        <f>IFERROR(INDEX('05-26'!Y:Y,MATCH(B243,'05-26'!AA:AA,0),0),"")</f>
        <v/>
      </c>
      <c r="L243" s="10" t="str">
        <f>IFERROR(INDEX('06-16'!X:X,MATCH(B243,'06-16'!Z:Z,0),0),"")</f>
        <v/>
      </c>
      <c r="M243" s="10">
        <f>IFERROR(INDEX('07-08'!S:S,MATCH(B243,'07-08'!B:B,0),0),"")</f>
        <v>984</v>
      </c>
      <c r="N243" s="10" t="str">
        <f>IFERROR(INDEX('07-21'!V:V,MATCH(B243,'07-21'!X:X,0),0),"")</f>
        <v/>
      </c>
      <c r="O243" s="10" t="str">
        <f>IFERROR(INDEX('08-04'!H:H,MATCH(B243,'08-04'!I:I,0),0),"")</f>
        <v/>
      </c>
      <c r="P243" s="10" t="str">
        <f>IFERROR(INDEX('08-05'!R:R,MATCH(B243,'08-05'!S:S,0),0),"")</f>
        <v/>
      </c>
      <c r="Q243" s="10">
        <f>IFERROR(INDEX('08-18'!U:U,MATCH(B243,'08-18'!V:V,0),0),"")</f>
        <v>865</v>
      </c>
      <c r="R243" s="5" t="str">
        <f>IFERROR(INDEX('09-01'!M:M,MATCH(B243,'09-01'!N:N,0),0),"")</f>
        <v/>
      </c>
      <c r="S243" s="9">
        <f t="shared" si="11"/>
        <v>2</v>
      </c>
      <c r="T243" s="44">
        <f t="shared" si="12"/>
        <v>1849</v>
      </c>
      <c r="U243" s="44">
        <f t="shared" si="10"/>
        <v>924.5</v>
      </c>
      <c r="V243" s="44" t="str">
        <f>IFERROR(SUMPRODUCT(LARGE(G243:R243,{1;2;3;4;5})),"NA")</f>
        <v>NA</v>
      </c>
      <c r="W243" s="45" t="str">
        <f>IFERROR(SUMPRODUCT(LARGE(G243:R243,{1;2;3;4;5;6;7;8;9;10})),"NA")</f>
        <v>NA</v>
      </c>
    </row>
    <row r="244" spans="1:23" s="25" customFormat="1" x14ac:dyDescent="0.25">
      <c r="A244" s="14">
        <v>241</v>
      </c>
      <c r="B244" s="2" t="s">
        <v>81</v>
      </c>
      <c r="C244" s="1"/>
      <c r="D244" s="1"/>
      <c r="E244" s="1"/>
      <c r="F244" s="2"/>
      <c r="G244" s="9" t="str">
        <f>IFERROR(INDEX(akva!I:I,MATCH(B244,akva!K:K,0),0),"")</f>
        <v/>
      </c>
      <c r="H244" s="10">
        <f>IFERROR(INDEX('04-07'!N:N,MATCH(B244,'04-07'!C:C,0),0),"")</f>
        <v>877</v>
      </c>
      <c r="I244" s="10" t="str">
        <f>IFERROR(INDEX('04-21'!X:X,MATCH(B244,'04-21'!Z:Z,0),0),"")</f>
        <v/>
      </c>
      <c r="J244" s="10" t="str">
        <f>IFERROR(INDEX('04-28'!M:M,MATCH(B244,'04-28'!O:O,0),0),"")</f>
        <v/>
      </c>
      <c r="K244" s="10" t="str">
        <f>IFERROR(INDEX('05-26'!Y:Y,MATCH(B244,'05-26'!AA:AA,0),0),"")</f>
        <v/>
      </c>
      <c r="L244" s="10" t="str">
        <f>IFERROR(INDEX('06-16'!X:X,MATCH(B244,'06-16'!Z:Z,0),0),"")</f>
        <v/>
      </c>
      <c r="M244" s="10">
        <f>IFERROR(INDEX('07-08'!S:S,MATCH(B244,'07-08'!B:B,0),0),"")</f>
        <v>966</v>
      </c>
      <c r="N244" s="10" t="str">
        <f>IFERROR(INDEX('07-21'!V:V,MATCH(B244,'07-21'!X:X,0),0),"")</f>
        <v/>
      </c>
      <c r="O244" s="10" t="str">
        <f>IFERROR(INDEX('08-04'!H:H,MATCH(B244,'08-04'!I:I,0),0),"")</f>
        <v/>
      </c>
      <c r="P244" s="10" t="str">
        <f>IFERROR(INDEX('08-05'!R:R,MATCH(B244,'08-05'!S:S,0),0),"")</f>
        <v/>
      </c>
      <c r="Q244" s="10" t="str">
        <f>IFERROR(INDEX('08-18'!U:U,MATCH(B244,'08-18'!V:V,0),0),"")</f>
        <v/>
      </c>
      <c r="R244" s="5" t="str">
        <f>IFERROR(INDEX('09-01'!M:M,MATCH(B244,'09-01'!N:N,0),0),"")</f>
        <v/>
      </c>
      <c r="S244" s="9">
        <f t="shared" si="11"/>
        <v>2</v>
      </c>
      <c r="T244" s="44">
        <f t="shared" si="12"/>
        <v>1843</v>
      </c>
      <c r="U244" s="44">
        <f t="shared" si="10"/>
        <v>921.5</v>
      </c>
      <c r="V244" s="44" t="str">
        <f>IFERROR(SUMPRODUCT(LARGE(G244:R244,{1;2;3;4;5})),"NA")</f>
        <v>NA</v>
      </c>
      <c r="W244" s="45" t="str">
        <f>IFERROR(SUMPRODUCT(LARGE(G244:R244,{1;2;3;4;5;6;7;8;9;10})),"NA")</f>
        <v>NA</v>
      </c>
    </row>
    <row r="245" spans="1:23" s="25" customFormat="1" x14ac:dyDescent="0.25">
      <c r="A245" s="14">
        <v>242</v>
      </c>
      <c r="B245" s="2" t="s">
        <v>1900</v>
      </c>
      <c r="C245" s="1"/>
      <c r="D245" s="1"/>
      <c r="E245" s="1"/>
      <c r="F245" s="2"/>
      <c r="G245" s="9" t="str">
        <f>IFERROR(INDEX(akva!I:I,MATCH(B245,akva!K:K,0),0),"")</f>
        <v/>
      </c>
      <c r="H245" s="10" t="str">
        <f>IFERROR(INDEX('04-07'!N:N,MATCH(B245,'04-07'!C:C,0),0),"")</f>
        <v/>
      </c>
      <c r="I245" s="10" t="str">
        <f>IFERROR(INDEX('04-21'!X:X,MATCH(B245,'04-21'!Z:Z,0),0),"")</f>
        <v/>
      </c>
      <c r="J245" s="10" t="str">
        <f>IFERROR(INDEX('04-28'!M:M,MATCH(B245,'04-28'!O:O,0),0),"")</f>
        <v/>
      </c>
      <c r="K245" s="10" t="str">
        <f>IFERROR(INDEX('05-26'!Y:Y,MATCH(B245,'05-26'!AA:AA,0),0),"")</f>
        <v/>
      </c>
      <c r="L245" s="10">
        <f>IFERROR(INDEX('06-16'!X:X,MATCH(B245,'06-16'!Z:Z,0),0),"")</f>
        <v>905</v>
      </c>
      <c r="M245" s="10">
        <f>IFERROR(INDEX('07-08'!S:S,MATCH(B245,'07-08'!B:B,0),0),"")</f>
        <v>0</v>
      </c>
      <c r="N245" s="10" t="str">
        <f>IFERROR(INDEX('07-21'!V:V,MATCH(B245,'07-21'!X:X,0),0),"")</f>
        <v/>
      </c>
      <c r="O245" s="10" t="str">
        <f>IFERROR(INDEX('08-04'!H:H,MATCH(B245,'08-04'!I:I,0),0),"")</f>
        <v/>
      </c>
      <c r="P245" s="10">
        <f>IFERROR(INDEX('08-05'!R:R,MATCH(B245,'08-05'!S:S,0),0),"")</f>
        <v>926</v>
      </c>
      <c r="Q245" s="10" t="str">
        <f>IFERROR(INDEX('08-18'!U:U,MATCH(B245,'08-18'!V:V,0),0),"")</f>
        <v/>
      </c>
      <c r="R245" s="5" t="str">
        <f>IFERROR(INDEX('09-01'!M:M,MATCH(B245,'09-01'!N:N,0),0),"")</f>
        <v/>
      </c>
      <c r="S245" s="9">
        <f t="shared" si="11"/>
        <v>2</v>
      </c>
      <c r="T245" s="44">
        <f t="shared" si="12"/>
        <v>1831</v>
      </c>
      <c r="U245" s="44">
        <f t="shared" si="10"/>
        <v>915.5</v>
      </c>
      <c r="V245" s="44" t="str">
        <f>IFERROR(SUMPRODUCT(LARGE(G245:R245,{1;2;3;4;5})),"NA")</f>
        <v>NA</v>
      </c>
      <c r="W245" s="45" t="str">
        <f>IFERROR(SUMPRODUCT(LARGE(G245:R245,{1;2;3;4;5;6;7;8;9;10})),"NA")</f>
        <v>NA</v>
      </c>
    </row>
    <row r="246" spans="1:23" s="25" customFormat="1" x14ac:dyDescent="0.25">
      <c r="A246" s="14">
        <v>243</v>
      </c>
      <c r="B246" s="2" t="s">
        <v>1462</v>
      </c>
      <c r="C246" s="1"/>
      <c r="D246" s="1"/>
      <c r="E246" s="1"/>
      <c r="F246" s="2"/>
      <c r="G246" s="9" t="str">
        <f>IFERROR(INDEX(akva!I:I,MATCH(B246,akva!K:K,0),0),"")</f>
        <v/>
      </c>
      <c r="H246" s="10" t="str">
        <f>IFERROR(INDEX('04-07'!N:N,MATCH(B246,'04-07'!C:C,0),0),"")</f>
        <v/>
      </c>
      <c r="I246" s="10">
        <f>IFERROR(INDEX('04-21'!X:X,MATCH(B246,'04-21'!Z:Z,0),0),"")</f>
        <v>895</v>
      </c>
      <c r="J246" s="10" t="str">
        <f>IFERROR(INDEX('04-28'!M:M,MATCH(B246,'04-28'!O:O,0),0),"")</f>
        <v/>
      </c>
      <c r="K246" s="10" t="str">
        <f>IFERROR(INDEX('05-26'!Y:Y,MATCH(B246,'05-26'!AA:AA,0),0),"")</f>
        <v/>
      </c>
      <c r="L246" s="10">
        <f>IFERROR(INDEX('06-16'!X:X,MATCH(B246,'06-16'!Z:Z,0),0),"")</f>
        <v>924</v>
      </c>
      <c r="M246" s="10" t="str">
        <f>IFERROR(INDEX('07-08'!S:S,MATCH(B246,'07-08'!B:B,0),0),"")</f>
        <v/>
      </c>
      <c r="N246" s="10" t="str">
        <f>IFERROR(INDEX('07-21'!V:V,MATCH(B246,'07-21'!X:X,0),0),"")</f>
        <v/>
      </c>
      <c r="O246" s="10" t="str">
        <f>IFERROR(INDEX('08-04'!H:H,MATCH(B246,'08-04'!I:I,0),0),"")</f>
        <v/>
      </c>
      <c r="P246" s="10">
        <f>IFERROR(INDEX('08-05'!R:R,MATCH(B246,'08-05'!S:S,0),0),"")</f>
        <v>0</v>
      </c>
      <c r="Q246" s="10" t="str">
        <f>IFERROR(INDEX('08-18'!U:U,MATCH(B246,'08-18'!V:V,0),0),"")</f>
        <v/>
      </c>
      <c r="R246" s="5" t="str">
        <f>IFERROR(INDEX('09-01'!M:M,MATCH(B246,'09-01'!N:N,0),0),"")</f>
        <v/>
      </c>
      <c r="S246" s="9">
        <f t="shared" si="11"/>
        <v>2</v>
      </c>
      <c r="T246" s="44">
        <f t="shared" si="12"/>
        <v>1819</v>
      </c>
      <c r="U246" s="44">
        <f t="shared" si="10"/>
        <v>909.5</v>
      </c>
      <c r="V246" s="44" t="str">
        <f>IFERROR(SUMPRODUCT(LARGE(G246:R246,{1;2;3;4;5})),"NA")</f>
        <v>NA</v>
      </c>
      <c r="W246" s="45" t="str">
        <f>IFERROR(SUMPRODUCT(LARGE(G246:R246,{1;2;3;4;5;6;7;8;9;10})),"NA")</f>
        <v>NA</v>
      </c>
    </row>
    <row r="247" spans="1:23" s="25" customFormat="1" x14ac:dyDescent="0.25">
      <c r="A247" s="14">
        <v>244</v>
      </c>
      <c r="B247" s="2" t="s">
        <v>817</v>
      </c>
      <c r="C247" s="1"/>
      <c r="D247" s="1"/>
      <c r="E247" s="1"/>
      <c r="F247" s="2"/>
      <c r="G247" s="9">
        <f>IFERROR(INDEX(akva!I:I,MATCH(B247,akva!K:K,0),0),"")</f>
        <v>858</v>
      </c>
      <c r="H247" s="10" t="str">
        <f>IFERROR(INDEX('04-07'!N:N,MATCH(B247,'04-07'!C:C,0),0),"")</f>
        <v/>
      </c>
      <c r="I247" s="10" t="str">
        <f>IFERROR(INDEX('04-21'!X:X,MATCH(B247,'04-21'!Z:Z,0),0),"")</f>
        <v/>
      </c>
      <c r="J247" s="10">
        <f>IFERROR(INDEX('04-28'!M:M,MATCH(B247,'04-28'!O:O,0),0),"")</f>
        <v>913</v>
      </c>
      <c r="K247" s="10" t="str">
        <f>IFERROR(INDEX('05-26'!Y:Y,MATCH(B247,'05-26'!AA:AA,0),0),"")</f>
        <v/>
      </c>
      <c r="L247" s="10" t="str">
        <f>IFERROR(INDEX('06-16'!X:X,MATCH(B247,'06-16'!Z:Z,0),0),"")</f>
        <v/>
      </c>
      <c r="M247" s="10" t="str">
        <f>IFERROR(INDEX('07-08'!S:S,MATCH(B247,'07-08'!B:B,0),0),"")</f>
        <v/>
      </c>
      <c r="N247" s="10" t="str">
        <f>IFERROR(INDEX('07-21'!V:V,MATCH(B247,'07-21'!X:X,0),0),"")</f>
        <v/>
      </c>
      <c r="O247" s="10" t="str">
        <f>IFERROR(INDEX('08-04'!H:H,MATCH(B247,'08-04'!I:I,0),0),"")</f>
        <v/>
      </c>
      <c r="P247" s="10" t="str">
        <f>IFERROR(INDEX('08-05'!R:R,MATCH(B247,'08-05'!S:S,0),0),"")</f>
        <v/>
      </c>
      <c r="Q247" s="10" t="str">
        <f>IFERROR(INDEX('08-18'!U:U,MATCH(B247,'08-18'!V:V,0),0),"")</f>
        <v/>
      </c>
      <c r="R247" s="5" t="str">
        <f>IFERROR(INDEX('09-01'!M:M,MATCH(B247,'09-01'!N:N,0),0),"")</f>
        <v/>
      </c>
      <c r="S247" s="9">
        <f t="shared" si="11"/>
        <v>2</v>
      </c>
      <c r="T247" s="44">
        <f t="shared" si="12"/>
        <v>1771</v>
      </c>
      <c r="U247" s="44">
        <f t="shared" si="10"/>
        <v>885.5</v>
      </c>
      <c r="V247" s="44" t="str">
        <f>IFERROR(SUMPRODUCT(LARGE(G247:R247,{1;2;3;4;5})),"NA")</f>
        <v>NA</v>
      </c>
      <c r="W247" s="45" t="str">
        <f>IFERROR(SUMPRODUCT(LARGE(G247:R247,{1;2;3;4;5;6;7;8;9;10})),"NA")</f>
        <v>NA</v>
      </c>
    </row>
    <row r="248" spans="1:23" s="25" customFormat="1" x14ac:dyDescent="0.25">
      <c r="A248" s="14">
        <v>245</v>
      </c>
      <c r="B248" s="2" t="s">
        <v>1974</v>
      </c>
      <c r="C248" s="1"/>
      <c r="D248" s="1"/>
      <c r="E248" s="1"/>
      <c r="F248" s="2"/>
      <c r="G248" s="9" t="str">
        <f>IFERROR(INDEX(akva!I:I,MATCH(B248,akva!K:K,0),0),"")</f>
        <v/>
      </c>
      <c r="H248" s="10" t="str">
        <f>IFERROR(INDEX('04-07'!N:N,MATCH(B248,'04-07'!C:C,0),0),"")</f>
        <v/>
      </c>
      <c r="I248" s="10" t="str">
        <f>IFERROR(INDEX('04-21'!X:X,MATCH(B248,'04-21'!Z:Z,0),0),"")</f>
        <v/>
      </c>
      <c r="J248" s="10" t="str">
        <f>IFERROR(INDEX('04-28'!M:M,MATCH(B248,'04-28'!O:O,0),0),"")</f>
        <v/>
      </c>
      <c r="K248" s="10" t="str">
        <f>IFERROR(INDEX('05-26'!Y:Y,MATCH(B248,'05-26'!AA:AA,0),0),"")</f>
        <v/>
      </c>
      <c r="L248" s="10" t="str">
        <f>IFERROR(INDEX('06-16'!X:X,MATCH(B248,'06-16'!Z:Z,0),0),"")</f>
        <v/>
      </c>
      <c r="M248" s="10">
        <f>IFERROR(INDEX('07-08'!S:S,MATCH(B248,'07-08'!B:B,0),0),"")</f>
        <v>933</v>
      </c>
      <c r="N248" s="10" t="str">
        <f>IFERROR(INDEX('07-21'!V:V,MATCH(B248,'07-21'!X:X,0),0),"")</f>
        <v/>
      </c>
      <c r="O248" s="10" t="str">
        <f>IFERROR(INDEX('08-04'!H:H,MATCH(B248,'08-04'!I:I,0),0),"")</f>
        <v/>
      </c>
      <c r="P248" s="10">
        <f>IFERROR(INDEX('08-05'!R:R,MATCH(B248,'08-05'!S:S,0),0),"")</f>
        <v>833</v>
      </c>
      <c r="Q248" s="10" t="str">
        <f>IFERROR(INDEX('08-18'!U:U,MATCH(B248,'08-18'!V:V,0),0),"")</f>
        <v/>
      </c>
      <c r="R248" s="5" t="str">
        <f>IFERROR(INDEX('09-01'!M:M,MATCH(B248,'09-01'!N:N,0),0),"")</f>
        <v/>
      </c>
      <c r="S248" s="9">
        <f t="shared" si="11"/>
        <v>2</v>
      </c>
      <c r="T248" s="44">
        <f t="shared" si="12"/>
        <v>1766</v>
      </c>
      <c r="U248" s="44">
        <f t="shared" si="10"/>
        <v>883</v>
      </c>
      <c r="V248" s="44" t="str">
        <f>IFERROR(SUMPRODUCT(LARGE(G248:R248,{1;2;3;4;5})),"NA")</f>
        <v>NA</v>
      </c>
      <c r="W248" s="45" t="str">
        <f>IFERROR(SUMPRODUCT(LARGE(G248:R248,{1;2;3;4;5;6;7;8;9;10})),"NA")</f>
        <v>NA</v>
      </c>
    </row>
    <row r="249" spans="1:23" s="25" customFormat="1" x14ac:dyDescent="0.25">
      <c r="A249" s="14">
        <v>246</v>
      </c>
      <c r="B249" s="2" t="s">
        <v>1718</v>
      </c>
      <c r="C249" s="1"/>
      <c r="D249" s="1"/>
      <c r="E249" s="1"/>
      <c r="F249" s="2"/>
      <c r="G249" s="9" t="str">
        <f>IFERROR(INDEX(akva!I:I,MATCH(B249,akva!K:K,0),0),"")</f>
        <v/>
      </c>
      <c r="H249" s="10" t="str">
        <f>IFERROR(INDEX('04-07'!N:N,MATCH(B249,'04-07'!C:C,0),0),"")</f>
        <v/>
      </c>
      <c r="I249" s="10" t="str">
        <f>IFERROR(INDEX('04-21'!X:X,MATCH(B249,'04-21'!Z:Z,0),0),"")</f>
        <v/>
      </c>
      <c r="J249" s="10" t="str">
        <f>IFERROR(INDEX('04-28'!M:M,MATCH(B249,'04-28'!O:O,0),0),"")</f>
        <v/>
      </c>
      <c r="K249" s="10">
        <f>IFERROR(INDEX('05-26'!Y:Y,MATCH(B249,'05-26'!AA:AA,0),0),"")</f>
        <v>869</v>
      </c>
      <c r="L249" s="10" t="str">
        <f>IFERROR(INDEX('06-16'!X:X,MATCH(B249,'06-16'!Z:Z,0),0),"")</f>
        <v/>
      </c>
      <c r="M249" s="10" t="str">
        <f>IFERROR(INDEX('07-08'!S:S,MATCH(B249,'07-08'!B:B,0),0),"")</f>
        <v/>
      </c>
      <c r="N249" s="10" t="str">
        <f>IFERROR(INDEX('07-21'!V:V,MATCH(B249,'07-21'!X:X,0),0),"")</f>
        <v/>
      </c>
      <c r="O249" s="10" t="str">
        <f>IFERROR(INDEX('08-04'!H:H,MATCH(B249,'08-04'!I:I,0),0),"")</f>
        <v/>
      </c>
      <c r="P249" s="10" t="str">
        <f>IFERROR(INDEX('08-05'!R:R,MATCH(B249,'08-05'!S:S,0),0),"")</f>
        <v/>
      </c>
      <c r="Q249" s="10" t="str">
        <f>IFERROR(INDEX('08-18'!U:U,MATCH(B249,'08-18'!V:V,0),0),"")</f>
        <v/>
      </c>
      <c r="R249" s="5">
        <f>IFERROR(INDEX('09-01'!M:M,MATCH(B249,'09-01'!N:N,0),0),"")</f>
        <v>882</v>
      </c>
      <c r="S249" s="9">
        <f t="shared" si="11"/>
        <v>2</v>
      </c>
      <c r="T249" s="44">
        <f t="shared" si="12"/>
        <v>1751</v>
      </c>
      <c r="U249" s="44">
        <f t="shared" si="10"/>
        <v>875.5</v>
      </c>
      <c r="V249" s="44" t="str">
        <f>IFERROR(SUMPRODUCT(LARGE(G249:R249,{1;2;3;4;5})),"NA")</f>
        <v>NA</v>
      </c>
      <c r="W249" s="45" t="str">
        <f>IFERROR(SUMPRODUCT(LARGE(G249:R249,{1;2;3;4;5;6;7;8;9;10})),"NA")</f>
        <v>NA</v>
      </c>
    </row>
    <row r="250" spans="1:23" s="25" customFormat="1" x14ac:dyDescent="0.25">
      <c r="A250" s="14">
        <v>247</v>
      </c>
      <c r="B250" s="2" t="s">
        <v>1916</v>
      </c>
      <c r="C250" s="1"/>
      <c r="D250" s="1"/>
      <c r="E250" s="1"/>
      <c r="F250" s="2"/>
      <c r="G250" s="9" t="str">
        <f>IFERROR(INDEX(akva!I:I,MATCH(B250,akva!K:K,0),0),"")</f>
        <v/>
      </c>
      <c r="H250" s="10" t="str">
        <f>IFERROR(INDEX('04-07'!N:N,MATCH(B250,'04-07'!C:C,0),0),"")</f>
        <v/>
      </c>
      <c r="I250" s="10" t="str">
        <f>IFERROR(INDEX('04-21'!X:X,MATCH(B250,'04-21'!Z:Z,0),0),"")</f>
        <v/>
      </c>
      <c r="J250" s="10" t="str">
        <f>IFERROR(INDEX('04-28'!M:M,MATCH(B250,'04-28'!O:O,0),0),"")</f>
        <v/>
      </c>
      <c r="K250" s="10" t="str">
        <f>IFERROR(INDEX('05-26'!Y:Y,MATCH(B250,'05-26'!AA:AA,0),0),"")</f>
        <v/>
      </c>
      <c r="L250" s="10">
        <f>IFERROR(INDEX('06-16'!X:X,MATCH(B250,'06-16'!Z:Z,0),0),"")</f>
        <v>568</v>
      </c>
      <c r="M250" s="10" t="str">
        <f>IFERROR(INDEX('07-08'!S:S,MATCH(B250,'07-08'!B:B,0),0),"")</f>
        <v/>
      </c>
      <c r="N250" s="10">
        <f>IFERROR(INDEX('07-21'!V:V,MATCH(B250,'07-21'!X:X,0),0),"")</f>
        <v>571</v>
      </c>
      <c r="O250" s="10" t="str">
        <f>IFERROR(INDEX('08-04'!H:H,MATCH(B250,'08-04'!I:I,0),0),"")</f>
        <v/>
      </c>
      <c r="P250" s="10" t="str">
        <f>IFERROR(INDEX('08-05'!R:R,MATCH(B250,'08-05'!S:S,0),0),"")</f>
        <v/>
      </c>
      <c r="Q250" s="10" t="str">
        <f>IFERROR(INDEX('08-18'!U:U,MATCH(B250,'08-18'!V:V,0),0),"")</f>
        <v/>
      </c>
      <c r="R250" s="5">
        <f>IFERROR(INDEX('09-01'!M:M,MATCH(B250,'09-01'!N:N,0),0),"")</f>
        <v>608</v>
      </c>
      <c r="S250" s="9">
        <f t="shared" si="11"/>
        <v>3</v>
      </c>
      <c r="T250" s="44">
        <f t="shared" si="12"/>
        <v>1747</v>
      </c>
      <c r="U250" s="44">
        <f t="shared" si="10"/>
        <v>582.33333333333337</v>
      </c>
      <c r="V250" s="44" t="str">
        <f>IFERROR(SUMPRODUCT(LARGE(G250:R250,{1;2;3;4;5})),"NA")</f>
        <v>NA</v>
      </c>
      <c r="W250" s="45" t="str">
        <f>IFERROR(SUMPRODUCT(LARGE(G250:R250,{1;2;3;4;5;6;7;8;9;10})),"NA")</f>
        <v>NA</v>
      </c>
    </row>
    <row r="251" spans="1:23" s="25" customFormat="1" x14ac:dyDescent="0.25">
      <c r="A251" s="14">
        <v>248</v>
      </c>
      <c r="B251" s="2" t="s">
        <v>1478</v>
      </c>
      <c r="C251" s="1"/>
      <c r="D251" s="1"/>
      <c r="E251" s="1"/>
      <c r="F251" s="2"/>
      <c r="G251" s="9" t="str">
        <f>IFERROR(INDEX(akva!I:I,MATCH(B251,akva!K:K,0),0),"")</f>
        <v/>
      </c>
      <c r="H251" s="10" t="str">
        <f>IFERROR(INDEX('04-07'!N:N,MATCH(B251,'04-07'!C:C,0),0),"")</f>
        <v/>
      </c>
      <c r="I251" s="10">
        <f>IFERROR(INDEX('04-21'!X:X,MATCH(B251,'04-21'!Z:Z,0),0),"")</f>
        <v>869</v>
      </c>
      <c r="J251" s="10" t="str">
        <f>IFERROR(INDEX('04-28'!M:M,MATCH(B251,'04-28'!O:O,0),0),"")</f>
        <v/>
      </c>
      <c r="K251" s="10" t="str">
        <f>IFERROR(INDEX('05-26'!Y:Y,MATCH(B251,'05-26'!AA:AA,0),0),"")</f>
        <v/>
      </c>
      <c r="L251" s="10">
        <f>IFERROR(INDEX('06-16'!X:X,MATCH(B251,'06-16'!Z:Z,0),0),"")</f>
        <v>872</v>
      </c>
      <c r="M251" s="10" t="str">
        <f>IFERROR(INDEX('07-08'!S:S,MATCH(B251,'07-08'!B:B,0),0),"")</f>
        <v/>
      </c>
      <c r="N251" s="10" t="str">
        <f>IFERROR(INDEX('07-21'!V:V,MATCH(B251,'07-21'!X:X,0),0),"")</f>
        <v/>
      </c>
      <c r="O251" s="10" t="str">
        <f>IFERROR(INDEX('08-04'!H:H,MATCH(B251,'08-04'!I:I,0),0),"")</f>
        <v/>
      </c>
      <c r="P251" s="10" t="str">
        <f>IFERROR(INDEX('08-05'!R:R,MATCH(B251,'08-05'!S:S,0),0),"")</f>
        <v/>
      </c>
      <c r="Q251" s="10" t="str">
        <f>IFERROR(INDEX('08-18'!U:U,MATCH(B251,'08-18'!V:V,0),0),"")</f>
        <v/>
      </c>
      <c r="R251" s="5" t="str">
        <f>IFERROR(INDEX('09-01'!M:M,MATCH(B251,'09-01'!N:N,0),0),"")</f>
        <v/>
      </c>
      <c r="S251" s="9">
        <f t="shared" si="11"/>
        <v>2</v>
      </c>
      <c r="T251" s="44">
        <f t="shared" si="12"/>
        <v>1741</v>
      </c>
      <c r="U251" s="44">
        <f t="shared" si="10"/>
        <v>870.5</v>
      </c>
      <c r="V251" s="44" t="str">
        <f>IFERROR(SUMPRODUCT(LARGE(G251:R251,{1;2;3;4;5})),"NA")</f>
        <v>NA</v>
      </c>
      <c r="W251" s="45" t="str">
        <f>IFERROR(SUMPRODUCT(LARGE(G251:R251,{1;2;3;4;5;6;7;8;9;10})),"NA")</f>
        <v>NA</v>
      </c>
    </row>
    <row r="252" spans="1:23" s="25" customFormat="1" x14ac:dyDescent="0.25">
      <c r="A252" s="14">
        <v>249</v>
      </c>
      <c r="B252" s="2" t="s">
        <v>1724</v>
      </c>
      <c r="C252" s="1"/>
      <c r="D252" s="1"/>
      <c r="E252" s="1"/>
      <c r="F252" s="2"/>
      <c r="G252" s="9" t="str">
        <f>IFERROR(INDEX(akva!I:I,MATCH(B252,akva!K:K,0),0),"")</f>
        <v/>
      </c>
      <c r="H252" s="10" t="str">
        <f>IFERROR(INDEX('04-07'!N:N,MATCH(B252,'04-07'!C:C,0),0),"")</f>
        <v/>
      </c>
      <c r="I252" s="10" t="str">
        <f>IFERROR(INDEX('04-21'!X:X,MATCH(B252,'04-21'!Z:Z,0),0),"")</f>
        <v/>
      </c>
      <c r="J252" s="10" t="str">
        <f>IFERROR(INDEX('04-28'!M:M,MATCH(B252,'04-28'!O:O,0),0),"")</f>
        <v/>
      </c>
      <c r="K252" s="10">
        <f>IFERROR(INDEX('05-26'!Y:Y,MATCH(B252,'05-26'!AA:AA,0),0),"")</f>
        <v>575</v>
      </c>
      <c r="L252" s="10" t="str">
        <f>IFERROR(INDEX('06-16'!X:X,MATCH(B252,'06-16'!Z:Z,0),0),"")</f>
        <v/>
      </c>
      <c r="M252" s="10" t="str">
        <f>IFERROR(INDEX('07-08'!S:S,MATCH(B252,'07-08'!B:B,0),0),"")</f>
        <v/>
      </c>
      <c r="N252" s="10" t="str">
        <f>IFERROR(INDEX('07-21'!V:V,MATCH(B252,'07-21'!X:X,0),0),"")</f>
        <v/>
      </c>
      <c r="O252" s="10" t="str">
        <f>IFERROR(INDEX('08-04'!H:H,MATCH(B252,'08-04'!I:I,0),0),"")</f>
        <v/>
      </c>
      <c r="P252" s="10" t="str">
        <f>IFERROR(INDEX('08-05'!R:R,MATCH(B252,'08-05'!S:S,0),0),"")</f>
        <v/>
      </c>
      <c r="Q252" s="10">
        <f>IFERROR(INDEX('08-18'!U:U,MATCH(B252,'08-18'!V:V,0),0),"")</f>
        <v>603</v>
      </c>
      <c r="R252" s="5">
        <f>IFERROR(INDEX('09-01'!M:M,MATCH(B252,'09-01'!N:N,0),0),"")</f>
        <v>554</v>
      </c>
      <c r="S252" s="9">
        <f t="shared" si="11"/>
        <v>3</v>
      </c>
      <c r="T252" s="44">
        <f t="shared" si="12"/>
        <v>1732</v>
      </c>
      <c r="U252" s="44">
        <f t="shared" si="10"/>
        <v>577.33333333333337</v>
      </c>
      <c r="V252" s="44" t="str">
        <f>IFERROR(SUMPRODUCT(LARGE(G252:R252,{1;2;3;4;5})),"NA")</f>
        <v>NA</v>
      </c>
      <c r="W252" s="45" t="str">
        <f>IFERROR(SUMPRODUCT(LARGE(G252:R252,{1;2;3;4;5;6;7;8;9;10})),"NA")</f>
        <v>NA</v>
      </c>
    </row>
    <row r="253" spans="1:23" s="25" customFormat="1" x14ac:dyDescent="0.25">
      <c r="A253" s="14">
        <v>250</v>
      </c>
      <c r="B253" s="2" t="s">
        <v>2554</v>
      </c>
      <c r="C253" s="1"/>
      <c r="D253" s="1"/>
      <c r="E253" s="1"/>
      <c r="F253" s="2"/>
      <c r="G253" s="9" t="str">
        <f>IFERROR(INDEX(akva!I:I,MATCH(B253,akva!K:K,0),0),"")</f>
        <v/>
      </c>
      <c r="H253" s="10" t="str">
        <f>IFERROR(INDEX('04-07'!N:N,MATCH(B253,'04-07'!C:C,0),0),"")</f>
        <v/>
      </c>
      <c r="I253" s="10" t="str">
        <f>IFERROR(INDEX('04-21'!X:X,MATCH(B253,'04-21'!Z:Z,0),0),"")</f>
        <v/>
      </c>
      <c r="J253" s="10" t="str">
        <f>IFERROR(INDEX('04-28'!M:M,MATCH(B253,'04-28'!O:O,0),0),"")</f>
        <v/>
      </c>
      <c r="K253" s="10" t="str">
        <f>IFERROR(INDEX('05-26'!Y:Y,MATCH(B253,'05-26'!AA:AA,0),0),"")</f>
        <v/>
      </c>
      <c r="L253" s="10" t="str">
        <f>IFERROR(INDEX('06-16'!X:X,MATCH(B253,'06-16'!Z:Z,0),0),"")</f>
        <v/>
      </c>
      <c r="M253" s="10" t="str">
        <f>IFERROR(INDEX('07-08'!S:S,MATCH(B253,'07-08'!B:B,0),0),"")</f>
        <v/>
      </c>
      <c r="N253" s="10" t="str">
        <f>IFERROR(INDEX('07-21'!V:V,MATCH(B253,'07-21'!X:X,0),0),"")</f>
        <v/>
      </c>
      <c r="O253" s="10">
        <f>IFERROR(INDEX('08-04'!H:H,MATCH(B253,'08-04'!I:I,0),0),"")</f>
        <v>852</v>
      </c>
      <c r="P253" s="10" t="str">
        <f>IFERROR(INDEX('08-05'!R:R,MATCH(B253,'08-05'!S:S,0),0),"")</f>
        <v/>
      </c>
      <c r="Q253" s="10" t="str">
        <f>IFERROR(INDEX('08-18'!U:U,MATCH(B253,'08-18'!V:V,0),0),"")</f>
        <v/>
      </c>
      <c r="R253" s="5">
        <f>IFERROR(INDEX('09-01'!M:M,MATCH(B253,'09-01'!N:N,0),0),"")</f>
        <v>868</v>
      </c>
      <c r="S253" s="9">
        <f t="shared" si="11"/>
        <v>2</v>
      </c>
      <c r="T253" s="44">
        <f t="shared" si="12"/>
        <v>1720</v>
      </c>
      <c r="U253" s="44">
        <f t="shared" si="10"/>
        <v>860</v>
      </c>
      <c r="V253" s="44" t="str">
        <f>IFERROR(SUMPRODUCT(LARGE(G253:R253,{1;2;3;4;5})),"NA")</f>
        <v>NA</v>
      </c>
      <c r="W253" s="45" t="str">
        <f>IFERROR(SUMPRODUCT(LARGE(G253:R253,{1;2;3;4;5;6;7;8;9;10})),"NA")</f>
        <v>NA</v>
      </c>
    </row>
    <row r="254" spans="1:23" s="25" customFormat="1" x14ac:dyDescent="0.25">
      <c r="A254" s="14">
        <v>251</v>
      </c>
      <c r="B254" s="2" t="s">
        <v>1705</v>
      </c>
      <c r="C254" s="1"/>
      <c r="D254" s="1"/>
      <c r="E254" s="1"/>
      <c r="F254" s="2"/>
      <c r="G254" s="9" t="str">
        <f>IFERROR(INDEX(akva!I:I,MATCH(B254,akva!K:K,0),0),"")</f>
        <v/>
      </c>
      <c r="H254" s="10" t="str">
        <f>IFERROR(INDEX('04-07'!N:N,MATCH(B254,'04-07'!C:C,0),0),"")</f>
        <v/>
      </c>
      <c r="I254" s="10" t="str">
        <f>IFERROR(INDEX('04-21'!X:X,MATCH(B254,'04-21'!Z:Z,0),0),"")</f>
        <v/>
      </c>
      <c r="J254" s="10" t="str">
        <f>IFERROR(INDEX('04-28'!M:M,MATCH(B254,'04-28'!O:O,0),0),"")</f>
        <v/>
      </c>
      <c r="K254" s="10">
        <f>IFERROR(INDEX('05-26'!Y:Y,MATCH(B254,'05-26'!AA:AA,0),0),"")</f>
        <v>865</v>
      </c>
      <c r="L254" s="10">
        <f>IFERROR(INDEX('06-16'!X:X,MATCH(B254,'06-16'!Z:Z,0),0),"")</f>
        <v>852</v>
      </c>
      <c r="M254" s="10" t="str">
        <f>IFERROR(INDEX('07-08'!S:S,MATCH(B254,'07-08'!B:B,0),0),"")</f>
        <v/>
      </c>
      <c r="N254" s="10" t="str">
        <f>IFERROR(INDEX('07-21'!V:V,MATCH(B254,'07-21'!X:X,0),0),"")</f>
        <v/>
      </c>
      <c r="O254" s="10" t="str">
        <f>IFERROR(INDEX('08-04'!H:H,MATCH(B254,'08-04'!I:I,0),0),"")</f>
        <v/>
      </c>
      <c r="P254" s="10" t="str">
        <f>IFERROR(INDEX('08-05'!R:R,MATCH(B254,'08-05'!S:S,0),0),"")</f>
        <v/>
      </c>
      <c r="Q254" s="10" t="str">
        <f>IFERROR(INDEX('08-18'!U:U,MATCH(B254,'08-18'!V:V,0),0),"")</f>
        <v/>
      </c>
      <c r="R254" s="5" t="str">
        <f>IFERROR(INDEX('09-01'!M:M,MATCH(B254,'09-01'!N:N,0),0),"")</f>
        <v/>
      </c>
      <c r="S254" s="9">
        <f t="shared" si="11"/>
        <v>2</v>
      </c>
      <c r="T254" s="44">
        <f t="shared" si="12"/>
        <v>1717</v>
      </c>
      <c r="U254" s="44">
        <f t="shared" si="10"/>
        <v>858.5</v>
      </c>
      <c r="V254" s="44" t="str">
        <f>IFERROR(SUMPRODUCT(LARGE(G254:R254,{1;2;3;4;5})),"NA")</f>
        <v>NA</v>
      </c>
      <c r="W254" s="45" t="str">
        <f>IFERROR(SUMPRODUCT(LARGE(G254:R254,{1;2;3;4;5;6;7;8;9;10})),"NA")</f>
        <v>NA</v>
      </c>
    </row>
    <row r="255" spans="1:23" s="25" customFormat="1" x14ac:dyDescent="0.25">
      <c r="A255" s="14">
        <v>252</v>
      </c>
      <c r="B255" s="2" t="s">
        <v>156</v>
      </c>
      <c r="C255" s="1"/>
      <c r="D255" s="1"/>
      <c r="E255" s="1"/>
      <c r="F255" s="2"/>
      <c r="G255" s="9">
        <f>IFERROR(INDEX(akva!I:I,MATCH(B255,akva!K:K,0),0),"")</f>
        <v>800</v>
      </c>
      <c r="H255" s="10" t="str">
        <f>IFERROR(INDEX('04-07'!N:N,MATCH(B255,'04-07'!C:C,0),0),"")</f>
        <v/>
      </c>
      <c r="I255" s="10" t="str">
        <f>IFERROR(INDEX('04-21'!X:X,MATCH(B255,'04-21'!Z:Z,0),0),"")</f>
        <v/>
      </c>
      <c r="J255" s="10">
        <f>IFERROR(INDEX('04-28'!M:M,MATCH(B255,'04-28'!O:O,0),0),"")</f>
        <v>891</v>
      </c>
      <c r="K255" s="10" t="str">
        <f>IFERROR(INDEX('05-26'!Y:Y,MATCH(B255,'05-26'!AA:AA,0),0),"")</f>
        <v/>
      </c>
      <c r="L255" s="10" t="str">
        <f>IFERROR(INDEX('06-16'!X:X,MATCH(B255,'06-16'!Z:Z,0),0),"")</f>
        <v/>
      </c>
      <c r="M255" s="10" t="str">
        <f>IFERROR(INDEX('07-08'!S:S,MATCH(B255,'07-08'!B:B,0),0),"")</f>
        <v/>
      </c>
      <c r="N255" s="10" t="str">
        <f>IFERROR(INDEX('07-21'!V:V,MATCH(B255,'07-21'!X:X,0),0),"")</f>
        <v/>
      </c>
      <c r="O255" s="10" t="str">
        <f>IFERROR(INDEX('08-04'!H:H,MATCH(B255,'08-04'!I:I,0),0),"")</f>
        <v/>
      </c>
      <c r="P255" s="10" t="str">
        <f>IFERROR(INDEX('08-05'!R:R,MATCH(B255,'08-05'!S:S,0),0),"")</f>
        <v/>
      </c>
      <c r="Q255" s="10" t="str">
        <f>IFERROR(INDEX('08-18'!U:U,MATCH(B255,'08-18'!V:V,0),0),"")</f>
        <v/>
      </c>
      <c r="R255" s="5" t="str">
        <f>IFERROR(INDEX('09-01'!M:M,MATCH(B255,'09-01'!N:N,0),0),"")</f>
        <v/>
      </c>
      <c r="S255" s="9">
        <f t="shared" si="11"/>
        <v>2</v>
      </c>
      <c r="T255" s="44">
        <f t="shared" si="12"/>
        <v>1691</v>
      </c>
      <c r="U255" s="44">
        <f t="shared" si="10"/>
        <v>845.5</v>
      </c>
      <c r="V255" s="44" t="str">
        <f>IFERROR(SUMPRODUCT(LARGE(G255:R255,{1;2;3;4;5})),"NA")</f>
        <v>NA</v>
      </c>
      <c r="W255" s="45" t="str">
        <f>IFERROR(SUMPRODUCT(LARGE(G255:R255,{1;2;3;4;5;6;7;8;9;10})),"NA")</f>
        <v>NA</v>
      </c>
    </row>
    <row r="256" spans="1:23" s="25" customFormat="1" x14ac:dyDescent="0.25">
      <c r="A256" s="14">
        <v>253</v>
      </c>
      <c r="B256" s="2" t="s">
        <v>105</v>
      </c>
      <c r="C256" s="1"/>
      <c r="D256" s="1"/>
      <c r="E256" s="1"/>
      <c r="F256" s="2"/>
      <c r="G256" s="9">
        <f>IFERROR(INDEX(akva!I:I,MATCH(B256,akva!K:K,0),0),"")</f>
        <v>551</v>
      </c>
      <c r="H256" s="10" t="str">
        <f>IFERROR(INDEX('04-07'!N:N,MATCH(B256,'04-07'!C:C,0),0),"")</f>
        <v/>
      </c>
      <c r="I256" s="10" t="str">
        <f>IFERROR(INDEX('04-21'!X:X,MATCH(B256,'04-21'!Z:Z,0),0),"")</f>
        <v/>
      </c>
      <c r="J256" s="10">
        <f>IFERROR(INDEX('04-28'!M:M,MATCH(B256,'04-28'!O:O,0),0),"")</f>
        <v>608</v>
      </c>
      <c r="K256" s="10" t="str">
        <f>IFERROR(INDEX('05-26'!Y:Y,MATCH(B256,'05-26'!AA:AA,0),0),"")</f>
        <v/>
      </c>
      <c r="L256" s="10" t="str">
        <f>IFERROR(INDEX('06-16'!X:X,MATCH(B256,'06-16'!Z:Z,0),0),"")</f>
        <v/>
      </c>
      <c r="M256" s="10" t="str">
        <f>IFERROR(INDEX('07-08'!S:S,MATCH(B256,'07-08'!B:B,0),0),"")</f>
        <v/>
      </c>
      <c r="N256" s="10" t="str">
        <f>IFERROR(INDEX('07-21'!V:V,MATCH(B256,'07-21'!X:X,0),0),"")</f>
        <v/>
      </c>
      <c r="O256" s="10" t="str">
        <f>IFERROR(INDEX('08-04'!H:H,MATCH(B256,'08-04'!I:I,0),0),"")</f>
        <v/>
      </c>
      <c r="P256" s="10" t="str">
        <f>IFERROR(INDEX('08-05'!R:R,MATCH(B256,'08-05'!S:S,0),0),"")</f>
        <v/>
      </c>
      <c r="Q256" s="10" t="str">
        <f>IFERROR(INDEX('08-18'!U:U,MATCH(B256,'08-18'!V:V,0),0),"")</f>
        <v/>
      </c>
      <c r="R256" s="5">
        <f>IFERROR(INDEX('09-01'!M:M,MATCH(B256,'09-01'!N:N,0),0),"")</f>
        <v>530</v>
      </c>
      <c r="S256" s="9">
        <f t="shared" si="11"/>
        <v>3</v>
      </c>
      <c r="T256" s="44">
        <f t="shared" si="12"/>
        <v>1689</v>
      </c>
      <c r="U256" s="44">
        <f t="shared" si="10"/>
        <v>563</v>
      </c>
      <c r="V256" s="44" t="str">
        <f>IFERROR(SUMPRODUCT(LARGE(G256:R256,{1;2;3;4;5})),"NA")</f>
        <v>NA</v>
      </c>
      <c r="W256" s="45" t="str">
        <f>IFERROR(SUMPRODUCT(LARGE(G256:R256,{1;2;3;4;5;6;7;8;9;10})),"NA")</f>
        <v>NA</v>
      </c>
    </row>
    <row r="257" spans="1:23" s="25" customFormat="1" x14ac:dyDescent="0.25">
      <c r="A257" s="14">
        <v>254</v>
      </c>
      <c r="B257" s="2" t="s">
        <v>2309</v>
      </c>
      <c r="C257" s="1"/>
      <c r="D257" s="1"/>
      <c r="E257" s="1"/>
      <c r="F257" s="2"/>
      <c r="G257" s="9" t="str">
        <f>IFERROR(INDEX(akva!I:I,MATCH(B257,akva!K:K,0),0),"")</f>
        <v/>
      </c>
      <c r="H257" s="10" t="str">
        <f>IFERROR(INDEX('04-07'!N:N,MATCH(B257,'04-07'!C:C,0),0),"")</f>
        <v/>
      </c>
      <c r="I257" s="10" t="str">
        <f>IFERROR(INDEX('04-21'!X:X,MATCH(B257,'04-21'!Z:Z,0),0),"")</f>
        <v/>
      </c>
      <c r="J257" s="10" t="str">
        <f>IFERROR(INDEX('04-28'!M:M,MATCH(B257,'04-28'!O:O,0),0),"")</f>
        <v/>
      </c>
      <c r="K257" s="10" t="str">
        <f>IFERROR(INDEX('05-26'!Y:Y,MATCH(B257,'05-26'!AA:AA,0),0),"")</f>
        <v/>
      </c>
      <c r="L257" s="10" t="str">
        <f>IFERROR(INDEX('06-16'!X:X,MATCH(B257,'06-16'!Z:Z,0),0),"")</f>
        <v/>
      </c>
      <c r="M257" s="10" t="str">
        <f>IFERROR(INDEX('07-08'!S:S,MATCH(B257,'07-08'!B:B,0),0),"")</f>
        <v/>
      </c>
      <c r="N257" s="10">
        <f>IFERROR(INDEX('07-21'!V:V,MATCH(B257,'07-21'!X:X,0),0),"")</f>
        <v>539</v>
      </c>
      <c r="O257" s="10" t="str">
        <f>IFERROR(INDEX('08-04'!H:H,MATCH(B257,'08-04'!I:I,0),0),"")</f>
        <v/>
      </c>
      <c r="P257" s="10" t="str">
        <f>IFERROR(INDEX('08-05'!R:R,MATCH(B257,'08-05'!S:S,0),0),"")</f>
        <v/>
      </c>
      <c r="Q257" s="10">
        <f>IFERROR(INDEX('08-18'!U:U,MATCH(B257,'08-18'!V:V,0),0),"")</f>
        <v>561</v>
      </c>
      <c r="R257" s="5">
        <f>IFERROR(INDEX('09-01'!M:M,MATCH(B257,'09-01'!N:N,0),0),"")</f>
        <v>580</v>
      </c>
      <c r="S257" s="9">
        <f t="shared" si="11"/>
        <v>3</v>
      </c>
      <c r="T257" s="44">
        <f t="shared" si="12"/>
        <v>1680</v>
      </c>
      <c r="U257" s="44">
        <f t="shared" si="10"/>
        <v>560</v>
      </c>
      <c r="V257" s="44" t="str">
        <f>IFERROR(SUMPRODUCT(LARGE(G257:R257,{1;2;3;4;5})),"NA")</f>
        <v>NA</v>
      </c>
      <c r="W257" s="45" t="str">
        <f>IFERROR(SUMPRODUCT(LARGE(G257:R257,{1;2;3;4;5;6;7;8;9;10})),"NA")</f>
        <v>NA</v>
      </c>
    </row>
    <row r="258" spans="1:23" s="25" customFormat="1" x14ac:dyDescent="0.25">
      <c r="A258" s="14">
        <v>255</v>
      </c>
      <c r="B258" s="2" t="s">
        <v>2334</v>
      </c>
      <c r="C258" s="1"/>
      <c r="D258" s="1"/>
      <c r="E258" s="1"/>
      <c r="F258" s="2"/>
      <c r="G258" s="9" t="str">
        <f>IFERROR(INDEX(akva!I:I,MATCH(B258,akva!K:K,0),0),"")</f>
        <v/>
      </c>
      <c r="H258" s="10" t="str">
        <f>IFERROR(INDEX('04-07'!N:N,MATCH(B258,'04-07'!C:C,0),0),"")</f>
        <v/>
      </c>
      <c r="I258" s="10" t="str">
        <f>IFERROR(INDEX('04-21'!X:X,MATCH(B258,'04-21'!Z:Z,0),0),"")</f>
        <v/>
      </c>
      <c r="J258" s="10" t="str">
        <f>IFERROR(INDEX('04-28'!M:M,MATCH(B258,'04-28'!O:O,0),0),"")</f>
        <v/>
      </c>
      <c r="K258" s="10" t="str">
        <f>IFERROR(INDEX('05-26'!Y:Y,MATCH(B258,'05-26'!AA:AA,0),0),"")</f>
        <v/>
      </c>
      <c r="L258" s="10" t="str">
        <f>IFERROR(INDEX('06-16'!X:X,MATCH(B258,'06-16'!Z:Z,0),0),"")</f>
        <v/>
      </c>
      <c r="M258" s="10" t="str">
        <f>IFERROR(INDEX('07-08'!S:S,MATCH(B258,'07-08'!B:B,0),0),"")</f>
        <v/>
      </c>
      <c r="N258" s="10">
        <f>IFERROR(INDEX('07-21'!V:V,MATCH(B258,'07-21'!X:X,0),0),"")</f>
        <v>499</v>
      </c>
      <c r="O258" s="10" t="str">
        <f>IFERROR(INDEX('08-04'!H:H,MATCH(B258,'08-04'!I:I,0),0),"")</f>
        <v/>
      </c>
      <c r="P258" s="10">
        <f>IFERROR(INDEX('08-05'!R:R,MATCH(B258,'08-05'!S:S,0),0),"")</f>
        <v>575</v>
      </c>
      <c r="Q258" s="10" t="str">
        <f>IFERROR(INDEX('08-18'!U:U,MATCH(B258,'08-18'!V:V,0),0),"")</f>
        <v/>
      </c>
      <c r="R258" s="5">
        <f>IFERROR(INDEX('09-01'!M:M,MATCH(B258,'09-01'!N:N,0),0),"")</f>
        <v>606</v>
      </c>
      <c r="S258" s="9">
        <f t="shared" si="11"/>
        <v>3</v>
      </c>
      <c r="T258" s="44">
        <f t="shared" si="12"/>
        <v>1680</v>
      </c>
      <c r="U258" s="44">
        <f t="shared" ref="U258:U266" si="13">T258/S258</f>
        <v>560</v>
      </c>
      <c r="V258" s="44" t="str">
        <f>IFERROR(SUMPRODUCT(LARGE(G258:R258,{1;2;3;4;5})),"NA")</f>
        <v>NA</v>
      </c>
      <c r="W258" s="45" t="str">
        <f>IFERROR(SUMPRODUCT(LARGE(G258:R258,{1;2;3;4;5;6;7;8;9;10})),"NA")</f>
        <v>NA</v>
      </c>
    </row>
    <row r="259" spans="1:23" s="25" customFormat="1" x14ac:dyDescent="0.25">
      <c r="A259" s="14">
        <v>256</v>
      </c>
      <c r="B259" s="2" t="s">
        <v>14</v>
      </c>
      <c r="C259" s="1"/>
      <c r="D259" s="1"/>
      <c r="E259" s="1"/>
      <c r="F259" s="2"/>
      <c r="G259" s="9" t="str">
        <f>IFERROR(INDEX(akva!I:I,MATCH(B259,akva!K:K,0),0),"")</f>
        <v/>
      </c>
      <c r="H259" s="10">
        <f>IFERROR(INDEX('04-07'!N:N,MATCH(B259,'04-07'!C:C,0),0),"")</f>
        <v>782</v>
      </c>
      <c r="I259" s="10" t="str">
        <f>IFERROR(INDEX('04-21'!X:X,MATCH(B259,'04-21'!Z:Z,0),0),"")</f>
        <v/>
      </c>
      <c r="J259" s="10" t="str">
        <f>IFERROR(INDEX('04-28'!M:M,MATCH(B259,'04-28'!O:O,0),0),"")</f>
        <v/>
      </c>
      <c r="K259" s="10" t="str">
        <f>IFERROR(INDEX('05-26'!Y:Y,MATCH(B259,'05-26'!AA:AA,0),0),"")</f>
        <v/>
      </c>
      <c r="L259" s="10" t="str">
        <f>IFERROR(INDEX('06-16'!X:X,MATCH(B259,'06-16'!Z:Z,0),0),"")</f>
        <v/>
      </c>
      <c r="M259" s="10">
        <f>IFERROR(INDEX('07-08'!S:S,MATCH(B259,'07-08'!B:B,0),0),"")</f>
        <v>888</v>
      </c>
      <c r="N259" s="10" t="str">
        <f>IFERROR(INDEX('07-21'!V:V,MATCH(B259,'07-21'!X:X,0),0),"")</f>
        <v/>
      </c>
      <c r="O259" s="10" t="str">
        <f>IFERROR(INDEX('08-04'!H:H,MATCH(B259,'08-04'!I:I,0),0),"")</f>
        <v/>
      </c>
      <c r="P259" s="10" t="str">
        <f>IFERROR(INDEX('08-05'!R:R,MATCH(B259,'08-05'!S:S,0),0),"")</f>
        <v/>
      </c>
      <c r="Q259" s="10" t="str">
        <f>IFERROR(INDEX('08-18'!U:U,MATCH(B259,'08-18'!V:V,0),0),"")</f>
        <v/>
      </c>
      <c r="R259" s="5" t="str">
        <f>IFERROR(INDEX('09-01'!M:M,MATCH(B259,'09-01'!N:N,0),0),"")</f>
        <v/>
      </c>
      <c r="S259" s="9">
        <f t="shared" si="11"/>
        <v>2</v>
      </c>
      <c r="T259" s="44">
        <f t="shared" si="12"/>
        <v>1670</v>
      </c>
      <c r="U259" s="44">
        <f t="shared" si="13"/>
        <v>835</v>
      </c>
      <c r="V259" s="44" t="str">
        <f>IFERROR(SUMPRODUCT(LARGE(G259:R259,{1;2;3;4;5})),"NA")</f>
        <v>NA</v>
      </c>
      <c r="W259" s="45" t="str">
        <f>IFERROR(SUMPRODUCT(LARGE(G259:R259,{1;2;3;4;5;6;7;8;9;10})),"NA")</f>
        <v>NA</v>
      </c>
    </row>
    <row r="260" spans="1:23" s="25" customFormat="1" x14ac:dyDescent="0.25">
      <c r="A260" s="14">
        <v>257</v>
      </c>
      <c r="B260" s="2" t="s">
        <v>1759</v>
      </c>
      <c r="C260" s="1"/>
      <c r="D260" s="1"/>
      <c r="E260" s="1"/>
      <c r="F260" s="2"/>
      <c r="G260" s="9" t="str">
        <f>IFERROR(INDEX(akva!I:I,MATCH(B260,akva!K:K,0),0),"")</f>
        <v/>
      </c>
      <c r="H260" s="10" t="str">
        <f>IFERROR(INDEX('04-07'!N:N,MATCH(B260,'04-07'!C:C,0),0),"")</f>
        <v/>
      </c>
      <c r="I260" s="10" t="str">
        <f>IFERROR(INDEX('04-21'!X:X,MATCH(B260,'04-21'!Z:Z,0),0),"")</f>
        <v/>
      </c>
      <c r="J260" s="10" t="str">
        <f>IFERROR(INDEX('04-28'!M:M,MATCH(B260,'04-28'!O:O,0),0),"")</f>
        <v/>
      </c>
      <c r="K260" s="10">
        <f>IFERROR(INDEX('05-26'!Y:Y,MATCH(B260,'05-26'!AA:AA,0),0),"")</f>
        <v>830</v>
      </c>
      <c r="L260" s="10" t="str">
        <f>IFERROR(INDEX('06-16'!X:X,MATCH(B260,'06-16'!Z:Z,0),0),"")</f>
        <v/>
      </c>
      <c r="M260" s="10" t="str">
        <f>IFERROR(INDEX('07-08'!S:S,MATCH(B260,'07-08'!B:B,0),0),"")</f>
        <v/>
      </c>
      <c r="N260" s="10">
        <f>IFERROR(INDEX('07-21'!V:V,MATCH(B260,'07-21'!X:X,0),0),"")</f>
        <v>837</v>
      </c>
      <c r="O260" s="10" t="str">
        <f>IFERROR(INDEX('08-04'!H:H,MATCH(B260,'08-04'!I:I,0),0),"")</f>
        <v/>
      </c>
      <c r="P260" s="10" t="str">
        <f>IFERROR(INDEX('08-05'!R:R,MATCH(B260,'08-05'!S:S,0),0),"")</f>
        <v/>
      </c>
      <c r="Q260" s="10" t="str">
        <f>IFERROR(INDEX('08-18'!U:U,MATCH(B260,'08-18'!V:V,0),0),"")</f>
        <v/>
      </c>
      <c r="R260" s="5" t="str">
        <f>IFERROR(INDEX('09-01'!M:M,MATCH(B260,'09-01'!N:N,0),0),"")</f>
        <v/>
      </c>
      <c r="S260" s="9">
        <f t="shared" ref="S260:S323" si="14">COUNTIF(G260:R260,"&gt;0")</f>
        <v>2</v>
      </c>
      <c r="T260" s="44">
        <f t="shared" ref="T260:T323" si="15">SUM(G260:R260)</f>
        <v>1667</v>
      </c>
      <c r="U260" s="44">
        <f t="shared" si="13"/>
        <v>833.5</v>
      </c>
      <c r="V260" s="44" t="str">
        <f>IFERROR(SUMPRODUCT(LARGE(G260:R260,{1;2;3;4;5})),"NA")</f>
        <v>NA</v>
      </c>
      <c r="W260" s="45" t="str">
        <f>IFERROR(SUMPRODUCT(LARGE(G260:R260,{1;2;3;4;5;6;7;8;9;10})),"NA")</f>
        <v>NA</v>
      </c>
    </row>
    <row r="261" spans="1:23" s="25" customFormat="1" x14ac:dyDescent="0.25">
      <c r="A261" s="14">
        <v>258</v>
      </c>
      <c r="B261" s="2" t="s">
        <v>176</v>
      </c>
      <c r="C261" s="1"/>
      <c r="D261" s="1"/>
      <c r="E261" s="1"/>
      <c r="F261" s="2"/>
      <c r="G261" s="9" t="str">
        <f>IFERROR(INDEX(akva!I:I,MATCH(B261,akva!K:K,0),0),"")</f>
        <v/>
      </c>
      <c r="H261" s="10">
        <f>IFERROR(INDEX('04-07'!N:N,MATCH(B261,'04-07'!C:C,0),0),"")</f>
        <v>825</v>
      </c>
      <c r="I261" s="10" t="str">
        <f>IFERROR(INDEX('04-21'!X:X,MATCH(B261,'04-21'!Z:Z,0),0),"")</f>
        <v/>
      </c>
      <c r="J261" s="10" t="str">
        <f>IFERROR(INDEX('04-28'!M:M,MATCH(B261,'04-28'!O:O,0),0),"")</f>
        <v/>
      </c>
      <c r="K261" s="10">
        <f>IFERROR(INDEX('05-26'!Y:Y,MATCH(B261,'05-26'!AA:AA,0),0),"")</f>
        <v>819</v>
      </c>
      <c r="L261" s="10" t="str">
        <f>IFERROR(INDEX('06-16'!X:X,MATCH(B261,'06-16'!Z:Z,0),0),"")</f>
        <v/>
      </c>
      <c r="M261" s="10" t="str">
        <f>IFERROR(INDEX('07-08'!S:S,MATCH(B261,'07-08'!B:B,0),0),"")</f>
        <v/>
      </c>
      <c r="N261" s="10" t="str">
        <f>IFERROR(INDEX('07-21'!V:V,MATCH(B261,'07-21'!X:X,0),0),"")</f>
        <v/>
      </c>
      <c r="O261" s="10" t="str">
        <f>IFERROR(INDEX('08-04'!H:H,MATCH(B261,'08-04'!I:I,0),0),"")</f>
        <v/>
      </c>
      <c r="P261" s="10" t="str">
        <f>IFERROR(INDEX('08-05'!R:R,MATCH(B261,'08-05'!S:S,0),0),"")</f>
        <v/>
      </c>
      <c r="Q261" s="10" t="str">
        <f>IFERROR(INDEX('08-18'!U:U,MATCH(B261,'08-18'!V:V,0),0),"")</f>
        <v/>
      </c>
      <c r="R261" s="5" t="str">
        <f>IFERROR(INDEX('09-01'!M:M,MATCH(B261,'09-01'!N:N,0),0),"")</f>
        <v/>
      </c>
      <c r="S261" s="9">
        <f t="shared" si="14"/>
        <v>2</v>
      </c>
      <c r="T261" s="44">
        <f t="shared" si="15"/>
        <v>1644</v>
      </c>
      <c r="U261" s="44">
        <f t="shared" si="13"/>
        <v>822</v>
      </c>
      <c r="V261" s="44" t="str">
        <f>IFERROR(SUMPRODUCT(LARGE(G261:R261,{1;2;3;4;5})),"NA")</f>
        <v>NA</v>
      </c>
      <c r="W261" s="45" t="str">
        <f>IFERROR(SUMPRODUCT(LARGE(G261:R261,{1;2;3;4;5;6;7;8;9;10})),"NA")</f>
        <v>NA</v>
      </c>
    </row>
    <row r="262" spans="1:23" s="25" customFormat="1" x14ac:dyDescent="0.25">
      <c r="A262" s="14">
        <v>259</v>
      </c>
      <c r="B262" s="2" t="s">
        <v>2007</v>
      </c>
      <c r="C262" s="1"/>
      <c r="D262" s="1"/>
      <c r="E262" s="1"/>
      <c r="F262" s="2"/>
      <c r="G262" s="9" t="str">
        <f>IFERROR(INDEX(akva!I:I,MATCH(B262,akva!K:K,0),0),"")</f>
        <v/>
      </c>
      <c r="H262" s="10" t="str">
        <f>IFERROR(INDEX('04-07'!N:N,MATCH(B262,'04-07'!C:C,0),0),"")</f>
        <v/>
      </c>
      <c r="I262" s="10" t="str">
        <f>IFERROR(INDEX('04-21'!X:X,MATCH(B262,'04-21'!Z:Z,0),0),"")</f>
        <v/>
      </c>
      <c r="J262" s="10" t="str">
        <f>IFERROR(INDEX('04-28'!M:M,MATCH(B262,'04-28'!O:O,0),0),"")</f>
        <v/>
      </c>
      <c r="K262" s="10" t="str">
        <f>IFERROR(INDEX('05-26'!Y:Y,MATCH(B262,'05-26'!AA:AA,0),0),"")</f>
        <v/>
      </c>
      <c r="L262" s="10" t="str">
        <f>IFERROR(INDEX('06-16'!X:X,MATCH(B262,'06-16'!Z:Z,0),0),"")</f>
        <v/>
      </c>
      <c r="M262" s="10">
        <f>IFERROR(INDEX('07-08'!S:S,MATCH(B262,'07-08'!B:B,0),0),"")</f>
        <v>859</v>
      </c>
      <c r="N262" s="10" t="str">
        <f>IFERROR(INDEX('07-21'!V:V,MATCH(B262,'07-21'!X:X,0),0),"")</f>
        <v/>
      </c>
      <c r="O262" s="10" t="str">
        <f>IFERROR(INDEX('08-04'!H:H,MATCH(B262,'08-04'!I:I,0),0),"")</f>
        <v/>
      </c>
      <c r="P262" s="10" t="str">
        <f>IFERROR(INDEX('08-05'!R:R,MATCH(B262,'08-05'!S:S,0),0),"")</f>
        <v/>
      </c>
      <c r="Q262" s="10" t="str">
        <f>IFERROR(INDEX('08-18'!U:U,MATCH(B262,'08-18'!V:V,0),0),"")</f>
        <v/>
      </c>
      <c r="R262" s="5">
        <f>IFERROR(INDEX('09-01'!M:M,MATCH(B262,'09-01'!N:N,0),0),"")</f>
        <v>780</v>
      </c>
      <c r="S262" s="9">
        <f t="shared" si="14"/>
        <v>2</v>
      </c>
      <c r="T262" s="44">
        <f t="shared" si="15"/>
        <v>1639</v>
      </c>
      <c r="U262" s="44">
        <f t="shared" si="13"/>
        <v>819.5</v>
      </c>
      <c r="V262" s="44" t="str">
        <f>IFERROR(SUMPRODUCT(LARGE(G262:R262,{1;2;3;4;5})),"NA")</f>
        <v>NA</v>
      </c>
      <c r="W262" s="45" t="str">
        <f>IFERROR(SUMPRODUCT(LARGE(G262:R262,{1;2;3;4;5;6;7;8;9;10})),"NA")</f>
        <v>NA</v>
      </c>
    </row>
    <row r="263" spans="1:23" s="25" customFormat="1" x14ac:dyDescent="0.25">
      <c r="A263" s="14">
        <v>260</v>
      </c>
      <c r="B263" s="2" t="s">
        <v>12</v>
      </c>
      <c r="C263" s="1"/>
      <c r="D263" s="1"/>
      <c r="E263" s="1"/>
      <c r="F263" s="2"/>
      <c r="G263" s="9">
        <f>IFERROR(INDEX(akva!I:I,MATCH(B263,akva!K:K,0),0),"")</f>
        <v>840</v>
      </c>
      <c r="H263" s="10" t="str">
        <f>IFERROR(INDEX('04-07'!N:N,MATCH(B263,'04-07'!C:C,0),0),"")</f>
        <v/>
      </c>
      <c r="I263" s="10" t="str">
        <f>IFERROR(INDEX('04-21'!X:X,MATCH(B263,'04-21'!Z:Z,0),0),"")</f>
        <v/>
      </c>
      <c r="J263" s="10" t="str">
        <f>IFERROR(INDEX('04-28'!M:M,MATCH(B263,'04-28'!O:O,0),0),"")</f>
        <v/>
      </c>
      <c r="K263" s="10" t="str">
        <f>IFERROR(INDEX('05-26'!Y:Y,MATCH(B263,'05-26'!AA:AA,0),0),"")</f>
        <v/>
      </c>
      <c r="L263" s="10" t="str">
        <f>IFERROR(INDEX('06-16'!X:X,MATCH(B263,'06-16'!Z:Z,0),0),"")</f>
        <v/>
      </c>
      <c r="M263" s="10" t="str">
        <f>IFERROR(INDEX('07-08'!S:S,MATCH(B263,'07-08'!B:B,0),0),"")</f>
        <v/>
      </c>
      <c r="N263" s="10" t="str">
        <f>IFERROR(INDEX('07-21'!V:V,MATCH(B263,'07-21'!X:X,0),0),"")</f>
        <v/>
      </c>
      <c r="O263" s="10" t="str">
        <f>IFERROR(INDEX('08-04'!H:H,MATCH(B263,'08-04'!I:I,0),0),"")</f>
        <v/>
      </c>
      <c r="P263" s="10">
        <f>IFERROR(INDEX('08-05'!R:R,MATCH(B263,'08-05'!S:S,0),0),"")</f>
        <v>788</v>
      </c>
      <c r="Q263" s="10" t="str">
        <f>IFERROR(INDEX('08-18'!U:U,MATCH(B263,'08-18'!V:V,0),0),"")</f>
        <v/>
      </c>
      <c r="R263" s="5" t="str">
        <f>IFERROR(INDEX('09-01'!M:M,MATCH(B263,'09-01'!N:N,0),0),"")</f>
        <v/>
      </c>
      <c r="S263" s="9">
        <f t="shared" si="14"/>
        <v>2</v>
      </c>
      <c r="T263" s="44">
        <f t="shared" si="15"/>
        <v>1628</v>
      </c>
      <c r="U263" s="44">
        <f t="shared" si="13"/>
        <v>814</v>
      </c>
      <c r="V263" s="44" t="str">
        <f>IFERROR(SUMPRODUCT(LARGE(G263:R263,{1;2;3;4;5})),"NA")</f>
        <v>NA</v>
      </c>
      <c r="W263" s="45" t="str">
        <f>IFERROR(SUMPRODUCT(LARGE(G263:R263,{1;2;3;4;5;6;7;8;9;10})),"NA")</f>
        <v>NA</v>
      </c>
    </row>
    <row r="264" spans="1:23" s="25" customFormat="1" x14ac:dyDescent="0.25">
      <c r="A264" s="14">
        <v>261</v>
      </c>
      <c r="B264" s="2" t="s">
        <v>2316</v>
      </c>
      <c r="C264" s="1"/>
      <c r="D264" s="1"/>
      <c r="E264" s="1"/>
      <c r="F264" s="2"/>
      <c r="G264" s="9" t="str">
        <f>IFERROR(INDEX(akva!I:I,MATCH(B264,akva!K:K,0),0),"")</f>
        <v/>
      </c>
      <c r="H264" s="10" t="str">
        <f>IFERROR(INDEX('04-07'!N:N,MATCH(B264,'04-07'!C:C,0),0),"")</f>
        <v/>
      </c>
      <c r="I264" s="10" t="str">
        <f>IFERROR(INDEX('04-21'!X:X,MATCH(B264,'04-21'!Z:Z,0),0),"")</f>
        <v/>
      </c>
      <c r="J264" s="10" t="str">
        <f>IFERROR(INDEX('04-28'!M:M,MATCH(B264,'04-28'!O:O,0),0),"")</f>
        <v/>
      </c>
      <c r="K264" s="10" t="str">
        <f>IFERROR(INDEX('05-26'!Y:Y,MATCH(B264,'05-26'!AA:AA,0),0),"")</f>
        <v/>
      </c>
      <c r="L264" s="10" t="str">
        <f>IFERROR(INDEX('06-16'!X:X,MATCH(B264,'06-16'!Z:Z,0),0),"")</f>
        <v/>
      </c>
      <c r="M264" s="10" t="str">
        <f>IFERROR(INDEX('07-08'!S:S,MATCH(B264,'07-08'!B:B,0),0),"")</f>
        <v/>
      </c>
      <c r="N264" s="10">
        <f>IFERROR(INDEX('07-21'!V:V,MATCH(B264,'07-21'!X:X,0),0),"")</f>
        <v>518</v>
      </c>
      <c r="O264" s="10" t="str">
        <f>IFERROR(INDEX('08-04'!H:H,MATCH(B264,'08-04'!I:I,0),0),"")</f>
        <v/>
      </c>
      <c r="P264" s="10" t="str">
        <f>IFERROR(INDEX('08-05'!R:R,MATCH(B264,'08-05'!S:S,0),0),"")</f>
        <v/>
      </c>
      <c r="Q264" s="10">
        <f>IFERROR(INDEX('08-18'!U:U,MATCH(B264,'08-18'!V:V,0),0),"")</f>
        <v>533</v>
      </c>
      <c r="R264" s="5">
        <f>IFERROR(INDEX('09-01'!M:M,MATCH(B264,'09-01'!N:N,0),0),"")</f>
        <v>562</v>
      </c>
      <c r="S264" s="9">
        <f t="shared" si="14"/>
        <v>3</v>
      </c>
      <c r="T264" s="44">
        <f t="shared" si="15"/>
        <v>1613</v>
      </c>
      <c r="U264" s="44">
        <f t="shared" si="13"/>
        <v>537.66666666666663</v>
      </c>
      <c r="V264" s="44" t="str">
        <f>IFERROR(SUMPRODUCT(LARGE(G264:R264,{1;2;3;4;5})),"NA")</f>
        <v>NA</v>
      </c>
      <c r="W264" s="45" t="str">
        <f>IFERROR(SUMPRODUCT(LARGE(G264:R264,{1;2;3;4;5;6;7;8;9;10})),"NA")</f>
        <v>NA</v>
      </c>
    </row>
    <row r="265" spans="1:23" s="25" customFormat="1" x14ac:dyDescent="0.25">
      <c r="A265" s="14">
        <v>262</v>
      </c>
      <c r="B265" s="2" t="s">
        <v>2009</v>
      </c>
      <c r="C265" s="1"/>
      <c r="D265" s="1"/>
      <c r="E265" s="1"/>
      <c r="F265" s="2"/>
      <c r="G265" s="9" t="str">
        <f>IFERROR(INDEX(akva!I:I,MATCH(B265,akva!K:K,0),0),"")</f>
        <v/>
      </c>
      <c r="H265" s="10" t="str">
        <f>IFERROR(INDEX('04-07'!N:N,MATCH(B265,'04-07'!C:C,0),0),"")</f>
        <v/>
      </c>
      <c r="I265" s="10" t="str">
        <f>IFERROR(INDEX('04-21'!X:X,MATCH(B265,'04-21'!Z:Z,0),0),"")</f>
        <v/>
      </c>
      <c r="J265" s="10" t="str">
        <f>IFERROR(INDEX('04-28'!M:M,MATCH(B265,'04-28'!O:O,0),0),"")</f>
        <v/>
      </c>
      <c r="K265" s="10" t="str">
        <f>IFERROR(INDEX('05-26'!Y:Y,MATCH(B265,'05-26'!AA:AA,0),0),"")</f>
        <v/>
      </c>
      <c r="L265" s="10" t="str">
        <f>IFERROR(INDEX('06-16'!X:X,MATCH(B265,'06-16'!Z:Z,0),0),"")</f>
        <v/>
      </c>
      <c r="M265" s="10">
        <f>IFERROR(INDEX('07-08'!S:S,MATCH(B265,'07-08'!B:B,0),0),"")</f>
        <v>847</v>
      </c>
      <c r="N265" s="10">
        <f>IFERROR(INDEX('07-21'!V:V,MATCH(B265,'07-21'!X:X,0),0),"")</f>
        <v>755</v>
      </c>
      <c r="O265" s="10" t="str">
        <f>IFERROR(INDEX('08-04'!H:H,MATCH(B265,'08-04'!I:I,0),0),"")</f>
        <v/>
      </c>
      <c r="P265" s="10" t="str">
        <f>IFERROR(INDEX('08-05'!R:R,MATCH(B265,'08-05'!S:S,0),0),"")</f>
        <v/>
      </c>
      <c r="Q265" s="10" t="str">
        <f>IFERROR(INDEX('08-18'!U:U,MATCH(B265,'08-18'!V:V,0),0),"")</f>
        <v/>
      </c>
      <c r="R265" s="5" t="str">
        <f>IFERROR(INDEX('09-01'!M:M,MATCH(B265,'09-01'!N:N,0),0),"")</f>
        <v/>
      </c>
      <c r="S265" s="9">
        <f t="shared" si="14"/>
        <v>2</v>
      </c>
      <c r="T265" s="44">
        <f t="shared" si="15"/>
        <v>1602</v>
      </c>
      <c r="U265" s="44">
        <f t="shared" si="13"/>
        <v>801</v>
      </c>
      <c r="V265" s="44" t="str">
        <f>IFERROR(SUMPRODUCT(LARGE(G265:R265,{1;2;3;4;5})),"NA")</f>
        <v>NA</v>
      </c>
      <c r="W265" s="45" t="str">
        <f>IFERROR(SUMPRODUCT(LARGE(G265:R265,{1;2;3;4;5;6;7;8;9;10})),"NA")</f>
        <v>NA</v>
      </c>
    </row>
    <row r="266" spans="1:23" s="25" customFormat="1" x14ac:dyDescent="0.25">
      <c r="A266" s="14">
        <v>263</v>
      </c>
      <c r="B266" s="2" t="s">
        <v>802</v>
      </c>
      <c r="C266" s="1"/>
      <c r="D266" s="1"/>
      <c r="E266" s="1"/>
      <c r="F266" s="2"/>
      <c r="G266" s="9">
        <f>IFERROR(INDEX(akva!I:I,MATCH(B266,akva!K:K,0),0),"")</f>
        <v>515</v>
      </c>
      <c r="H266" s="10" t="str">
        <f>IFERROR(INDEX('04-07'!N:N,MATCH(B266,'04-07'!C:C,0),0),"")</f>
        <v/>
      </c>
      <c r="I266" s="10" t="str">
        <f>IFERROR(INDEX('04-21'!X:X,MATCH(B266,'04-21'!Z:Z,0),0),"")</f>
        <v/>
      </c>
      <c r="J266" s="10">
        <f>IFERROR(INDEX('04-28'!M:M,MATCH(B266,'04-28'!O:O,0),0),"")</f>
        <v>568</v>
      </c>
      <c r="K266" s="10" t="str">
        <f>IFERROR(INDEX('05-26'!Y:Y,MATCH(B266,'05-26'!AA:AA,0),0),"")</f>
        <v/>
      </c>
      <c r="L266" s="10" t="str">
        <f>IFERROR(INDEX('06-16'!X:X,MATCH(B266,'06-16'!Z:Z,0),0),"")</f>
        <v/>
      </c>
      <c r="M266" s="10" t="str">
        <f>IFERROR(INDEX('07-08'!S:S,MATCH(B266,'07-08'!B:B,0),0),"")</f>
        <v/>
      </c>
      <c r="N266" s="10" t="str">
        <f>IFERROR(INDEX('07-21'!V:V,MATCH(B266,'07-21'!X:X,0),0),"")</f>
        <v/>
      </c>
      <c r="O266" s="10" t="str">
        <f>IFERROR(INDEX('08-04'!H:H,MATCH(B266,'08-04'!I:I,0),0),"")</f>
        <v/>
      </c>
      <c r="P266" s="10" t="str">
        <f>IFERROR(INDEX('08-05'!R:R,MATCH(B266,'08-05'!S:S,0),0),"")</f>
        <v/>
      </c>
      <c r="Q266" s="10" t="str">
        <f>IFERROR(INDEX('08-18'!U:U,MATCH(B266,'08-18'!V:V,0),0),"")</f>
        <v/>
      </c>
      <c r="R266" s="5">
        <f>IFERROR(INDEX('09-01'!M:M,MATCH(B266,'09-01'!N:N,0),0),"")</f>
        <v>512</v>
      </c>
      <c r="S266" s="9">
        <f t="shared" si="14"/>
        <v>3</v>
      </c>
      <c r="T266" s="44">
        <f t="shared" si="15"/>
        <v>1595</v>
      </c>
      <c r="U266" s="44">
        <f t="shared" si="13"/>
        <v>531.66666666666663</v>
      </c>
      <c r="V266" s="44" t="str">
        <f>IFERROR(SUMPRODUCT(LARGE(G266:R266,{1;2;3;4;5})),"NA")</f>
        <v>NA</v>
      </c>
      <c r="W266" s="45" t="str">
        <f>IFERROR(SUMPRODUCT(LARGE(G266:R266,{1;2;3;4;5;6;7;8;9;10})),"NA")</f>
        <v>NA</v>
      </c>
    </row>
    <row r="267" spans="1:23" s="25" customFormat="1" x14ac:dyDescent="0.25">
      <c r="A267" s="14">
        <v>264</v>
      </c>
      <c r="B267" s="2" t="s">
        <v>1891</v>
      </c>
      <c r="C267" s="1"/>
      <c r="D267" s="1"/>
      <c r="E267" s="1"/>
      <c r="F267" s="2"/>
      <c r="G267" s="9" t="str">
        <f>IFERROR(INDEX(akva!I:I,MATCH(B267,akva!K:K,0),0),"")</f>
        <v/>
      </c>
      <c r="H267" s="10" t="str">
        <f>IFERROR(INDEX('04-07'!N:N,MATCH(B267,'04-07'!C:C,0),0),"")</f>
        <v/>
      </c>
      <c r="I267" s="10" t="str">
        <f>IFERROR(INDEX('04-21'!X:X,MATCH(B267,'04-21'!Z:Z,0),0),"")</f>
        <v/>
      </c>
      <c r="J267" s="10" t="str">
        <f>IFERROR(INDEX('04-28'!M:M,MATCH(B267,'04-28'!O:O,0),0),"")</f>
        <v/>
      </c>
      <c r="K267" s="10" t="str">
        <f>IFERROR(INDEX('05-26'!Y:Y,MATCH(B267,'05-26'!AA:AA,0),0),"")</f>
        <v/>
      </c>
      <c r="L267" s="10">
        <f>IFERROR(INDEX('06-16'!X:X,MATCH(B267,'06-16'!Z:Z,0),0),"")</f>
        <v>736</v>
      </c>
      <c r="M267" s="10">
        <f>IFERROR(INDEX('07-08'!S:S,MATCH(B267,'07-08'!B:B,0),0),"")</f>
        <v>855</v>
      </c>
      <c r="N267" s="10" t="str">
        <f>IFERROR(INDEX('07-21'!V:V,MATCH(B267,'07-21'!X:X,0),0),"")</f>
        <v/>
      </c>
      <c r="O267" s="10" t="str">
        <f>IFERROR(INDEX('08-04'!H:H,MATCH(B267,'08-04'!I:I,0),0),"")</f>
        <v/>
      </c>
      <c r="P267" s="10" t="str">
        <f>IFERROR(INDEX('08-05'!R:R,MATCH(B267,'08-05'!S:S,0),0),"")</f>
        <v/>
      </c>
      <c r="Q267" s="10" t="str">
        <f>IFERROR(INDEX('08-18'!U:U,MATCH(B267,'08-18'!V:V,0),0),"")</f>
        <v/>
      </c>
      <c r="R267" s="5" t="str">
        <f>IFERROR(INDEX('09-01'!M:M,MATCH(B267,'09-01'!N:N,0),0),"")</f>
        <v/>
      </c>
      <c r="S267" s="9">
        <f t="shared" si="14"/>
        <v>2</v>
      </c>
      <c r="T267" s="44">
        <f t="shared" si="15"/>
        <v>1591</v>
      </c>
      <c r="U267" s="44">
        <f t="shared" ref="U267:U328" si="16">T267/S267</f>
        <v>795.5</v>
      </c>
      <c r="V267" s="44" t="str">
        <f>IFERROR(SUMPRODUCT(LARGE(G267:R267,{1;2;3;4;5})),"NA")</f>
        <v>NA</v>
      </c>
      <c r="W267" s="45" t="str">
        <f>IFERROR(SUMPRODUCT(LARGE(G267:R267,{1;2;3;4;5;6;7;8;9;10})),"NA")</f>
        <v>NA</v>
      </c>
    </row>
    <row r="268" spans="1:23" s="25" customFormat="1" x14ac:dyDescent="0.25">
      <c r="A268" s="14">
        <v>265</v>
      </c>
      <c r="B268" s="2" t="s">
        <v>2095</v>
      </c>
      <c r="C268" s="1"/>
      <c r="D268" s="1"/>
      <c r="E268" s="1"/>
      <c r="F268" s="2"/>
      <c r="G268" s="9" t="str">
        <f>IFERROR(INDEX(akva!I:I,MATCH(B268,akva!K:K,0),0),"")</f>
        <v/>
      </c>
      <c r="H268" s="10" t="str">
        <f>IFERROR(INDEX('04-07'!N:N,MATCH(B268,'04-07'!C:C,0),0),"")</f>
        <v/>
      </c>
      <c r="I268" s="10" t="str">
        <f>IFERROR(INDEX('04-21'!X:X,MATCH(B268,'04-21'!Z:Z,0),0),"")</f>
        <v/>
      </c>
      <c r="J268" s="10" t="str">
        <f>IFERROR(INDEX('04-28'!M:M,MATCH(B268,'04-28'!O:O,0),0),"")</f>
        <v/>
      </c>
      <c r="K268" s="10" t="str">
        <f>IFERROR(INDEX('05-26'!Y:Y,MATCH(B268,'05-26'!AA:AA,0),0),"")</f>
        <v/>
      </c>
      <c r="L268" s="10" t="str">
        <f>IFERROR(INDEX('06-16'!X:X,MATCH(B268,'06-16'!Z:Z,0),0),"")</f>
        <v/>
      </c>
      <c r="M268" s="10">
        <f>IFERROR(INDEX('07-08'!S:S,MATCH(B268,'07-08'!B:B,0),0),"")</f>
        <v>778</v>
      </c>
      <c r="N268" s="10" t="str">
        <f>IFERROR(INDEX('07-21'!V:V,MATCH(B268,'07-21'!X:X,0),0),"")</f>
        <v/>
      </c>
      <c r="O268" s="10" t="str">
        <f>IFERROR(INDEX('08-04'!H:H,MATCH(B268,'08-04'!I:I,0),0),"")</f>
        <v/>
      </c>
      <c r="P268" s="10" t="str">
        <f>IFERROR(INDEX('08-05'!R:R,MATCH(B268,'08-05'!S:S,0),0),"")</f>
        <v/>
      </c>
      <c r="Q268" s="10" t="str">
        <f>IFERROR(INDEX('08-18'!U:U,MATCH(B268,'08-18'!V:V,0),0),"")</f>
        <v/>
      </c>
      <c r="R268" s="5">
        <f>IFERROR(INDEX('09-01'!M:M,MATCH(B268,'09-01'!N:N,0),0),"")</f>
        <v>812</v>
      </c>
      <c r="S268" s="9">
        <f t="shared" si="14"/>
        <v>2</v>
      </c>
      <c r="T268" s="44">
        <f t="shared" si="15"/>
        <v>1590</v>
      </c>
      <c r="U268" s="44">
        <f t="shared" si="16"/>
        <v>795</v>
      </c>
      <c r="V268" s="44" t="str">
        <f>IFERROR(SUMPRODUCT(LARGE(G268:R268,{1;2;3;4;5})),"NA")</f>
        <v>NA</v>
      </c>
      <c r="W268" s="45" t="str">
        <f>IFERROR(SUMPRODUCT(LARGE(G268:R268,{1;2;3;4;5;6;7;8;9;10})),"NA")</f>
        <v>NA</v>
      </c>
    </row>
    <row r="269" spans="1:23" s="25" customFormat="1" x14ac:dyDescent="0.25">
      <c r="A269" s="14">
        <v>266</v>
      </c>
      <c r="B269" s="2" t="s">
        <v>2347</v>
      </c>
      <c r="C269" s="1"/>
      <c r="D269" s="1"/>
      <c r="E269" s="1"/>
      <c r="F269" s="2"/>
      <c r="G269" s="9" t="str">
        <f>IFERROR(INDEX(akva!I:I,MATCH(B269,akva!K:K,0),0),"")</f>
        <v/>
      </c>
      <c r="H269" s="10" t="str">
        <f>IFERROR(INDEX('04-07'!N:N,MATCH(B269,'04-07'!C:C,0),0),"")</f>
        <v/>
      </c>
      <c r="I269" s="10" t="str">
        <f>IFERROR(INDEX('04-21'!X:X,MATCH(B269,'04-21'!Z:Z,0),0),"")</f>
        <v/>
      </c>
      <c r="J269" s="10" t="str">
        <f>IFERROR(INDEX('04-28'!M:M,MATCH(B269,'04-28'!O:O,0),0),"")</f>
        <v/>
      </c>
      <c r="K269" s="10" t="str">
        <f>IFERROR(INDEX('05-26'!Y:Y,MATCH(B269,'05-26'!AA:AA,0),0),"")</f>
        <v/>
      </c>
      <c r="L269" s="10" t="str">
        <f>IFERROR(INDEX('06-16'!X:X,MATCH(B269,'06-16'!Z:Z,0),0),"")</f>
        <v/>
      </c>
      <c r="M269" s="10" t="str">
        <f>IFERROR(INDEX('07-08'!S:S,MATCH(B269,'07-08'!B:B,0),0),"")</f>
        <v/>
      </c>
      <c r="N269" s="10">
        <f>IFERROR(INDEX('07-21'!V:V,MATCH(B269,'07-21'!X:X,0),0),"")</f>
        <v>789</v>
      </c>
      <c r="O269" s="10" t="str">
        <f>IFERROR(INDEX('08-04'!H:H,MATCH(B269,'08-04'!I:I,0),0),"")</f>
        <v/>
      </c>
      <c r="P269" s="10" t="str">
        <f>IFERROR(INDEX('08-05'!R:R,MATCH(B269,'08-05'!S:S,0),0),"")</f>
        <v/>
      </c>
      <c r="Q269" s="10" t="str">
        <f>IFERROR(INDEX('08-18'!U:U,MATCH(B269,'08-18'!V:V,0),0),"")</f>
        <v/>
      </c>
      <c r="R269" s="5">
        <f>IFERROR(INDEX('09-01'!M:M,MATCH(B269,'09-01'!N:N,0),0),"")</f>
        <v>799</v>
      </c>
      <c r="S269" s="9">
        <f t="shared" si="14"/>
        <v>2</v>
      </c>
      <c r="T269" s="44">
        <f t="shared" si="15"/>
        <v>1588</v>
      </c>
      <c r="U269" s="44">
        <f t="shared" si="16"/>
        <v>794</v>
      </c>
      <c r="V269" s="44" t="str">
        <f>IFERROR(SUMPRODUCT(LARGE(G269:R269,{1;2;3;4;5})),"NA")</f>
        <v>NA</v>
      </c>
      <c r="W269" s="45" t="str">
        <f>IFERROR(SUMPRODUCT(LARGE(G269:R269,{1;2;3;4;5;6;7;8;9;10})),"NA")</f>
        <v>NA</v>
      </c>
    </row>
    <row r="270" spans="1:23" s="25" customFormat="1" x14ac:dyDescent="0.25">
      <c r="A270" s="14">
        <v>267</v>
      </c>
      <c r="B270" s="2" t="s">
        <v>2567</v>
      </c>
      <c r="C270" s="1"/>
      <c r="D270" s="1"/>
      <c r="E270" s="1"/>
      <c r="F270" s="2"/>
      <c r="G270" s="9" t="str">
        <f>IFERROR(INDEX(akva!I:I,MATCH(B270,akva!K:K,0),0),"")</f>
        <v/>
      </c>
      <c r="H270" s="10" t="str">
        <f>IFERROR(INDEX('04-07'!N:N,MATCH(B270,'04-07'!C:C,0),0),"")</f>
        <v/>
      </c>
      <c r="I270" s="10" t="str">
        <f>IFERROR(INDEX('04-21'!X:X,MATCH(B270,'04-21'!Z:Z,0),0),"")</f>
        <v/>
      </c>
      <c r="J270" s="10" t="str">
        <f>IFERROR(INDEX('04-28'!M:M,MATCH(B270,'04-28'!O:O,0),0),"")</f>
        <v/>
      </c>
      <c r="K270" s="10" t="str">
        <f>IFERROR(INDEX('05-26'!Y:Y,MATCH(B270,'05-26'!AA:AA,0),0),"")</f>
        <v/>
      </c>
      <c r="L270" s="10" t="str">
        <f>IFERROR(INDEX('06-16'!X:X,MATCH(B270,'06-16'!Z:Z,0),0),"")</f>
        <v/>
      </c>
      <c r="M270" s="10" t="str">
        <f>IFERROR(INDEX('07-08'!S:S,MATCH(B270,'07-08'!B:B,0),0),"")</f>
        <v/>
      </c>
      <c r="N270" s="10" t="str">
        <f>IFERROR(INDEX('07-21'!V:V,MATCH(B270,'07-21'!X:X,0),0),"")</f>
        <v/>
      </c>
      <c r="O270" s="10" t="str">
        <f>IFERROR(INDEX('08-04'!H:H,MATCH(B270,'08-04'!I:I,0),0),"")</f>
        <v/>
      </c>
      <c r="P270" s="10">
        <f>IFERROR(INDEX('08-05'!R:R,MATCH(B270,'08-05'!S:S,0),0),"")</f>
        <v>790</v>
      </c>
      <c r="Q270" s="10">
        <f>IFERROR(INDEX('08-18'!U:U,MATCH(B270,'08-18'!V:V,0),0),"")</f>
        <v>796</v>
      </c>
      <c r="R270" s="5" t="str">
        <f>IFERROR(INDEX('09-01'!M:M,MATCH(B270,'09-01'!N:N,0),0),"")</f>
        <v/>
      </c>
      <c r="S270" s="9">
        <f t="shared" si="14"/>
        <v>2</v>
      </c>
      <c r="T270" s="44">
        <f t="shared" si="15"/>
        <v>1586</v>
      </c>
      <c r="U270" s="44">
        <f t="shared" si="16"/>
        <v>793</v>
      </c>
      <c r="V270" s="44" t="str">
        <f>IFERROR(SUMPRODUCT(LARGE(G270:R270,{1;2;3;4;5})),"NA")</f>
        <v>NA</v>
      </c>
      <c r="W270" s="45" t="str">
        <f>IFERROR(SUMPRODUCT(LARGE(G270:R270,{1;2;3;4;5;6;7;8;9;10})),"NA")</f>
        <v>NA</v>
      </c>
    </row>
    <row r="271" spans="1:23" s="25" customFormat="1" x14ac:dyDescent="0.25">
      <c r="A271" s="14">
        <v>268</v>
      </c>
      <c r="B271" s="2" t="s">
        <v>2032</v>
      </c>
      <c r="C271" s="1"/>
      <c r="D271" s="1"/>
      <c r="E271" s="1"/>
      <c r="F271" s="2"/>
      <c r="G271" s="9" t="str">
        <f>IFERROR(INDEX(akva!I:I,MATCH(B271,akva!K:K,0),0),"")</f>
        <v/>
      </c>
      <c r="H271" s="10" t="str">
        <f>IFERROR(INDEX('04-07'!N:N,MATCH(B271,'04-07'!C:C,0),0),"")</f>
        <v/>
      </c>
      <c r="I271" s="10" t="str">
        <f>IFERROR(INDEX('04-21'!X:X,MATCH(B271,'04-21'!Z:Z,0),0),"")</f>
        <v/>
      </c>
      <c r="J271" s="10" t="str">
        <f>IFERROR(INDEX('04-28'!M:M,MATCH(B271,'04-28'!O:O,0),0),"")</f>
        <v/>
      </c>
      <c r="K271" s="10" t="str">
        <f>IFERROR(INDEX('05-26'!Y:Y,MATCH(B271,'05-26'!AA:AA,0),0),"")</f>
        <v/>
      </c>
      <c r="L271" s="10" t="str">
        <f>IFERROR(INDEX('06-16'!X:X,MATCH(B271,'06-16'!Z:Z,0),0),"")</f>
        <v/>
      </c>
      <c r="M271" s="10">
        <f>IFERROR(INDEX('07-08'!S:S,MATCH(B271,'07-08'!B:B,0),0),"")</f>
        <v>799</v>
      </c>
      <c r="N271" s="10" t="str">
        <f>IFERROR(INDEX('07-21'!V:V,MATCH(B271,'07-21'!X:X,0),0),"")</f>
        <v/>
      </c>
      <c r="O271" s="10" t="str">
        <f>IFERROR(INDEX('08-04'!H:H,MATCH(B271,'08-04'!I:I,0),0),"")</f>
        <v/>
      </c>
      <c r="P271" s="10">
        <f>IFERROR(INDEX('08-05'!R:R,MATCH(B271,'08-05'!S:S,0),0),"")</f>
        <v>786</v>
      </c>
      <c r="Q271" s="10" t="str">
        <f>IFERROR(INDEX('08-18'!U:U,MATCH(B271,'08-18'!V:V,0),0),"")</f>
        <v/>
      </c>
      <c r="R271" s="5" t="str">
        <f>IFERROR(INDEX('09-01'!M:M,MATCH(B271,'09-01'!N:N,0),0),"")</f>
        <v/>
      </c>
      <c r="S271" s="9">
        <f t="shared" si="14"/>
        <v>2</v>
      </c>
      <c r="T271" s="44">
        <f t="shared" si="15"/>
        <v>1585</v>
      </c>
      <c r="U271" s="44">
        <f t="shared" si="16"/>
        <v>792.5</v>
      </c>
      <c r="V271" s="44" t="str">
        <f>IFERROR(SUMPRODUCT(LARGE(G271:R271,{1;2;3;4;5})),"NA")</f>
        <v>NA</v>
      </c>
      <c r="W271" s="45" t="str">
        <f>IFERROR(SUMPRODUCT(LARGE(G271:R271,{1;2;3;4;5;6;7;8;9;10})),"NA")</f>
        <v>NA</v>
      </c>
    </row>
    <row r="272" spans="1:23" s="25" customFormat="1" x14ac:dyDescent="0.25">
      <c r="A272" s="14">
        <v>269</v>
      </c>
      <c r="B272" s="2" t="s">
        <v>1727</v>
      </c>
      <c r="C272" s="1"/>
      <c r="D272" s="1"/>
      <c r="E272" s="1"/>
      <c r="F272" s="2"/>
      <c r="G272" s="9" t="str">
        <f>IFERROR(INDEX(akva!I:I,MATCH(B272,akva!K:K,0),0),"")</f>
        <v/>
      </c>
      <c r="H272" s="10" t="str">
        <f>IFERROR(INDEX('04-07'!N:N,MATCH(B272,'04-07'!C:C,0),0),"")</f>
        <v/>
      </c>
      <c r="I272" s="10" t="str">
        <f>IFERROR(INDEX('04-21'!X:X,MATCH(B272,'04-21'!Z:Z,0),0),"")</f>
        <v/>
      </c>
      <c r="J272" s="10" t="str">
        <f>IFERROR(INDEX('04-28'!M:M,MATCH(B272,'04-28'!O:O,0),0),"")</f>
        <v/>
      </c>
      <c r="K272" s="10">
        <f>IFERROR(INDEX('05-26'!Y:Y,MATCH(B272,'05-26'!AA:AA,0),0),"")</f>
        <v>780</v>
      </c>
      <c r="L272" s="10">
        <f>IFERROR(INDEX('06-16'!X:X,MATCH(B272,'06-16'!Z:Z,0),0),"")</f>
        <v>800</v>
      </c>
      <c r="M272" s="10" t="str">
        <f>IFERROR(INDEX('07-08'!S:S,MATCH(B272,'07-08'!B:B,0),0),"")</f>
        <v/>
      </c>
      <c r="N272" s="10" t="str">
        <f>IFERROR(INDEX('07-21'!V:V,MATCH(B272,'07-21'!X:X,0),0),"")</f>
        <v/>
      </c>
      <c r="O272" s="10" t="str">
        <f>IFERROR(INDEX('08-04'!H:H,MATCH(B272,'08-04'!I:I,0),0),"")</f>
        <v/>
      </c>
      <c r="P272" s="10" t="str">
        <f>IFERROR(INDEX('08-05'!R:R,MATCH(B272,'08-05'!S:S,0),0),"")</f>
        <v/>
      </c>
      <c r="Q272" s="10" t="str">
        <f>IFERROR(INDEX('08-18'!U:U,MATCH(B272,'08-18'!V:V,0),0),"")</f>
        <v/>
      </c>
      <c r="R272" s="5" t="str">
        <f>IFERROR(INDEX('09-01'!M:M,MATCH(B272,'09-01'!N:N,0),0),"")</f>
        <v/>
      </c>
      <c r="S272" s="9">
        <f t="shared" si="14"/>
        <v>2</v>
      </c>
      <c r="T272" s="44">
        <f t="shared" si="15"/>
        <v>1580</v>
      </c>
      <c r="U272" s="44">
        <f t="shared" si="16"/>
        <v>790</v>
      </c>
      <c r="V272" s="44" t="str">
        <f>IFERROR(SUMPRODUCT(LARGE(G272:R272,{1;2;3;4;5})),"NA")</f>
        <v>NA</v>
      </c>
      <c r="W272" s="45" t="str">
        <f>IFERROR(SUMPRODUCT(LARGE(G272:R272,{1;2;3;4;5;6;7;8;9;10})),"NA")</f>
        <v>NA</v>
      </c>
    </row>
    <row r="273" spans="1:23" s="25" customFormat="1" x14ac:dyDescent="0.25">
      <c r="A273" s="14">
        <v>270</v>
      </c>
      <c r="B273" s="2" t="s">
        <v>2326</v>
      </c>
      <c r="C273" s="1"/>
      <c r="D273" s="1"/>
      <c r="E273" s="1"/>
      <c r="F273" s="2"/>
      <c r="G273" s="9" t="str">
        <f>IFERROR(INDEX(akva!I:I,MATCH(B273,akva!K:K,0),0),"")</f>
        <v/>
      </c>
      <c r="H273" s="10" t="str">
        <f>IFERROR(INDEX('04-07'!N:N,MATCH(B273,'04-07'!C:C,0),0),"")</f>
        <v/>
      </c>
      <c r="I273" s="10" t="str">
        <f>IFERROR(INDEX('04-21'!X:X,MATCH(B273,'04-21'!Z:Z,0),0),"")</f>
        <v/>
      </c>
      <c r="J273" s="10" t="str">
        <f>IFERROR(INDEX('04-28'!M:M,MATCH(B273,'04-28'!O:O,0),0),"")</f>
        <v/>
      </c>
      <c r="K273" s="10" t="str">
        <f>IFERROR(INDEX('05-26'!Y:Y,MATCH(B273,'05-26'!AA:AA,0),0),"")</f>
        <v/>
      </c>
      <c r="L273" s="10" t="str">
        <f>IFERROR(INDEX('06-16'!X:X,MATCH(B273,'06-16'!Z:Z,0),0),"")</f>
        <v/>
      </c>
      <c r="M273" s="10" t="str">
        <f>IFERROR(INDEX('07-08'!S:S,MATCH(B273,'07-08'!B:B,0),0),"")</f>
        <v/>
      </c>
      <c r="N273" s="10">
        <f>IFERROR(INDEX('07-21'!V:V,MATCH(B273,'07-21'!X:X,0),0),"")</f>
        <v>751</v>
      </c>
      <c r="O273" s="10" t="str">
        <f>IFERROR(INDEX('08-04'!H:H,MATCH(B273,'08-04'!I:I,0),0),"")</f>
        <v/>
      </c>
      <c r="P273" s="10" t="str">
        <f>IFERROR(INDEX('08-05'!R:R,MATCH(B273,'08-05'!S:S,0),0),"")</f>
        <v/>
      </c>
      <c r="Q273" s="10">
        <f>IFERROR(INDEX('08-18'!U:U,MATCH(B273,'08-18'!V:V,0),0),"")</f>
        <v>815</v>
      </c>
      <c r="R273" s="5" t="str">
        <f>IFERROR(INDEX('09-01'!M:M,MATCH(B273,'09-01'!N:N,0),0),"")</f>
        <v/>
      </c>
      <c r="S273" s="9">
        <f t="shared" si="14"/>
        <v>2</v>
      </c>
      <c r="T273" s="44">
        <f t="shared" si="15"/>
        <v>1566</v>
      </c>
      <c r="U273" s="44">
        <f t="shared" si="16"/>
        <v>783</v>
      </c>
      <c r="V273" s="44" t="str">
        <f>IFERROR(SUMPRODUCT(LARGE(G273:R273,{1;2;3;4;5})),"NA")</f>
        <v>NA</v>
      </c>
      <c r="W273" s="45" t="str">
        <f>IFERROR(SUMPRODUCT(LARGE(G273:R273,{1;2;3;4;5;6;7;8;9;10})),"NA")</f>
        <v>NA</v>
      </c>
    </row>
    <row r="274" spans="1:23" s="25" customFormat="1" x14ac:dyDescent="0.25">
      <c r="A274" s="14">
        <v>271</v>
      </c>
      <c r="B274" s="2" t="s">
        <v>1880</v>
      </c>
      <c r="C274" s="1"/>
      <c r="D274" s="1"/>
      <c r="E274" s="1"/>
      <c r="F274" s="2"/>
      <c r="G274" s="9" t="str">
        <f>IFERROR(INDEX(akva!I:I,MATCH(B274,akva!K:K,0),0),"")</f>
        <v/>
      </c>
      <c r="H274" s="10" t="str">
        <f>IFERROR(INDEX('04-07'!N:N,MATCH(B274,'04-07'!C:C,0),0),"")</f>
        <v/>
      </c>
      <c r="I274" s="10" t="str">
        <f>IFERROR(INDEX('04-21'!X:X,MATCH(B274,'04-21'!Z:Z,0),0),"")</f>
        <v/>
      </c>
      <c r="J274" s="10" t="str">
        <f>IFERROR(INDEX('04-28'!M:M,MATCH(B274,'04-28'!O:O,0),0),"")</f>
        <v/>
      </c>
      <c r="K274" s="10" t="str">
        <f>IFERROR(INDEX('05-26'!Y:Y,MATCH(B274,'05-26'!AA:AA,0),0),"")</f>
        <v/>
      </c>
      <c r="L274" s="10">
        <f>IFERROR(INDEX('06-16'!X:X,MATCH(B274,'06-16'!Z:Z,0),0),"")</f>
        <v>753</v>
      </c>
      <c r="M274" s="10">
        <f>IFERROR(INDEX('07-08'!S:S,MATCH(B274,'07-08'!B:B,0),0),"")</f>
        <v>805</v>
      </c>
      <c r="N274" s="10" t="str">
        <f>IFERROR(INDEX('07-21'!V:V,MATCH(B274,'07-21'!X:X,0),0),"")</f>
        <v/>
      </c>
      <c r="O274" s="10" t="str">
        <f>IFERROR(INDEX('08-04'!H:H,MATCH(B274,'08-04'!I:I,0),0),"")</f>
        <v/>
      </c>
      <c r="P274" s="10" t="str">
        <f>IFERROR(INDEX('08-05'!R:R,MATCH(B274,'08-05'!S:S,0),0),"")</f>
        <v/>
      </c>
      <c r="Q274" s="10" t="str">
        <f>IFERROR(INDEX('08-18'!U:U,MATCH(B274,'08-18'!V:V,0),0),"")</f>
        <v/>
      </c>
      <c r="R274" s="5" t="str">
        <f>IFERROR(INDEX('09-01'!M:M,MATCH(B274,'09-01'!N:N,0),0),"")</f>
        <v/>
      </c>
      <c r="S274" s="9">
        <f t="shared" si="14"/>
        <v>2</v>
      </c>
      <c r="T274" s="44">
        <f t="shared" si="15"/>
        <v>1558</v>
      </c>
      <c r="U274" s="44">
        <f t="shared" si="16"/>
        <v>779</v>
      </c>
      <c r="V274" s="44" t="str">
        <f>IFERROR(SUMPRODUCT(LARGE(G274:R274,{1;2;3;4;5})),"NA")</f>
        <v>NA</v>
      </c>
      <c r="W274" s="45" t="str">
        <f>IFERROR(SUMPRODUCT(LARGE(G274:R274,{1;2;3;4;5;6;7;8;9;10})),"NA")</f>
        <v>NA</v>
      </c>
    </row>
    <row r="275" spans="1:23" s="25" customFormat="1" x14ac:dyDescent="0.25">
      <c r="A275" s="14">
        <v>272</v>
      </c>
      <c r="B275" s="2" t="s">
        <v>2310</v>
      </c>
      <c r="C275" s="1"/>
      <c r="D275" s="1"/>
      <c r="E275" s="1"/>
      <c r="F275" s="2"/>
      <c r="G275" s="9" t="str">
        <f>IFERROR(INDEX(akva!I:I,MATCH(B275,akva!K:K,0),0),"")</f>
        <v/>
      </c>
      <c r="H275" s="10" t="str">
        <f>IFERROR(INDEX('04-07'!N:N,MATCH(B275,'04-07'!C:C,0),0),"")</f>
        <v/>
      </c>
      <c r="I275" s="10" t="str">
        <f>IFERROR(INDEX('04-21'!X:X,MATCH(B275,'04-21'!Z:Z,0),0),"")</f>
        <v/>
      </c>
      <c r="J275" s="10" t="str">
        <f>IFERROR(INDEX('04-28'!M:M,MATCH(B275,'04-28'!O:O,0),0),"")</f>
        <v/>
      </c>
      <c r="K275" s="10" t="str">
        <f>IFERROR(INDEX('05-26'!Y:Y,MATCH(B275,'05-26'!AA:AA,0),0),"")</f>
        <v/>
      </c>
      <c r="L275" s="10" t="str">
        <f>IFERROR(INDEX('06-16'!X:X,MATCH(B275,'06-16'!Z:Z,0),0),"")</f>
        <v/>
      </c>
      <c r="M275" s="10" t="str">
        <f>IFERROR(INDEX('07-08'!S:S,MATCH(B275,'07-08'!B:B,0),0),"")</f>
        <v/>
      </c>
      <c r="N275" s="10">
        <f>IFERROR(INDEX('07-21'!V:V,MATCH(B275,'07-21'!X:X,0),0),"")</f>
        <v>780</v>
      </c>
      <c r="O275" s="10" t="str">
        <f>IFERROR(INDEX('08-04'!H:H,MATCH(B275,'08-04'!I:I,0),0),"")</f>
        <v/>
      </c>
      <c r="P275" s="10" t="str">
        <f>IFERROR(INDEX('08-05'!R:R,MATCH(B275,'08-05'!S:S,0),0),"")</f>
        <v/>
      </c>
      <c r="Q275" s="10">
        <f>IFERROR(INDEX('08-18'!U:U,MATCH(B275,'08-18'!V:V,0),0),"")</f>
        <v>778</v>
      </c>
      <c r="R275" s="5" t="str">
        <f>IFERROR(INDEX('09-01'!M:M,MATCH(B275,'09-01'!N:N,0),0),"")</f>
        <v/>
      </c>
      <c r="S275" s="9">
        <f t="shared" si="14"/>
        <v>2</v>
      </c>
      <c r="T275" s="44">
        <f t="shared" si="15"/>
        <v>1558</v>
      </c>
      <c r="U275" s="44">
        <f t="shared" si="16"/>
        <v>779</v>
      </c>
      <c r="V275" s="44" t="str">
        <f>IFERROR(SUMPRODUCT(LARGE(G275:R275,{1;2;3;4;5})),"NA")</f>
        <v>NA</v>
      </c>
      <c r="W275" s="45" t="str">
        <f>IFERROR(SUMPRODUCT(LARGE(G275:R275,{1;2;3;4;5;6;7;8;9;10})),"NA")</f>
        <v>NA</v>
      </c>
    </row>
    <row r="276" spans="1:23" s="25" customFormat="1" x14ac:dyDescent="0.25">
      <c r="A276" s="14">
        <v>273</v>
      </c>
      <c r="B276" s="2" t="s">
        <v>1925</v>
      </c>
      <c r="C276" s="1"/>
      <c r="D276" s="1"/>
      <c r="E276" s="1"/>
      <c r="F276" s="2"/>
      <c r="G276" s="9" t="str">
        <f>IFERROR(INDEX(akva!I:I,MATCH(B276,akva!K:K,0),0),"")</f>
        <v/>
      </c>
      <c r="H276" s="10" t="str">
        <f>IFERROR(INDEX('04-07'!N:N,MATCH(B276,'04-07'!C:C,0),0),"")</f>
        <v/>
      </c>
      <c r="I276" s="10" t="str">
        <f>IFERROR(INDEX('04-21'!X:X,MATCH(B276,'04-21'!Z:Z,0),0),"")</f>
        <v/>
      </c>
      <c r="J276" s="10" t="str">
        <f>IFERROR(INDEX('04-28'!M:M,MATCH(B276,'04-28'!O:O,0),0),"")</f>
        <v/>
      </c>
      <c r="K276" s="10" t="str">
        <f>IFERROR(INDEX('05-26'!Y:Y,MATCH(B276,'05-26'!AA:AA,0),0),"")</f>
        <v/>
      </c>
      <c r="L276" s="10">
        <f>IFERROR(INDEX('06-16'!X:X,MATCH(B276,'06-16'!Z:Z,0),0),"")</f>
        <v>747</v>
      </c>
      <c r="M276" s="10" t="str">
        <f>IFERROR(INDEX('07-08'!S:S,MATCH(B276,'07-08'!B:B,0),0),"")</f>
        <v/>
      </c>
      <c r="N276" s="10" t="str">
        <f>IFERROR(INDEX('07-21'!V:V,MATCH(B276,'07-21'!X:X,0),0),"")</f>
        <v/>
      </c>
      <c r="O276" s="10" t="str">
        <f>IFERROR(INDEX('08-04'!H:H,MATCH(B276,'08-04'!I:I,0),0),"")</f>
        <v/>
      </c>
      <c r="P276" s="10" t="str">
        <f>IFERROR(INDEX('08-05'!R:R,MATCH(B276,'08-05'!S:S,0),0),"")</f>
        <v/>
      </c>
      <c r="Q276" s="10" t="str">
        <f>IFERROR(INDEX('08-18'!U:U,MATCH(B276,'08-18'!V:V,0),0),"")</f>
        <v/>
      </c>
      <c r="R276" s="5">
        <f>IFERROR(INDEX('09-01'!M:M,MATCH(B276,'09-01'!N:N,0),0),"")</f>
        <v>802</v>
      </c>
      <c r="S276" s="9">
        <f t="shared" si="14"/>
        <v>2</v>
      </c>
      <c r="T276" s="44">
        <f t="shared" si="15"/>
        <v>1549</v>
      </c>
      <c r="U276" s="44">
        <f t="shared" si="16"/>
        <v>774.5</v>
      </c>
      <c r="V276" s="44" t="str">
        <f>IFERROR(SUMPRODUCT(LARGE(G276:R276,{1;2;3;4;5})),"NA")</f>
        <v>NA</v>
      </c>
      <c r="W276" s="45" t="str">
        <f>IFERROR(SUMPRODUCT(LARGE(G276:R276,{1;2;3;4;5;6;7;8;9;10})),"NA")</f>
        <v>NA</v>
      </c>
    </row>
    <row r="277" spans="1:23" s="25" customFormat="1" x14ac:dyDescent="0.25">
      <c r="A277" s="14">
        <v>274</v>
      </c>
      <c r="B277" s="2" t="s">
        <v>2343</v>
      </c>
      <c r="C277" s="1"/>
      <c r="D277" s="1"/>
      <c r="E277" s="1"/>
      <c r="F277" s="2"/>
      <c r="G277" s="9" t="str">
        <f>IFERROR(INDEX(akva!I:I,MATCH(B277,akva!K:K,0),0),"")</f>
        <v/>
      </c>
      <c r="H277" s="10" t="str">
        <f>IFERROR(INDEX('04-07'!N:N,MATCH(B277,'04-07'!C:C,0),0),"")</f>
        <v/>
      </c>
      <c r="I277" s="10" t="str">
        <f>IFERROR(INDEX('04-21'!X:X,MATCH(B277,'04-21'!Z:Z,0),0),"")</f>
        <v/>
      </c>
      <c r="J277" s="10" t="str">
        <f>IFERROR(INDEX('04-28'!M:M,MATCH(B277,'04-28'!O:O,0),0),"")</f>
        <v/>
      </c>
      <c r="K277" s="10" t="str">
        <f>IFERROR(INDEX('05-26'!Y:Y,MATCH(B277,'05-26'!AA:AA,0),0),"")</f>
        <v/>
      </c>
      <c r="L277" s="10" t="str">
        <f>IFERROR(INDEX('06-16'!X:X,MATCH(B277,'06-16'!Z:Z,0),0),"")</f>
        <v/>
      </c>
      <c r="M277" s="10" t="str">
        <f>IFERROR(INDEX('07-08'!S:S,MATCH(B277,'07-08'!B:B,0),0),"")</f>
        <v/>
      </c>
      <c r="N277" s="10">
        <f>IFERROR(INDEX('07-21'!V:V,MATCH(B277,'07-21'!X:X,0),0),"")</f>
        <v>774</v>
      </c>
      <c r="O277" s="10" t="str">
        <f>IFERROR(INDEX('08-04'!H:H,MATCH(B277,'08-04'!I:I,0),0),"")</f>
        <v/>
      </c>
      <c r="P277" s="10">
        <f>IFERROR(INDEX('08-05'!R:R,MATCH(B277,'08-05'!S:S,0),0),"")</f>
        <v>772</v>
      </c>
      <c r="Q277" s="10" t="str">
        <f>IFERROR(INDEX('08-18'!U:U,MATCH(B277,'08-18'!V:V,0),0),"")</f>
        <v/>
      </c>
      <c r="R277" s="5" t="str">
        <f>IFERROR(INDEX('09-01'!M:M,MATCH(B277,'09-01'!N:N,0),0),"")</f>
        <v/>
      </c>
      <c r="S277" s="9">
        <f t="shared" si="14"/>
        <v>2</v>
      </c>
      <c r="T277" s="44">
        <f t="shared" si="15"/>
        <v>1546</v>
      </c>
      <c r="U277" s="44">
        <f t="shared" si="16"/>
        <v>773</v>
      </c>
      <c r="V277" s="44" t="str">
        <f>IFERROR(SUMPRODUCT(LARGE(G277:R277,{1;2;3;4;5})),"NA")</f>
        <v>NA</v>
      </c>
      <c r="W277" s="45" t="str">
        <f>IFERROR(SUMPRODUCT(LARGE(G277:R277,{1;2;3;4;5;6;7;8;9;10})),"NA")</f>
        <v>NA</v>
      </c>
    </row>
    <row r="278" spans="1:23" s="25" customFormat="1" x14ac:dyDescent="0.25">
      <c r="A278" s="14">
        <v>275</v>
      </c>
      <c r="B278" s="2" t="s">
        <v>1509</v>
      </c>
      <c r="C278" s="1"/>
      <c r="D278" s="1"/>
      <c r="E278" s="1"/>
      <c r="F278" s="2"/>
      <c r="G278" s="9" t="str">
        <f>IFERROR(INDEX(akva!I:I,MATCH(B278,akva!K:K,0),0),"")</f>
        <v/>
      </c>
      <c r="H278" s="10" t="str">
        <f>IFERROR(INDEX('04-07'!N:N,MATCH(B278,'04-07'!C:C,0),0),"")</f>
        <v/>
      </c>
      <c r="I278" s="10">
        <f>IFERROR(INDEX('04-21'!X:X,MATCH(B278,'04-21'!Z:Z,0),0),"")</f>
        <v>744</v>
      </c>
      <c r="J278" s="10" t="str">
        <f>IFERROR(INDEX('04-28'!M:M,MATCH(B278,'04-28'!O:O,0),0),"")</f>
        <v/>
      </c>
      <c r="K278" s="10" t="str">
        <f>IFERROR(INDEX('05-26'!Y:Y,MATCH(B278,'05-26'!AA:AA,0),0),"")</f>
        <v/>
      </c>
      <c r="L278" s="10" t="str">
        <f>IFERROR(INDEX('06-16'!X:X,MATCH(B278,'06-16'!Z:Z,0),0),"")</f>
        <v/>
      </c>
      <c r="M278" s="10" t="str">
        <f>IFERROR(INDEX('07-08'!S:S,MATCH(B278,'07-08'!B:B,0),0),"")</f>
        <v/>
      </c>
      <c r="N278" s="10" t="str">
        <f>IFERROR(INDEX('07-21'!V:V,MATCH(B278,'07-21'!X:X,0),0),"")</f>
        <v/>
      </c>
      <c r="O278" s="10" t="str">
        <f>IFERROR(INDEX('08-04'!H:H,MATCH(B278,'08-04'!I:I,0),0),"")</f>
        <v/>
      </c>
      <c r="P278" s="10" t="str">
        <f>IFERROR(INDEX('08-05'!R:R,MATCH(B278,'08-05'!S:S,0),0),"")</f>
        <v/>
      </c>
      <c r="Q278" s="10">
        <f>IFERROR(INDEX('08-18'!U:U,MATCH(B278,'08-18'!V:V,0),0),"")</f>
        <v>799</v>
      </c>
      <c r="R278" s="5" t="str">
        <f>IFERROR(INDEX('09-01'!M:M,MATCH(B278,'09-01'!N:N,0),0),"")</f>
        <v/>
      </c>
      <c r="S278" s="9">
        <f t="shared" si="14"/>
        <v>2</v>
      </c>
      <c r="T278" s="44">
        <f t="shared" si="15"/>
        <v>1543</v>
      </c>
      <c r="U278" s="44">
        <f t="shared" si="16"/>
        <v>771.5</v>
      </c>
      <c r="V278" s="44" t="str">
        <f>IFERROR(SUMPRODUCT(LARGE(G278:R278,{1;2;3;4;5})),"NA")</f>
        <v>NA</v>
      </c>
      <c r="W278" s="45" t="str">
        <f>IFERROR(SUMPRODUCT(LARGE(G278:R278,{1;2;3;4;5;6;7;8;9;10})),"NA")</f>
        <v>NA</v>
      </c>
    </row>
    <row r="279" spans="1:23" s="25" customFormat="1" x14ac:dyDescent="0.25">
      <c r="A279" s="14">
        <v>276</v>
      </c>
      <c r="B279" s="2" t="s">
        <v>1911</v>
      </c>
      <c r="C279" s="1"/>
      <c r="D279" s="1"/>
      <c r="E279" s="1"/>
      <c r="F279" s="2"/>
      <c r="G279" s="9" t="str">
        <f>IFERROR(INDEX(akva!I:I,MATCH(B279,akva!K:K,0),0),"")</f>
        <v/>
      </c>
      <c r="H279" s="10" t="str">
        <f>IFERROR(INDEX('04-07'!N:N,MATCH(B279,'04-07'!C:C,0),0),"")</f>
        <v/>
      </c>
      <c r="I279" s="10" t="str">
        <f>IFERROR(INDEX('04-21'!X:X,MATCH(B279,'04-21'!Z:Z,0),0),"")</f>
        <v/>
      </c>
      <c r="J279" s="10" t="str">
        <f>IFERROR(INDEX('04-28'!M:M,MATCH(B279,'04-28'!O:O,0),0),"")</f>
        <v/>
      </c>
      <c r="K279" s="10" t="str">
        <f>IFERROR(INDEX('05-26'!Y:Y,MATCH(B279,'05-26'!AA:AA,0),0),"")</f>
        <v/>
      </c>
      <c r="L279" s="10">
        <f>IFERROR(INDEX('06-16'!X:X,MATCH(B279,'06-16'!Z:Z,0),0),"")</f>
        <v>0</v>
      </c>
      <c r="M279" s="10" t="str">
        <f>IFERROR(INDEX('07-08'!S:S,MATCH(B279,'07-08'!B:B,0),0),"")</f>
        <v/>
      </c>
      <c r="N279" s="10">
        <f>IFERROR(INDEX('07-21'!V:V,MATCH(B279,'07-21'!X:X,0),0),"")</f>
        <v>771</v>
      </c>
      <c r="O279" s="10" t="str">
        <f>IFERROR(INDEX('08-04'!H:H,MATCH(B279,'08-04'!I:I,0),0),"")</f>
        <v/>
      </c>
      <c r="P279" s="10" t="str">
        <f>IFERROR(INDEX('08-05'!R:R,MATCH(B279,'08-05'!S:S,0),0),"")</f>
        <v/>
      </c>
      <c r="Q279" s="10" t="str">
        <f>IFERROR(INDEX('08-18'!U:U,MATCH(B279,'08-18'!V:V,0),0),"")</f>
        <v/>
      </c>
      <c r="R279" s="5">
        <f>IFERROR(INDEX('09-01'!M:M,MATCH(B279,'09-01'!N:N,0),0),"")</f>
        <v>772</v>
      </c>
      <c r="S279" s="9">
        <f t="shared" si="14"/>
        <v>2</v>
      </c>
      <c r="T279" s="44">
        <f t="shared" si="15"/>
        <v>1543</v>
      </c>
      <c r="U279" s="44">
        <f t="shared" si="16"/>
        <v>771.5</v>
      </c>
      <c r="V279" s="44" t="str">
        <f>IFERROR(SUMPRODUCT(LARGE(G279:R279,{1;2;3;4;5})),"NA")</f>
        <v>NA</v>
      </c>
      <c r="W279" s="45" t="str">
        <f>IFERROR(SUMPRODUCT(LARGE(G279:R279,{1;2;3;4;5;6;7;8;9;10})),"NA")</f>
        <v>NA</v>
      </c>
    </row>
    <row r="280" spans="1:23" s="25" customFormat="1" x14ac:dyDescent="0.25">
      <c r="A280" s="14">
        <v>277</v>
      </c>
      <c r="B280" s="2" t="s">
        <v>2327</v>
      </c>
      <c r="C280" s="1"/>
      <c r="D280" s="1"/>
      <c r="E280" s="1"/>
      <c r="F280" s="2"/>
      <c r="G280" s="9" t="str">
        <f>IFERROR(INDEX(akva!I:I,MATCH(B280,akva!K:K,0),0),"")</f>
        <v/>
      </c>
      <c r="H280" s="10" t="str">
        <f>IFERROR(INDEX('04-07'!N:N,MATCH(B280,'04-07'!C:C,0),0),"")</f>
        <v/>
      </c>
      <c r="I280" s="10" t="str">
        <f>IFERROR(INDEX('04-21'!X:X,MATCH(B280,'04-21'!Z:Z,0),0),"")</f>
        <v/>
      </c>
      <c r="J280" s="10" t="str">
        <f>IFERROR(INDEX('04-28'!M:M,MATCH(B280,'04-28'!O:O,0),0),"")</f>
        <v/>
      </c>
      <c r="K280" s="10" t="str">
        <f>IFERROR(INDEX('05-26'!Y:Y,MATCH(B280,'05-26'!AA:AA,0),0),"")</f>
        <v/>
      </c>
      <c r="L280" s="10" t="str">
        <f>IFERROR(INDEX('06-16'!X:X,MATCH(B280,'06-16'!Z:Z,0),0),"")</f>
        <v/>
      </c>
      <c r="M280" s="10" t="str">
        <f>IFERROR(INDEX('07-08'!S:S,MATCH(B280,'07-08'!B:B,0),0),"")</f>
        <v/>
      </c>
      <c r="N280" s="10">
        <f>IFERROR(INDEX('07-21'!V:V,MATCH(B280,'07-21'!X:X,0),0),"")</f>
        <v>767</v>
      </c>
      <c r="O280" s="10" t="str">
        <f>IFERROR(INDEX('08-04'!H:H,MATCH(B280,'08-04'!I:I,0),0),"")</f>
        <v/>
      </c>
      <c r="P280" s="10" t="str">
        <f>IFERROR(INDEX('08-05'!R:R,MATCH(B280,'08-05'!S:S,0),0),"")</f>
        <v/>
      </c>
      <c r="Q280" s="10" t="str">
        <f>IFERROR(INDEX('08-18'!U:U,MATCH(B280,'08-18'!V:V,0),0),"")</f>
        <v/>
      </c>
      <c r="R280" s="5">
        <f>IFERROR(INDEX('09-01'!M:M,MATCH(B280,'09-01'!N:N,0),0),"")</f>
        <v>772</v>
      </c>
      <c r="S280" s="9">
        <f t="shared" si="14"/>
        <v>2</v>
      </c>
      <c r="T280" s="44">
        <f t="shared" si="15"/>
        <v>1539</v>
      </c>
      <c r="U280" s="44">
        <f t="shared" si="16"/>
        <v>769.5</v>
      </c>
      <c r="V280" s="44" t="str">
        <f>IFERROR(SUMPRODUCT(LARGE(G280:R280,{1;2;3;4;5})),"NA")</f>
        <v>NA</v>
      </c>
      <c r="W280" s="45" t="str">
        <f>IFERROR(SUMPRODUCT(LARGE(G280:R280,{1;2;3;4;5;6;7;8;9;10})),"NA")</f>
        <v>NA</v>
      </c>
    </row>
    <row r="281" spans="1:23" s="25" customFormat="1" x14ac:dyDescent="0.25">
      <c r="A281" s="14">
        <v>278</v>
      </c>
      <c r="B281" s="2" t="s">
        <v>2028</v>
      </c>
      <c r="C281" s="1"/>
      <c r="D281" s="1"/>
      <c r="E281" s="1"/>
      <c r="F281" s="2"/>
      <c r="G281" s="9" t="str">
        <f>IFERROR(INDEX(akva!I:I,MATCH(B281,akva!K:K,0),0),"")</f>
        <v/>
      </c>
      <c r="H281" s="10" t="str">
        <f>IFERROR(INDEX('04-07'!N:N,MATCH(B281,'04-07'!C:C,0),0),"")</f>
        <v/>
      </c>
      <c r="I281" s="10" t="str">
        <f>IFERROR(INDEX('04-21'!X:X,MATCH(B281,'04-21'!Z:Z,0),0),"")</f>
        <v/>
      </c>
      <c r="J281" s="10" t="str">
        <f>IFERROR(INDEX('04-28'!M:M,MATCH(B281,'04-28'!O:O,0),0),"")</f>
        <v/>
      </c>
      <c r="K281" s="10" t="str">
        <f>IFERROR(INDEX('05-26'!Y:Y,MATCH(B281,'05-26'!AA:AA,0),0),"")</f>
        <v/>
      </c>
      <c r="L281" s="10" t="str">
        <f>IFERROR(INDEX('06-16'!X:X,MATCH(B281,'06-16'!Z:Z,0),0),"")</f>
        <v/>
      </c>
      <c r="M281" s="10">
        <f>IFERROR(INDEX('07-08'!S:S,MATCH(B281,'07-08'!B:B,0),0),"")</f>
        <v>808</v>
      </c>
      <c r="N281" s="10" t="str">
        <f>IFERROR(INDEX('07-21'!V:V,MATCH(B281,'07-21'!X:X,0),0),"")</f>
        <v/>
      </c>
      <c r="O281" s="10" t="str">
        <f>IFERROR(INDEX('08-04'!H:H,MATCH(B281,'08-04'!I:I,0),0),"")</f>
        <v/>
      </c>
      <c r="P281" s="10" t="str">
        <f>IFERROR(INDEX('08-05'!R:R,MATCH(B281,'08-05'!S:S,0),0),"")</f>
        <v/>
      </c>
      <c r="Q281" s="10" t="str">
        <f>IFERROR(INDEX('08-18'!U:U,MATCH(B281,'08-18'!V:V,0),0),"")</f>
        <v/>
      </c>
      <c r="R281" s="5">
        <f>IFERROR(INDEX('09-01'!M:M,MATCH(B281,'09-01'!N:N,0),0),"")</f>
        <v>719</v>
      </c>
      <c r="S281" s="9">
        <f t="shared" si="14"/>
        <v>2</v>
      </c>
      <c r="T281" s="44">
        <f t="shared" si="15"/>
        <v>1527</v>
      </c>
      <c r="U281" s="44">
        <f t="shared" si="16"/>
        <v>763.5</v>
      </c>
      <c r="V281" s="44" t="str">
        <f>IFERROR(SUMPRODUCT(LARGE(G281:R281,{1;2;3;4;5})),"NA")</f>
        <v>NA</v>
      </c>
      <c r="W281" s="45" t="str">
        <f>IFERROR(SUMPRODUCT(LARGE(G281:R281,{1;2;3;4;5;6;7;8;9;10})),"NA")</f>
        <v>NA</v>
      </c>
    </row>
    <row r="282" spans="1:23" s="25" customFormat="1" x14ac:dyDescent="0.25">
      <c r="A282" s="14">
        <v>279</v>
      </c>
      <c r="B282" s="2" t="s">
        <v>2308</v>
      </c>
      <c r="C282" s="1"/>
      <c r="D282" s="1"/>
      <c r="E282" s="1"/>
      <c r="F282" s="2"/>
      <c r="G282" s="9" t="str">
        <f>IFERROR(INDEX(akva!I:I,MATCH(B282,akva!K:K,0),0),"")</f>
        <v/>
      </c>
      <c r="H282" s="10" t="str">
        <f>IFERROR(INDEX('04-07'!N:N,MATCH(B282,'04-07'!C:C,0),0),"")</f>
        <v/>
      </c>
      <c r="I282" s="10" t="str">
        <f>IFERROR(INDEX('04-21'!X:X,MATCH(B282,'04-21'!Z:Z,0),0),"")</f>
        <v/>
      </c>
      <c r="J282" s="10" t="str">
        <f>IFERROR(INDEX('04-28'!M:M,MATCH(B282,'04-28'!O:O,0),0),"")</f>
        <v/>
      </c>
      <c r="K282" s="10" t="str">
        <f>IFERROR(INDEX('05-26'!Y:Y,MATCH(B282,'05-26'!AA:AA,0),0),"")</f>
        <v/>
      </c>
      <c r="L282" s="10" t="str">
        <f>IFERROR(INDEX('06-16'!X:X,MATCH(B282,'06-16'!Z:Z,0),0),"")</f>
        <v/>
      </c>
      <c r="M282" s="10" t="str">
        <f>IFERROR(INDEX('07-08'!S:S,MATCH(B282,'07-08'!B:B,0),0),"")</f>
        <v/>
      </c>
      <c r="N282" s="10">
        <f>IFERROR(INDEX('07-21'!V:V,MATCH(B282,'07-21'!X:X,0),0),"")</f>
        <v>751</v>
      </c>
      <c r="O282" s="10" t="str">
        <f>IFERROR(INDEX('08-04'!H:H,MATCH(B282,'08-04'!I:I,0),0),"")</f>
        <v/>
      </c>
      <c r="P282" s="10" t="str">
        <f>IFERROR(INDEX('08-05'!R:R,MATCH(B282,'08-05'!S:S,0),0),"")</f>
        <v/>
      </c>
      <c r="Q282" s="10">
        <f>IFERROR(INDEX('08-18'!U:U,MATCH(B282,'08-18'!V:V,0),0),"")</f>
        <v>775</v>
      </c>
      <c r="R282" s="5" t="str">
        <f>IFERROR(INDEX('09-01'!M:M,MATCH(B282,'09-01'!N:N,0),0),"")</f>
        <v/>
      </c>
      <c r="S282" s="9">
        <f t="shared" si="14"/>
        <v>2</v>
      </c>
      <c r="T282" s="44">
        <f t="shared" si="15"/>
        <v>1526</v>
      </c>
      <c r="U282" s="44">
        <f t="shared" si="16"/>
        <v>763</v>
      </c>
      <c r="V282" s="44" t="str">
        <f>IFERROR(SUMPRODUCT(LARGE(G282:R282,{1;2;3;4;5})),"NA")</f>
        <v>NA</v>
      </c>
      <c r="W282" s="45" t="str">
        <f>IFERROR(SUMPRODUCT(LARGE(G282:R282,{1;2;3;4;5;6;7;8;9;10})),"NA")</f>
        <v>NA</v>
      </c>
    </row>
    <row r="283" spans="1:23" s="25" customFormat="1" x14ac:dyDescent="0.25">
      <c r="A283" s="14">
        <v>280</v>
      </c>
      <c r="B283" s="2" t="s">
        <v>1877</v>
      </c>
      <c r="C283" s="1"/>
      <c r="D283" s="1"/>
      <c r="E283" s="1"/>
      <c r="F283" s="2"/>
      <c r="G283" s="9" t="str">
        <f>IFERROR(INDEX(akva!I:I,MATCH(B283,akva!K:K,0),0),"")</f>
        <v/>
      </c>
      <c r="H283" s="10" t="str">
        <f>IFERROR(INDEX('04-07'!N:N,MATCH(B283,'04-07'!C:C,0),0),"")</f>
        <v/>
      </c>
      <c r="I283" s="10" t="str">
        <f>IFERROR(INDEX('04-21'!X:X,MATCH(B283,'04-21'!Z:Z,0),0),"")</f>
        <v/>
      </c>
      <c r="J283" s="10" t="str">
        <f>IFERROR(INDEX('04-28'!M:M,MATCH(B283,'04-28'!O:O,0),0),"")</f>
        <v/>
      </c>
      <c r="K283" s="10" t="str">
        <f>IFERROR(INDEX('05-26'!Y:Y,MATCH(B283,'05-26'!AA:AA,0),0),"")</f>
        <v/>
      </c>
      <c r="L283" s="10">
        <f>IFERROR(INDEX('06-16'!X:X,MATCH(B283,'06-16'!Z:Z,0),0),"")</f>
        <v>760</v>
      </c>
      <c r="M283" s="10" t="str">
        <f>IFERROR(INDEX('07-08'!S:S,MATCH(B283,'07-08'!B:B,0),0),"")</f>
        <v/>
      </c>
      <c r="N283" s="10" t="str">
        <f>IFERROR(INDEX('07-21'!V:V,MATCH(B283,'07-21'!X:X,0),0),"")</f>
        <v/>
      </c>
      <c r="O283" s="10" t="str">
        <f>IFERROR(INDEX('08-04'!H:H,MATCH(B283,'08-04'!I:I,0),0),"")</f>
        <v/>
      </c>
      <c r="P283" s="10" t="str">
        <f>IFERROR(INDEX('08-05'!R:R,MATCH(B283,'08-05'!S:S,0),0),"")</f>
        <v/>
      </c>
      <c r="Q283" s="10">
        <f>IFERROR(INDEX('08-18'!U:U,MATCH(B283,'08-18'!V:V,0),0),"")</f>
        <v>758</v>
      </c>
      <c r="R283" s="5" t="str">
        <f>IFERROR(INDEX('09-01'!M:M,MATCH(B283,'09-01'!N:N,0),0),"")</f>
        <v/>
      </c>
      <c r="S283" s="9">
        <f t="shared" si="14"/>
        <v>2</v>
      </c>
      <c r="T283" s="44">
        <f t="shared" si="15"/>
        <v>1518</v>
      </c>
      <c r="U283" s="44">
        <f t="shared" si="16"/>
        <v>759</v>
      </c>
      <c r="V283" s="44" t="str">
        <f>IFERROR(SUMPRODUCT(LARGE(G283:R283,{1;2;3;4;5})),"NA")</f>
        <v>NA</v>
      </c>
      <c r="W283" s="45" t="str">
        <f>IFERROR(SUMPRODUCT(LARGE(G283:R283,{1;2;3;4;5;6;7;8;9;10})),"NA")</f>
        <v>NA</v>
      </c>
    </row>
    <row r="284" spans="1:23" s="25" customFormat="1" x14ac:dyDescent="0.25">
      <c r="A284" s="14">
        <v>281</v>
      </c>
      <c r="B284" s="2" t="s">
        <v>2108</v>
      </c>
      <c r="C284" s="1"/>
      <c r="D284" s="1"/>
      <c r="E284" s="1"/>
      <c r="F284" s="2"/>
      <c r="G284" s="9" t="str">
        <f>IFERROR(INDEX(akva!I:I,MATCH(B284,akva!K:K,0),0),"")</f>
        <v/>
      </c>
      <c r="H284" s="10" t="str">
        <f>IFERROR(INDEX('04-07'!N:N,MATCH(B284,'04-07'!C:C,0),0),"")</f>
        <v/>
      </c>
      <c r="I284" s="10" t="str">
        <f>IFERROR(INDEX('04-21'!X:X,MATCH(B284,'04-21'!Z:Z,0),0),"")</f>
        <v/>
      </c>
      <c r="J284" s="10" t="str">
        <f>IFERROR(INDEX('04-28'!M:M,MATCH(B284,'04-28'!O:O,0),0),"")</f>
        <v/>
      </c>
      <c r="K284" s="10" t="str">
        <f>IFERROR(INDEX('05-26'!Y:Y,MATCH(B284,'05-26'!AA:AA,0),0),"")</f>
        <v/>
      </c>
      <c r="L284" s="10" t="str">
        <f>IFERROR(INDEX('06-16'!X:X,MATCH(B284,'06-16'!Z:Z,0),0),"")</f>
        <v/>
      </c>
      <c r="M284" s="10">
        <f>IFERROR(INDEX('07-08'!S:S,MATCH(B284,'07-08'!B:B,0),0),"")</f>
        <v>746</v>
      </c>
      <c r="N284" s="10" t="str">
        <f>IFERROR(INDEX('07-21'!V:V,MATCH(B284,'07-21'!X:X,0),0),"")</f>
        <v/>
      </c>
      <c r="O284" s="10" t="str">
        <f>IFERROR(INDEX('08-04'!H:H,MATCH(B284,'08-04'!I:I,0),0),"")</f>
        <v/>
      </c>
      <c r="P284" s="10" t="str">
        <f>IFERROR(INDEX('08-05'!R:R,MATCH(B284,'08-05'!S:S,0),0),"")</f>
        <v/>
      </c>
      <c r="Q284" s="10" t="str">
        <f>IFERROR(INDEX('08-18'!U:U,MATCH(B284,'08-18'!V:V,0),0),"")</f>
        <v/>
      </c>
      <c r="R284" s="5">
        <f>IFERROR(INDEX('09-01'!M:M,MATCH(B284,'09-01'!N:N,0),0),"")</f>
        <v>763</v>
      </c>
      <c r="S284" s="9">
        <f t="shared" si="14"/>
        <v>2</v>
      </c>
      <c r="T284" s="44">
        <f t="shared" si="15"/>
        <v>1509</v>
      </c>
      <c r="U284" s="44">
        <f t="shared" si="16"/>
        <v>754.5</v>
      </c>
      <c r="V284" s="44" t="str">
        <f>IFERROR(SUMPRODUCT(LARGE(G284:R284,{1;2;3;4;5})),"NA")</f>
        <v>NA</v>
      </c>
      <c r="W284" s="45" t="str">
        <f>IFERROR(SUMPRODUCT(LARGE(G284:R284,{1;2;3;4;5;6;7;8;9;10})),"NA")</f>
        <v>NA</v>
      </c>
    </row>
    <row r="285" spans="1:23" s="25" customFormat="1" x14ac:dyDescent="0.25">
      <c r="A285" s="14">
        <v>282</v>
      </c>
      <c r="B285" s="2" t="s">
        <v>1717</v>
      </c>
      <c r="C285" s="1"/>
      <c r="D285" s="1"/>
      <c r="E285" s="1"/>
      <c r="F285" s="2"/>
      <c r="G285" s="9" t="str">
        <f>IFERROR(INDEX(akva!I:I,MATCH(B285,akva!K:K,0),0),"")</f>
        <v/>
      </c>
      <c r="H285" s="10" t="str">
        <f>IFERROR(INDEX('04-07'!N:N,MATCH(B285,'04-07'!C:C,0),0),"")</f>
        <v/>
      </c>
      <c r="I285" s="10" t="str">
        <f>IFERROR(INDEX('04-21'!X:X,MATCH(B285,'04-21'!Z:Z,0),0),"")</f>
        <v/>
      </c>
      <c r="J285" s="10" t="str">
        <f>IFERROR(INDEX('04-28'!M:M,MATCH(B285,'04-28'!O:O,0),0),"")</f>
        <v/>
      </c>
      <c r="K285" s="10">
        <f>IFERROR(INDEX('05-26'!Y:Y,MATCH(B285,'05-26'!AA:AA,0),0),"")</f>
        <v>698</v>
      </c>
      <c r="L285" s="10" t="str">
        <f>IFERROR(INDEX('06-16'!X:X,MATCH(B285,'06-16'!Z:Z,0),0),"")</f>
        <v/>
      </c>
      <c r="M285" s="10">
        <f>IFERROR(INDEX('07-08'!S:S,MATCH(B285,'07-08'!B:B,0),0),"")</f>
        <v>806</v>
      </c>
      <c r="N285" s="10" t="str">
        <f>IFERROR(INDEX('07-21'!V:V,MATCH(B285,'07-21'!X:X,0),0),"")</f>
        <v/>
      </c>
      <c r="O285" s="10" t="str">
        <f>IFERROR(INDEX('08-04'!H:H,MATCH(B285,'08-04'!I:I,0),0),"")</f>
        <v/>
      </c>
      <c r="P285" s="10" t="str">
        <f>IFERROR(INDEX('08-05'!R:R,MATCH(B285,'08-05'!S:S,0),0),"")</f>
        <v/>
      </c>
      <c r="Q285" s="10" t="str">
        <f>IFERROR(INDEX('08-18'!U:U,MATCH(B285,'08-18'!V:V,0),0),"")</f>
        <v/>
      </c>
      <c r="R285" s="5" t="str">
        <f>IFERROR(INDEX('09-01'!M:M,MATCH(B285,'09-01'!N:N,0),0),"")</f>
        <v/>
      </c>
      <c r="S285" s="9">
        <f t="shared" si="14"/>
        <v>2</v>
      </c>
      <c r="T285" s="44">
        <f t="shared" si="15"/>
        <v>1504</v>
      </c>
      <c r="U285" s="44">
        <f t="shared" si="16"/>
        <v>752</v>
      </c>
      <c r="V285" s="44" t="str">
        <f>IFERROR(SUMPRODUCT(LARGE(G285:R285,{1;2;3;4;5})),"NA")</f>
        <v>NA</v>
      </c>
      <c r="W285" s="45" t="str">
        <f>IFERROR(SUMPRODUCT(LARGE(G285:R285,{1;2;3;4;5;6;7;8;9;10})),"NA")</f>
        <v>NA</v>
      </c>
    </row>
    <row r="286" spans="1:23" s="25" customFormat="1" x14ac:dyDescent="0.25">
      <c r="A286" s="14">
        <v>283</v>
      </c>
      <c r="B286" s="2" t="s">
        <v>1565</v>
      </c>
      <c r="C286" s="1"/>
      <c r="D286" s="1"/>
      <c r="E286" s="1"/>
      <c r="F286" s="2"/>
      <c r="G286" s="9" t="str">
        <f>IFERROR(INDEX(akva!I:I,MATCH(B286,akva!K:K,0),0),"")</f>
        <v/>
      </c>
      <c r="H286" s="10" t="str">
        <f>IFERROR(INDEX('04-07'!N:N,MATCH(B286,'04-07'!C:C,0),0),"")</f>
        <v/>
      </c>
      <c r="I286" s="10">
        <f>IFERROR(INDEX('04-21'!X:X,MATCH(B286,'04-21'!Z:Z,0),0),"")</f>
        <v>739</v>
      </c>
      <c r="J286" s="10" t="str">
        <f>IFERROR(INDEX('04-28'!M:M,MATCH(B286,'04-28'!O:O,0),0),"")</f>
        <v/>
      </c>
      <c r="K286" s="10" t="str">
        <f>IFERROR(INDEX('05-26'!Y:Y,MATCH(B286,'05-26'!AA:AA,0),0),"")</f>
        <v/>
      </c>
      <c r="L286" s="10" t="str">
        <f>IFERROR(INDEX('06-16'!X:X,MATCH(B286,'06-16'!Z:Z,0),0),"")</f>
        <v/>
      </c>
      <c r="M286" s="10" t="str">
        <f>IFERROR(INDEX('07-08'!S:S,MATCH(B286,'07-08'!B:B,0),0),"")</f>
        <v/>
      </c>
      <c r="N286" s="10">
        <f>IFERROR(INDEX('07-21'!V:V,MATCH(B286,'07-21'!X:X,0),0),"")</f>
        <v>761</v>
      </c>
      <c r="O286" s="10" t="str">
        <f>IFERROR(INDEX('08-04'!H:H,MATCH(B286,'08-04'!I:I,0),0),"")</f>
        <v/>
      </c>
      <c r="P286" s="10" t="str">
        <f>IFERROR(INDEX('08-05'!R:R,MATCH(B286,'08-05'!S:S,0),0),"")</f>
        <v/>
      </c>
      <c r="Q286" s="10" t="str">
        <f>IFERROR(INDEX('08-18'!U:U,MATCH(B286,'08-18'!V:V,0),0),"")</f>
        <v/>
      </c>
      <c r="R286" s="5" t="str">
        <f>IFERROR(INDEX('09-01'!M:M,MATCH(B286,'09-01'!N:N,0),0),"")</f>
        <v/>
      </c>
      <c r="S286" s="9">
        <f t="shared" si="14"/>
        <v>2</v>
      </c>
      <c r="T286" s="44">
        <f t="shared" si="15"/>
        <v>1500</v>
      </c>
      <c r="U286" s="44">
        <f t="shared" si="16"/>
        <v>750</v>
      </c>
      <c r="V286" s="44" t="str">
        <f>IFERROR(SUMPRODUCT(LARGE(G286:R286,{1;2;3;4;5})),"NA")</f>
        <v>NA</v>
      </c>
      <c r="W286" s="45" t="str">
        <f>IFERROR(SUMPRODUCT(LARGE(G286:R286,{1;2;3;4;5;6;7;8;9;10})),"NA")</f>
        <v>NA</v>
      </c>
    </row>
    <row r="287" spans="1:23" s="25" customFormat="1" x14ac:dyDescent="0.25">
      <c r="A287" s="14">
        <v>284</v>
      </c>
      <c r="B287" s="2" t="s">
        <v>2556</v>
      </c>
      <c r="C287" s="1"/>
      <c r="D287" s="1"/>
      <c r="E287" s="1"/>
      <c r="F287" s="2"/>
      <c r="G287" s="9" t="str">
        <f>IFERROR(INDEX(akva!I:I,MATCH(B287,akva!K:K,0),0),"")</f>
        <v/>
      </c>
      <c r="H287" s="10" t="str">
        <f>IFERROR(INDEX('04-07'!N:N,MATCH(B287,'04-07'!C:C,0),0),"")</f>
        <v/>
      </c>
      <c r="I287" s="10" t="str">
        <f>IFERROR(INDEX('04-21'!X:X,MATCH(B287,'04-21'!Z:Z,0),0),"")</f>
        <v/>
      </c>
      <c r="J287" s="10" t="str">
        <f>IFERROR(INDEX('04-28'!M:M,MATCH(B287,'04-28'!O:O,0),0),"")</f>
        <v/>
      </c>
      <c r="K287" s="10" t="str">
        <f>IFERROR(INDEX('05-26'!Y:Y,MATCH(B287,'05-26'!AA:AA,0),0),"")</f>
        <v/>
      </c>
      <c r="L287" s="10" t="str">
        <f>IFERROR(INDEX('06-16'!X:X,MATCH(B287,'06-16'!Z:Z,0),0),"")</f>
        <v/>
      </c>
      <c r="M287" s="10" t="str">
        <f>IFERROR(INDEX('07-08'!S:S,MATCH(B287,'07-08'!B:B,0),0),"")</f>
        <v/>
      </c>
      <c r="N287" s="10" t="str">
        <f>IFERROR(INDEX('07-21'!V:V,MATCH(B287,'07-21'!X:X,0),0),"")</f>
        <v/>
      </c>
      <c r="O287" s="10">
        <f>IFERROR(INDEX('08-04'!H:H,MATCH(B287,'08-04'!I:I,0),0),"")</f>
        <v>733</v>
      </c>
      <c r="P287" s="10" t="str">
        <f>IFERROR(INDEX('08-05'!R:R,MATCH(B287,'08-05'!S:S,0),0),"")</f>
        <v/>
      </c>
      <c r="Q287" s="10" t="str">
        <f>IFERROR(INDEX('08-18'!U:U,MATCH(B287,'08-18'!V:V,0),0),"")</f>
        <v/>
      </c>
      <c r="R287" s="5">
        <f>IFERROR(INDEX('09-01'!M:M,MATCH(B287,'09-01'!N:N,0),0),"")</f>
        <v>767</v>
      </c>
      <c r="S287" s="9">
        <f t="shared" si="14"/>
        <v>2</v>
      </c>
      <c r="T287" s="44">
        <f t="shared" si="15"/>
        <v>1500</v>
      </c>
      <c r="U287" s="44">
        <f t="shared" si="16"/>
        <v>750</v>
      </c>
      <c r="V287" s="44" t="str">
        <f>IFERROR(SUMPRODUCT(LARGE(G287:R287,{1;2;3;4;5})),"NA")</f>
        <v>NA</v>
      </c>
      <c r="W287" s="45" t="str">
        <f>IFERROR(SUMPRODUCT(LARGE(G287:R287,{1;2;3;4;5;6;7;8;9;10})),"NA")</f>
        <v>NA</v>
      </c>
    </row>
    <row r="288" spans="1:23" s="25" customFormat="1" x14ac:dyDescent="0.25">
      <c r="A288" s="14">
        <v>285</v>
      </c>
      <c r="B288" s="2" t="s">
        <v>113</v>
      </c>
      <c r="C288" s="1"/>
      <c r="D288" s="1"/>
      <c r="E288" s="1"/>
      <c r="F288" s="2"/>
      <c r="G288" s="9">
        <f>IFERROR(INDEX(akva!I:I,MATCH(B288,akva!K:K,0),0),"")</f>
        <v>714</v>
      </c>
      <c r="H288" s="10" t="str">
        <f>IFERROR(INDEX('04-07'!N:N,MATCH(B288,'04-07'!C:C,0),0),"")</f>
        <v/>
      </c>
      <c r="I288" s="10" t="str">
        <f>IFERROR(INDEX('04-21'!X:X,MATCH(B288,'04-21'!Z:Z,0),0),"")</f>
        <v/>
      </c>
      <c r="J288" s="10" t="str">
        <f>IFERROR(INDEX('04-28'!M:M,MATCH(B288,'04-28'!O:O,0),0),"")</f>
        <v/>
      </c>
      <c r="K288" s="10" t="str">
        <f>IFERROR(INDEX('05-26'!Y:Y,MATCH(B288,'05-26'!AA:AA,0),0),"")</f>
        <v/>
      </c>
      <c r="L288" s="10" t="str">
        <f>IFERROR(INDEX('06-16'!X:X,MATCH(B288,'06-16'!Z:Z,0),0),"")</f>
        <v/>
      </c>
      <c r="M288" s="10" t="str">
        <f>IFERROR(INDEX('07-08'!S:S,MATCH(B288,'07-08'!B:B,0),0),"")</f>
        <v/>
      </c>
      <c r="N288" s="10">
        <f>IFERROR(INDEX('07-21'!V:V,MATCH(B288,'07-21'!X:X,0),0),"")</f>
        <v>784</v>
      </c>
      <c r="O288" s="10" t="str">
        <f>IFERROR(INDEX('08-04'!H:H,MATCH(B288,'08-04'!I:I,0),0),"")</f>
        <v/>
      </c>
      <c r="P288" s="10" t="str">
        <f>IFERROR(INDEX('08-05'!R:R,MATCH(B288,'08-05'!S:S,0),0),"")</f>
        <v/>
      </c>
      <c r="Q288" s="10" t="str">
        <f>IFERROR(INDEX('08-18'!U:U,MATCH(B288,'08-18'!V:V,0),0),"")</f>
        <v/>
      </c>
      <c r="R288" s="5">
        <f>IFERROR(INDEX('09-01'!M:M,MATCH(B288,'09-01'!N:N,0),0),"")</f>
        <v>0</v>
      </c>
      <c r="S288" s="9">
        <f t="shared" si="14"/>
        <v>2</v>
      </c>
      <c r="T288" s="44">
        <f t="shared" si="15"/>
        <v>1498</v>
      </c>
      <c r="U288" s="44">
        <f t="shared" si="16"/>
        <v>749</v>
      </c>
      <c r="V288" s="44" t="str">
        <f>IFERROR(SUMPRODUCT(LARGE(G288:R288,{1;2;3;4;5})),"NA")</f>
        <v>NA</v>
      </c>
      <c r="W288" s="45" t="str">
        <f>IFERROR(SUMPRODUCT(LARGE(G288:R288,{1;2;3;4;5;6;7;8;9;10})),"NA")</f>
        <v>NA</v>
      </c>
    </row>
    <row r="289" spans="1:23" s="25" customFormat="1" x14ac:dyDescent="0.25">
      <c r="A289" s="14">
        <v>286</v>
      </c>
      <c r="B289" s="2" t="s">
        <v>1876</v>
      </c>
      <c r="C289" s="1"/>
      <c r="D289" s="1"/>
      <c r="E289" s="1"/>
      <c r="F289" s="2"/>
      <c r="G289" s="9" t="str">
        <f>IFERROR(INDEX(akva!I:I,MATCH(B289,akva!K:K,0),0),"")</f>
        <v/>
      </c>
      <c r="H289" s="10" t="str">
        <f>IFERROR(INDEX('04-07'!N:N,MATCH(B289,'04-07'!C:C,0),0),"")</f>
        <v/>
      </c>
      <c r="I289" s="10" t="str">
        <f>IFERROR(INDEX('04-21'!X:X,MATCH(B289,'04-21'!Z:Z,0),0),"")</f>
        <v/>
      </c>
      <c r="J289" s="10" t="str">
        <f>IFERROR(INDEX('04-28'!M:M,MATCH(B289,'04-28'!O:O,0),0),"")</f>
        <v/>
      </c>
      <c r="K289" s="10" t="str">
        <f>IFERROR(INDEX('05-26'!Y:Y,MATCH(B289,'05-26'!AA:AA,0),0),"")</f>
        <v/>
      </c>
      <c r="L289" s="10">
        <f>IFERROR(INDEX('06-16'!X:X,MATCH(B289,'06-16'!Z:Z,0),0),"")</f>
        <v>467</v>
      </c>
      <c r="M289" s="10" t="str">
        <f>IFERROR(INDEX('07-08'!S:S,MATCH(B289,'07-08'!B:B,0),0),"")</f>
        <v/>
      </c>
      <c r="N289" s="10">
        <f>IFERROR(INDEX('07-21'!V:V,MATCH(B289,'07-21'!X:X,0),0),"")</f>
        <v>489</v>
      </c>
      <c r="O289" s="10" t="str">
        <f>IFERROR(INDEX('08-04'!H:H,MATCH(B289,'08-04'!I:I,0),0),"")</f>
        <v/>
      </c>
      <c r="P289" s="10" t="str">
        <f>IFERROR(INDEX('08-05'!R:R,MATCH(B289,'08-05'!S:S,0),0),"")</f>
        <v/>
      </c>
      <c r="Q289" s="10">
        <f>IFERROR(INDEX('08-18'!U:U,MATCH(B289,'08-18'!V:V,0),0),"")</f>
        <v>541</v>
      </c>
      <c r="R289" s="5" t="str">
        <f>IFERROR(INDEX('09-01'!M:M,MATCH(B289,'09-01'!N:N,0),0),"")</f>
        <v/>
      </c>
      <c r="S289" s="9">
        <f t="shared" si="14"/>
        <v>3</v>
      </c>
      <c r="T289" s="44">
        <f t="shared" si="15"/>
        <v>1497</v>
      </c>
      <c r="U289" s="44">
        <f t="shared" si="16"/>
        <v>499</v>
      </c>
      <c r="V289" s="44" t="str">
        <f>IFERROR(SUMPRODUCT(LARGE(G289:R289,{1;2;3;4;5})),"NA")</f>
        <v>NA</v>
      </c>
      <c r="W289" s="45" t="str">
        <f>IFERROR(SUMPRODUCT(LARGE(G289:R289,{1;2;3;4;5;6;7;8;9;10})),"NA")</f>
        <v>NA</v>
      </c>
    </row>
    <row r="290" spans="1:23" s="25" customFormat="1" x14ac:dyDescent="0.25">
      <c r="A290" s="14">
        <v>287</v>
      </c>
      <c r="B290" s="2" t="s">
        <v>2810</v>
      </c>
      <c r="C290" s="1"/>
      <c r="D290" s="1"/>
      <c r="E290" s="1"/>
      <c r="F290" s="2"/>
      <c r="G290" s="9" t="str">
        <f>IFERROR(INDEX(akva!I:I,MATCH(B290,akva!K:K,0),0),"")</f>
        <v/>
      </c>
      <c r="H290" s="10" t="str">
        <f>IFERROR(INDEX('04-07'!N:N,MATCH(B290,'04-07'!C:C,0),0),"")</f>
        <v/>
      </c>
      <c r="I290" s="10" t="str">
        <f>IFERROR(INDEX('04-21'!X:X,MATCH(B290,'04-21'!Z:Z,0),0),"")</f>
        <v/>
      </c>
      <c r="J290" s="10" t="str">
        <f>IFERROR(INDEX('04-28'!M:M,MATCH(B290,'04-28'!O:O,0),0),"")</f>
        <v/>
      </c>
      <c r="K290" s="10" t="str">
        <f>IFERROR(INDEX('05-26'!Y:Y,MATCH(B290,'05-26'!AA:AA,0),0),"")</f>
        <v/>
      </c>
      <c r="L290" s="10" t="str">
        <f>IFERROR(INDEX('06-16'!X:X,MATCH(B290,'06-16'!Z:Z,0),0),"")</f>
        <v/>
      </c>
      <c r="M290" s="10" t="str">
        <f>IFERROR(INDEX('07-08'!S:S,MATCH(B290,'07-08'!B:B,0),0),"")</f>
        <v/>
      </c>
      <c r="N290" s="10" t="str">
        <f>IFERROR(INDEX('07-21'!V:V,MATCH(B290,'07-21'!X:X,0),0),"")</f>
        <v/>
      </c>
      <c r="O290" s="10" t="str">
        <f>IFERROR(INDEX('08-04'!H:H,MATCH(B290,'08-04'!I:I,0),0),"")</f>
        <v/>
      </c>
      <c r="P290" s="10" t="str">
        <f>IFERROR(INDEX('08-05'!R:R,MATCH(B290,'08-05'!S:S,0),0),"")</f>
        <v/>
      </c>
      <c r="Q290" s="10">
        <f>IFERROR(INDEX('08-18'!U:U,MATCH(B290,'08-18'!V:V,0),0),"")</f>
        <v>680</v>
      </c>
      <c r="R290" s="5">
        <f>IFERROR(INDEX('09-01'!M:M,MATCH(B290,'09-01'!N:N,0),0),"")</f>
        <v>815</v>
      </c>
      <c r="S290" s="9">
        <f t="shared" si="14"/>
        <v>2</v>
      </c>
      <c r="T290" s="44">
        <f t="shared" si="15"/>
        <v>1495</v>
      </c>
      <c r="U290" s="44">
        <f t="shared" si="16"/>
        <v>747.5</v>
      </c>
      <c r="V290" s="44" t="str">
        <f>IFERROR(SUMPRODUCT(LARGE(G290:R290,{1;2;3;4;5})),"NA")</f>
        <v>NA</v>
      </c>
      <c r="W290" s="45" t="str">
        <f>IFERROR(SUMPRODUCT(LARGE(G290:R290,{1;2;3;4;5;6;7;8;9;10})),"NA")</f>
        <v>NA</v>
      </c>
    </row>
    <row r="291" spans="1:23" s="25" customFormat="1" x14ac:dyDescent="0.25">
      <c r="A291" s="14">
        <v>288</v>
      </c>
      <c r="B291" s="2" t="s">
        <v>2823</v>
      </c>
      <c r="C291" s="1"/>
      <c r="D291" s="1"/>
      <c r="E291" s="1"/>
      <c r="F291" s="2"/>
      <c r="G291" s="9" t="str">
        <f>IFERROR(INDEX(akva!I:I,MATCH(B291,akva!K:K,0),0),"")</f>
        <v/>
      </c>
      <c r="H291" s="10" t="str">
        <f>IFERROR(INDEX('04-07'!N:N,MATCH(B291,'04-07'!C:C,0),0),"")</f>
        <v/>
      </c>
      <c r="I291" s="10" t="str">
        <f>IFERROR(INDEX('04-21'!X:X,MATCH(B291,'04-21'!Z:Z,0),0),"")</f>
        <v/>
      </c>
      <c r="J291" s="10" t="str">
        <f>IFERROR(INDEX('04-28'!M:M,MATCH(B291,'04-28'!O:O,0),0),"")</f>
        <v/>
      </c>
      <c r="K291" s="10" t="str">
        <f>IFERROR(INDEX('05-26'!Y:Y,MATCH(B291,'05-26'!AA:AA,0),0),"")</f>
        <v/>
      </c>
      <c r="L291" s="10" t="str">
        <f>IFERROR(INDEX('06-16'!X:X,MATCH(B291,'06-16'!Z:Z,0),0),"")</f>
        <v/>
      </c>
      <c r="M291" s="10" t="str">
        <f>IFERROR(INDEX('07-08'!S:S,MATCH(B291,'07-08'!B:B,0),0),"")</f>
        <v/>
      </c>
      <c r="N291" s="10" t="str">
        <f>IFERROR(INDEX('07-21'!V:V,MATCH(B291,'07-21'!X:X,0),0),"")</f>
        <v/>
      </c>
      <c r="O291" s="10" t="str">
        <f>IFERROR(INDEX('08-04'!H:H,MATCH(B291,'08-04'!I:I,0),0),"")</f>
        <v/>
      </c>
      <c r="P291" s="10" t="str">
        <f>IFERROR(INDEX('08-05'!R:R,MATCH(B291,'08-05'!S:S,0),0),"")</f>
        <v/>
      </c>
      <c r="Q291" s="10">
        <f>IFERROR(INDEX('08-18'!U:U,MATCH(B291,'08-18'!V:V,0),0),"")</f>
        <v>725</v>
      </c>
      <c r="R291" s="5">
        <f>IFERROR(INDEX('09-01'!M:M,MATCH(B291,'09-01'!N:N,0),0),"")</f>
        <v>755</v>
      </c>
      <c r="S291" s="9">
        <f t="shared" si="14"/>
        <v>2</v>
      </c>
      <c r="T291" s="44">
        <f t="shared" si="15"/>
        <v>1480</v>
      </c>
      <c r="U291" s="44">
        <f t="shared" si="16"/>
        <v>740</v>
      </c>
      <c r="V291" s="44" t="str">
        <f>IFERROR(SUMPRODUCT(LARGE(G291:R291,{1;2;3;4;5})),"NA")</f>
        <v>NA</v>
      </c>
      <c r="W291" s="45" t="str">
        <f>IFERROR(SUMPRODUCT(LARGE(G291:R291,{1;2;3;4;5;6;7;8;9;10})),"NA")</f>
        <v>NA</v>
      </c>
    </row>
    <row r="292" spans="1:23" s="25" customFormat="1" x14ac:dyDescent="0.25">
      <c r="A292" s="14">
        <v>289</v>
      </c>
      <c r="B292" s="2" t="s">
        <v>167</v>
      </c>
      <c r="C292" s="1"/>
      <c r="D292" s="1"/>
      <c r="E292" s="1"/>
      <c r="F292" s="2"/>
      <c r="G292" s="9">
        <f>IFERROR(INDEX(akva!I:I,MATCH(B292,akva!K:K,0),0),"")</f>
        <v>715</v>
      </c>
      <c r="H292" s="10" t="str">
        <f>IFERROR(INDEX('04-07'!N:N,MATCH(B292,'04-07'!C:C,0),0),"")</f>
        <v/>
      </c>
      <c r="I292" s="10">
        <f>IFERROR(INDEX('04-21'!X:X,MATCH(B292,'04-21'!Z:Z,0),0),"")</f>
        <v>759</v>
      </c>
      <c r="J292" s="10" t="str">
        <f>IFERROR(INDEX('04-28'!M:M,MATCH(B292,'04-28'!O:O,0),0),"")</f>
        <v/>
      </c>
      <c r="K292" s="10" t="str">
        <f>IFERROR(INDEX('05-26'!Y:Y,MATCH(B292,'05-26'!AA:AA,0),0),"")</f>
        <v/>
      </c>
      <c r="L292" s="10" t="str">
        <f>IFERROR(INDEX('06-16'!X:X,MATCH(B292,'06-16'!Z:Z,0),0),"")</f>
        <v/>
      </c>
      <c r="M292" s="10" t="str">
        <f>IFERROR(INDEX('07-08'!S:S,MATCH(B292,'07-08'!B:B,0),0),"")</f>
        <v/>
      </c>
      <c r="N292" s="10" t="str">
        <f>IFERROR(INDEX('07-21'!V:V,MATCH(B292,'07-21'!X:X,0),0),"")</f>
        <v/>
      </c>
      <c r="O292" s="10" t="str">
        <f>IFERROR(INDEX('08-04'!H:H,MATCH(B292,'08-04'!I:I,0),0),"")</f>
        <v/>
      </c>
      <c r="P292" s="10" t="str">
        <f>IFERROR(INDEX('08-05'!R:R,MATCH(B292,'08-05'!S:S,0),0),"")</f>
        <v/>
      </c>
      <c r="Q292" s="10" t="str">
        <f>IFERROR(INDEX('08-18'!U:U,MATCH(B292,'08-18'!V:V,0),0),"")</f>
        <v/>
      </c>
      <c r="R292" s="5" t="str">
        <f>IFERROR(INDEX('09-01'!M:M,MATCH(B292,'09-01'!N:N,0),0),"")</f>
        <v/>
      </c>
      <c r="S292" s="9">
        <f t="shared" si="14"/>
        <v>2</v>
      </c>
      <c r="T292" s="44">
        <f t="shared" si="15"/>
        <v>1474</v>
      </c>
      <c r="U292" s="44">
        <f t="shared" si="16"/>
        <v>737</v>
      </c>
      <c r="V292" s="44" t="str">
        <f>IFERROR(SUMPRODUCT(LARGE(G292:R292,{1;2;3;4;5})),"NA")</f>
        <v>NA</v>
      </c>
      <c r="W292" s="45" t="str">
        <f>IFERROR(SUMPRODUCT(LARGE(G292:R292,{1;2;3;4;5;6;7;8;9;10})),"NA")</f>
        <v>NA</v>
      </c>
    </row>
    <row r="293" spans="1:23" s="25" customFormat="1" x14ac:dyDescent="0.25">
      <c r="A293" s="14">
        <v>290</v>
      </c>
      <c r="B293" s="2" t="s">
        <v>1882</v>
      </c>
      <c r="C293" s="1"/>
      <c r="D293" s="1"/>
      <c r="E293" s="1"/>
      <c r="F293" s="2"/>
      <c r="G293" s="9" t="str">
        <f>IFERROR(INDEX(akva!I:I,MATCH(B293,akva!K:K,0),0),"")</f>
        <v/>
      </c>
      <c r="H293" s="10" t="str">
        <f>IFERROR(INDEX('04-07'!N:N,MATCH(B293,'04-07'!C:C,0),0),"")</f>
        <v/>
      </c>
      <c r="I293" s="10" t="str">
        <f>IFERROR(INDEX('04-21'!X:X,MATCH(B293,'04-21'!Z:Z,0),0),"")</f>
        <v/>
      </c>
      <c r="J293" s="10" t="str">
        <f>IFERROR(INDEX('04-28'!M:M,MATCH(B293,'04-28'!O:O,0),0),"")</f>
        <v/>
      </c>
      <c r="K293" s="10" t="str">
        <f>IFERROR(INDEX('05-26'!Y:Y,MATCH(B293,'05-26'!AA:AA,0),0),"")</f>
        <v/>
      </c>
      <c r="L293" s="10">
        <f>IFERROR(INDEX('06-16'!X:X,MATCH(B293,'06-16'!Z:Z,0),0),"")</f>
        <v>709</v>
      </c>
      <c r="M293" s="10" t="str">
        <f>IFERROR(INDEX('07-08'!S:S,MATCH(B293,'07-08'!B:B,0),0),"")</f>
        <v/>
      </c>
      <c r="N293" s="10" t="str">
        <f>IFERROR(INDEX('07-21'!V:V,MATCH(B293,'07-21'!X:X,0),0),"")</f>
        <v/>
      </c>
      <c r="O293" s="10" t="str">
        <f>IFERROR(INDEX('08-04'!H:H,MATCH(B293,'08-04'!I:I,0),0),"")</f>
        <v/>
      </c>
      <c r="P293" s="10" t="str">
        <f>IFERROR(INDEX('08-05'!R:R,MATCH(B293,'08-05'!S:S,0),0),"")</f>
        <v/>
      </c>
      <c r="Q293" s="10" t="str">
        <f>IFERROR(INDEX('08-18'!U:U,MATCH(B293,'08-18'!V:V,0),0),"")</f>
        <v/>
      </c>
      <c r="R293" s="5">
        <f>IFERROR(INDEX('09-01'!M:M,MATCH(B293,'09-01'!N:N,0),0),"")</f>
        <v>752</v>
      </c>
      <c r="S293" s="9">
        <f t="shared" si="14"/>
        <v>2</v>
      </c>
      <c r="T293" s="44">
        <f t="shared" si="15"/>
        <v>1461</v>
      </c>
      <c r="U293" s="44">
        <f t="shared" si="16"/>
        <v>730.5</v>
      </c>
      <c r="V293" s="44" t="str">
        <f>IFERROR(SUMPRODUCT(LARGE(G293:R293,{1;2;3;4;5})),"NA")</f>
        <v>NA</v>
      </c>
      <c r="W293" s="45" t="str">
        <f>IFERROR(SUMPRODUCT(LARGE(G293:R293,{1;2;3;4;5;6;7;8;9;10})),"NA")</f>
        <v>NA</v>
      </c>
    </row>
    <row r="294" spans="1:23" s="25" customFormat="1" x14ac:dyDescent="0.25">
      <c r="A294" s="14">
        <v>291</v>
      </c>
      <c r="B294" s="2" t="s">
        <v>792</v>
      </c>
      <c r="C294" s="1"/>
      <c r="D294" s="1"/>
      <c r="E294" s="1"/>
      <c r="F294" s="2"/>
      <c r="G294" s="9">
        <f>IFERROR(INDEX(akva!I:I,MATCH(B294,akva!K:K,0),0),"")</f>
        <v>691</v>
      </c>
      <c r="H294" s="10" t="str">
        <f>IFERROR(INDEX('04-07'!N:N,MATCH(B294,'04-07'!C:C,0),0),"")</f>
        <v/>
      </c>
      <c r="I294" s="10" t="str">
        <f>IFERROR(INDEX('04-21'!X:X,MATCH(B294,'04-21'!Z:Z,0),0),"")</f>
        <v/>
      </c>
      <c r="J294" s="10">
        <f>IFERROR(INDEX('04-28'!M:M,MATCH(B294,'04-28'!O:O,0),0),"")</f>
        <v>764</v>
      </c>
      <c r="K294" s="10" t="str">
        <f>IFERROR(INDEX('05-26'!Y:Y,MATCH(B294,'05-26'!AA:AA,0),0),"")</f>
        <v/>
      </c>
      <c r="L294" s="10" t="str">
        <f>IFERROR(INDEX('06-16'!X:X,MATCH(B294,'06-16'!Z:Z,0),0),"")</f>
        <v/>
      </c>
      <c r="M294" s="10" t="str">
        <f>IFERROR(INDEX('07-08'!S:S,MATCH(B294,'07-08'!B:B,0),0),"")</f>
        <v/>
      </c>
      <c r="N294" s="10" t="str">
        <f>IFERROR(INDEX('07-21'!V:V,MATCH(B294,'07-21'!X:X,0),0),"")</f>
        <v/>
      </c>
      <c r="O294" s="10" t="str">
        <f>IFERROR(INDEX('08-04'!H:H,MATCH(B294,'08-04'!I:I,0),0),"")</f>
        <v/>
      </c>
      <c r="P294" s="10" t="str">
        <f>IFERROR(INDEX('08-05'!R:R,MATCH(B294,'08-05'!S:S,0),0),"")</f>
        <v/>
      </c>
      <c r="Q294" s="10" t="str">
        <f>IFERROR(INDEX('08-18'!U:U,MATCH(B294,'08-18'!V:V,0),0),"")</f>
        <v/>
      </c>
      <c r="R294" s="5" t="str">
        <f>IFERROR(INDEX('09-01'!M:M,MATCH(B294,'09-01'!N:N,0),0),"")</f>
        <v/>
      </c>
      <c r="S294" s="9">
        <f t="shared" si="14"/>
        <v>2</v>
      </c>
      <c r="T294" s="44">
        <f t="shared" si="15"/>
        <v>1455</v>
      </c>
      <c r="U294" s="44">
        <f t="shared" si="16"/>
        <v>727.5</v>
      </c>
      <c r="V294" s="44" t="str">
        <f>IFERROR(SUMPRODUCT(LARGE(G294:R294,{1;2;3;4;5})),"NA")</f>
        <v>NA</v>
      </c>
      <c r="W294" s="45" t="str">
        <f>IFERROR(SUMPRODUCT(LARGE(G294:R294,{1;2;3;4;5;6;7;8;9;10})),"NA")</f>
        <v>NA</v>
      </c>
    </row>
    <row r="295" spans="1:23" s="25" customFormat="1" x14ac:dyDescent="0.25">
      <c r="A295" s="14">
        <v>292</v>
      </c>
      <c r="B295" s="2" t="s">
        <v>2048</v>
      </c>
      <c r="C295" s="1"/>
      <c r="D295" s="1"/>
      <c r="E295" s="1"/>
      <c r="F295" s="2"/>
      <c r="G295" s="9" t="str">
        <f>IFERROR(INDEX(akva!I:I,MATCH(B295,akva!K:K,0),0),"")</f>
        <v/>
      </c>
      <c r="H295" s="10" t="str">
        <f>IFERROR(INDEX('04-07'!N:N,MATCH(B295,'04-07'!C:C,0),0),"")</f>
        <v/>
      </c>
      <c r="I295" s="10" t="str">
        <f>IFERROR(INDEX('04-21'!X:X,MATCH(B295,'04-21'!Z:Z,0),0),"")</f>
        <v/>
      </c>
      <c r="J295" s="10" t="str">
        <f>IFERROR(INDEX('04-28'!M:M,MATCH(B295,'04-28'!O:O,0),0),"")</f>
        <v/>
      </c>
      <c r="K295" s="10" t="str">
        <f>IFERROR(INDEX('05-26'!Y:Y,MATCH(B295,'05-26'!AA:AA,0),0),"")</f>
        <v/>
      </c>
      <c r="L295" s="10" t="str">
        <f>IFERROR(INDEX('06-16'!X:X,MATCH(B295,'06-16'!Z:Z,0),0),"")</f>
        <v/>
      </c>
      <c r="M295" s="10">
        <f>IFERROR(INDEX('07-08'!S:S,MATCH(B295,'07-08'!B:B,0),0),"")</f>
        <v>758</v>
      </c>
      <c r="N295" s="10">
        <f>IFERROR(INDEX('07-21'!V:V,MATCH(B295,'07-21'!X:X,0),0),"")</f>
        <v>691</v>
      </c>
      <c r="O295" s="10" t="str">
        <f>IFERROR(INDEX('08-04'!H:H,MATCH(B295,'08-04'!I:I,0),0),"")</f>
        <v/>
      </c>
      <c r="P295" s="10" t="str">
        <f>IFERROR(INDEX('08-05'!R:R,MATCH(B295,'08-05'!S:S,0),0),"")</f>
        <v/>
      </c>
      <c r="Q295" s="10" t="str">
        <f>IFERROR(INDEX('08-18'!U:U,MATCH(B295,'08-18'!V:V,0),0),"")</f>
        <v/>
      </c>
      <c r="R295" s="5" t="str">
        <f>IFERROR(INDEX('09-01'!M:M,MATCH(B295,'09-01'!N:N,0),0),"")</f>
        <v/>
      </c>
      <c r="S295" s="9">
        <f t="shared" si="14"/>
        <v>2</v>
      </c>
      <c r="T295" s="44">
        <f t="shared" si="15"/>
        <v>1449</v>
      </c>
      <c r="U295" s="44">
        <f t="shared" si="16"/>
        <v>724.5</v>
      </c>
      <c r="V295" s="44" t="str">
        <f>IFERROR(SUMPRODUCT(LARGE(G295:R295,{1;2;3;4;5})),"NA")</f>
        <v>NA</v>
      </c>
      <c r="W295" s="45" t="str">
        <f>IFERROR(SUMPRODUCT(LARGE(G295:R295,{1;2;3;4;5;6;7;8;9;10})),"NA")</f>
        <v>NA</v>
      </c>
    </row>
    <row r="296" spans="1:23" s="25" customFormat="1" x14ac:dyDescent="0.25">
      <c r="A296" s="14">
        <v>293</v>
      </c>
      <c r="B296" s="2" t="s">
        <v>2840</v>
      </c>
      <c r="C296" s="1"/>
      <c r="D296" s="1"/>
      <c r="E296" s="1"/>
      <c r="F296" s="2"/>
      <c r="G296" s="9" t="str">
        <f>IFERROR(INDEX(akva!I:I,MATCH(B296,akva!K:K,0),0),"")</f>
        <v/>
      </c>
      <c r="H296" s="10" t="str">
        <f>IFERROR(INDEX('04-07'!N:N,MATCH(B296,'04-07'!C:C,0),0),"")</f>
        <v/>
      </c>
      <c r="I296" s="10" t="str">
        <f>IFERROR(INDEX('04-21'!X:X,MATCH(B296,'04-21'!Z:Z,0),0),"")</f>
        <v/>
      </c>
      <c r="J296" s="10" t="str">
        <f>IFERROR(INDEX('04-28'!M:M,MATCH(B296,'04-28'!O:O,0),0),"")</f>
        <v/>
      </c>
      <c r="K296" s="10" t="str">
        <f>IFERROR(INDEX('05-26'!Y:Y,MATCH(B296,'05-26'!AA:AA,0),0),"")</f>
        <v/>
      </c>
      <c r="L296" s="10" t="str">
        <f>IFERROR(INDEX('06-16'!X:X,MATCH(B296,'06-16'!Z:Z,0),0),"")</f>
        <v/>
      </c>
      <c r="M296" s="10" t="str">
        <f>IFERROR(INDEX('07-08'!S:S,MATCH(B296,'07-08'!B:B,0),0),"")</f>
        <v/>
      </c>
      <c r="N296" s="10" t="str">
        <f>IFERROR(INDEX('07-21'!V:V,MATCH(B296,'07-21'!X:X,0),0),"")</f>
        <v/>
      </c>
      <c r="O296" s="10" t="str">
        <f>IFERROR(INDEX('08-04'!H:H,MATCH(B296,'08-04'!I:I,0),0),"")</f>
        <v/>
      </c>
      <c r="P296" s="10" t="str">
        <f>IFERROR(INDEX('08-05'!R:R,MATCH(B296,'08-05'!S:S,0),0),"")</f>
        <v/>
      </c>
      <c r="Q296" s="10">
        <f>IFERROR(INDEX('08-18'!U:U,MATCH(B296,'08-18'!V:V,0),0),"")</f>
        <v>700</v>
      </c>
      <c r="R296" s="5">
        <f>IFERROR(INDEX('09-01'!M:M,MATCH(B296,'09-01'!N:N,0),0),"")</f>
        <v>746</v>
      </c>
      <c r="S296" s="9">
        <f t="shared" si="14"/>
        <v>2</v>
      </c>
      <c r="T296" s="44">
        <f t="shared" si="15"/>
        <v>1446</v>
      </c>
      <c r="U296" s="44">
        <f t="shared" si="16"/>
        <v>723</v>
      </c>
      <c r="V296" s="44" t="str">
        <f>IFERROR(SUMPRODUCT(LARGE(G296:R296,{1;2;3;4;5})),"NA")</f>
        <v>NA</v>
      </c>
      <c r="W296" s="45" t="str">
        <f>IFERROR(SUMPRODUCT(LARGE(G296:R296,{1;2;3;4;5;6;7;8;9;10})),"NA")</f>
        <v>NA</v>
      </c>
    </row>
    <row r="297" spans="1:23" s="25" customFormat="1" x14ac:dyDescent="0.25">
      <c r="A297" s="14">
        <v>294</v>
      </c>
      <c r="B297" s="2" t="s">
        <v>2045</v>
      </c>
      <c r="C297" s="1"/>
      <c r="D297" s="1"/>
      <c r="E297" s="1"/>
      <c r="F297" s="2"/>
      <c r="G297" s="9" t="str">
        <f>IFERROR(INDEX(akva!I:I,MATCH(B297,akva!K:K,0),0),"")</f>
        <v/>
      </c>
      <c r="H297" s="10" t="str">
        <f>IFERROR(INDEX('04-07'!N:N,MATCH(B297,'04-07'!C:C,0),0),"")</f>
        <v/>
      </c>
      <c r="I297" s="10" t="str">
        <f>IFERROR(INDEX('04-21'!X:X,MATCH(B297,'04-21'!Z:Z,0),0),"")</f>
        <v/>
      </c>
      <c r="J297" s="10" t="str">
        <f>IFERROR(INDEX('04-28'!M:M,MATCH(B297,'04-28'!O:O,0),0),"")</f>
        <v/>
      </c>
      <c r="K297" s="10" t="str">
        <f>IFERROR(INDEX('05-26'!Y:Y,MATCH(B297,'05-26'!AA:AA,0),0),"")</f>
        <v/>
      </c>
      <c r="L297" s="10" t="str">
        <f>IFERROR(INDEX('06-16'!X:X,MATCH(B297,'06-16'!Z:Z,0),0),"")</f>
        <v/>
      </c>
      <c r="M297" s="10">
        <f>IFERROR(INDEX('07-08'!S:S,MATCH(B297,'07-08'!B:B,0),0),"")</f>
        <v>759</v>
      </c>
      <c r="N297" s="10" t="str">
        <f>IFERROR(INDEX('07-21'!V:V,MATCH(B297,'07-21'!X:X,0),0),"")</f>
        <v/>
      </c>
      <c r="O297" s="10" t="str">
        <f>IFERROR(INDEX('08-04'!H:H,MATCH(B297,'08-04'!I:I,0),0),"")</f>
        <v/>
      </c>
      <c r="P297" s="10" t="str">
        <f>IFERROR(INDEX('08-05'!R:R,MATCH(B297,'08-05'!S:S,0),0),"")</f>
        <v/>
      </c>
      <c r="Q297" s="10" t="str">
        <f>IFERROR(INDEX('08-18'!U:U,MATCH(B297,'08-18'!V:V,0),0),"")</f>
        <v/>
      </c>
      <c r="R297" s="5">
        <f>IFERROR(INDEX('09-01'!M:M,MATCH(B297,'09-01'!N:N,0),0),"")</f>
        <v>677</v>
      </c>
      <c r="S297" s="9">
        <f t="shared" si="14"/>
        <v>2</v>
      </c>
      <c r="T297" s="44">
        <f t="shared" si="15"/>
        <v>1436</v>
      </c>
      <c r="U297" s="44">
        <f t="shared" si="16"/>
        <v>718</v>
      </c>
      <c r="V297" s="44" t="str">
        <f>IFERROR(SUMPRODUCT(LARGE(G297:R297,{1;2;3;4;5})),"NA")</f>
        <v>NA</v>
      </c>
      <c r="W297" s="45" t="str">
        <f>IFERROR(SUMPRODUCT(LARGE(G297:R297,{1;2;3;4;5;6;7;8;9;10})),"NA")</f>
        <v>NA</v>
      </c>
    </row>
    <row r="298" spans="1:23" s="25" customFormat="1" x14ac:dyDescent="0.25">
      <c r="A298" s="14">
        <v>295</v>
      </c>
      <c r="B298" s="2" t="s">
        <v>2311</v>
      </c>
      <c r="C298" s="1"/>
      <c r="D298" s="1"/>
      <c r="E298" s="1"/>
      <c r="F298" s="2"/>
      <c r="G298" s="9" t="str">
        <f>IFERROR(INDEX(akva!I:I,MATCH(B298,akva!K:K,0),0),"")</f>
        <v/>
      </c>
      <c r="H298" s="10" t="str">
        <f>IFERROR(INDEX('04-07'!N:N,MATCH(B298,'04-07'!C:C,0),0),"")</f>
        <v/>
      </c>
      <c r="I298" s="10" t="str">
        <f>IFERROR(INDEX('04-21'!X:X,MATCH(B298,'04-21'!Z:Z,0),0),"")</f>
        <v/>
      </c>
      <c r="J298" s="10" t="str">
        <f>IFERROR(INDEX('04-28'!M:M,MATCH(B298,'04-28'!O:O,0),0),"")</f>
        <v/>
      </c>
      <c r="K298" s="10" t="str">
        <f>IFERROR(INDEX('05-26'!Y:Y,MATCH(B298,'05-26'!AA:AA,0),0),"")</f>
        <v/>
      </c>
      <c r="L298" s="10" t="str">
        <f>IFERROR(INDEX('06-16'!X:X,MATCH(B298,'06-16'!Z:Z,0),0),"")</f>
        <v/>
      </c>
      <c r="M298" s="10" t="str">
        <f>IFERROR(INDEX('07-08'!S:S,MATCH(B298,'07-08'!B:B,0),0),"")</f>
        <v/>
      </c>
      <c r="N298" s="10">
        <f>IFERROR(INDEX('07-21'!V:V,MATCH(B298,'07-21'!X:X,0),0),"")</f>
        <v>701</v>
      </c>
      <c r="O298" s="10" t="str">
        <f>IFERROR(INDEX('08-04'!H:H,MATCH(B298,'08-04'!I:I,0),0),"")</f>
        <v/>
      </c>
      <c r="P298" s="10" t="str">
        <f>IFERROR(INDEX('08-05'!R:R,MATCH(B298,'08-05'!S:S,0),0),"")</f>
        <v/>
      </c>
      <c r="Q298" s="10" t="str">
        <f>IFERROR(INDEX('08-18'!U:U,MATCH(B298,'08-18'!V:V,0),0),"")</f>
        <v/>
      </c>
      <c r="R298" s="5">
        <f>IFERROR(INDEX('09-01'!M:M,MATCH(B298,'09-01'!N:N,0),0),"")</f>
        <v>732</v>
      </c>
      <c r="S298" s="9">
        <f t="shared" si="14"/>
        <v>2</v>
      </c>
      <c r="T298" s="44">
        <f t="shared" si="15"/>
        <v>1433</v>
      </c>
      <c r="U298" s="44">
        <f t="shared" si="16"/>
        <v>716.5</v>
      </c>
      <c r="V298" s="44" t="str">
        <f>IFERROR(SUMPRODUCT(LARGE(G298:R298,{1;2;3;4;5})),"NA")</f>
        <v>NA</v>
      </c>
      <c r="W298" s="45" t="str">
        <f>IFERROR(SUMPRODUCT(LARGE(G298:R298,{1;2;3;4;5;6;7;8;9;10})),"NA")</f>
        <v>NA</v>
      </c>
    </row>
    <row r="299" spans="1:23" s="25" customFormat="1" x14ac:dyDescent="0.25">
      <c r="A299" s="14">
        <v>296</v>
      </c>
      <c r="B299" s="2" t="s">
        <v>1901</v>
      </c>
      <c r="C299" s="1"/>
      <c r="D299" s="1"/>
      <c r="E299" s="1"/>
      <c r="F299" s="2"/>
      <c r="G299" s="9" t="str">
        <f>IFERROR(INDEX(akva!I:I,MATCH(B299,akva!K:K,0),0),"")</f>
        <v/>
      </c>
      <c r="H299" s="10" t="str">
        <f>IFERROR(INDEX('04-07'!N:N,MATCH(B299,'04-07'!C:C,0),0),"")</f>
        <v/>
      </c>
      <c r="I299" s="10" t="str">
        <f>IFERROR(INDEX('04-21'!X:X,MATCH(B299,'04-21'!Z:Z,0),0),"")</f>
        <v/>
      </c>
      <c r="J299" s="10" t="str">
        <f>IFERROR(INDEX('04-28'!M:M,MATCH(B299,'04-28'!O:O,0),0),"")</f>
        <v/>
      </c>
      <c r="K299" s="10" t="str">
        <f>IFERROR(INDEX('05-26'!Y:Y,MATCH(B299,'05-26'!AA:AA,0),0),"")</f>
        <v/>
      </c>
      <c r="L299" s="10">
        <f>IFERROR(INDEX('06-16'!X:X,MATCH(B299,'06-16'!Z:Z,0),0),"")</f>
        <v>468</v>
      </c>
      <c r="M299" s="10" t="str">
        <f>IFERROR(INDEX('07-08'!S:S,MATCH(B299,'07-08'!B:B,0),0),"")</f>
        <v/>
      </c>
      <c r="N299" s="10">
        <f>IFERROR(INDEX('07-21'!V:V,MATCH(B299,'07-21'!X:X,0),0),"")</f>
        <v>484</v>
      </c>
      <c r="O299" s="10" t="str">
        <f>IFERROR(INDEX('08-04'!H:H,MATCH(B299,'08-04'!I:I,0),0),"")</f>
        <v/>
      </c>
      <c r="P299" s="10" t="str">
        <f>IFERROR(INDEX('08-05'!R:R,MATCH(B299,'08-05'!S:S,0),0),"")</f>
        <v/>
      </c>
      <c r="Q299" s="10" t="str">
        <f>IFERROR(INDEX('08-18'!U:U,MATCH(B299,'08-18'!V:V,0),0),"")</f>
        <v/>
      </c>
      <c r="R299" s="5">
        <f>IFERROR(INDEX('09-01'!M:M,MATCH(B299,'09-01'!N:N,0),0),"")</f>
        <v>478</v>
      </c>
      <c r="S299" s="9">
        <f t="shared" si="14"/>
        <v>3</v>
      </c>
      <c r="T299" s="44">
        <f t="shared" si="15"/>
        <v>1430</v>
      </c>
      <c r="U299" s="44">
        <f t="shared" si="16"/>
        <v>476.66666666666669</v>
      </c>
      <c r="V299" s="44" t="str">
        <f>IFERROR(SUMPRODUCT(LARGE(G299:R299,{1;2;3;4;5})),"NA")</f>
        <v>NA</v>
      </c>
      <c r="W299" s="45" t="str">
        <f>IFERROR(SUMPRODUCT(LARGE(G299:R299,{1;2;3;4;5;6;7;8;9;10})),"NA")</f>
        <v>NA</v>
      </c>
    </row>
    <row r="300" spans="1:23" s="25" customFormat="1" x14ac:dyDescent="0.25">
      <c r="A300" s="14">
        <v>297</v>
      </c>
      <c r="B300" s="2" t="s">
        <v>1556</v>
      </c>
      <c r="C300" s="1"/>
      <c r="D300" s="1"/>
      <c r="E300" s="1"/>
      <c r="F300" s="2"/>
      <c r="G300" s="9" t="str">
        <f>IFERROR(INDEX(akva!I:I,MATCH(B300,akva!K:K,0),0),"")</f>
        <v/>
      </c>
      <c r="H300" s="10" t="str">
        <f>IFERROR(INDEX('04-07'!N:N,MATCH(B300,'04-07'!C:C,0),0),"")</f>
        <v/>
      </c>
      <c r="I300" s="10">
        <f>IFERROR(INDEX('04-21'!X:X,MATCH(B300,'04-21'!Z:Z,0),0),"")</f>
        <v>340</v>
      </c>
      <c r="J300" s="10" t="str">
        <f>IFERROR(INDEX('04-28'!M:M,MATCH(B300,'04-28'!O:O,0),0),"")</f>
        <v/>
      </c>
      <c r="K300" s="10">
        <f>IFERROR(INDEX('05-26'!Y:Y,MATCH(B300,'05-26'!AA:AA,0),0),"")</f>
        <v>368</v>
      </c>
      <c r="L300" s="10">
        <f>IFERROR(INDEX('06-16'!X:X,MATCH(B300,'06-16'!Z:Z,0),0),"")</f>
        <v>322</v>
      </c>
      <c r="M300" s="10" t="str">
        <f>IFERROR(INDEX('07-08'!S:S,MATCH(B300,'07-08'!B:B,0),0),"")</f>
        <v/>
      </c>
      <c r="N300" s="10" t="str">
        <f>IFERROR(INDEX('07-21'!V:V,MATCH(B300,'07-21'!X:X,0),0),"")</f>
        <v/>
      </c>
      <c r="O300" s="10" t="str">
        <f>IFERROR(INDEX('08-04'!H:H,MATCH(B300,'08-04'!I:I,0),0),"")</f>
        <v/>
      </c>
      <c r="P300" s="10" t="str">
        <f>IFERROR(INDEX('08-05'!R:R,MATCH(B300,'08-05'!S:S,0),0),"")</f>
        <v/>
      </c>
      <c r="Q300" s="10">
        <f>IFERROR(INDEX('08-18'!U:U,MATCH(B300,'08-18'!V:V,0),0),"")</f>
        <v>399</v>
      </c>
      <c r="R300" s="5" t="str">
        <f>IFERROR(INDEX('09-01'!M:M,MATCH(B300,'09-01'!N:N,0),0),"")</f>
        <v/>
      </c>
      <c r="S300" s="9">
        <f t="shared" si="14"/>
        <v>4</v>
      </c>
      <c r="T300" s="44">
        <f t="shared" si="15"/>
        <v>1429</v>
      </c>
      <c r="U300" s="44">
        <f t="shared" si="16"/>
        <v>357.25</v>
      </c>
      <c r="V300" s="44" t="str">
        <f>IFERROR(SUMPRODUCT(LARGE(G300:R300,{1;2;3;4;5})),"NA")</f>
        <v>NA</v>
      </c>
      <c r="W300" s="45" t="str">
        <f>IFERROR(SUMPRODUCT(LARGE(G300:R300,{1;2;3;4;5;6;7;8;9;10})),"NA")</f>
        <v>NA</v>
      </c>
    </row>
    <row r="301" spans="1:23" s="25" customFormat="1" x14ac:dyDescent="0.25">
      <c r="A301" s="14">
        <v>298</v>
      </c>
      <c r="B301" s="2" t="s">
        <v>1758</v>
      </c>
      <c r="C301" s="1"/>
      <c r="D301" s="1"/>
      <c r="E301" s="1"/>
      <c r="F301" s="2"/>
      <c r="G301" s="9" t="str">
        <f>IFERROR(INDEX(akva!I:I,MATCH(B301,akva!K:K,0),0),"")</f>
        <v/>
      </c>
      <c r="H301" s="10" t="str">
        <f>IFERROR(INDEX('04-07'!N:N,MATCH(B301,'04-07'!C:C,0),0),"")</f>
        <v/>
      </c>
      <c r="I301" s="10" t="str">
        <f>IFERROR(INDEX('04-21'!X:X,MATCH(B301,'04-21'!Z:Z,0),0),"")</f>
        <v/>
      </c>
      <c r="J301" s="10" t="str">
        <f>IFERROR(INDEX('04-28'!M:M,MATCH(B301,'04-28'!O:O,0),0),"")</f>
        <v/>
      </c>
      <c r="K301" s="10">
        <f>IFERROR(INDEX('05-26'!Y:Y,MATCH(B301,'05-26'!AA:AA,0),0),"")</f>
        <v>706</v>
      </c>
      <c r="L301" s="10" t="str">
        <f>IFERROR(INDEX('06-16'!X:X,MATCH(B301,'06-16'!Z:Z,0),0),"")</f>
        <v/>
      </c>
      <c r="M301" s="10" t="str">
        <f>IFERROR(INDEX('07-08'!S:S,MATCH(B301,'07-08'!B:B,0),0),"")</f>
        <v/>
      </c>
      <c r="N301" s="10">
        <f>IFERROR(INDEX('07-21'!V:V,MATCH(B301,'07-21'!X:X,0),0),"")</f>
        <v>722</v>
      </c>
      <c r="O301" s="10" t="str">
        <f>IFERROR(INDEX('08-04'!H:H,MATCH(B301,'08-04'!I:I,0),0),"")</f>
        <v/>
      </c>
      <c r="P301" s="10" t="str">
        <f>IFERROR(INDEX('08-05'!R:R,MATCH(B301,'08-05'!S:S,0),0),"")</f>
        <v/>
      </c>
      <c r="Q301" s="10" t="str">
        <f>IFERROR(INDEX('08-18'!U:U,MATCH(B301,'08-18'!V:V,0),0),"")</f>
        <v/>
      </c>
      <c r="R301" s="5" t="str">
        <f>IFERROR(INDEX('09-01'!M:M,MATCH(B301,'09-01'!N:N,0),0),"")</f>
        <v/>
      </c>
      <c r="S301" s="9">
        <f t="shared" si="14"/>
        <v>2</v>
      </c>
      <c r="T301" s="44">
        <f t="shared" si="15"/>
        <v>1428</v>
      </c>
      <c r="U301" s="44">
        <f t="shared" si="16"/>
        <v>714</v>
      </c>
      <c r="V301" s="44" t="str">
        <f>IFERROR(SUMPRODUCT(LARGE(G301:R301,{1;2;3;4;5})),"NA")</f>
        <v>NA</v>
      </c>
      <c r="W301" s="45" t="str">
        <f>IFERROR(SUMPRODUCT(LARGE(G301:R301,{1;2;3;4;5;6;7;8;9;10})),"NA")</f>
        <v>NA</v>
      </c>
    </row>
    <row r="302" spans="1:23" s="25" customFormat="1" x14ac:dyDescent="0.25">
      <c r="A302" s="14">
        <v>299</v>
      </c>
      <c r="B302" s="2" t="s">
        <v>2312</v>
      </c>
      <c r="C302" s="1"/>
      <c r="D302" s="1"/>
      <c r="E302" s="1"/>
      <c r="F302" s="2"/>
      <c r="G302" s="9" t="str">
        <f>IFERROR(INDEX(akva!I:I,MATCH(B302,akva!K:K,0),0),"")</f>
        <v/>
      </c>
      <c r="H302" s="10" t="str">
        <f>IFERROR(INDEX('04-07'!N:N,MATCH(B302,'04-07'!C:C,0),0),"")</f>
        <v/>
      </c>
      <c r="I302" s="10" t="str">
        <f>IFERROR(INDEX('04-21'!X:X,MATCH(B302,'04-21'!Z:Z,0),0),"")</f>
        <v/>
      </c>
      <c r="J302" s="10" t="str">
        <f>IFERROR(INDEX('04-28'!M:M,MATCH(B302,'04-28'!O:O,0),0),"")</f>
        <v/>
      </c>
      <c r="K302" s="10" t="str">
        <f>IFERROR(INDEX('05-26'!Y:Y,MATCH(B302,'05-26'!AA:AA,0),0),"")</f>
        <v/>
      </c>
      <c r="L302" s="10" t="str">
        <f>IFERROR(INDEX('06-16'!X:X,MATCH(B302,'06-16'!Z:Z,0),0),"")</f>
        <v/>
      </c>
      <c r="M302" s="10" t="str">
        <f>IFERROR(INDEX('07-08'!S:S,MATCH(B302,'07-08'!B:B,0),0),"")</f>
        <v/>
      </c>
      <c r="N302" s="10">
        <f>IFERROR(INDEX('07-21'!V:V,MATCH(B302,'07-21'!X:X,0),0),"")</f>
        <v>713</v>
      </c>
      <c r="O302" s="10" t="str">
        <f>IFERROR(INDEX('08-04'!H:H,MATCH(B302,'08-04'!I:I,0),0),"")</f>
        <v/>
      </c>
      <c r="P302" s="10" t="str">
        <f>IFERROR(INDEX('08-05'!R:R,MATCH(B302,'08-05'!S:S,0),0),"")</f>
        <v/>
      </c>
      <c r="Q302" s="10" t="str">
        <f>IFERROR(INDEX('08-18'!U:U,MATCH(B302,'08-18'!V:V,0),0),"")</f>
        <v/>
      </c>
      <c r="R302" s="5">
        <f>IFERROR(INDEX('09-01'!M:M,MATCH(B302,'09-01'!N:N,0),0),"")</f>
        <v>713</v>
      </c>
      <c r="S302" s="9">
        <f t="shared" si="14"/>
        <v>2</v>
      </c>
      <c r="T302" s="44">
        <f t="shared" si="15"/>
        <v>1426</v>
      </c>
      <c r="U302" s="44">
        <f t="shared" si="16"/>
        <v>713</v>
      </c>
      <c r="V302" s="44" t="str">
        <f>IFERROR(SUMPRODUCT(LARGE(G302:R302,{1;2;3;4;5})),"NA")</f>
        <v>NA</v>
      </c>
      <c r="W302" s="45" t="str">
        <f>IFERROR(SUMPRODUCT(LARGE(G302:R302,{1;2;3;4;5;6;7;8;9;10})),"NA")</f>
        <v>NA</v>
      </c>
    </row>
    <row r="303" spans="1:23" s="25" customFormat="1" x14ac:dyDescent="0.25">
      <c r="A303" s="14">
        <v>300</v>
      </c>
      <c r="B303" s="2" t="s">
        <v>2119</v>
      </c>
      <c r="C303" s="1"/>
      <c r="D303" s="1"/>
      <c r="E303" s="1"/>
      <c r="F303" s="2"/>
      <c r="G303" s="9" t="str">
        <f>IFERROR(INDEX(akva!I:I,MATCH(B303,akva!K:K,0),0),"")</f>
        <v/>
      </c>
      <c r="H303" s="10" t="str">
        <f>IFERROR(INDEX('04-07'!N:N,MATCH(B303,'04-07'!C:C,0),0),"")</f>
        <v/>
      </c>
      <c r="I303" s="10" t="str">
        <f>IFERROR(INDEX('04-21'!X:X,MATCH(B303,'04-21'!Z:Z,0),0),"")</f>
        <v/>
      </c>
      <c r="J303" s="10" t="str">
        <f>IFERROR(INDEX('04-28'!M:M,MATCH(B303,'04-28'!O:O,0),0),"")</f>
        <v/>
      </c>
      <c r="K303" s="10" t="str">
        <f>IFERROR(INDEX('05-26'!Y:Y,MATCH(B303,'05-26'!AA:AA,0),0),"")</f>
        <v/>
      </c>
      <c r="L303" s="10" t="str">
        <f>IFERROR(INDEX('06-16'!X:X,MATCH(B303,'06-16'!Z:Z,0),0),"")</f>
        <v/>
      </c>
      <c r="M303" s="10">
        <f>IFERROR(INDEX('07-08'!S:S,MATCH(B303,'07-08'!B:B,0),0),"")</f>
        <v>705</v>
      </c>
      <c r="N303" s="10" t="str">
        <f>IFERROR(INDEX('07-21'!V:V,MATCH(B303,'07-21'!X:X,0),0),"")</f>
        <v/>
      </c>
      <c r="O303" s="10" t="str">
        <f>IFERROR(INDEX('08-04'!H:H,MATCH(B303,'08-04'!I:I,0),0),"")</f>
        <v/>
      </c>
      <c r="P303" s="10" t="str">
        <f>IFERROR(INDEX('08-05'!R:R,MATCH(B303,'08-05'!S:S,0),0),"")</f>
        <v/>
      </c>
      <c r="Q303" s="10" t="str">
        <f>IFERROR(INDEX('08-18'!U:U,MATCH(B303,'08-18'!V:V,0),0),"")</f>
        <v/>
      </c>
      <c r="R303" s="5">
        <f>IFERROR(INDEX('09-01'!M:M,MATCH(B303,'09-01'!N:N,0),0),"")</f>
        <v>719</v>
      </c>
      <c r="S303" s="9">
        <f t="shared" si="14"/>
        <v>2</v>
      </c>
      <c r="T303" s="44">
        <f t="shared" si="15"/>
        <v>1424</v>
      </c>
      <c r="U303" s="44">
        <f t="shared" si="16"/>
        <v>712</v>
      </c>
      <c r="V303" s="44" t="str">
        <f>IFERROR(SUMPRODUCT(LARGE(G303:R303,{1;2;3;4;5})),"NA")</f>
        <v>NA</v>
      </c>
      <c r="W303" s="45" t="str">
        <f>IFERROR(SUMPRODUCT(LARGE(G303:R303,{1;2;3;4;5;6;7;8;9;10})),"NA")</f>
        <v>NA</v>
      </c>
    </row>
    <row r="304" spans="1:23" s="25" customFormat="1" x14ac:dyDescent="0.25">
      <c r="A304" s="14">
        <v>301</v>
      </c>
      <c r="B304" s="2" t="s">
        <v>123</v>
      </c>
      <c r="C304" s="1"/>
      <c r="D304" s="1"/>
      <c r="E304" s="1"/>
      <c r="F304" s="2"/>
      <c r="G304" s="9" t="str">
        <f>IFERROR(INDEX(akva!I:I,MATCH(B304,akva!K:K,0),0),"")</f>
        <v/>
      </c>
      <c r="H304" s="10">
        <f>IFERROR(INDEX('04-07'!N:N,MATCH(B304,'04-07'!C:C,0),0),"")</f>
        <v>734</v>
      </c>
      <c r="I304" s="10" t="str">
        <f>IFERROR(INDEX('04-21'!X:X,MATCH(B304,'04-21'!Z:Z,0),0),"")</f>
        <v/>
      </c>
      <c r="J304" s="10" t="str">
        <f>IFERROR(INDEX('04-28'!M:M,MATCH(B304,'04-28'!O:O,0),0),"")</f>
        <v/>
      </c>
      <c r="K304" s="10" t="str">
        <f>IFERROR(INDEX('05-26'!Y:Y,MATCH(B304,'05-26'!AA:AA,0),0),"")</f>
        <v/>
      </c>
      <c r="L304" s="10" t="str">
        <f>IFERROR(INDEX('06-16'!X:X,MATCH(B304,'06-16'!Z:Z,0),0),"")</f>
        <v/>
      </c>
      <c r="M304" s="10">
        <f>IFERROR(INDEX('07-08'!S:S,MATCH(B304,'07-08'!B:B,0),0),"")</f>
        <v>686</v>
      </c>
      <c r="N304" s="10" t="str">
        <f>IFERROR(INDEX('07-21'!V:V,MATCH(B304,'07-21'!X:X,0),0),"")</f>
        <v/>
      </c>
      <c r="O304" s="10" t="str">
        <f>IFERROR(INDEX('08-04'!H:H,MATCH(B304,'08-04'!I:I,0),0),"")</f>
        <v/>
      </c>
      <c r="P304" s="10" t="str">
        <f>IFERROR(INDEX('08-05'!R:R,MATCH(B304,'08-05'!S:S,0),0),"")</f>
        <v/>
      </c>
      <c r="Q304" s="10" t="str">
        <f>IFERROR(INDEX('08-18'!U:U,MATCH(B304,'08-18'!V:V,0),0),"")</f>
        <v/>
      </c>
      <c r="R304" s="5" t="str">
        <f>IFERROR(INDEX('09-01'!M:M,MATCH(B304,'09-01'!N:N,0),0),"")</f>
        <v/>
      </c>
      <c r="S304" s="9">
        <f t="shared" si="14"/>
        <v>2</v>
      </c>
      <c r="T304" s="44">
        <f t="shared" si="15"/>
        <v>1420</v>
      </c>
      <c r="U304" s="44">
        <f t="shared" si="16"/>
        <v>710</v>
      </c>
      <c r="V304" s="44" t="str">
        <f>IFERROR(SUMPRODUCT(LARGE(G304:R304,{1;2;3;4;5})),"NA")</f>
        <v>NA</v>
      </c>
      <c r="W304" s="45" t="str">
        <f>IFERROR(SUMPRODUCT(LARGE(G304:R304,{1;2;3;4;5;6;7;8;9;10})),"NA")</f>
        <v>NA</v>
      </c>
    </row>
    <row r="305" spans="1:23" s="25" customFormat="1" x14ac:dyDescent="0.25">
      <c r="A305" s="14">
        <v>302</v>
      </c>
      <c r="B305" s="2" t="s">
        <v>1516</v>
      </c>
      <c r="C305" s="1"/>
      <c r="D305" s="1"/>
      <c r="E305" s="1"/>
      <c r="F305" s="2"/>
      <c r="G305" s="9" t="str">
        <f>IFERROR(INDEX(akva!I:I,MATCH(B305,akva!K:K,0),0),"")</f>
        <v/>
      </c>
      <c r="H305" s="10" t="str">
        <f>IFERROR(INDEX('04-07'!N:N,MATCH(B305,'04-07'!C:C,0),0),"")</f>
        <v/>
      </c>
      <c r="I305" s="10">
        <f>IFERROR(INDEX('04-21'!X:X,MATCH(B305,'04-21'!Z:Z,0),0),"")</f>
        <v>723</v>
      </c>
      <c r="J305" s="10" t="str">
        <f>IFERROR(INDEX('04-28'!M:M,MATCH(B305,'04-28'!O:O,0),0),"")</f>
        <v/>
      </c>
      <c r="K305" s="10" t="str">
        <f>IFERROR(INDEX('05-26'!Y:Y,MATCH(B305,'05-26'!AA:AA,0),0),"")</f>
        <v/>
      </c>
      <c r="L305" s="10">
        <f>IFERROR(INDEX('06-16'!X:X,MATCH(B305,'06-16'!Z:Z,0),0),"")</f>
        <v>697</v>
      </c>
      <c r="M305" s="10" t="str">
        <f>IFERROR(INDEX('07-08'!S:S,MATCH(B305,'07-08'!B:B,0),0),"")</f>
        <v/>
      </c>
      <c r="N305" s="10" t="str">
        <f>IFERROR(INDEX('07-21'!V:V,MATCH(B305,'07-21'!X:X,0),0),"")</f>
        <v/>
      </c>
      <c r="O305" s="10" t="str">
        <f>IFERROR(INDEX('08-04'!H:H,MATCH(B305,'08-04'!I:I,0),0),"")</f>
        <v/>
      </c>
      <c r="P305" s="10" t="str">
        <f>IFERROR(INDEX('08-05'!R:R,MATCH(B305,'08-05'!S:S,0),0),"")</f>
        <v/>
      </c>
      <c r="Q305" s="10" t="str">
        <f>IFERROR(INDEX('08-18'!U:U,MATCH(B305,'08-18'!V:V,0),0),"")</f>
        <v/>
      </c>
      <c r="R305" s="5" t="str">
        <f>IFERROR(INDEX('09-01'!M:M,MATCH(B305,'09-01'!N:N,0),0),"")</f>
        <v/>
      </c>
      <c r="S305" s="9">
        <f t="shared" si="14"/>
        <v>2</v>
      </c>
      <c r="T305" s="44">
        <f t="shared" si="15"/>
        <v>1420</v>
      </c>
      <c r="U305" s="44">
        <f t="shared" si="16"/>
        <v>710</v>
      </c>
      <c r="V305" s="44" t="str">
        <f>IFERROR(SUMPRODUCT(LARGE(G305:R305,{1;2;3;4;5})),"NA")</f>
        <v>NA</v>
      </c>
      <c r="W305" s="45" t="str">
        <f>IFERROR(SUMPRODUCT(LARGE(G305:R305,{1;2;3;4;5;6;7;8;9;10})),"NA")</f>
        <v>NA</v>
      </c>
    </row>
    <row r="306" spans="1:23" s="25" customFormat="1" x14ac:dyDescent="0.25">
      <c r="A306" s="14">
        <v>303</v>
      </c>
      <c r="B306" s="2" t="s">
        <v>2319</v>
      </c>
      <c r="C306" s="1"/>
      <c r="D306" s="1"/>
      <c r="E306" s="1"/>
      <c r="F306" s="2"/>
      <c r="G306" s="9" t="str">
        <f>IFERROR(INDEX(akva!I:I,MATCH(B306,akva!K:K,0),0),"")</f>
        <v/>
      </c>
      <c r="H306" s="10" t="str">
        <f>IFERROR(INDEX('04-07'!N:N,MATCH(B306,'04-07'!C:C,0),0),"")</f>
        <v/>
      </c>
      <c r="I306" s="10" t="str">
        <f>IFERROR(INDEX('04-21'!X:X,MATCH(B306,'04-21'!Z:Z,0),0),"")</f>
        <v/>
      </c>
      <c r="J306" s="10" t="str">
        <f>IFERROR(INDEX('04-28'!M:M,MATCH(B306,'04-28'!O:O,0),0),"")</f>
        <v/>
      </c>
      <c r="K306" s="10" t="str">
        <f>IFERROR(INDEX('05-26'!Y:Y,MATCH(B306,'05-26'!AA:AA,0),0),"")</f>
        <v/>
      </c>
      <c r="L306" s="10" t="str">
        <f>IFERROR(INDEX('06-16'!X:X,MATCH(B306,'06-16'!Z:Z,0),0),"")</f>
        <v/>
      </c>
      <c r="M306" s="10" t="str">
        <f>IFERROR(INDEX('07-08'!S:S,MATCH(B306,'07-08'!B:B,0),0),"")</f>
        <v/>
      </c>
      <c r="N306" s="10">
        <f>IFERROR(INDEX('07-21'!V:V,MATCH(B306,'07-21'!X:X,0),0),"")</f>
        <v>700</v>
      </c>
      <c r="O306" s="10" t="str">
        <f>IFERROR(INDEX('08-04'!H:H,MATCH(B306,'08-04'!I:I,0),0),"")</f>
        <v/>
      </c>
      <c r="P306" s="10" t="str">
        <f>IFERROR(INDEX('08-05'!R:R,MATCH(B306,'08-05'!S:S,0),0),"")</f>
        <v/>
      </c>
      <c r="Q306" s="10" t="str">
        <f>IFERROR(INDEX('08-18'!U:U,MATCH(B306,'08-18'!V:V,0),0),"")</f>
        <v/>
      </c>
      <c r="R306" s="5">
        <f>IFERROR(INDEX('09-01'!M:M,MATCH(B306,'09-01'!N:N,0),0),"")</f>
        <v>715</v>
      </c>
      <c r="S306" s="9">
        <f t="shared" si="14"/>
        <v>2</v>
      </c>
      <c r="T306" s="44">
        <f t="shared" si="15"/>
        <v>1415</v>
      </c>
      <c r="U306" s="44">
        <f t="shared" si="16"/>
        <v>707.5</v>
      </c>
      <c r="V306" s="44" t="str">
        <f>IFERROR(SUMPRODUCT(LARGE(G306:R306,{1;2;3;4;5})),"NA")</f>
        <v>NA</v>
      </c>
      <c r="W306" s="45" t="str">
        <f>IFERROR(SUMPRODUCT(LARGE(G306:R306,{1;2;3;4;5;6;7;8;9;10})),"NA")</f>
        <v>NA</v>
      </c>
    </row>
    <row r="307" spans="1:23" s="25" customFormat="1" x14ac:dyDescent="0.25">
      <c r="A307" s="14">
        <v>304</v>
      </c>
      <c r="B307" s="2" t="s">
        <v>2102</v>
      </c>
      <c r="C307" s="1"/>
      <c r="D307" s="1"/>
      <c r="E307" s="1"/>
      <c r="F307" s="2"/>
      <c r="G307" s="9" t="str">
        <f>IFERROR(INDEX(akva!I:I,MATCH(B307,akva!K:K,0),0),"")</f>
        <v/>
      </c>
      <c r="H307" s="10" t="str">
        <f>IFERROR(INDEX('04-07'!N:N,MATCH(B307,'04-07'!C:C,0),0),"")</f>
        <v/>
      </c>
      <c r="I307" s="10" t="str">
        <f>IFERROR(INDEX('04-21'!X:X,MATCH(B307,'04-21'!Z:Z,0),0),"")</f>
        <v/>
      </c>
      <c r="J307" s="10" t="str">
        <f>IFERROR(INDEX('04-28'!M:M,MATCH(B307,'04-28'!O:O,0),0),"")</f>
        <v/>
      </c>
      <c r="K307" s="10" t="str">
        <f>IFERROR(INDEX('05-26'!Y:Y,MATCH(B307,'05-26'!AA:AA,0),0),"")</f>
        <v/>
      </c>
      <c r="L307" s="10" t="str">
        <f>IFERROR(INDEX('06-16'!X:X,MATCH(B307,'06-16'!Z:Z,0),0),"")</f>
        <v/>
      </c>
      <c r="M307" s="10">
        <f>IFERROR(INDEX('07-08'!S:S,MATCH(B307,'07-08'!B:B,0),0),"")</f>
        <v>758</v>
      </c>
      <c r="N307" s="10" t="str">
        <f>IFERROR(INDEX('07-21'!V:V,MATCH(B307,'07-21'!X:X,0),0),"")</f>
        <v/>
      </c>
      <c r="O307" s="10" t="str">
        <f>IFERROR(INDEX('08-04'!H:H,MATCH(B307,'08-04'!I:I,0),0),"")</f>
        <v/>
      </c>
      <c r="P307" s="10" t="str">
        <f>IFERROR(INDEX('08-05'!R:R,MATCH(B307,'08-05'!S:S,0),0),"")</f>
        <v/>
      </c>
      <c r="Q307" s="10" t="str">
        <f>IFERROR(INDEX('08-18'!U:U,MATCH(B307,'08-18'!V:V,0),0),"")</f>
        <v/>
      </c>
      <c r="R307" s="5">
        <f>IFERROR(INDEX('09-01'!M:M,MATCH(B307,'09-01'!N:N,0),0),"")</f>
        <v>651</v>
      </c>
      <c r="S307" s="9">
        <f t="shared" si="14"/>
        <v>2</v>
      </c>
      <c r="T307" s="44">
        <f t="shared" si="15"/>
        <v>1409</v>
      </c>
      <c r="U307" s="44">
        <f t="shared" si="16"/>
        <v>704.5</v>
      </c>
      <c r="V307" s="44" t="str">
        <f>IFERROR(SUMPRODUCT(LARGE(G307:R307,{1;2;3;4;5})),"NA")</f>
        <v>NA</v>
      </c>
      <c r="W307" s="45" t="str">
        <f>IFERROR(SUMPRODUCT(LARGE(G307:R307,{1;2;3;4;5;6;7;8;9;10})),"NA")</f>
        <v>NA</v>
      </c>
    </row>
    <row r="308" spans="1:23" s="25" customFormat="1" x14ac:dyDescent="0.25">
      <c r="A308" s="14">
        <v>305</v>
      </c>
      <c r="B308" s="2" t="s">
        <v>1894</v>
      </c>
      <c r="C308" s="1"/>
      <c r="D308" s="1"/>
      <c r="E308" s="1"/>
      <c r="F308" s="2"/>
      <c r="G308" s="9" t="str">
        <f>IFERROR(INDEX(akva!I:I,MATCH(B308,akva!K:K,0),0),"")</f>
        <v/>
      </c>
      <c r="H308" s="10" t="str">
        <f>IFERROR(INDEX('04-07'!N:N,MATCH(B308,'04-07'!C:C,0),0),"")</f>
        <v/>
      </c>
      <c r="I308" s="10" t="str">
        <f>IFERROR(INDEX('04-21'!X:X,MATCH(B308,'04-21'!Z:Z,0),0),"")</f>
        <v/>
      </c>
      <c r="J308" s="10" t="str">
        <f>IFERROR(INDEX('04-28'!M:M,MATCH(B308,'04-28'!O:O,0),0),"")</f>
        <v/>
      </c>
      <c r="K308" s="10" t="str">
        <f>IFERROR(INDEX('05-26'!Y:Y,MATCH(B308,'05-26'!AA:AA,0),0),"")</f>
        <v/>
      </c>
      <c r="L308" s="10">
        <f>IFERROR(INDEX('06-16'!X:X,MATCH(B308,'06-16'!Z:Z,0),0),"")</f>
        <v>685</v>
      </c>
      <c r="M308" s="10" t="str">
        <f>IFERROR(INDEX('07-08'!S:S,MATCH(B308,'07-08'!B:B,0),0),"")</f>
        <v/>
      </c>
      <c r="N308" s="10" t="str">
        <f>IFERROR(INDEX('07-21'!V:V,MATCH(B308,'07-21'!X:X,0),0),"")</f>
        <v/>
      </c>
      <c r="O308" s="10" t="str">
        <f>IFERROR(INDEX('08-04'!H:H,MATCH(B308,'08-04'!I:I,0),0),"")</f>
        <v/>
      </c>
      <c r="P308" s="10" t="str">
        <f>IFERROR(INDEX('08-05'!R:R,MATCH(B308,'08-05'!S:S,0),0),"")</f>
        <v/>
      </c>
      <c r="Q308" s="10">
        <f>IFERROR(INDEX('08-18'!U:U,MATCH(B308,'08-18'!V:V,0),0),"")</f>
        <v>721</v>
      </c>
      <c r="R308" s="5" t="str">
        <f>IFERROR(INDEX('09-01'!M:M,MATCH(B308,'09-01'!N:N,0),0),"")</f>
        <v/>
      </c>
      <c r="S308" s="9">
        <f t="shared" si="14"/>
        <v>2</v>
      </c>
      <c r="T308" s="44">
        <f t="shared" si="15"/>
        <v>1406</v>
      </c>
      <c r="U308" s="44">
        <f t="shared" si="16"/>
        <v>703</v>
      </c>
      <c r="V308" s="44" t="str">
        <f>IFERROR(SUMPRODUCT(LARGE(G308:R308,{1;2;3;4;5})),"NA")</f>
        <v>NA</v>
      </c>
      <c r="W308" s="45" t="str">
        <f>IFERROR(SUMPRODUCT(LARGE(G308:R308,{1;2;3;4;5;6;7;8;9;10})),"NA")</f>
        <v>NA</v>
      </c>
    </row>
    <row r="309" spans="1:23" s="25" customFormat="1" x14ac:dyDescent="0.25">
      <c r="A309" s="14">
        <v>306</v>
      </c>
      <c r="B309" s="2" t="s">
        <v>2346</v>
      </c>
      <c r="C309" s="1"/>
      <c r="D309" s="1"/>
      <c r="E309" s="1"/>
      <c r="F309" s="2"/>
      <c r="G309" s="9" t="str">
        <f>IFERROR(INDEX(akva!I:I,MATCH(B309,akva!K:K,0),0),"")</f>
        <v/>
      </c>
      <c r="H309" s="10" t="str">
        <f>IFERROR(INDEX('04-07'!N:N,MATCH(B309,'04-07'!C:C,0),0),"")</f>
        <v/>
      </c>
      <c r="I309" s="10" t="str">
        <f>IFERROR(INDEX('04-21'!X:X,MATCH(B309,'04-21'!Z:Z,0),0),"")</f>
        <v/>
      </c>
      <c r="J309" s="10" t="str">
        <f>IFERROR(INDEX('04-28'!M:M,MATCH(B309,'04-28'!O:O,0),0),"")</f>
        <v/>
      </c>
      <c r="K309" s="10" t="str">
        <f>IFERROR(INDEX('05-26'!Y:Y,MATCH(B309,'05-26'!AA:AA,0),0),"")</f>
        <v/>
      </c>
      <c r="L309" s="10" t="str">
        <f>IFERROR(INDEX('06-16'!X:X,MATCH(B309,'06-16'!Z:Z,0),0),"")</f>
        <v/>
      </c>
      <c r="M309" s="10" t="str">
        <f>IFERROR(INDEX('07-08'!S:S,MATCH(B309,'07-08'!B:B,0),0),"")</f>
        <v/>
      </c>
      <c r="N309" s="10">
        <f>IFERROR(INDEX('07-21'!V:V,MATCH(B309,'07-21'!X:X,0),0),"")</f>
        <v>693</v>
      </c>
      <c r="O309" s="10" t="str">
        <f>IFERROR(INDEX('08-04'!H:H,MATCH(B309,'08-04'!I:I,0),0),"")</f>
        <v/>
      </c>
      <c r="P309" s="10" t="str">
        <f>IFERROR(INDEX('08-05'!R:R,MATCH(B309,'08-05'!S:S,0),0),"")</f>
        <v/>
      </c>
      <c r="Q309" s="10">
        <f>IFERROR(INDEX('08-18'!U:U,MATCH(B309,'08-18'!V:V,0),0),"")</f>
        <v>707</v>
      </c>
      <c r="R309" s="5" t="str">
        <f>IFERROR(INDEX('09-01'!M:M,MATCH(B309,'09-01'!N:N,0),0),"")</f>
        <v/>
      </c>
      <c r="S309" s="9">
        <f t="shared" si="14"/>
        <v>2</v>
      </c>
      <c r="T309" s="44">
        <f t="shared" si="15"/>
        <v>1400</v>
      </c>
      <c r="U309" s="44">
        <f t="shared" si="16"/>
        <v>700</v>
      </c>
      <c r="V309" s="44" t="str">
        <f>IFERROR(SUMPRODUCT(LARGE(G309:R309,{1;2;3;4;5})),"NA")</f>
        <v>NA</v>
      </c>
      <c r="W309" s="45" t="str">
        <f>IFERROR(SUMPRODUCT(LARGE(G309:R309,{1;2;3;4;5;6;7;8;9;10})),"NA")</f>
        <v>NA</v>
      </c>
    </row>
    <row r="310" spans="1:23" s="25" customFormat="1" x14ac:dyDescent="0.25">
      <c r="A310" s="14">
        <v>307</v>
      </c>
      <c r="B310" s="2" t="s">
        <v>1910</v>
      </c>
      <c r="C310" s="1"/>
      <c r="D310" s="1"/>
      <c r="E310" s="1"/>
      <c r="F310" s="2"/>
      <c r="G310" s="9" t="str">
        <f>IFERROR(INDEX(akva!I:I,MATCH(B310,akva!K:K,0),0),"")</f>
        <v/>
      </c>
      <c r="H310" s="10" t="str">
        <f>IFERROR(INDEX('04-07'!N:N,MATCH(B310,'04-07'!C:C,0),0),"")</f>
        <v/>
      </c>
      <c r="I310" s="10" t="str">
        <f>IFERROR(INDEX('04-21'!X:X,MATCH(B310,'04-21'!Z:Z,0),0),"")</f>
        <v/>
      </c>
      <c r="J310" s="10" t="str">
        <f>IFERROR(INDEX('04-28'!M:M,MATCH(B310,'04-28'!O:O,0),0),"")</f>
        <v/>
      </c>
      <c r="K310" s="10" t="str">
        <f>IFERROR(INDEX('05-26'!Y:Y,MATCH(B310,'05-26'!AA:AA,0),0),"")</f>
        <v/>
      </c>
      <c r="L310" s="10">
        <f>IFERROR(INDEX('06-16'!X:X,MATCH(B310,'06-16'!Z:Z,0),0),"")</f>
        <v>614</v>
      </c>
      <c r="M310" s="10">
        <f>IFERROR(INDEX('07-08'!S:S,MATCH(B310,'07-08'!B:B,0),0),"")</f>
        <v>782</v>
      </c>
      <c r="N310" s="10" t="str">
        <f>IFERROR(INDEX('07-21'!V:V,MATCH(B310,'07-21'!X:X,0),0),"")</f>
        <v/>
      </c>
      <c r="O310" s="10" t="str">
        <f>IFERROR(INDEX('08-04'!H:H,MATCH(B310,'08-04'!I:I,0),0),"")</f>
        <v/>
      </c>
      <c r="P310" s="10" t="str">
        <f>IFERROR(INDEX('08-05'!R:R,MATCH(B310,'08-05'!S:S,0),0),"")</f>
        <v/>
      </c>
      <c r="Q310" s="10" t="str">
        <f>IFERROR(INDEX('08-18'!U:U,MATCH(B310,'08-18'!V:V,0),0),"")</f>
        <v/>
      </c>
      <c r="R310" s="5" t="str">
        <f>IFERROR(INDEX('09-01'!M:M,MATCH(B310,'09-01'!N:N,0),0),"")</f>
        <v/>
      </c>
      <c r="S310" s="9">
        <f t="shared" si="14"/>
        <v>2</v>
      </c>
      <c r="T310" s="44">
        <f t="shared" si="15"/>
        <v>1396</v>
      </c>
      <c r="U310" s="44">
        <f t="shared" si="16"/>
        <v>698</v>
      </c>
      <c r="V310" s="44" t="str">
        <f>IFERROR(SUMPRODUCT(LARGE(G310:R310,{1;2;3;4;5})),"NA")</f>
        <v>NA</v>
      </c>
      <c r="W310" s="45" t="str">
        <f>IFERROR(SUMPRODUCT(LARGE(G310:R310,{1;2;3;4;5;6;7;8;9;10})),"NA")</f>
        <v>NA</v>
      </c>
    </row>
    <row r="311" spans="1:23" s="25" customFormat="1" x14ac:dyDescent="0.25">
      <c r="A311" s="14">
        <v>308</v>
      </c>
      <c r="B311" s="2" t="s">
        <v>1576</v>
      </c>
      <c r="C311" s="1"/>
      <c r="D311" s="1"/>
      <c r="E311" s="1"/>
      <c r="F311" s="2"/>
      <c r="G311" s="9" t="str">
        <f>IFERROR(INDEX(akva!I:I,MATCH(B311,akva!K:K,0),0),"")</f>
        <v/>
      </c>
      <c r="H311" s="10" t="str">
        <f>IFERROR(INDEX('04-07'!N:N,MATCH(B311,'04-07'!C:C,0),0),"")</f>
        <v/>
      </c>
      <c r="I311" s="10">
        <f>IFERROR(INDEX('04-21'!X:X,MATCH(B311,'04-21'!Z:Z,0),0),"")</f>
        <v>679</v>
      </c>
      <c r="J311" s="10" t="str">
        <f>IFERROR(INDEX('04-28'!M:M,MATCH(B311,'04-28'!O:O,0),0),"")</f>
        <v/>
      </c>
      <c r="K311" s="10" t="str">
        <f>IFERROR(INDEX('05-26'!Y:Y,MATCH(B311,'05-26'!AA:AA,0),0),"")</f>
        <v/>
      </c>
      <c r="L311" s="10" t="str">
        <f>IFERROR(INDEX('06-16'!X:X,MATCH(B311,'06-16'!Z:Z,0),0),"")</f>
        <v/>
      </c>
      <c r="M311" s="10" t="str">
        <f>IFERROR(INDEX('07-08'!S:S,MATCH(B311,'07-08'!B:B,0),0),"")</f>
        <v/>
      </c>
      <c r="N311" s="10" t="str">
        <f>IFERROR(INDEX('07-21'!V:V,MATCH(B311,'07-21'!X:X,0),0),"")</f>
        <v/>
      </c>
      <c r="O311" s="10" t="str">
        <f>IFERROR(INDEX('08-04'!H:H,MATCH(B311,'08-04'!I:I,0),0),"")</f>
        <v/>
      </c>
      <c r="P311" s="10" t="str">
        <f>IFERROR(INDEX('08-05'!R:R,MATCH(B311,'08-05'!S:S,0),0),"")</f>
        <v/>
      </c>
      <c r="Q311" s="10" t="str">
        <f>IFERROR(INDEX('08-18'!U:U,MATCH(B311,'08-18'!V:V,0),0),"")</f>
        <v/>
      </c>
      <c r="R311" s="5">
        <f>IFERROR(INDEX('09-01'!M:M,MATCH(B311,'09-01'!N:N,0),0),"")</f>
        <v>717</v>
      </c>
      <c r="S311" s="9">
        <f t="shared" si="14"/>
        <v>2</v>
      </c>
      <c r="T311" s="44">
        <f t="shared" si="15"/>
        <v>1396</v>
      </c>
      <c r="U311" s="44">
        <f t="shared" si="16"/>
        <v>698</v>
      </c>
      <c r="V311" s="44" t="str">
        <f>IFERROR(SUMPRODUCT(LARGE(G311:R311,{1;2;3;4;5})),"NA")</f>
        <v>NA</v>
      </c>
      <c r="W311" s="45" t="str">
        <f>IFERROR(SUMPRODUCT(LARGE(G311:R311,{1;2;3;4;5;6;7;8;9;10})),"NA")</f>
        <v>NA</v>
      </c>
    </row>
    <row r="312" spans="1:23" s="25" customFormat="1" x14ac:dyDescent="0.25">
      <c r="A312" s="14">
        <v>309</v>
      </c>
      <c r="B312" s="2" t="s">
        <v>2557</v>
      </c>
      <c r="C312" s="1"/>
      <c r="D312" s="1"/>
      <c r="E312" s="1"/>
      <c r="F312" s="2"/>
      <c r="G312" s="9" t="str">
        <f>IFERROR(INDEX(akva!I:I,MATCH(B312,akva!K:K,0),0),"")</f>
        <v/>
      </c>
      <c r="H312" s="10" t="str">
        <f>IFERROR(INDEX('04-07'!N:N,MATCH(B312,'04-07'!C:C,0),0),"")</f>
        <v/>
      </c>
      <c r="I312" s="10" t="str">
        <f>IFERROR(INDEX('04-21'!X:X,MATCH(B312,'04-21'!Z:Z,0),0),"")</f>
        <v/>
      </c>
      <c r="J312" s="10" t="str">
        <f>IFERROR(INDEX('04-28'!M:M,MATCH(B312,'04-28'!O:O,0),0),"")</f>
        <v/>
      </c>
      <c r="K312" s="10" t="str">
        <f>IFERROR(INDEX('05-26'!Y:Y,MATCH(B312,'05-26'!AA:AA,0),0),"")</f>
        <v/>
      </c>
      <c r="L312" s="10" t="str">
        <f>IFERROR(INDEX('06-16'!X:X,MATCH(B312,'06-16'!Z:Z,0),0),"")</f>
        <v/>
      </c>
      <c r="M312" s="10" t="str">
        <f>IFERROR(INDEX('07-08'!S:S,MATCH(B312,'07-08'!B:B,0),0),"")</f>
        <v/>
      </c>
      <c r="N312" s="10" t="str">
        <f>IFERROR(INDEX('07-21'!V:V,MATCH(B312,'07-21'!X:X,0),0),"")</f>
        <v/>
      </c>
      <c r="O312" s="10">
        <f>IFERROR(INDEX('08-04'!H:H,MATCH(B312,'08-04'!I:I,0),0),"")</f>
        <v>686</v>
      </c>
      <c r="P312" s="10">
        <f>IFERROR(INDEX('08-05'!R:R,MATCH(B312,'08-05'!S:S,0),0),"")</f>
        <v>703</v>
      </c>
      <c r="Q312" s="10" t="str">
        <f>IFERROR(INDEX('08-18'!U:U,MATCH(B312,'08-18'!V:V,0),0),"")</f>
        <v/>
      </c>
      <c r="R312" s="5" t="str">
        <f>IFERROR(INDEX('09-01'!M:M,MATCH(B312,'09-01'!N:N,0),0),"")</f>
        <v/>
      </c>
      <c r="S312" s="9">
        <f t="shared" si="14"/>
        <v>2</v>
      </c>
      <c r="T312" s="44">
        <f t="shared" si="15"/>
        <v>1389</v>
      </c>
      <c r="U312" s="44">
        <f t="shared" si="16"/>
        <v>694.5</v>
      </c>
      <c r="V312" s="44" t="str">
        <f>IFERROR(SUMPRODUCT(LARGE(G312:R312,{1;2;3;4;5})),"NA")</f>
        <v>NA</v>
      </c>
      <c r="W312" s="45" t="str">
        <f>IFERROR(SUMPRODUCT(LARGE(G312:R312,{1;2;3;4;5;6;7;8;9;10})),"NA")</f>
        <v>NA</v>
      </c>
    </row>
    <row r="313" spans="1:23" s="25" customFormat="1" x14ac:dyDescent="0.25">
      <c r="A313" s="14">
        <v>310</v>
      </c>
      <c r="B313" s="2" t="s">
        <v>1885</v>
      </c>
      <c r="C313" s="1"/>
      <c r="D313" s="1"/>
      <c r="E313" s="1"/>
      <c r="F313" s="2"/>
      <c r="G313" s="9" t="str">
        <f>IFERROR(INDEX(akva!I:I,MATCH(B313,akva!K:K,0),0),"")</f>
        <v/>
      </c>
      <c r="H313" s="10" t="str">
        <f>IFERROR(INDEX('04-07'!N:N,MATCH(B313,'04-07'!C:C,0),0),"")</f>
        <v/>
      </c>
      <c r="I313" s="10" t="str">
        <f>IFERROR(INDEX('04-21'!X:X,MATCH(B313,'04-21'!Z:Z,0),0),"")</f>
        <v/>
      </c>
      <c r="J313" s="10" t="str">
        <f>IFERROR(INDEX('04-28'!M:M,MATCH(B313,'04-28'!O:O,0),0),"")</f>
        <v/>
      </c>
      <c r="K313" s="10" t="str">
        <f>IFERROR(INDEX('05-26'!Y:Y,MATCH(B313,'05-26'!AA:AA,0),0),"")</f>
        <v/>
      </c>
      <c r="L313" s="10">
        <f>IFERROR(INDEX('06-16'!X:X,MATCH(B313,'06-16'!Z:Z,0),0),"")</f>
        <v>667</v>
      </c>
      <c r="M313" s="10" t="str">
        <f>IFERROR(INDEX('07-08'!S:S,MATCH(B313,'07-08'!B:B,0),0),"")</f>
        <v/>
      </c>
      <c r="N313" s="10" t="str">
        <f>IFERROR(INDEX('07-21'!V:V,MATCH(B313,'07-21'!X:X,0),0),"")</f>
        <v/>
      </c>
      <c r="O313" s="10" t="str">
        <f>IFERROR(INDEX('08-04'!H:H,MATCH(B313,'08-04'!I:I,0),0),"")</f>
        <v/>
      </c>
      <c r="P313" s="10" t="str">
        <f>IFERROR(INDEX('08-05'!R:R,MATCH(B313,'08-05'!S:S,0),0),"")</f>
        <v/>
      </c>
      <c r="Q313" s="10" t="str">
        <f>IFERROR(INDEX('08-18'!U:U,MATCH(B313,'08-18'!V:V,0),0),"")</f>
        <v/>
      </c>
      <c r="R313" s="5">
        <f>IFERROR(INDEX('09-01'!M:M,MATCH(B313,'09-01'!N:N,0),0),"")</f>
        <v>720</v>
      </c>
      <c r="S313" s="9">
        <f t="shared" si="14"/>
        <v>2</v>
      </c>
      <c r="T313" s="44">
        <f t="shared" si="15"/>
        <v>1387</v>
      </c>
      <c r="U313" s="44">
        <f t="shared" si="16"/>
        <v>693.5</v>
      </c>
      <c r="V313" s="44" t="str">
        <f>IFERROR(SUMPRODUCT(LARGE(G313:R313,{1;2;3;4;5})),"NA")</f>
        <v>NA</v>
      </c>
      <c r="W313" s="45" t="str">
        <f>IFERROR(SUMPRODUCT(LARGE(G313:R313,{1;2;3;4;5;6;7;8;9;10})),"NA")</f>
        <v>NA</v>
      </c>
    </row>
    <row r="314" spans="1:23" s="25" customFormat="1" x14ac:dyDescent="0.25">
      <c r="A314" s="14">
        <v>311</v>
      </c>
      <c r="B314" s="2" t="s">
        <v>1883</v>
      </c>
      <c r="C314" s="1"/>
      <c r="D314" s="1"/>
      <c r="E314" s="1"/>
      <c r="F314" s="2"/>
      <c r="G314" s="9" t="str">
        <f>IFERROR(INDEX(akva!I:I,MATCH(B314,akva!K:K,0),0),"")</f>
        <v/>
      </c>
      <c r="H314" s="10" t="str">
        <f>IFERROR(INDEX('04-07'!N:N,MATCH(B314,'04-07'!C:C,0),0),"")</f>
        <v/>
      </c>
      <c r="I314" s="10" t="str">
        <f>IFERROR(INDEX('04-21'!X:X,MATCH(B314,'04-21'!Z:Z,0),0),"")</f>
        <v/>
      </c>
      <c r="J314" s="10" t="str">
        <f>IFERROR(INDEX('04-28'!M:M,MATCH(B314,'04-28'!O:O,0),0),"")</f>
        <v/>
      </c>
      <c r="K314" s="10" t="str">
        <f>IFERROR(INDEX('05-26'!Y:Y,MATCH(B314,'05-26'!AA:AA,0),0),"")</f>
        <v/>
      </c>
      <c r="L314" s="10">
        <f>IFERROR(INDEX('06-16'!X:X,MATCH(B314,'06-16'!Z:Z,0),0),"")</f>
        <v>653</v>
      </c>
      <c r="M314" s="10" t="str">
        <f>IFERROR(INDEX('07-08'!S:S,MATCH(B314,'07-08'!B:B,0),0),"")</f>
        <v/>
      </c>
      <c r="N314" s="10" t="str">
        <f>IFERROR(INDEX('07-21'!V:V,MATCH(B314,'07-21'!X:X,0),0),"")</f>
        <v/>
      </c>
      <c r="O314" s="10" t="str">
        <f>IFERROR(INDEX('08-04'!H:H,MATCH(B314,'08-04'!I:I,0),0),"")</f>
        <v/>
      </c>
      <c r="P314" s="10" t="str">
        <f>IFERROR(INDEX('08-05'!R:R,MATCH(B314,'08-05'!S:S,0),0),"")</f>
        <v/>
      </c>
      <c r="Q314" s="10" t="str">
        <f>IFERROR(INDEX('08-18'!U:U,MATCH(B314,'08-18'!V:V,0),0),"")</f>
        <v/>
      </c>
      <c r="R314" s="5">
        <f>IFERROR(INDEX('09-01'!M:M,MATCH(B314,'09-01'!N:N,0),0),"")</f>
        <v>710</v>
      </c>
      <c r="S314" s="9">
        <f t="shared" si="14"/>
        <v>2</v>
      </c>
      <c r="T314" s="44">
        <f t="shared" si="15"/>
        <v>1363</v>
      </c>
      <c r="U314" s="44">
        <f t="shared" si="16"/>
        <v>681.5</v>
      </c>
      <c r="V314" s="44" t="str">
        <f>IFERROR(SUMPRODUCT(LARGE(G314:R314,{1;2;3;4;5})),"NA")</f>
        <v>NA</v>
      </c>
      <c r="W314" s="45" t="str">
        <f>IFERROR(SUMPRODUCT(LARGE(G314:R314,{1;2;3;4;5;6;7;8;9;10})),"NA")</f>
        <v>NA</v>
      </c>
    </row>
    <row r="315" spans="1:23" s="25" customFormat="1" x14ac:dyDescent="0.25">
      <c r="A315" s="14">
        <v>312</v>
      </c>
      <c r="B315" s="2" t="s">
        <v>2126</v>
      </c>
      <c r="C315" s="1"/>
      <c r="D315" s="1"/>
      <c r="E315" s="1"/>
      <c r="F315" s="2"/>
      <c r="G315" s="9" t="str">
        <f>IFERROR(INDEX(akva!I:I,MATCH(B315,akva!K:K,0),0),"")</f>
        <v/>
      </c>
      <c r="H315" s="10" t="str">
        <f>IFERROR(INDEX('04-07'!N:N,MATCH(B315,'04-07'!C:C,0),0),"")</f>
        <v/>
      </c>
      <c r="I315" s="10" t="str">
        <f>IFERROR(INDEX('04-21'!X:X,MATCH(B315,'04-21'!Z:Z,0),0),"")</f>
        <v/>
      </c>
      <c r="J315" s="10" t="str">
        <f>IFERROR(INDEX('04-28'!M:M,MATCH(B315,'04-28'!O:O,0),0),"")</f>
        <v/>
      </c>
      <c r="K315" s="10" t="str">
        <f>IFERROR(INDEX('05-26'!Y:Y,MATCH(B315,'05-26'!AA:AA,0),0),"")</f>
        <v/>
      </c>
      <c r="L315" s="10" t="str">
        <f>IFERROR(INDEX('06-16'!X:X,MATCH(B315,'06-16'!Z:Z,0),0),"")</f>
        <v/>
      </c>
      <c r="M315" s="10">
        <f>IFERROR(INDEX('07-08'!S:S,MATCH(B315,'07-08'!B:B,0),0),"")</f>
        <v>680</v>
      </c>
      <c r="N315" s="10">
        <f>IFERROR(INDEX('07-21'!V:V,MATCH(B315,'07-21'!X:X,0),0),"")</f>
        <v>666</v>
      </c>
      <c r="O315" s="10" t="str">
        <f>IFERROR(INDEX('08-04'!H:H,MATCH(B315,'08-04'!I:I,0),0),"")</f>
        <v/>
      </c>
      <c r="P315" s="10" t="str">
        <f>IFERROR(INDEX('08-05'!R:R,MATCH(B315,'08-05'!S:S,0),0),"")</f>
        <v/>
      </c>
      <c r="Q315" s="10" t="str">
        <f>IFERROR(INDEX('08-18'!U:U,MATCH(B315,'08-18'!V:V,0),0),"")</f>
        <v/>
      </c>
      <c r="R315" s="5" t="str">
        <f>IFERROR(INDEX('09-01'!M:M,MATCH(B315,'09-01'!N:N,0),0),"")</f>
        <v/>
      </c>
      <c r="S315" s="9">
        <f t="shared" si="14"/>
        <v>2</v>
      </c>
      <c r="T315" s="44">
        <f t="shared" si="15"/>
        <v>1346</v>
      </c>
      <c r="U315" s="44">
        <f t="shared" si="16"/>
        <v>673</v>
      </c>
      <c r="V315" s="44" t="str">
        <f>IFERROR(SUMPRODUCT(LARGE(G315:R315,{1;2;3;4;5})),"NA")</f>
        <v>NA</v>
      </c>
      <c r="W315" s="45" t="str">
        <f>IFERROR(SUMPRODUCT(LARGE(G315:R315,{1;2;3;4;5;6;7;8;9;10})),"NA")</f>
        <v>NA</v>
      </c>
    </row>
    <row r="316" spans="1:23" s="25" customFormat="1" x14ac:dyDescent="0.25">
      <c r="A316" s="14">
        <v>313</v>
      </c>
      <c r="B316" s="2" t="s">
        <v>100</v>
      </c>
      <c r="C316" s="1"/>
      <c r="D316" s="1"/>
      <c r="E316" s="1"/>
      <c r="F316" s="2"/>
      <c r="G316" s="9">
        <f>IFERROR(INDEX(akva!I:I,MATCH(B316,akva!K:K,0),0),"")</f>
        <v>600</v>
      </c>
      <c r="H316" s="10" t="str">
        <f>IFERROR(INDEX('04-07'!N:N,MATCH(B316,'04-07'!C:C,0),0),"")</f>
        <v/>
      </c>
      <c r="I316" s="10" t="str">
        <f>IFERROR(INDEX('04-21'!X:X,MATCH(B316,'04-21'!Z:Z,0),0),"")</f>
        <v/>
      </c>
      <c r="J316" s="10">
        <f>IFERROR(INDEX('04-28'!M:M,MATCH(B316,'04-28'!O:O,0),0),"")</f>
        <v>728</v>
      </c>
      <c r="K316" s="10" t="str">
        <f>IFERROR(INDEX('05-26'!Y:Y,MATCH(B316,'05-26'!AA:AA,0),0),"")</f>
        <v/>
      </c>
      <c r="L316" s="10" t="str">
        <f>IFERROR(INDEX('06-16'!X:X,MATCH(B316,'06-16'!Z:Z,0),0),"")</f>
        <v/>
      </c>
      <c r="M316" s="10" t="str">
        <f>IFERROR(INDEX('07-08'!S:S,MATCH(B316,'07-08'!B:B,0),0),"")</f>
        <v/>
      </c>
      <c r="N316" s="10" t="str">
        <f>IFERROR(INDEX('07-21'!V:V,MATCH(B316,'07-21'!X:X,0),0),"")</f>
        <v/>
      </c>
      <c r="O316" s="10" t="str">
        <f>IFERROR(INDEX('08-04'!H:H,MATCH(B316,'08-04'!I:I,0),0),"")</f>
        <v/>
      </c>
      <c r="P316" s="10" t="str">
        <f>IFERROR(INDEX('08-05'!R:R,MATCH(B316,'08-05'!S:S,0),0),"")</f>
        <v/>
      </c>
      <c r="Q316" s="10" t="str">
        <f>IFERROR(INDEX('08-18'!U:U,MATCH(B316,'08-18'!V:V,0),0),"")</f>
        <v/>
      </c>
      <c r="R316" s="5" t="str">
        <f>IFERROR(INDEX('09-01'!M:M,MATCH(B316,'09-01'!N:N,0),0),"")</f>
        <v/>
      </c>
      <c r="S316" s="9">
        <f t="shared" si="14"/>
        <v>2</v>
      </c>
      <c r="T316" s="44">
        <f t="shared" si="15"/>
        <v>1328</v>
      </c>
      <c r="U316" s="44">
        <f t="shared" si="16"/>
        <v>664</v>
      </c>
      <c r="V316" s="44" t="str">
        <f>IFERROR(SUMPRODUCT(LARGE(G316:R316,{1;2;3;4;5})),"NA")</f>
        <v>NA</v>
      </c>
      <c r="W316" s="45" t="str">
        <f>IFERROR(SUMPRODUCT(LARGE(G316:R316,{1;2;3;4;5;6;7;8;9;10})),"NA")</f>
        <v>NA</v>
      </c>
    </row>
    <row r="317" spans="1:23" s="25" customFormat="1" x14ac:dyDescent="0.25">
      <c r="A317" s="14">
        <v>314</v>
      </c>
      <c r="B317" s="2" t="s">
        <v>1559</v>
      </c>
      <c r="C317" s="1"/>
      <c r="D317" s="1"/>
      <c r="E317" s="1"/>
      <c r="F317" s="2"/>
      <c r="G317" s="9" t="str">
        <f>IFERROR(INDEX(akva!I:I,MATCH(B317,akva!K:K,0),0),"")</f>
        <v/>
      </c>
      <c r="H317" s="10" t="str">
        <f>IFERROR(INDEX('04-07'!N:N,MATCH(B317,'04-07'!C:C,0),0),"")</f>
        <v/>
      </c>
      <c r="I317" s="10">
        <f>IFERROR(INDEX('04-21'!X:X,MATCH(B317,'04-21'!Z:Z,0),0),"")</f>
        <v>636</v>
      </c>
      <c r="J317" s="10" t="str">
        <f>IFERROR(INDEX('04-28'!M:M,MATCH(B317,'04-28'!O:O,0),0),"")</f>
        <v/>
      </c>
      <c r="K317" s="10">
        <f>IFERROR(INDEX('05-26'!Y:Y,MATCH(B317,'05-26'!AA:AA,0),0),"")</f>
        <v>687</v>
      </c>
      <c r="L317" s="10" t="str">
        <f>IFERROR(INDEX('06-16'!X:X,MATCH(B317,'06-16'!Z:Z,0),0),"")</f>
        <v/>
      </c>
      <c r="M317" s="10" t="str">
        <f>IFERROR(INDEX('07-08'!S:S,MATCH(B317,'07-08'!B:B,0),0),"")</f>
        <v/>
      </c>
      <c r="N317" s="10" t="str">
        <f>IFERROR(INDEX('07-21'!V:V,MATCH(B317,'07-21'!X:X,0),0),"")</f>
        <v/>
      </c>
      <c r="O317" s="10" t="str">
        <f>IFERROR(INDEX('08-04'!H:H,MATCH(B317,'08-04'!I:I,0),0),"")</f>
        <v/>
      </c>
      <c r="P317" s="10" t="str">
        <f>IFERROR(INDEX('08-05'!R:R,MATCH(B317,'08-05'!S:S,0),0),"")</f>
        <v/>
      </c>
      <c r="Q317" s="10" t="str">
        <f>IFERROR(INDEX('08-18'!U:U,MATCH(B317,'08-18'!V:V,0),0),"")</f>
        <v/>
      </c>
      <c r="R317" s="5" t="str">
        <f>IFERROR(INDEX('09-01'!M:M,MATCH(B317,'09-01'!N:N,0),0),"")</f>
        <v/>
      </c>
      <c r="S317" s="9">
        <f t="shared" si="14"/>
        <v>2</v>
      </c>
      <c r="T317" s="44">
        <f t="shared" si="15"/>
        <v>1323</v>
      </c>
      <c r="U317" s="44">
        <f t="shared" si="16"/>
        <v>661.5</v>
      </c>
      <c r="V317" s="44" t="str">
        <f>IFERROR(SUMPRODUCT(LARGE(G317:R317,{1;2;3;4;5})),"NA")</f>
        <v>NA</v>
      </c>
      <c r="W317" s="45" t="str">
        <f>IFERROR(SUMPRODUCT(LARGE(G317:R317,{1;2;3;4;5;6;7;8;9;10})),"NA")</f>
        <v>NA</v>
      </c>
    </row>
    <row r="318" spans="1:23" s="25" customFormat="1" x14ac:dyDescent="0.25">
      <c r="A318" s="14">
        <v>315</v>
      </c>
      <c r="B318" s="2" t="s">
        <v>2141</v>
      </c>
      <c r="C318" s="1"/>
      <c r="D318" s="1"/>
      <c r="E318" s="1"/>
      <c r="F318" s="2"/>
      <c r="G318" s="9" t="str">
        <f>IFERROR(INDEX(akva!I:I,MATCH(B318,akva!K:K,0),0),"")</f>
        <v/>
      </c>
      <c r="H318" s="10" t="str">
        <f>IFERROR(INDEX('04-07'!N:N,MATCH(B318,'04-07'!C:C,0),0),"")</f>
        <v/>
      </c>
      <c r="I318" s="10" t="str">
        <f>IFERROR(INDEX('04-21'!X:X,MATCH(B318,'04-21'!Z:Z,0),0),"")</f>
        <v/>
      </c>
      <c r="J318" s="10" t="str">
        <f>IFERROR(INDEX('04-28'!M:M,MATCH(B318,'04-28'!O:O,0),0),"")</f>
        <v/>
      </c>
      <c r="K318" s="10" t="str">
        <f>IFERROR(INDEX('05-26'!Y:Y,MATCH(B318,'05-26'!AA:AA,0),0),"")</f>
        <v/>
      </c>
      <c r="L318" s="10" t="str">
        <f>IFERROR(INDEX('06-16'!X:X,MATCH(B318,'06-16'!Z:Z,0),0),"")</f>
        <v/>
      </c>
      <c r="M318" s="10">
        <f>IFERROR(INDEX('07-08'!S:S,MATCH(B318,'07-08'!B:B,0),0),"")</f>
        <v>655</v>
      </c>
      <c r="N318" s="10">
        <f>IFERROR(INDEX('07-21'!V:V,MATCH(B318,'07-21'!X:X,0),0),"")</f>
        <v>649</v>
      </c>
      <c r="O318" s="10" t="str">
        <f>IFERROR(INDEX('08-04'!H:H,MATCH(B318,'08-04'!I:I,0),0),"")</f>
        <v/>
      </c>
      <c r="P318" s="10" t="str">
        <f>IFERROR(INDEX('08-05'!R:R,MATCH(B318,'08-05'!S:S,0),0),"")</f>
        <v/>
      </c>
      <c r="Q318" s="10" t="str">
        <f>IFERROR(INDEX('08-18'!U:U,MATCH(B318,'08-18'!V:V,0),0),"")</f>
        <v/>
      </c>
      <c r="R318" s="5" t="str">
        <f>IFERROR(INDEX('09-01'!M:M,MATCH(B318,'09-01'!N:N,0),0),"")</f>
        <v/>
      </c>
      <c r="S318" s="9">
        <f t="shared" si="14"/>
        <v>2</v>
      </c>
      <c r="T318" s="44">
        <f t="shared" si="15"/>
        <v>1304</v>
      </c>
      <c r="U318" s="44">
        <f t="shared" si="16"/>
        <v>652</v>
      </c>
      <c r="V318" s="44" t="str">
        <f>IFERROR(SUMPRODUCT(LARGE(G318:R318,{1;2;3;4;5})),"NA")</f>
        <v>NA</v>
      </c>
      <c r="W318" s="45" t="str">
        <f>IFERROR(SUMPRODUCT(LARGE(G318:R318,{1;2;3;4;5;6;7;8;9;10})),"NA")</f>
        <v>NA</v>
      </c>
    </row>
    <row r="319" spans="1:23" s="25" customFormat="1" x14ac:dyDescent="0.25">
      <c r="A319" s="14">
        <v>316</v>
      </c>
      <c r="B319" s="2" t="s">
        <v>2827</v>
      </c>
      <c r="C319" s="1"/>
      <c r="D319" s="1"/>
      <c r="E319" s="1"/>
      <c r="F319" s="2"/>
      <c r="G319" s="9" t="str">
        <f>IFERROR(INDEX(akva!I:I,MATCH(B319,akva!K:K,0),0),"")</f>
        <v/>
      </c>
      <c r="H319" s="10" t="str">
        <f>IFERROR(INDEX('04-07'!N:N,MATCH(B319,'04-07'!C:C,0),0),"")</f>
        <v/>
      </c>
      <c r="I319" s="10" t="str">
        <f>IFERROR(INDEX('04-21'!X:X,MATCH(B319,'04-21'!Z:Z,0),0),"")</f>
        <v/>
      </c>
      <c r="J319" s="10" t="str">
        <f>IFERROR(INDEX('04-28'!M:M,MATCH(B319,'04-28'!O:O,0),0),"")</f>
        <v/>
      </c>
      <c r="K319" s="10" t="str">
        <f>IFERROR(INDEX('05-26'!Y:Y,MATCH(B319,'05-26'!AA:AA,0),0),"")</f>
        <v/>
      </c>
      <c r="L319" s="10" t="str">
        <f>IFERROR(INDEX('06-16'!X:X,MATCH(B319,'06-16'!Z:Z,0),0),"")</f>
        <v/>
      </c>
      <c r="M319" s="10" t="str">
        <f>IFERROR(INDEX('07-08'!S:S,MATCH(B319,'07-08'!B:B,0),0),"")</f>
        <v/>
      </c>
      <c r="N319" s="10" t="str">
        <f>IFERROR(INDEX('07-21'!V:V,MATCH(B319,'07-21'!X:X,0),0),"")</f>
        <v/>
      </c>
      <c r="O319" s="10" t="str">
        <f>IFERROR(INDEX('08-04'!H:H,MATCH(B319,'08-04'!I:I,0),0),"")</f>
        <v/>
      </c>
      <c r="P319" s="10" t="str">
        <f>IFERROR(INDEX('08-05'!R:R,MATCH(B319,'08-05'!S:S,0),0),"")</f>
        <v/>
      </c>
      <c r="Q319" s="10">
        <f>IFERROR(INDEX('08-18'!U:U,MATCH(B319,'08-18'!V:V,0),0),"")</f>
        <v>603</v>
      </c>
      <c r="R319" s="5">
        <f>IFERROR(INDEX('09-01'!M:M,MATCH(B319,'09-01'!N:N,0),0),"")</f>
        <v>675</v>
      </c>
      <c r="S319" s="9">
        <f t="shared" si="14"/>
        <v>2</v>
      </c>
      <c r="T319" s="44">
        <f t="shared" si="15"/>
        <v>1278</v>
      </c>
      <c r="U319" s="44">
        <f t="shared" si="16"/>
        <v>639</v>
      </c>
      <c r="V319" s="44" t="str">
        <f>IFERROR(SUMPRODUCT(LARGE(G319:R319,{1;2;3;4;5})),"NA")</f>
        <v>NA</v>
      </c>
      <c r="W319" s="45" t="str">
        <f>IFERROR(SUMPRODUCT(LARGE(G319:R319,{1;2;3;4;5;6;7;8;9;10})),"NA")</f>
        <v>NA</v>
      </c>
    </row>
    <row r="320" spans="1:23" s="25" customFormat="1" x14ac:dyDescent="0.25">
      <c r="A320" s="14">
        <v>317</v>
      </c>
      <c r="B320" s="2" t="s">
        <v>2329</v>
      </c>
      <c r="C320" s="1"/>
      <c r="D320" s="1"/>
      <c r="E320" s="1"/>
      <c r="F320" s="2"/>
      <c r="G320" s="9" t="str">
        <f>IFERROR(INDEX(akva!I:I,MATCH(B320,akva!K:K,0),0),"")</f>
        <v/>
      </c>
      <c r="H320" s="10" t="str">
        <f>IFERROR(INDEX('04-07'!N:N,MATCH(B320,'04-07'!C:C,0),0),"")</f>
        <v/>
      </c>
      <c r="I320" s="10" t="str">
        <f>IFERROR(INDEX('04-21'!X:X,MATCH(B320,'04-21'!Z:Z,0),0),"")</f>
        <v/>
      </c>
      <c r="J320" s="10" t="str">
        <f>IFERROR(INDEX('04-28'!M:M,MATCH(B320,'04-28'!O:O,0),0),"")</f>
        <v/>
      </c>
      <c r="K320" s="10" t="str">
        <f>IFERROR(INDEX('05-26'!Y:Y,MATCH(B320,'05-26'!AA:AA,0),0),"")</f>
        <v/>
      </c>
      <c r="L320" s="10" t="str">
        <f>IFERROR(INDEX('06-16'!X:X,MATCH(B320,'06-16'!Z:Z,0),0),"")</f>
        <v/>
      </c>
      <c r="M320" s="10" t="str">
        <f>IFERROR(INDEX('07-08'!S:S,MATCH(B320,'07-08'!B:B,0),0),"")</f>
        <v/>
      </c>
      <c r="N320" s="10">
        <f>IFERROR(INDEX('07-21'!V:V,MATCH(B320,'07-21'!X:X,0),0),"")</f>
        <v>635</v>
      </c>
      <c r="O320" s="10" t="str">
        <f>IFERROR(INDEX('08-04'!H:H,MATCH(B320,'08-04'!I:I,0),0),"")</f>
        <v/>
      </c>
      <c r="P320" s="10" t="str">
        <f>IFERROR(INDEX('08-05'!R:R,MATCH(B320,'08-05'!S:S,0),0),"")</f>
        <v/>
      </c>
      <c r="Q320" s="10" t="str">
        <f>IFERROR(INDEX('08-18'!U:U,MATCH(B320,'08-18'!V:V,0),0),"")</f>
        <v/>
      </c>
      <c r="R320" s="5">
        <f>IFERROR(INDEX('09-01'!M:M,MATCH(B320,'09-01'!N:N,0),0),"")</f>
        <v>640</v>
      </c>
      <c r="S320" s="9">
        <f t="shared" si="14"/>
        <v>2</v>
      </c>
      <c r="T320" s="44">
        <f t="shared" si="15"/>
        <v>1275</v>
      </c>
      <c r="U320" s="44">
        <f t="shared" si="16"/>
        <v>637.5</v>
      </c>
      <c r="V320" s="44" t="str">
        <f>IFERROR(SUMPRODUCT(LARGE(G320:R320,{1;2;3;4;5})),"NA")</f>
        <v>NA</v>
      </c>
      <c r="W320" s="45" t="str">
        <f>IFERROR(SUMPRODUCT(LARGE(G320:R320,{1;2;3;4;5;6;7;8;9;10})),"NA")</f>
        <v>NA</v>
      </c>
    </row>
    <row r="321" spans="1:23" s="25" customFormat="1" x14ac:dyDescent="0.25">
      <c r="A321" s="14">
        <v>318</v>
      </c>
      <c r="B321" s="2" t="s">
        <v>1433</v>
      </c>
      <c r="C321" s="1"/>
      <c r="D321" s="1"/>
      <c r="E321" s="1"/>
      <c r="F321" s="2"/>
      <c r="G321" s="9" t="str">
        <f>IFERROR(INDEX(akva!I:I,MATCH(B321,akva!K:K,0),0),"")</f>
        <v/>
      </c>
      <c r="H321" s="10" t="str">
        <f>IFERROR(INDEX('04-07'!N:N,MATCH(B321,'04-07'!C:C,0),0),"")</f>
        <v/>
      </c>
      <c r="I321" s="10">
        <f>IFERROR(INDEX('04-21'!X:X,MATCH(B321,'04-21'!Z:Z,0),0),"")</f>
        <v>638</v>
      </c>
      <c r="J321" s="10" t="str">
        <f>IFERROR(INDEX('04-28'!M:M,MATCH(B321,'04-28'!O:O,0),0),"")</f>
        <v/>
      </c>
      <c r="K321" s="10" t="str">
        <f>IFERROR(INDEX('05-26'!Y:Y,MATCH(B321,'05-26'!AA:AA,0),0),"")</f>
        <v/>
      </c>
      <c r="L321" s="10">
        <f>IFERROR(INDEX('06-16'!X:X,MATCH(B321,'06-16'!Z:Z,0),0),"")</f>
        <v>629</v>
      </c>
      <c r="M321" s="10" t="str">
        <f>IFERROR(INDEX('07-08'!S:S,MATCH(B321,'07-08'!B:B,0),0),"")</f>
        <v/>
      </c>
      <c r="N321" s="10" t="str">
        <f>IFERROR(INDEX('07-21'!V:V,MATCH(B321,'07-21'!X:X,0),0),"")</f>
        <v/>
      </c>
      <c r="O321" s="10" t="str">
        <f>IFERROR(INDEX('08-04'!H:H,MATCH(B321,'08-04'!I:I,0),0),"")</f>
        <v/>
      </c>
      <c r="P321" s="10" t="str">
        <f>IFERROR(INDEX('08-05'!R:R,MATCH(B321,'08-05'!S:S,0),0),"")</f>
        <v/>
      </c>
      <c r="Q321" s="10" t="str">
        <f>IFERROR(INDEX('08-18'!U:U,MATCH(B321,'08-18'!V:V,0),0),"")</f>
        <v/>
      </c>
      <c r="R321" s="5" t="str">
        <f>IFERROR(INDEX('09-01'!M:M,MATCH(B321,'09-01'!N:N,0),0),"")</f>
        <v/>
      </c>
      <c r="S321" s="9">
        <f t="shared" si="14"/>
        <v>2</v>
      </c>
      <c r="T321" s="44">
        <f t="shared" si="15"/>
        <v>1267</v>
      </c>
      <c r="U321" s="44">
        <f t="shared" si="16"/>
        <v>633.5</v>
      </c>
      <c r="V321" s="44" t="str">
        <f>IFERROR(SUMPRODUCT(LARGE(G321:R321,{1;2;3;4;5})),"NA")</f>
        <v>NA</v>
      </c>
      <c r="W321" s="45" t="str">
        <f>IFERROR(SUMPRODUCT(LARGE(G321:R321,{1;2;3;4;5;6;7;8;9;10})),"NA")</f>
        <v>NA</v>
      </c>
    </row>
    <row r="322" spans="1:23" s="25" customFormat="1" x14ac:dyDescent="0.25">
      <c r="A322" s="14">
        <v>319</v>
      </c>
      <c r="B322" s="2" t="s">
        <v>1884</v>
      </c>
      <c r="C322" s="1"/>
      <c r="D322" s="1"/>
      <c r="E322" s="1"/>
      <c r="F322" s="2"/>
      <c r="G322" s="9" t="str">
        <f>IFERROR(INDEX(akva!I:I,MATCH(B322,akva!K:K,0),0),"")</f>
        <v/>
      </c>
      <c r="H322" s="10" t="str">
        <f>IFERROR(INDEX('04-07'!N:N,MATCH(B322,'04-07'!C:C,0),0),"")</f>
        <v/>
      </c>
      <c r="I322" s="10" t="str">
        <f>IFERROR(INDEX('04-21'!X:X,MATCH(B322,'04-21'!Z:Z,0),0),"")</f>
        <v/>
      </c>
      <c r="J322" s="10" t="str">
        <f>IFERROR(INDEX('04-28'!M:M,MATCH(B322,'04-28'!O:O,0),0),"")</f>
        <v/>
      </c>
      <c r="K322" s="10" t="str">
        <f>IFERROR(INDEX('05-26'!Y:Y,MATCH(B322,'05-26'!AA:AA,0),0),"")</f>
        <v/>
      </c>
      <c r="L322" s="10">
        <f>IFERROR(INDEX('06-16'!X:X,MATCH(B322,'06-16'!Z:Z,0),0),"")</f>
        <v>603</v>
      </c>
      <c r="M322" s="10">
        <f>IFERROR(INDEX('07-08'!S:S,MATCH(B322,'07-08'!B:B,0),0),"")</f>
        <v>663</v>
      </c>
      <c r="N322" s="10" t="str">
        <f>IFERROR(INDEX('07-21'!V:V,MATCH(B322,'07-21'!X:X,0),0),"")</f>
        <v/>
      </c>
      <c r="O322" s="10" t="str">
        <f>IFERROR(INDEX('08-04'!H:H,MATCH(B322,'08-04'!I:I,0),0),"")</f>
        <v/>
      </c>
      <c r="P322" s="10" t="str">
        <f>IFERROR(INDEX('08-05'!R:R,MATCH(B322,'08-05'!S:S,0),0),"")</f>
        <v/>
      </c>
      <c r="Q322" s="10" t="str">
        <f>IFERROR(INDEX('08-18'!U:U,MATCH(B322,'08-18'!V:V,0),0),"")</f>
        <v/>
      </c>
      <c r="R322" s="5" t="str">
        <f>IFERROR(INDEX('09-01'!M:M,MATCH(B322,'09-01'!N:N,0),0),"")</f>
        <v/>
      </c>
      <c r="S322" s="9">
        <f t="shared" si="14"/>
        <v>2</v>
      </c>
      <c r="T322" s="44">
        <f t="shared" si="15"/>
        <v>1266</v>
      </c>
      <c r="U322" s="44">
        <f t="shared" si="16"/>
        <v>633</v>
      </c>
      <c r="V322" s="44" t="str">
        <f>IFERROR(SUMPRODUCT(LARGE(G322:R322,{1;2;3;4;5})),"NA")</f>
        <v>NA</v>
      </c>
      <c r="W322" s="45" t="str">
        <f>IFERROR(SUMPRODUCT(LARGE(G322:R322,{1;2;3;4;5;6;7;8;9;10})),"NA")</f>
        <v>NA</v>
      </c>
    </row>
    <row r="323" spans="1:23" s="25" customFormat="1" x14ac:dyDescent="0.25">
      <c r="A323" s="14">
        <v>320</v>
      </c>
      <c r="B323" s="2" t="s">
        <v>1424</v>
      </c>
      <c r="C323" s="1"/>
      <c r="D323" s="1"/>
      <c r="E323" s="1"/>
      <c r="F323" s="2"/>
      <c r="G323" s="9" t="str">
        <f>IFERROR(INDEX(akva!I:I,MATCH(B323,akva!K:K,0),0),"")</f>
        <v/>
      </c>
      <c r="H323" s="10" t="str">
        <f>IFERROR(INDEX('04-07'!N:N,MATCH(B323,'04-07'!C:C,0),0),"")</f>
        <v/>
      </c>
      <c r="I323" s="10">
        <f>IFERROR(INDEX('04-21'!X:X,MATCH(B323,'04-21'!Z:Z,0),0),"")</f>
        <v>618</v>
      </c>
      <c r="J323" s="10" t="str">
        <f>IFERROR(INDEX('04-28'!M:M,MATCH(B323,'04-28'!O:O,0),0),"")</f>
        <v/>
      </c>
      <c r="K323" s="10">
        <f>IFERROR(INDEX('05-26'!Y:Y,MATCH(B323,'05-26'!AA:AA,0),0),"")</f>
        <v>637</v>
      </c>
      <c r="L323" s="10" t="str">
        <f>IFERROR(INDEX('06-16'!X:X,MATCH(B323,'06-16'!Z:Z,0),0),"")</f>
        <v/>
      </c>
      <c r="M323" s="10" t="str">
        <f>IFERROR(INDEX('07-08'!S:S,MATCH(B323,'07-08'!B:B,0),0),"")</f>
        <v/>
      </c>
      <c r="N323" s="10" t="str">
        <f>IFERROR(INDEX('07-21'!V:V,MATCH(B323,'07-21'!X:X,0),0),"")</f>
        <v/>
      </c>
      <c r="O323" s="10" t="str">
        <f>IFERROR(INDEX('08-04'!H:H,MATCH(B323,'08-04'!I:I,0),0),"")</f>
        <v/>
      </c>
      <c r="P323" s="10" t="str">
        <f>IFERROR(INDEX('08-05'!R:R,MATCH(B323,'08-05'!S:S,0),0),"")</f>
        <v/>
      </c>
      <c r="Q323" s="10" t="str">
        <f>IFERROR(INDEX('08-18'!U:U,MATCH(B323,'08-18'!V:V,0),0),"")</f>
        <v/>
      </c>
      <c r="R323" s="5" t="str">
        <f>IFERROR(INDEX('09-01'!M:M,MATCH(B323,'09-01'!N:N,0),0),"")</f>
        <v/>
      </c>
      <c r="S323" s="9">
        <f t="shared" si="14"/>
        <v>2</v>
      </c>
      <c r="T323" s="44">
        <f t="shared" si="15"/>
        <v>1255</v>
      </c>
      <c r="U323" s="44">
        <f t="shared" si="16"/>
        <v>627.5</v>
      </c>
      <c r="V323" s="44" t="str">
        <f>IFERROR(SUMPRODUCT(LARGE(G323:R323,{1;2;3;4;5})),"NA")</f>
        <v>NA</v>
      </c>
      <c r="W323" s="45" t="str">
        <f>IFERROR(SUMPRODUCT(LARGE(G323:R323,{1;2;3;4;5;6;7;8;9;10})),"NA")</f>
        <v>NA</v>
      </c>
    </row>
    <row r="324" spans="1:23" s="25" customFormat="1" x14ac:dyDescent="0.25">
      <c r="A324" s="14">
        <v>321</v>
      </c>
      <c r="B324" s="2" t="s">
        <v>22</v>
      </c>
      <c r="C324" s="1"/>
      <c r="D324" s="1"/>
      <c r="E324" s="1"/>
      <c r="F324" s="2"/>
      <c r="G324" s="9">
        <f>IFERROR(INDEX(akva!I:I,MATCH(B324,akva!K:K,0),0),"")</f>
        <v>736</v>
      </c>
      <c r="H324" s="10" t="str">
        <f>IFERROR(INDEX('04-07'!N:N,MATCH(B324,'04-07'!C:C,0),0),"")</f>
        <v/>
      </c>
      <c r="I324" s="10" t="str">
        <f>IFERROR(INDEX('04-21'!X:X,MATCH(B324,'04-21'!Z:Z,0),0),"")</f>
        <v/>
      </c>
      <c r="J324" s="10" t="str">
        <f>IFERROR(INDEX('04-28'!M:M,MATCH(B324,'04-28'!O:O,0),0),"")</f>
        <v/>
      </c>
      <c r="K324" s="10">
        <f>IFERROR(INDEX('05-26'!Y:Y,MATCH(B324,'05-26'!AA:AA,0),0),"")</f>
        <v>500</v>
      </c>
      <c r="L324" s="10" t="str">
        <f>IFERROR(INDEX('06-16'!X:X,MATCH(B324,'06-16'!Z:Z,0),0),"")</f>
        <v/>
      </c>
      <c r="M324" s="10" t="str">
        <f>IFERROR(INDEX('07-08'!S:S,MATCH(B324,'07-08'!B:B,0),0),"")</f>
        <v/>
      </c>
      <c r="N324" s="10" t="str">
        <f>IFERROR(INDEX('07-21'!V:V,MATCH(B324,'07-21'!X:X,0),0),"")</f>
        <v/>
      </c>
      <c r="O324" s="10" t="str">
        <f>IFERROR(INDEX('08-04'!H:H,MATCH(B324,'08-04'!I:I,0),0),"")</f>
        <v/>
      </c>
      <c r="P324" s="10" t="str">
        <f>IFERROR(INDEX('08-05'!R:R,MATCH(B324,'08-05'!S:S,0),0),"")</f>
        <v/>
      </c>
      <c r="Q324" s="10" t="str">
        <f>IFERROR(INDEX('08-18'!U:U,MATCH(B324,'08-18'!V:V,0),0),"")</f>
        <v/>
      </c>
      <c r="R324" s="5" t="str">
        <f>IFERROR(INDEX('09-01'!M:M,MATCH(B324,'09-01'!N:N,0),0),"")</f>
        <v/>
      </c>
      <c r="S324" s="9">
        <f t="shared" ref="S324:S387" si="17">COUNTIF(G324:R324,"&gt;0")</f>
        <v>2</v>
      </c>
      <c r="T324" s="44">
        <f t="shared" ref="T324:T387" si="18">SUM(G324:R324)</f>
        <v>1236</v>
      </c>
      <c r="U324" s="44">
        <f t="shared" si="16"/>
        <v>618</v>
      </c>
      <c r="V324" s="44" t="str">
        <f>IFERROR(SUMPRODUCT(LARGE(G324:R324,{1;2;3;4;5})),"NA")</f>
        <v>NA</v>
      </c>
      <c r="W324" s="45" t="str">
        <f>IFERROR(SUMPRODUCT(LARGE(G324:R324,{1;2;3;4;5;6;7;8;9;10})),"NA")</f>
        <v>NA</v>
      </c>
    </row>
    <row r="325" spans="1:23" s="25" customFormat="1" x14ac:dyDescent="0.25">
      <c r="A325" s="14">
        <v>322</v>
      </c>
      <c r="B325" s="2" t="s">
        <v>2151</v>
      </c>
      <c r="C325" s="1"/>
      <c r="D325" s="1"/>
      <c r="E325" s="1"/>
      <c r="F325" s="2"/>
      <c r="G325" s="9" t="str">
        <f>IFERROR(INDEX(akva!I:I,MATCH(B325,akva!K:K,0),0),"")</f>
        <v/>
      </c>
      <c r="H325" s="10" t="str">
        <f>IFERROR(INDEX('04-07'!N:N,MATCH(B325,'04-07'!C:C,0),0),"")</f>
        <v/>
      </c>
      <c r="I325" s="10" t="str">
        <f>IFERROR(INDEX('04-21'!X:X,MATCH(B325,'04-21'!Z:Z,0),0),"")</f>
        <v/>
      </c>
      <c r="J325" s="10" t="str">
        <f>IFERROR(INDEX('04-28'!M:M,MATCH(B325,'04-28'!O:O,0),0),"")</f>
        <v/>
      </c>
      <c r="K325" s="10" t="str">
        <f>IFERROR(INDEX('05-26'!Y:Y,MATCH(B325,'05-26'!AA:AA,0),0),"")</f>
        <v/>
      </c>
      <c r="L325" s="10" t="str">
        <f>IFERROR(INDEX('06-16'!X:X,MATCH(B325,'06-16'!Z:Z,0),0),"")</f>
        <v/>
      </c>
      <c r="M325" s="10">
        <f>IFERROR(INDEX('07-08'!S:S,MATCH(B325,'07-08'!B:B,0),0),"")</f>
        <v>609</v>
      </c>
      <c r="N325" s="10">
        <f>IFERROR(INDEX('07-21'!V:V,MATCH(B325,'07-21'!X:X,0),0),"")</f>
        <v>625</v>
      </c>
      <c r="O325" s="10" t="str">
        <f>IFERROR(INDEX('08-04'!H:H,MATCH(B325,'08-04'!I:I,0),0),"")</f>
        <v/>
      </c>
      <c r="P325" s="10" t="str">
        <f>IFERROR(INDEX('08-05'!R:R,MATCH(B325,'08-05'!S:S,0),0),"")</f>
        <v/>
      </c>
      <c r="Q325" s="10" t="str">
        <f>IFERROR(INDEX('08-18'!U:U,MATCH(B325,'08-18'!V:V,0),0),"")</f>
        <v/>
      </c>
      <c r="R325" s="5" t="str">
        <f>IFERROR(INDEX('09-01'!M:M,MATCH(B325,'09-01'!N:N,0),0),"")</f>
        <v/>
      </c>
      <c r="S325" s="9">
        <f t="shared" si="17"/>
        <v>2</v>
      </c>
      <c r="T325" s="44">
        <f t="shared" si="18"/>
        <v>1234</v>
      </c>
      <c r="U325" s="44">
        <f t="shared" si="16"/>
        <v>617</v>
      </c>
      <c r="V325" s="44" t="str">
        <f>IFERROR(SUMPRODUCT(LARGE(G325:R325,{1;2;3;4;5})),"NA")</f>
        <v>NA</v>
      </c>
      <c r="W325" s="45" t="str">
        <f>IFERROR(SUMPRODUCT(LARGE(G325:R325,{1;2;3;4;5;6;7;8;9;10})),"NA")</f>
        <v>NA</v>
      </c>
    </row>
    <row r="326" spans="1:23" s="25" customFormat="1" x14ac:dyDescent="0.25">
      <c r="A326" s="14">
        <v>323</v>
      </c>
      <c r="B326" s="2" t="s">
        <v>1751</v>
      </c>
      <c r="C326" s="1"/>
      <c r="D326" s="1"/>
      <c r="E326" s="1"/>
      <c r="F326" s="2"/>
      <c r="G326" s="9" t="str">
        <f>IFERROR(INDEX(akva!I:I,MATCH(B326,akva!K:K,0),0),"")</f>
        <v/>
      </c>
      <c r="H326" s="10" t="str">
        <f>IFERROR(INDEX('04-07'!N:N,MATCH(B326,'04-07'!C:C,0),0),"")</f>
        <v/>
      </c>
      <c r="I326" s="10" t="str">
        <f>IFERROR(INDEX('04-21'!X:X,MATCH(B326,'04-21'!Z:Z,0),0),"")</f>
        <v/>
      </c>
      <c r="J326" s="10" t="str">
        <f>IFERROR(INDEX('04-28'!M:M,MATCH(B326,'04-28'!O:O,0),0),"")</f>
        <v/>
      </c>
      <c r="K326" s="10">
        <f>IFERROR(INDEX('05-26'!Y:Y,MATCH(B326,'05-26'!AA:AA,0),0),"")</f>
        <v>627</v>
      </c>
      <c r="L326" s="10" t="str">
        <f>IFERROR(INDEX('06-16'!X:X,MATCH(B326,'06-16'!Z:Z,0),0),"")</f>
        <v/>
      </c>
      <c r="M326" s="10" t="str">
        <f>IFERROR(INDEX('07-08'!S:S,MATCH(B326,'07-08'!B:B,0),0),"")</f>
        <v/>
      </c>
      <c r="N326" s="10">
        <f>IFERROR(INDEX('07-21'!V:V,MATCH(B326,'07-21'!X:X,0),0),"")</f>
        <v>601</v>
      </c>
      <c r="O326" s="10" t="str">
        <f>IFERROR(INDEX('08-04'!H:H,MATCH(B326,'08-04'!I:I,0),0),"")</f>
        <v/>
      </c>
      <c r="P326" s="10" t="str">
        <f>IFERROR(INDEX('08-05'!R:R,MATCH(B326,'08-05'!S:S,0),0),"")</f>
        <v/>
      </c>
      <c r="Q326" s="10" t="str">
        <f>IFERROR(INDEX('08-18'!U:U,MATCH(B326,'08-18'!V:V,0),0),"")</f>
        <v/>
      </c>
      <c r="R326" s="5" t="str">
        <f>IFERROR(INDEX('09-01'!M:M,MATCH(B326,'09-01'!N:N,0),0),"")</f>
        <v/>
      </c>
      <c r="S326" s="9">
        <f t="shared" si="17"/>
        <v>2</v>
      </c>
      <c r="T326" s="44">
        <f t="shared" si="18"/>
        <v>1228</v>
      </c>
      <c r="U326" s="44">
        <f t="shared" si="16"/>
        <v>614</v>
      </c>
      <c r="V326" s="44" t="str">
        <f>IFERROR(SUMPRODUCT(LARGE(G326:R326,{1;2;3;4;5})),"NA")</f>
        <v>NA</v>
      </c>
      <c r="W326" s="45" t="str">
        <f>IFERROR(SUMPRODUCT(LARGE(G326:R326,{1;2;3;4;5;6;7;8;9;10})),"NA")</f>
        <v>NA</v>
      </c>
    </row>
    <row r="327" spans="1:23" s="25" customFormat="1" x14ac:dyDescent="0.25">
      <c r="A327" s="14">
        <v>324</v>
      </c>
      <c r="B327" s="2" t="s">
        <v>2162</v>
      </c>
      <c r="C327" s="1"/>
      <c r="D327" s="1"/>
      <c r="E327" s="1"/>
      <c r="F327" s="2"/>
      <c r="G327" s="9" t="str">
        <f>IFERROR(INDEX(akva!I:I,MATCH(B327,akva!K:K,0),0),"")</f>
        <v/>
      </c>
      <c r="H327" s="10" t="str">
        <f>IFERROR(INDEX('04-07'!N:N,MATCH(B327,'04-07'!C:C,0),0),"")</f>
        <v/>
      </c>
      <c r="I327" s="10" t="str">
        <f>IFERROR(INDEX('04-21'!X:X,MATCH(B327,'04-21'!Z:Z,0),0),"")</f>
        <v/>
      </c>
      <c r="J327" s="10" t="str">
        <f>IFERROR(INDEX('04-28'!M:M,MATCH(B327,'04-28'!O:O,0),0),"")</f>
        <v/>
      </c>
      <c r="K327" s="10" t="str">
        <f>IFERROR(INDEX('05-26'!Y:Y,MATCH(B327,'05-26'!AA:AA,0),0),"")</f>
        <v/>
      </c>
      <c r="L327" s="10" t="str">
        <f>IFERROR(INDEX('06-16'!X:X,MATCH(B327,'06-16'!Z:Z,0),0),"")</f>
        <v/>
      </c>
      <c r="M327" s="10">
        <f>IFERROR(INDEX('07-08'!S:S,MATCH(B327,'07-08'!B:B,0),0),"")</f>
        <v>565</v>
      </c>
      <c r="N327" s="10">
        <f>IFERROR(INDEX('07-21'!V:V,MATCH(B327,'07-21'!X:X,0),0),"")</f>
        <v>662</v>
      </c>
      <c r="O327" s="10" t="str">
        <f>IFERROR(INDEX('08-04'!H:H,MATCH(B327,'08-04'!I:I,0),0),"")</f>
        <v/>
      </c>
      <c r="P327" s="10" t="str">
        <f>IFERROR(INDEX('08-05'!R:R,MATCH(B327,'08-05'!S:S,0),0),"")</f>
        <v/>
      </c>
      <c r="Q327" s="10" t="str">
        <f>IFERROR(INDEX('08-18'!U:U,MATCH(B327,'08-18'!V:V,0),0),"")</f>
        <v/>
      </c>
      <c r="R327" s="5" t="str">
        <f>IFERROR(INDEX('09-01'!M:M,MATCH(B327,'09-01'!N:N,0),0),"")</f>
        <v/>
      </c>
      <c r="S327" s="9">
        <f t="shared" si="17"/>
        <v>2</v>
      </c>
      <c r="T327" s="44">
        <f t="shared" si="18"/>
        <v>1227</v>
      </c>
      <c r="U327" s="44">
        <f t="shared" si="16"/>
        <v>613.5</v>
      </c>
      <c r="V327" s="44" t="str">
        <f>IFERROR(SUMPRODUCT(LARGE(G327:R327,{1;2;3;4;5})),"NA")</f>
        <v>NA</v>
      </c>
      <c r="W327" s="45" t="str">
        <f>IFERROR(SUMPRODUCT(LARGE(G327:R327,{1;2;3;4;5;6;7;8;9;10})),"NA")</f>
        <v>NA</v>
      </c>
    </row>
    <row r="328" spans="1:23" s="25" customFormat="1" x14ac:dyDescent="0.25">
      <c r="A328" s="14">
        <v>325</v>
      </c>
      <c r="B328" s="2" t="s">
        <v>1737</v>
      </c>
      <c r="C328" s="1"/>
      <c r="D328" s="1"/>
      <c r="E328" s="1"/>
      <c r="F328" s="2"/>
      <c r="G328" s="9" t="str">
        <f>IFERROR(INDEX(akva!I:I,MATCH(B328,akva!K:K,0),0),"")</f>
        <v/>
      </c>
      <c r="H328" s="10" t="str">
        <f>IFERROR(INDEX('04-07'!N:N,MATCH(B328,'04-07'!C:C,0),0),"")</f>
        <v/>
      </c>
      <c r="I328" s="10" t="str">
        <f>IFERROR(INDEX('04-21'!X:X,MATCH(B328,'04-21'!Z:Z,0),0),"")</f>
        <v/>
      </c>
      <c r="J328" s="10" t="str">
        <f>IFERROR(INDEX('04-28'!M:M,MATCH(B328,'04-28'!O:O,0),0),"")</f>
        <v/>
      </c>
      <c r="K328" s="10">
        <f>IFERROR(INDEX('05-26'!Y:Y,MATCH(B328,'05-26'!AA:AA,0),0),"")</f>
        <v>591</v>
      </c>
      <c r="L328" s="10">
        <f>IFERROR(INDEX('06-16'!X:X,MATCH(B328,'06-16'!Z:Z,0),0),"")</f>
        <v>633</v>
      </c>
      <c r="M328" s="10" t="str">
        <f>IFERROR(INDEX('07-08'!S:S,MATCH(B328,'07-08'!B:B,0),0),"")</f>
        <v/>
      </c>
      <c r="N328" s="10" t="str">
        <f>IFERROR(INDEX('07-21'!V:V,MATCH(B328,'07-21'!X:X,0),0),"")</f>
        <v/>
      </c>
      <c r="O328" s="10" t="str">
        <f>IFERROR(INDEX('08-04'!H:H,MATCH(B328,'08-04'!I:I,0),0),"")</f>
        <v/>
      </c>
      <c r="P328" s="10" t="str">
        <f>IFERROR(INDEX('08-05'!R:R,MATCH(B328,'08-05'!S:S,0),0),"")</f>
        <v/>
      </c>
      <c r="Q328" s="10" t="str">
        <f>IFERROR(INDEX('08-18'!U:U,MATCH(B328,'08-18'!V:V,0),0),"")</f>
        <v/>
      </c>
      <c r="R328" s="5" t="str">
        <f>IFERROR(INDEX('09-01'!M:M,MATCH(B328,'09-01'!N:N,0),0),"")</f>
        <v/>
      </c>
      <c r="S328" s="9">
        <f t="shared" si="17"/>
        <v>2</v>
      </c>
      <c r="T328" s="44">
        <f t="shared" si="18"/>
        <v>1224</v>
      </c>
      <c r="U328" s="44">
        <f t="shared" si="16"/>
        <v>612</v>
      </c>
      <c r="V328" s="44" t="str">
        <f>IFERROR(SUMPRODUCT(LARGE(G328:R328,{1;2;3;4;5})),"NA")</f>
        <v>NA</v>
      </c>
      <c r="W328" s="45" t="str">
        <f>IFERROR(SUMPRODUCT(LARGE(G328:R328,{1;2;3;4;5;6;7;8;9;10})),"NA")</f>
        <v>NA</v>
      </c>
    </row>
    <row r="329" spans="1:23" s="25" customFormat="1" x14ac:dyDescent="0.25">
      <c r="A329" s="14">
        <v>326</v>
      </c>
      <c r="B329" s="2" t="s">
        <v>1927</v>
      </c>
      <c r="C329" s="1"/>
      <c r="D329" s="1"/>
      <c r="E329" s="1"/>
      <c r="F329" s="2"/>
      <c r="G329" s="9" t="str">
        <f>IFERROR(INDEX(akva!I:I,MATCH(B329,akva!K:K,0),0),"")</f>
        <v/>
      </c>
      <c r="H329" s="10" t="str">
        <f>IFERROR(INDEX('04-07'!N:N,MATCH(B329,'04-07'!C:C,0),0),"")</f>
        <v/>
      </c>
      <c r="I329" s="10" t="str">
        <f>IFERROR(INDEX('04-21'!X:X,MATCH(B329,'04-21'!Z:Z,0),0),"")</f>
        <v/>
      </c>
      <c r="J329" s="10" t="str">
        <f>IFERROR(INDEX('04-28'!M:M,MATCH(B329,'04-28'!O:O,0),0),"")</f>
        <v/>
      </c>
      <c r="K329" s="10" t="str">
        <f>IFERROR(INDEX('05-26'!Y:Y,MATCH(B329,'05-26'!AA:AA,0),0),"")</f>
        <v/>
      </c>
      <c r="L329" s="10">
        <f>IFERROR(INDEX('06-16'!X:X,MATCH(B329,'06-16'!Z:Z,0),0),"")</f>
        <v>608</v>
      </c>
      <c r="M329" s="10" t="str">
        <f>IFERROR(INDEX('07-08'!S:S,MATCH(B329,'07-08'!B:B,0),0),"")</f>
        <v/>
      </c>
      <c r="N329" s="10">
        <f>IFERROR(INDEX('07-21'!V:V,MATCH(B329,'07-21'!X:X,0),0),"")</f>
        <v>602</v>
      </c>
      <c r="O329" s="10" t="str">
        <f>IFERROR(INDEX('08-04'!H:H,MATCH(B329,'08-04'!I:I,0),0),"")</f>
        <v/>
      </c>
      <c r="P329" s="10" t="str">
        <f>IFERROR(INDEX('08-05'!R:R,MATCH(B329,'08-05'!S:S,0),0),"")</f>
        <v/>
      </c>
      <c r="Q329" s="10" t="str">
        <f>IFERROR(INDEX('08-18'!U:U,MATCH(B329,'08-18'!V:V,0),0),"")</f>
        <v/>
      </c>
      <c r="R329" s="5" t="str">
        <f>IFERROR(INDEX('09-01'!M:M,MATCH(B329,'09-01'!N:N,0),0),"")</f>
        <v/>
      </c>
      <c r="S329" s="9">
        <f t="shared" si="17"/>
        <v>2</v>
      </c>
      <c r="T329" s="44">
        <f t="shared" si="18"/>
        <v>1210</v>
      </c>
      <c r="U329" s="44">
        <f t="shared" ref="U329:U352" si="19">T329/S329</f>
        <v>605</v>
      </c>
      <c r="V329" s="44" t="str">
        <f>IFERROR(SUMPRODUCT(LARGE(G329:R329,{1;2;3;4;5})),"NA")</f>
        <v>NA</v>
      </c>
      <c r="W329" s="45" t="str">
        <f>IFERROR(SUMPRODUCT(LARGE(G329:R329,{1;2;3;4;5;6;7;8;9;10})),"NA")</f>
        <v>NA</v>
      </c>
    </row>
    <row r="330" spans="1:23" s="25" customFormat="1" x14ac:dyDescent="0.25">
      <c r="A330" s="14">
        <v>327</v>
      </c>
      <c r="B330" s="2" t="s">
        <v>822</v>
      </c>
      <c r="C330" s="1"/>
      <c r="D330" s="1"/>
      <c r="E330" s="1"/>
      <c r="F330" s="2"/>
      <c r="G330" s="9">
        <f>IFERROR(INDEX(akva!I:I,MATCH(B330,akva!K:K,0),0),"")</f>
        <v>547</v>
      </c>
      <c r="H330" s="10" t="str">
        <f>IFERROR(INDEX('04-07'!N:N,MATCH(B330,'04-07'!C:C,0),0),"")</f>
        <v/>
      </c>
      <c r="I330" s="10" t="str">
        <f>IFERROR(INDEX('04-21'!X:X,MATCH(B330,'04-21'!Z:Z,0),0),"")</f>
        <v/>
      </c>
      <c r="J330" s="10" t="str">
        <f>IFERROR(INDEX('04-28'!M:M,MATCH(B330,'04-28'!O:O,0),0),"")</f>
        <v/>
      </c>
      <c r="K330" s="10" t="str">
        <f>IFERROR(INDEX('05-26'!Y:Y,MATCH(B330,'05-26'!AA:AA,0),0),"")</f>
        <v/>
      </c>
      <c r="L330" s="10" t="str">
        <f>IFERROR(INDEX('06-16'!X:X,MATCH(B330,'06-16'!Z:Z,0),0),"")</f>
        <v/>
      </c>
      <c r="M330" s="10" t="str">
        <f>IFERROR(INDEX('07-08'!S:S,MATCH(B330,'07-08'!B:B,0),0),"")</f>
        <v/>
      </c>
      <c r="N330" s="10" t="str">
        <f>IFERROR(INDEX('07-21'!V:V,MATCH(B330,'07-21'!X:X,0),0),"")</f>
        <v/>
      </c>
      <c r="O330" s="10">
        <f>IFERROR(INDEX('08-04'!H:H,MATCH(B330,'08-04'!I:I,0),0),"")</f>
        <v>657</v>
      </c>
      <c r="P330" s="10" t="str">
        <f>IFERROR(INDEX('08-05'!R:R,MATCH(B330,'08-05'!S:S,0),0),"")</f>
        <v/>
      </c>
      <c r="Q330" s="10" t="str">
        <f>IFERROR(INDEX('08-18'!U:U,MATCH(B330,'08-18'!V:V,0),0),"")</f>
        <v/>
      </c>
      <c r="R330" s="5" t="str">
        <f>IFERROR(INDEX('09-01'!M:M,MATCH(B330,'09-01'!N:N,0),0),"")</f>
        <v/>
      </c>
      <c r="S330" s="9">
        <f t="shared" si="17"/>
        <v>2</v>
      </c>
      <c r="T330" s="44">
        <f t="shared" si="18"/>
        <v>1204</v>
      </c>
      <c r="U330" s="44">
        <f t="shared" si="19"/>
        <v>602</v>
      </c>
      <c r="V330" s="44" t="str">
        <f>IFERROR(SUMPRODUCT(LARGE(G330:R330,{1;2;3;4;5})),"NA")</f>
        <v>NA</v>
      </c>
      <c r="W330" s="45" t="str">
        <f>IFERROR(SUMPRODUCT(LARGE(G330:R330,{1;2;3;4;5;6;7;8;9;10})),"NA")</f>
        <v>NA</v>
      </c>
    </row>
    <row r="331" spans="1:23" s="25" customFormat="1" x14ac:dyDescent="0.25">
      <c r="A331" s="14">
        <v>328</v>
      </c>
      <c r="B331" s="2" t="s">
        <v>735</v>
      </c>
      <c r="C331" s="1"/>
      <c r="D331" s="1"/>
      <c r="E331" s="1"/>
      <c r="F331" s="2"/>
      <c r="G331" s="9" t="str">
        <f>IFERROR(INDEX(akva!I:I,MATCH(B331,akva!K:K,0),0),"")</f>
        <v/>
      </c>
      <c r="H331" s="10">
        <f>IFERROR(INDEX('04-07'!N:N,MATCH(B331,'04-07'!C:C,0),0),"")</f>
        <v>624</v>
      </c>
      <c r="I331" s="10" t="str">
        <f>IFERROR(INDEX('04-21'!X:X,MATCH(B331,'04-21'!Z:Z,0),0),"")</f>
        <v/>
      </c>
      <c r="J331" s="10" t="str">
        <f>IFERROR(INDEX('04-28'!M:M,MATCH(B331,'04-28'!O:O,0),0),"")</f>
        <v/>
      </c>
      <c r="K331" s="10" t="str">
        <f>IFERROR(INDEX('05-26'!Y:Y,MATCH(B331,'05-26'!AA:AA,0),0),"")</f>
        <v/>
      </c>
      <c r="L331" s="10" t="str">
        <f>IFERROR(INDEX('06-16'!X:X,MATCH(B331,'06-16'!Z:Z,0),0),"")</f>
        <v/>
      </c>
      <c r="M331" s="10">
        <f>IFERROR(INDEX('07-08'!S:S,MATCH(B331,'07-08'!B:B,0),0),"")</f>
        <v>545</v>
      </c>
      <c r="N331" s="10" t="str">
        <f>IFERROR(INDEX('07-21'!V:V,MATCH(B331,'07-21'!X:X,0),0),"")</f>
        <v/>
      </c>
      <c r="O331" s="10" t="str">
        <f>IFERROR(INDEX('08-04'!H:H,MATCH(B331,'08-04'!I:I,0),0),"")</f>
        <v/>
      </c>
      <c r="P331" s="10" t="str">
        <f>IFERROR(INDEX('08-05'!R:R,MATCH(B331,'08-05'!S:S,0),0),"")</f>
        <v/>
      </c>
      <c r="Q331" s="10" t="str">
        <f>IFERROR(INDEX('08-18'!U:U,MATCH(B331,'08-18'!V:V,0),0),"")</f>
        <v/>
      </c>
      <c r="R331" s="5" t="str">
        <f>IFERROR(INDEX('09-01'!M:M,MATCH(B331,'09-01'!N:N,0),0),"")</f>
        <v/>
      </c>
      <c r="S331" s="9">
        <f t="shared" si="17"/>
        <v>2</v>
      </c>
      <c r="T331" s="44">
        <f t="shared" si="18"/>
        <v>1169</v>
      </c>
      <c r="U331" s="44">
        <f t="shared" si="19"/>
        <v>584.5</v>
      </c>
      <c r="V331" s="44" t="str">
        <f>IFERROR(SUMPRODUCT(LARGE(G331:R331,{1;2;3;4;5})),"NA")</f>
        <v>NA</v>
      </c>
      <c r="W331" s="45" t="str">
        <f>IFERROR(SUMPRODUCT(LARGE(G331:R331,{1;2;3;4;5;6;7;8;9;10})),"NA")</f>
        <v>NA</v>
      </c>
    </row>
    <row r="332" spans="1:23" s="25" customFormat="1" x14ac:dyDescent="0.25">
      <c r="A332" s="14">
        <v>329</v>
      </c>
      <c r="B332" s="2" t="s">
        <v>1948</v>
      </c>
      <c r="C332" s="1"/>
      <c r="D332" s="1"/>
      <c r="E332" s="1"/>
      <c r="F332" s="2"/>
      <c r="G332" s="9" t="str">
        <f>IFERROR(INDEX(akva!I:I,MATCH(B332,akva!K:K,0),0),"")</f>
        <v/>
      </c>
      <c r="H332" s="10" t="str">
        <f>IFERROR(INDEX('04-07'!N:N,MATCH(B332,'04-07'!C:C,0),0),"")</f>
        <v/>
      </c>
      <c r="I332" s="10" t="str">
        <f>IFERROR(INDEX('04-21'!X:X,MATCH(B332,'04-21'!Z:Z,0),0),"")</f>
        <v/>
      </c>
      <c r="J332" s="10" t="str">
        <f>IFERROR(INDEX('04-28'!M:M,MATCH(B332,'04-28'!O:O,0),0),"")</f>
        <v/>
      </c>
      <c r="K332" s="10" t="str">
        <f>IFERROR(INDEX('05-26'!Y:Y,MATCH(B332,'05-26'!AA:AA,0),0),"")</f>
        <v/>
      </c>
      <c r="L332" s="10" t="str">
        <f>IFERROR(INDEX('06-16'!X:X,MATCH(B332,'06-16'!Z:Z,0),0),"")</f>
        <v/>
      </c>
      <c r="M332" s="10">
        <f>IFERROR(INDEX('07-08'!S:S,MATCH(B332,'07-08'!B:B,0),0),"")</f>
        <v>1141</v>
      </c>
      <c r="N332" s="10" t="str">
        <f>IFERROR(INDEX('07-21'!V:V,MATCH(B332,'07-21'!X:X,0),0),"")</f>
        <v/>
      </c>
      <c r="O332" s="10" t="str">
        <f>IFERROR(INDEX('08-04'!H:H,MATCH(B332,'08-04'!I:I,0),0),"")</f>
        <v/>
      </c>
      <c r="P332" s="10" t="str">
        <f>IFERROR(INDEX('08-05'!R:R,MATCH(B332,'08-05'!S:S,0),0),"")</f>
        <v/>
      </c>
      <c r="Q332" s="10" t="str">
        <f>IFERROR(INDEX('08-18'!U:U,MATCH(B332,'08-18'!V:V,0),0),"")</f>
        <v/>
      </c>
      <c r="R332" s="5" t="str">
        <f>IFERROR(INDEX('09-01'!M:M,MATCH(B332,'09-01'!N:N,0),0),"")</f>
        <v/>
      </c>
      <c r="S332" s="9">
        <f t="shared" si="17"/>
        <v>1</v>
      </c>
      <c r="T332" s="44">
        <f t="shared" si="18"/>
        <v>1141</v>
      </c>
      <c r="U332" s="44">
        <f t="shared" si="19"/>
        <v>1141</v>
      </c>
      <c r="V332" s="44" t="str">
        <f>IFERROR(SUMPRODUCT(LARGE(G332:R332,{1;2;3;4;5})),"NA")</f>
        <v>NA</v>
      </c>
      <c r="W332" s="45" t="str">
        <f>IFERROR(SUMPRODUCT(LARGE(G332:R332,{1;2;3;4;5;6;7;8;9;10})),"NA")</f>
        <v>NA</v>
      </c>
    </row>
    <row r="333" spans="1:23" s="25" customFormat="1" x14ac:dyDescent="0.25">
      <c r="A333" s="14">
        <v>330</v>
      </c>
      <c r="B333" s="2" t="s">
        <v>1541</v>
      </c>
      <c r="C333" s="1"/>
      <c r="D333" s="1"/>
      <c r="E333" s="1"/>
      <c r="F333" s="2"/>
      <c r="G333" s="9" t="str">
        <f>IFERROR(INDEX(akva!I:I,MATCH(B333,akva!K:K,0),0),"")</f>
        <v/>
      </c>
      <c r="H333" s="10" t="str">
        <f>IFERROR(INDEX('04-07'!N:N,MATCH(B333,'04-07'!C:C,0),0),"")</f>
        <v/>
      </c>
      <c r="I333" s="10">
        <f>IFERROR(INDEX('04-21'!X:X,MATCH(B333,'04-21'!Z:Z,0),0),"")</f>
        <v>533</v>
      </c>
      <c r="J333" s="10" t="str">
        <f>IFERROR(INDEX('04-28'!M:M,MATCH(B333,'04-28'!O:O,0),0),"")</f>
        <v/>
      </c>
      <c r="K333" s="10" t="str">
        <f>IFERROR(INDEX('05-26'!Y:Y,MATCH(B333,'05-26'!AA:AA,0),0),"")</f>
        <v/>
      </c>
      <c r="L333" s="10" t="str">
        <f>IFERROR(INDEX('06-16'!X:X,MATCH(B333,'06-16'!Z:Z,0),0),"")</f>
        <v/>
      </c>
      <c r="M333" s="10">
        <f>IFERROR(INDEX('07-08'!S:S,MATCH(B333,'07-08'!B:B,0),0),"")</f>
        <v>607</v>
      </c>
      <c r="N333" s="10" t="str">
        <f>IFERROR(INDEX('07-21'!V:V,MATCH(B333,'07-21'!X:X,0),0),"")</f>
        <v/>
      </c>
      <c r="O333" s="10" t="str">
        <f>IFERROR(INDEX('08-04'!H:H,MATCH(B333,'08-04'!I:I,0),0),"")</f>
        <v/>
      </c>
      <c r="P333" s="10" t="str">
        <f>IFERROR(INDEX('08-05'!R:R,MATCH(B333,'08-05'!S:S,0),0),"")</f>
        <v/>
      </c>
      <c r="Q333" s="10" t="str">
        <f>IFERROR(INDEX('08-18'!U:U,MATCH(B333,'08-18'!V:V,0),0),"")</f>
        <v/>
      </c>
      <c r="R333" s="5" t="str">
        <f>IFERROR(INDEX('09-01'!M:M,MATCH(B333,'09-01'!N:N,0),0),"")</f>
        <v/>
      </c>
      <c r="S333" s="9">
        <f t="shared" si="17"/>
        <v>2</v>
      </c>
      <c r="T333" s="44">
        <f t="shared" si="18"/>
        <v>1140</v>
      </c>
      <c r="U333" s="44">
        <f t="shared" si="19"/>
        <v>570</v>
      </c>
      <c r="V333" s="44" t="str">
        <f>IFERROR(SUMPRODUCT(LARGE(G333:R333,{1;2;3;4;5})),"NA")</f>
        <v>NA</v>
      </c>
      <c r="W333" s="45" t="str">
        <f>IFERROR(SUMPRODUCT(LARGE(G333:R333,{1;2;3;4;5;6;7;8;9;10})),"NA")</f>
        <v>NA</v>
      </c>
    </row>
    <row r="334" spans="1:23" s="25" customFormat="1" x14ac:dyDescent="0.25">
      <c r="A334" s="14">
        <v>331</v>
      </c>
      <c r="B334" s="2" t="s">
        <v>2315</v>
      </c>
      <c r="C334" s="1"/>
      <c r="D334" s="1"/>
      <c r="E334" s="1"/>
      <c r="F334" s="2"/>
      <c r="G334" s="9" t="str">
        <f>IFERROR(INDEX(akva!I:I,MATCH(B334,akva!K:K,0),0),"")</f>
        <v/>
      </c>
      <c r="H334" s="10" t="str">
        <f>IFERROR(INDEX('04-07'!N:N,MATCH(B334,'04-07'!C:C,0),0),"")</f>
        <v/>
      </c>
      <c r="I334" s="10" t="str">
        <f>IFERROR(INDEX('04-21'!X:X,MATCH(B334,'04-21'!Z:Z,0),0),"")</f>
        <v/>
      </c>
      <c r="J334" s="10" t="str">
        <f>IFERROR(INDEX('04-28'!M:M,MATCH(B334,'04-28'!O:O,0),0),"")</f>
        <v/>
      </c>
      <c r="K334" s="10" t="str">
        <f>IFERROR(INDEX('05-26'!Y:Y,MATCH(B334,'05-26'!AA:AA,0),0),"")</f>
        <v/>
      </c>
      <c r="L334" s="10" t="str">
        <f>IFERROR(INDEX('06-16'!X:X,MATCH(B334,'06-16'!Z:Z,0),0),"")</f>
        <v/>
      </c>
      <c r="M334" s="10" t="str">
        <f>IFERROR(INDEX('07-08'!S:S,MATCH(B334,'07-08'!B:B,0),0),"")</f>
        <v/>
      </c>
      <c r="N334" s="10">
        <f>IFERROR(INDEX('07-21'!V:V,MATCH(B334,'07-21'!X:X,0),0),"")</f>
        <v>566</v>
      </c>
      <c r="O334" s="10" t="str">
        <f>IFERROR(INDEX('08-04'!H:H,MATCH(B334,'08-04'!I:I,0),0),"")</f>
        <v/>
      </c>
      <c r="P334" s="10" t="str">
        <f>IFERROR(INDEX('08-05'!R:R,MATCH(B334,'08-05'!S:S,0),0),"")</f>
        <v/>
      </c>
      <c r="Q334" s="10">
        <f>IFERROR(INDEX('08-18'!U:U,MATCH(B334,'08-18'!V:V,0),0),"")</f>
        <v>573</v>
      </c>
      <c r="R334" s="5" t="str">
        <f>IFERROR(INDEX('09-01'!M:M,MATCH(B334,'09-01'!N:N,0),0),"")</f>
        <v/>
      </c>
      <c r="S334" s="9">
        <f t="shared" si="17"/>
        <v>2</v>
      </c>
      <c r="T334" s="44">
        <f t="shared" si="18"/>
        <v>1139</v>
      </c>
      <c r="U334" s="44">
        <f t="shared" si="19"/>
        <v>569.5</v>
      </c>
      <c r="V334" s="44" t="str">
        <f>IFERROR(SUMPRODUCT(LARGE(G334:R334,{1;2;3;4;5})),"NA")</f>
        <v>NA</v>
      </c>
      <c r="W334" s="45" t="str">
        <f>IFERROR(SUMPRODUCT(LARGE(G334:R334,{1;2;3;4;5;6;7;8;9;10})),"NA")</f>
        <v>NA</v>
      </c>
    </row>
    <row r="335" spans="1:23" s="25" customFormat="1" x14ac:dyDescent="0.25">
      <c r="A335" s="14">
        <v>332</v>
      </c>
      <c r="B335" s="2" t="s">
        <v>127</v>
      </c>
      <c r="C335" s="1"/>
      <c r="D335" s="1"/>
      <c r="E335" s="1"/>
      <c r="F335" s="2"/>
      <c r="G335" s="9">
        <f>IFERROR(INDEX(akva!I:I,MATCH(B335,akva!K:K,0),0),"")</f>
        <v>615</v>
      </c>
      <c r="H335" s="10" t="str">
        <f>IFERROR(INDEX('04-07'!N:N,MATCH(B335,'04-07'!C:C,0),0),"")</f>
        <v/>
      </c>
      <c r="I335" s="10" t="str">
        <f>IFERROR(INDEX('04-21'!X:X,MATCH(B335,'04-21'!Z:Z,0),0),"")</f>
        <v/>
      </c>
      <c r="J335" s="10" t="str">
        <f>IFERROR(INDEX('04-28'!M:M,MATCH(B335,'04-28'!O:O,0),0),"")</f>
        <v/>
      </c>
      <c r="K335" s="10" t="str">
        <f>IFERROR(INDEX('05-26'!Y:Y,MATCH(B335,'05-26'!AA:AA,0),0),"")</f>
        <v/>
      </c>
      <c r="L335" s="10" t="str">
        <f>IFERROR(INDEX('06-16'!X:X,MATCH(B335,'06-16'!Z:Z,0),0),"")</f>
        <v/>
      </c>
      <c r="M335" s="10" t="str">
        <f>IFERROR(INDEX('07-08'!S:S,MATCH(B335,'07-08'!B:B,0),0),"")</f>
        <v/>
      </c>
      <c r="N335" s="10" t="str">
        <f>IFERROR(INDEX('07-21'!V:V,MATCH(B335,'07-21'!X:X,0),0),"")</f>
        <v/>
      </c>
      <c r="O335" s="10" t="str">
        <f>IFERROR(INDEX('08-04'!H:H,MATCH(B335,'08-04'!I:I,0),0),"")</f>
        <v/>
      </c>
      <c r="P335" s="10" t="str">
        <f>IFERROR(INDEX('08-05'!R:R,MATCH(B335,'08-05'!S:S,0),0),"")</f>
        <v/>
      </c>
      <c r="Q335" s="10" t="str">
        <f>IFERROR(INDEX('08-18'!U:U,MATCH(B335,'08-18'!V:V,0),0),"")</f>
        <v/>
      </c>
      <c r="R335" s="5">
        <f>IFERROR(INDEX('09-01'!M:M,MATCH(B335,'09-01'!N:N,0),0),"")</f>
        <v>515</v>
      </c>
      <c r="S335" s="9">
        <f t="shared" si="17"/>
        <v>2</v>
      </c>
      <c r="T335" s="44">
        <f t="shared" si="18"/>
        <v>1130</v>
      </c>
      <c r="U335" s="44">
        <f t="shared" si="19"/>
        <v>565</v>
      </c>
      <c r="V335" s="44" t="str">
        <f>IFERROR(SUMPRODUCT(LARGE(G335:R335,{1;2;3;4;5})),"NA")</f>
        <v>NA</v>
      </c>
      <c r="W335" s="45" t="str">
        <f>IFERROR(SUMPRODUCT(LARGE(G335:R335,{1;2;3;4;5;6;7;8;9;10})),"NA")</f>
        <v>NA</v>
      </c>
    </row>
    <row r="336" spans="1:23" s="25" customFormat="1" x14ac:dyDescent="0.25">
      <c r="A336" s="14">
        <v>333</v>
      </c>
      <c r="B336" s="2" t="s">
        <v>140</v>
      </c>
      <c r="C336" s="1"/>
      <c r="D336" s="1"/>
      <c r="E336" s="1"/>
      <c r="F336" s="2"/>
      <c r="G336" s="9">
        <f>IFERROR(INDEX(akva!I:I,MATCH(B336,akva!K:K,0),0),"")</f>
        <v>489</v>
      </c>
      <c r="H336" s="10" t="str">
        <f>IFERROR(INDEX('04-07'!N:N,MATCH(B336,'04-07'!C:C,0),0),"")</f>
        <v/>
      </c>
      <c r="I336" s="10" t="str">
        <f>IFERROR(INDEX('04-21'!X:X,MATCH(B336,'04-21'!Z:Z,0),0),"")</f>
        <v/>
      </c>
      <c r="J336" s="10">
        <f>IFERROR(INDEX('04-28'!M:M,MATCH(B336,'04-28'!O:O,0),0),"")</f>
        <v>628</v>
      </c>
      <c r="K336" s="10" t="str">
        <f>IFERROR(INDEX('05-26'!Y:Y,MATCH(B336,'05-26'!AA:AA,0),0),"")</f>
        <v/>
      </c>
      <c r="L336" s="10" t="str">
        <f>IFERROR(INDEX('06-16'!X:X,MATCH(B336,'06-16'!Z:Z,0),0),"")</f>
        <v/>
      </c>
      <c r="M336" s="10" t="str">
        <f>IFERROR(INDEX('07-08'!S:S,MATCH(B336,'07-08'!B:B,0),0),"")</f>
        <v/>
      </c>
      <c r="N336" s="10" t="str">
        <f>IFERROR(INDEX('07-21'!V:V,MATCH(B336,'07-21'!X:X,0),0),"")</f>
        <v/>
      </c>
      <c r="O336" s="10" t="str">
        <f>IFERROR(INDEX('08-04'!H:H,MATCH(B336,'08-04'!I:I,0),0),"")</f>
        <v/>
      </c>
      <c r="P336" s="10" t="str">
        <f>IFERROR(INDEX('08-05'!R:R,MATCH(B336,'08-05'!S:S,0),0),"")</f>
        <v/>
      </c>
      <c r="Q336" s="10" t="str">
        <f>IFERROR(INDEX('08-18'!U:U,MATCH(B336,'08-18'!V:V,0),0),"")</f>
        <v/>
      </c>
      <c r="R336" s="5" t="str">
        <f>IFERROR(INDEX('09-01'!M:M,MATCH(B336,'09-01'!N:N,0),0),"")</f>
        <v/>
      </c>
      <c r="S336" s="9">
        <f t="shared" si="17"/>
        <v>2</v>
      </c>
      <c r="T336" s="44">
        <f t="shared" si="18"/>
        <v>1117</v>
      </c>
      <c r="U336" s="44">
        <f t="shared" si="19"/>
        <v>558.5</v>
      </c>
      <c r="V336" s="44" t="str">
        <f>IFERROR(SUMPRODUCT(LARGE(G336:R336,{1;2;3;4;5})),"NA")</f>
        <v>NA</v>
      </c>
      <c r="W336" s="45" t="str">
        <f>IFERROR(SUMPRODUCT(LARGE(G336:R336,{1;2;3;4;5;6;7;8;9;10})),"NA")</f>
        <v>NA</v>
      </c>
    </row>
    <row r="337" spans="1:23" s="25" customFormat="1" x14ac:dyDescent="0.25">
      <c r="A337" s="14">
        <v>334</v>
      </c>
      <c r="B337" s="2" t="s">
        <v>2807</v>
      </c>
      <c r="C337" s="1"/>
      <c r="D337" s="1"/>
      <c r="E337" s="1"/>
      <c r="F337" s="2"/>
      <c r="G337" s="9" t="str">
        <f>IFERROR(INDEX(akva!I:I,MATCH(B337,akva!K:K,0),0),"")</f>
        <v/>
      </c>
      <c r="H337" s="10" t="str">
        <f>IFERROR(INDEX('04-07'!N:N,MATCH(B337,'04-07'!C:C,0),0),"")</f>
        <v/>
      </c>
      <c r="I337" s="10" t="str">
        <f>IFERROR(INDEX('04-21'!X:X,MATCH(B337,'04-21'!Z:Z,0),0),"")</f>
        <v/>
      </c>
      <c r="J337" s="10" t="str">
        <f>IFERROR(INDEX('04-28'!M:M,MATCH(B337,'04-28'!O:O,0),0),"")</f>
        <v/>
      </c>
      <c r="K337" s="10" t="str">
        <f>IFERROR(INDEX('05-26'!Y:Y,MATCH(B337,'05-26'!AA:AA,0),0),"")</f>
        <v/>
      </c>
      <c r="L337" s="10" t="str">
        <f>IFERROR(INDEX('06-16'!X:X,MATCH(B337,'06-16'!Z:Z,0),0),"")</f>
        <v/>
      </c>
      <c r="M337" s="10" t="str">
        <f>IFERROR(INDEX('07-08'!S:S,MATCH(B337,'07-08'!B:B,0),0),"")</f>
        <v/>
      </c>
      <c r="N337" s="10" t="str">
        <f>IFERROR(INDEX('07-21'!V:V,MATCH(B337,'07-21'!X:X,0),0),"")</f>
        <v/>
      </c>
      <c r="O337" s="10" t="str">
        <f>IFERROR(INDEX('08-04'!H:H,MATCH(B337,'08-04'!I:I,0),0),"")</f>
        <v/>
      </c>
      <c r="P337" s="10" t="str">
        <f>IFERROR(INDEX('08-05'!R:R,MATCH(B337,'08-05'!S:S,0),0),"")</f>
        <v/>
      </c>
      <c r="Q337" s="10">
        <f>IFERROR(INDEX('08-18'!U:U,MATCH(B337,'08-18'!V:V,0),0),"")</f>
        <v>531</v>
      </c>
      <c r="R337" s="5">
        <f>IFERROR(INDEX('09-01'!M:M,MATCH(B337,'09-01'!N:N,0),0),"")</f>
        <v>575</v>
      </c>
      <c r="S337" s="9">
        <f t="shared" si="17"/>
        <v>2</v>
      </c>
      <c r="T337" s="44">
        <f t="shared" si="18"/>
        <v>1106</v>
      </c>
      <c r="U337" s="44">
        <f t="shared" si="19"/>
        <v>553</v>
      </c>
      <c r="V337" s="44" t="str">
        <f>IFERROR(SUMPRODUCT(LARGE(G337:R337,{1;2;3;4;5})),"NA")</f>
        <v>NA</v>
      </c>
      <c r="W337" s="45" t="str">
        <f>IFERROR(SUMPRODUCT(LARGE(G337:R337,{1;2;3;4;5;6;7;8;9;10})),"NA")</f>
        <v>NA</v>
      </c>
    </row>
    <row r="338" spans="1:23" s="25" customFormat="1" x14ac:dyDescent="0.25">
      <c r="A338" s="14">
        <v>335</v>
      </c>
      <c r="B338" s="2" t="s">
        <v>1401</v>
      </c>
      <c r="C338" s="1"/>
      <c r="D338" s="1"/>
      <c r="E338" s="1"/>
      <c r="F338" s="2"/>
      <c r="G338" s="9" t="str">
        <f>IFERROR(INDEX(akva!I:I,MATCH(B338,akva!K:K,0),0),"")</f>
        <v/>
      </c>
      <c r="H338" s="10" t="str">
        <f>IFERROR(INDEX('04-07'!N:N,MATCH(B338,'04-07'!C:C,0),0),"")</f>
        <v/>
      </c>
      <c r="I338" s="10">
        <f>IFERROR(INDEX('04-21'!X:X,MATCH(B338,'04-21'!Z:Z,0),0),"")</f>
        <v>558</v>
      </c>
      <c r="J338" s="10" t="str">
        <f>IFERROR(INDEX('04-28'!M:M,MATCH(B338,'04-28'!O:O,0),0),"")</f>
        <v/>
      </c>
      <c r="K338" s="10" t="str">
        <f>IFERROR(INDEX('05-26'!Y:Y,MATCH(B338,'05-26'!AA:AA,0),0),"")</f>
        <v/>
      </c>
      <c r="L338" s="10" t="str">
        <f>IFERROR(INDEX('06-16'!X:X,MATCH(B338,'06-16'!Z:Z,0),0),"")</f>
        <v/>
      </c>
      <c r="M338" s="10" t="str">
        <f>IFERROR(INDEX('07-08'!S:S,MATCH(B338,'07-08'!B:B,0),0),"")</f>
        <v/>
      </c>
      <c r="N338" s="10" t="str">
        <f>IFERROR(INDEX('07-21'!V:V,MATCH(B338,'07-21'!X:X,0),0),"")</f>
        <v/>
      </c>
      <c r="O338" s="10" t="str">
        <f>IFERROR(INDEX('08-04'!H:H,MATCH(B338,'08-04'!I:I,0),0),"")</f>
        <v/>
      </c>
      <c r="P338" s="10" t="str">
        <f>IFERROR(INDEX('08-05'!R:R,MATCH(B338,'08-05'!S:S,0),0),"")</f>
        <v/>
      </c>
      <c r="Q338" s="10" t="str">
        <f>IFERROR(INDEX('08-18'!U:U,MATCH(B338,'08-18'!V:V,0),0),"")</f>
        <v/>
      </c>
      <c r="R338" s="5">
        <f>IFERROR(INDEX('09-01'!M:M,MATCH(B338,'09-01'!N:N,0),0),"")</f>
        <v>547</v>
      </c>
      <c r="S338" s="9">
        <f t="shared" si="17"/>
        <v>2</v>
      </c>
      <c r="T338" s="44">
        <f t="shared" si="18"/>
        <v>1105</v>
      </c>
      <c r="U338" s="44">
        <f t="shared" si="19"/>
        <v>552.5</v>
      </c>
      <c r="V338" s="44" t="str">
        <f>IFERROR(SUMPRODUCT(LARGE(G338:R338,{1;2;3;4;5})),"NA")</f>
        <v>NA</v>
      </c>
      <c r="W338" s="45" t="str">
        <f>IFERROR(SUMPRODUCT(LARGE(G338:R338,{1;2;3;4;5;6;7;8;9;10})),"NA")</f>
        <v>NA</v>
      </c>
    </row>
    <row r="339" spans="1:23" s="25" customFormat="1" x14ac:dyDescent="0.25">
      <c r="A339" s="14">
        <v>336</v>
      </c>
      <c r="B339" s="2" t="s">
        <v>1953</v>
      </c>
      <c r="C339" s="1"/>
      <c r="D339" s="1"/>
      <c r="E339" s="1"/>
      <c r="F339" s="2"/>
      <c r="G339" s="9" t="str">
        <f>IFERROR(INDEX(akva!I:I,MATCH(B339,akva!K:K,0),0),"")</f>
        <v/>
      </c>
      <c r="H339" s="10" t="str">
        <f>IFERROR(INDEX('04-07'!N:N,MATCH(B339,'04-07'!C:C,0),0),"")</f>
        <v/>
      </c>
      <c r="I339" s="10" t="str">
        <f>IFERROR(INDEX('04-21'!X:X,MATCH(B339,'04-21'!Z:Z,0),0),"")</f>
        <v/>
      </c>
      <c r="J339" s="10" t="str">
        <f>IFERROR(INDEX('04-28'!M:M,MATCH(B339,'04-28'!O:O,0),0),"")</f>
        <v/>
      </c>
      <c r="K339" s="10" t="str">
        <f>IFERROR(INDEX('05-26'!Y:Y,MATCH(B339,'05-26'!AA:AA,0),0),"")</f>
        <v/>
      </c>
      <c r="L339" s="10" t="str">
        <f>IFERROR(INDEX('06-16'!X:X,MATCH(B339,'06-16'!Z:Z,0),0),"")</f>
        <v/>
      </c>
      <c r="M339" s="10">
        <f>IFERROR(INDEX('07-08'!S:S,MATCH(B339,'07-08'!B:B,0),0),"")</f>
        <v>1104</v>
      </c>
      <c r="N339" s="10" t="str">
        <f>IFERROR(INDEX('07-21'!V:V,MATCH(B339,'07-21'!X:X,0),0),"")</f>
        <v/>
      </c>
      <c r="O339" s="10" t="str">
        <f>IFERROR(INDEX('08-04'!H:H,MATCH(B339,'08-04'!I:I,0),0),"")</f>
        <v/>
      </c>
      <c r="P339" s="10" t="str">
        <f>IFERROR(INDEX('08-05'!R:R,MATCH(B339,'08-05'!S:S,0),0),"")</f>
        <v/>
      </c>
      <c r="Q339" s="10" t="str">
        <f>IFERROR(INDEX('08-18'!U:U,MATCH(B339,'08-18'!V:V,0),0),"")</f>
        <v/>
      </c>
      <c r="R339" s="5" t="str">
        <f>IFERROR(INDEX('09-01'!M:M,MATCH(B339,'09-01'!N:N,0),0),"")</f>
        <v/>
      </c>
      <c r="S339" s="9">
        <f t="shared" si="17"/>
        <v>1</v>
      </c>
      <c r="T339" s="44">
        <f t="shared" si="18"/>
        <v>1104</v>
      </c>
      <c r="U339" s="44">
        <f t="shared" si="19"/>
        <v>1104</v>
      </c>
      <c r="V339" s="44" t="str">
        <f>IFERROR(SUMPRODUCT(LARGE(G339:R339,{1;2;3;4;5})),"NA")</f>
        <v>NA</v>
      </c>
      <c r="W339" s="45" t="str">
        <f>IFERROR(SUMPRODUCT(LARGE(G339:R339,{1;2;3;4;5;6;7;8;9;10})),"NA")</f>
        <v>NA</v>
      </c>
    </row>
    <row r="340" spans="1:23" s="25" customFormat="1" x14ac:dyDescent="0.25">
      <c r="A340" s="14">
        <v>337</v>
      </c>
      <c r="B340" s="2" t="s">
        <v>1710</v>
      </c>
      <c r="C340" s="1"/>
      <c r="D340" s="1"/>
      <c r="E340" s="1"/>
      <c r="F340" s="2"/>
      <c r="G340" s="9" t="str">
        <f>IFERROR(INDEX(akva!I:I,MATCH(B340,akva!K:K,0),0),"")</f>
        <v/>
      </c>
      <c r="H340" s="10" t="str">
        <f>IFERROR(INDEX('04-07'!N:N,MATCH(B340,'04-07'!C:C,0),0),"")</f>
        <v/>
      </c>
      <c r="I340" s="10" t="str">
        <f>IFERROR(INDEX('04-21'!X:X,MATCH(B340,'04-21'!Z:Z,0),0),"")</f>
        <v/>
      </c>
      <c r="J340" s="10" t="str">
        <f>IFERROR(INDEX('04-28'!M:M,MATCH(B340,'04-28'!O:O,0),0),"")</f>
        <v/>
      </c>
      <c r="K340" s="10">
        <f>IFERROR(INDEX('05-26'!Y:Y,MATCH(B340,'05-26'!AA:AA,0),0),"")</f>
        <v>477</v>
      </c>
      <c r="L340" s="10" t="str">
        <f>IFERROR(INDEX('06-16'!X:X,MATCH(B340,'06-16'!Z:Z,0),0),"")</f>
        <v/>
      </c>
      <c r="M340" s="10" t="str">
        <f>IFERROR(INDEX('07-08'!S:S,MATCH(B340,'07-08'!B:B,0),0),"")</f>
        <v/>
      </c>
      <c r="N340" s="10">
        <f>IFERROR(INDEX('07-21'!V:V,MATCH(B340,'07-21'!X:X,0),0),"")</f>
        <v>624</v>
      </c>
      <c r="O340" s="10" t="str">
        <f>IFERROR(INDEX('08-04'!H:H,MATCH(B340,'08-04'!I:I,0),0),"")</f>
        <v/>
      </c>
      <c r="P340" s="10" t="str">
        <f>IFERROR(INDEX('08-05'!R:R,MATCH(B340,'08-05'!S:S,0),0),"")</f>
        <v/>
      </c>
      <c r="Q340" s="10" t="str">
        <f>IFERROR(INDEX('08-18'!U:U,MATCH(B340,'08-18'!V:V,0),0),"")</f>
        <v/>
      </c>
      <c r="R340" s="5" t="str">
        <f>IFERROR(INDEX('09-01'!M:M,MATCH(B340,'09-01'!N:N,0),0),"")</f>
        <v/>
      </c>
      <c r="S340" s="9">
        <f t="shared" si="17"/>
        <v>2</v>
      </c>
      <c r="T340" s="44">
        <f t="shared" si="18"/>
        <v>1101</v>
      </c>
      <c r="U340" s="44">
        <f t="shared" si="19"/>
        <v>550.5</v>
      </c>
      <c r="V340" s="44" t="str">
        <f>IFERROR(SUMPRODUCT(LARGE(G340:R340,{1;2;3;4;5})),"NA")</f>
        <v>NA</v>
      </c>
      <c r="W340" s="45" t="str">
        <f>IFERROR(SUMPRODUCT(LARGE(G340:R340,{1;2;3;4;5;6;7;8;9;10})),"NA")</f>
        <v>NA</v>
      </c>
    </row>
    <row r="341" spans="1:23" s="25" customFormat="1" x14ac:dyDescent="0.25">
      <c r="A341" s="14">
        <v>338</v>
      </c>
      <c r="B341" s="2" t="s">
        <v>1455</v>
      </c>
      <c r="C341" s="1"/>
      <c r="D341" s="1"/>
      <c r="E341" s="1"/>
      <c r="F341" s="2"/>
      <c r="G341" s="9" t="str">
        <f>IFERROR(INDEX(akva!I:I,MATCH(B341,akva!K:K,0),0),"")</f>
        <v/>
      </c>
      <c r="H341" s="10" t="str">
        <f>IFERROR(INDEX('04-07'!N:N,MATCH(B341,'04-07'!C:C,0),0),"")</f>
        <v/>
      </c>
      <c r="I341" s="10">
        <f>IFERROR(INDEX('04-21'!X:X,MATCH(B341,'04-21'!Z:Z,0),0),"")</f>
        <v>559</v>
      </c>
      <c r="J341" s="10" t="str">
        <f>IFERROR(INDEX('04-28'!M:M,MATCH(B341,'04-28'!O:O,0),0),"")</f>
        <v/>
      </c>
      <c r="K341" s="10" t="str">
        <f>IFERROR(INDEX('05-26'!Y:Y,MATCH(B341,'05-26'!AA:AA,0),0),"")</f>
        <v/>
      </c>
      <c r="L341" s="10" t="str">
        <f>IFERROR(INDEX('06-16'!X:X,MATCH(B341,'06-16'!Z:Z,0),0),"")</f>
        <v/>
      </c>
      <c r="M341" s="10">
        <f>IFERROR(INDEX('07-08'!S:S,MATCH(B341,'07-08'!B:B,0),0),"")</f>
        <v>542</v>
      </c>
      <c r="N341" s="10" t="str">
        <f>IFERROR(INDEX('07-21'!V:V,MATCH(B341,'07-21'!X:X,0),0),"")</f>
        <v/>
      </c>
      <c r="O341" s="10" t="str">
        <f>IFERROR(INDEX('08-04'!H:H,MATCH(B341,'08-04'!I:I,0),0),"")</f>
        <v/>
      </c>
      <c r="P341" s="10" t="str">
        <f>IFERROR(INDEX('08-05'!R:R,MATCH(B341,'08-05'!S:S,0),0),"")</f>
        <v/>
      </c>
      <c r="Q341" s="10" t="str">
        <f>IFERROR(INDEX('08-18'!U:U,MATCH(B341,'08-18'!V:V,0),0),"")</f>
        <v/>
      </c>
      <c r="R341" s="5" t="str">
        <f>IFERROR(INDEX('09-01'!M:M,MATCH(B341,'09-01'!N:N,0),0),"")</f>
        <v/>
      </c>
      <c r="S341" s="9">
        <f t="shared" si="17"/>
        <v>2</v>
      </c>
      <c r="T341" s="44">
        <f t="shared" si="18"/>
        <v>1101</v>
      </c>
      <c r="U341" s="44">
        <f t="shared" si="19"/>
        <v>550.5</v>
      </c>
      <c r="V341" s="44" t="str">
        <f>IFERROR(SUMPRODUCT(LARGE(G341:R341,{1;2;3;4;5})),"NA")</f>
        <v>NA</v>
      </c>
      <c r="W341" s="45" t="str">
        <f>IFERROR(SUMPRODUCT(LARGE(G341:R341,{1;2;3;4;5;6;7;8;9;10})),"NA")</f>
        <v>NA</v>
      </c>
    </row>
    <row r="342" spans="1:23" s="25" customFormat="1" x14ac:dyDescent="0.25">
      <c r="A342" s="14">
        <v>339</v>
      </c>
      <c r="B342" s="2" t="s">
        <v>1956</v>
      </c>
      <c r="C342" s="1"/>
      <c r="D342" s="1"/>
      <c r="E342" s="1"/>
      <c r="F342" s="2"/>
      <c r="G342" s="9" t="str">
        <f>IFERROR(INDEX(akva!I:I,MATCH(B342,akva!K:K,0),0),"")</f>
        <v/>
      </c>
      <c r="H342" s="10" t="str">
        <f>IFERROR(INDEX('04-07'!N:N,MATCH(B342,'04-07'!C:C,0),0),"")</f>
        <v/>
      </c>
      <c r="I342" s="10" t="str">
        <f>IFERROR(INDEX('04-21'!X:X,MATCH(B342,'04-21'!Z:Z,0),0),"")</f>
        <v/>
      </c>
      <c r="J342" s="10" t="str">
        <f>IFERROR(INDEX('04-28'!M:M,MATCH(B342,'04-28'!O:O,0),0),"")</f>
        <v/>
      </c>
      <c r="K342" s="10" t="str">
        <f>IFERROR(INDEX('05-26'!Y:Y,MATCH(B342,'05-26'!AA:AA,0),0),"")</f>
        <v/>
      </c>
      <c r="L342" s="10" t="str">
        <f>IFERROR(INDEX('06-16'!X:X,MATCH(B342,'06-16'!Z:Z,0),0),"")</f>
        <v/>
      </c>
      <c r="M342" s="10">
        <f>IFERROR(INDEX('07-08'!S:S,MATCH(B342,'07-08'!B:B,0),0),"")</f>
        <v>1085</v>
      </c>
      <c r="N342" s="10" t="str">
        <f>IFERROR(INDEX('07-21'!V:V,MATCH(B342,'07-21'!X:X,0),0),"")</f>
        <v/>
      </c>
      <c r="O342" s="10" t="str">
        <f>IFERROR(INDEX('08-04'!H:H,MATCH(B342,'08-04'!I:I,0),0),"")</f>
        <v/>
      </c>
      <c r="P342" s="10" t="str">
        <f>IFERROR(INDEX('08-05'!R:R,MATCH(B342,'08-05'!S:S,0),0),"")</f>
        <v/>
      </c>
      <c r="Q342" s="10" t="str">
        <f>IFERROR(INDEX('08-18'!U:U,MATCH(B342,'08-18'!V:V,0),0),"")</f>
        <v/>
      </c>
      <c r="R342" s="5" t="str">
        <f>IFERROR(INDEX('09-01'!M:M,MATCH(B342,'09-01'!N:N,0),0),"")</f>
        <v/>
      </c>
      <c r="S342" s="9">
        <f t="shared" si="17"/>
        <v>1</v>
      </c>
      <c r="T342" s="44">
        <f t="shared" si="18"/>
        <v>1085</v>
      </c>
      <c r="U342" s="44">
        <f t="shared" si="19"/>
        <v>1085</v>
      </c>
      <c r="V342" s="44" t="str">
        <f>IFERROR(SUMPRODUCT(LARGE(G342:R342,{1;2;3;4;5})),"NA")</f>
        <v>NA</v>
      </c>
      <c r="W342" s="45" t="str">
        <f>IFERROR(SUMPRODUCT(LARGE(G342:R342,{1;2;3;4;5;6;7;8;9;10})),"NA")</f>
        <v>NA</v>
      </c>
    </row>
    <row r="343" spans="1:23" s="25" customFormat="1" x14ac:dyDescent="0.25">
      <c r="A343" s="14">
        <v>340</v>
      </c>
      <c r="B343" s="2" t="s">
        <v>136</v>
      </c>
      <c r="C343" s="1"/>
      <c r="D343" s="1"/>
      <c r="E343" s="1"/>
      <c r="F343" s="2"/>
      <c r="G343" s="9">
        <f>IFERROR(INDEX(akva!I:I,MATCH(B343,akva!K:K,0),0),"")</f>
        <v>450</v>
      </c>
      <c r="H343" s="10" t="str">
        <f>IFERROR(INDEX('04-07'!N:N,MATCH(B343,'04-07'!C:C,0),0),"")</f>
        <v/>
      </c>
      <c r="I343" s="10" t="str">
        <f>IFERROR(INDEX('04-21'!X:X,MATCH(B343,'04-21'!Z:Z,0),0),"")</f>
        <v/>
      </c>
      <c r="J343" s="10">
        <f>IFERROR(INDEX('04-28'!M:M,MATCH(B343,'04-28'!O:O,0),0),"")</f>
        <v>630</v>
      </c>
      <c r="K343" s="10" t="str">
        <f>IFERROR(INDEX('05-26'!Y:Y,MATCH(B343,'05-26'!AA:AA,0),0),"")</f>
        <v/>
      </c>
      <c r="L343" s="10" t="str">
        <f>IFERROR(INDEX('06-16'!X:X,MATCH(B343,'06-16'!Z:Z,0),0),"")</f>
        <v/>
      </c>
      <c r="M343" s="10" t="str">
        <f>IFERROR(INDEX('07-08'!S:S,MATCH(B343,'07-08'!B:B,0),0),"")</f>
        <v/>
      </c>
      <c r="N343" s="10" t="str">
        <f>IFERROR(INDEX('07-21'!V:V,MATCH(B343,'07-21'!X:X,0),0),"")</f>
        <v/>
      </c>
      <c r="O343" s="10" t="str">
        <f>IFERROR(INDEX('08-04'!H:H,MATCH(B343,'08-04'!I:I,0),0),"")</f>
        <v/>
      </c>
      <c r="P343" s="10" t="str">
        <f>IFERROR(INDEX('08-05'!R:R,MATCH(B343,'08-05'!S:S,0),0),"")</f>
        <v/>
      </c>
      <c r="Q343" s="10" t="str">
        <f>IFERROR(INDEX('08-18'!U:U,MATCH(B343,'08-18'!V:V,0),0),"")</f>
        <v/>
      </c>
      <c r="R343" s="5" t="str">
        <f>IFERROR(INDEX('09-01'!M:M,MATCH(B343,'09-01'!N:N,0),0),"")</f>
        <v/>
      </c>
      <c r="S343" s="9">
        <f t="shared" si="17"/>
        <v>2</v>
      </c>
      <c r="T343" s="44">
        <f t="shared" si="18"/>
        <v>1080</v>
      </c>
      <c r="U343" s="44">
        <f t="shared" si="19"/>
        <v>540</v>
      </c>
      <c r="V343" s="44" t="str">
        <f>IFERROR(SUMPRODUCT(LARGE(G343:R343,{1;2;3;4;5})),"NA")</f>
        <v>NA</v>
      </c>
      <c r="W343" s="45" t="str">
        <f>IFERROR(SUMPRODUCT(LARGE(G343:R343,{1;2;3;4;5;6;7;8;9;10})),"NA")</f>
        <v>NA</v>
      </c>
    </row>
    <row r="344" spans="1:23" s="25" customFormat="1" x14ac:dyDescent="0.25">
      <c r="A344" s="14">
        <v>341</v>
      </c>
      <c r="B344" s="2" t="s">
        <v>2837</v>
      </c>
      <c r="C344" s="1"/>
      <c r="D344" s="1"/>
      <c r="E344" s="1"/>
      <c r="F344" s="2"/>
      <c r="G344" s="9" t="str">
        <f>IFERROR(INDEX(akva!I:I,MATCH(B344,akva!K:K,0),0),"")</f>
        <v/>
      </c>
      <c r="H344" s="10" t="str">
        <f>IFERROR(INDEX('04-07'!N:N,MATCH(B344,'04-07'!C:C,0),0),"")</f>
        <v/>
      </c>
      <c r="I344" s="10" t="str">
        <f>IFERROR(INDEX('04-21'!X:X,MATCH(B344,'04-21'!Z:Z,0),0),"")</f>
        <v/>
      </c>
      <c r="J344" s="10" t="str">
        <f>IFERROR(INDEX('04-28'!M:M,MATCH(B344,'04-28'!O:O,0),0),"")</f>
        <v/>
      </c>
      <c r="K344" s="10" t="str">
        <f>IFERROR(INDEX('05-26'!Y:Y,MATCH(B344,'05-26'!AA:AA,0),0),"")</f>
        <v/>
      </c>
      <c r="L344" s="10" t="str">
        <f>IFERROR(INDEX('06-16'!X:X,MATCH(B344,'06-16'!Z:Z,0),0),"")</f>
        <v/>
      </c>
      <c r="M344" s="10" t="str">
        <f>IFERROR(INDEX('07-08'!S:S,MATCH(B344,'07-08'!B:B,0),0),"")</f>
        <v/>
      </c>
      <c r="N344" s="10" t="str">
        <f>IFERROR(INDEX('07-21'!V:V,MATCH(B344,'07-21'!X:X,0),0),"")</f>
        <v/>
      </c>
      <c r="O344" s="10" t="str">
        <f>IFERROR(INDEX('08-04'!H:H,MATCH(B344,'08-04'!I:I,0),0),"")</f>
        <v/>
      </c>
      <c r="P344" s="10" t="str">
        <f>IFERROR(INDEX('08-05'!R:R,MATCH(B344,'08-05'!S:S,0),0),"")</f>
        <v/>
      </c>
      <c r="Q344" s="10">
        <f>IFERROR(INDEX('08-18'!U:U,MATCH(B344,'08-18'!V:V,0),0),"")</f>
        <v>551</v>
      </c>
      <c r="R344" s="5">
        <f>IFERROR(INDEX('09-01'!M:M,MATCH(B344,'09-01'!N:N,0),0),"")</f>
        <v>520</v>
      </c>
      <c r="S344" s="9">
        <f t="shared" si="17"/>
        <v>2</v>
      </c>
      <c r="T344" s="44">
        <f t="shared" si="18"/>
        <v>1071</v>
      </c>
      <c r="U344" s="44">
        <f t="shared" si="19"/>
        <v>535.5</v>
      </c>
      <c r="V344" s="44" t="str">
        <f>IFERROR(SUMPRODUCT(LARGE(G344:R344,{1;2;3;4;5})),"NA")</f>
        <v>NA</v>
      </c>
      <c r="W344" s="45" t="str">
        <f>IFERROR(SUMPRODUCT(LARGE(G344:R344,{1;2;3;4;5;6;7;8;9;10})),"NA")</f>
        <v>NA</v>
      </c>
    </row>
    <row r="345" spans="1:23" s="25" customFormat="1" x14ac:dyDescent="0.25">
      <c r="A345" s="14">
        <v>342</v>
      </c>
      <c r="B345" s="2" t="s">
        <v>1961</v>
      </c>
      <c r="C345" s="1"/>
      <c r="D345" s="1"/>
      <c r="E345" s="1"/>
      <c r="F345" s="2"/>
      <c r="G345" s="9" t="str">
        <f>IFERROR(INDEX(akva!I:I,MATCH(B345,akva!K:K,0),0),"")</f>
        <v/>
      </c>
      <c r="H345" s="10" t="str">
        <f>IFERROR(INDEX('04-07'!N:N,MATCH(B345,'04-07'!C:C,0),0),"")</f>
        <v/>
      </c>
      <c r="I345" s="10" t="str">
        <f>IFERROR(INDEX('04-21'!X:X,MATCH(B345,'04-21'!Z:Z,0),0),"")</f>
        <v/>
      </c>
      <c r="J345" s="10" t="str">
        <f>IFERROR(INDEX('04-28'!M:M,MATCH(B345,'04-28'!O:O,0),0),"")</f>
        <v/>
      </c>
      <c r="K345" s="10" t="str">
        <f>IFERROR(INDEX('05-26'!Y:Y,MATCH(B345,'05-26'!AA:AA,0),0),"")</f>
        <v/>
      </c>
      <c r="L345" s="10" t="str">
        <f>IFERROR(INDEX('06-16'!X:X,MATCH(B345,'06-16'!Z:Z,0),0),"")</f>
        <v/>
      </c>
      <c r="M345" s="10">
        <f>IFERROR(INDEX('07-08'!S:S,MATCH(B345,'07-08'!B:B,0),0),"")</f>
        <v>1033</v>
      </c>
      <c r="N345" s="10" t="str">
        <f>IFERROR(INDEX('07-21'!V:V,MATCH(B345,'07-21'!X:X,0),0),"")</f>
        <v/>
      </c>
      <c r="O345" s="10" t="str">
        <f>IFERROR(INDEX('08-04'!H:H,MATCH(B345,'08-04'!I:I,0),0),"")</f>
        <v/>
      </c>
      <c r="P345" s="10" t="str">
        <f>IFERROR(INDEX('08-05'!R:R,MATCH(B345,'08-05'!S:S,0),0),"")</f>
        <v/>
      </c>
      <c r="Q345" s="10" t="str">
        <f>IFERROR(INDEX('08-18'!U:U,MATCH(B345,'08-18'!V:V,0),0),"")</f>
        <v/>
      </c>
      <c r="R345" s="5" t="str">
        <f>IFERROR(INDEX('09-01'!M:M,MATCH(B345,'09-01'!N:N,0),0),"")</f>
        <v/>
      </c>
      <c r="S345" s="9">
        <f t="shared" si="17"/>
        <v>1</v>
      </c>
      <c r="T345" s="44">
        <f t="shared" si="18"/>
        <v>1033</v>
      </c>
      <c r="U345" s="44">
        <f t="shared" si="19"/>
        <v>1033</v>
      </c>
      <c r="V345" s="44" t="str">
        <f>IFERROR(SUMPRODUCT(LARGE(G345:R345,{1;2;3;4;5})),"NA")</f>
        <v>NA</v>
      </c>
      <c r="W345" s="45" t="str">
        <f>IFERROR(SUMPRODUCT(LARGE(G345:R345,{1;2;3;4;5;6;7;8;9;10})),"NA")</f>
        <v>NA</v>
      </c>
    </row>
    <row r="346" spans="1:23" s="25" customFormat="1" x14ac:dyDescent="0.25">
      <c r="A346" s="14">
        <v>343</v>
      </c>
      <c r="B346" s="2" t="s">
        <v>2834</v>
      </c>
      <c r="C346" s="1"/>
      <c r="D346" s="1"/>
      <c r="E346" s="1"/>
      <c r="F346" s="2"/>
      <c r="G346" s="9" t="str">
        <f>IFERROR(INDEX(akva!I:I,MATCH(B346,akva!K:K,0),0),"")</f>
        <v/>
      </c>
      <c r="H346" s="10" t="str">
        <f>IFERROR(INDEX('04-07'!N:N,MATCH(B346,'04-07'!C:C,0),0),"")</f>
        <v/>
      </c>
      <c r="I346" s="10" t="str">
        <f>IFERROR(INDEX('04-21'!X:X,MATCH(B346,'04-21'!Z:Z,0),0),"")</f>
        <v/>
      </c>
      <c r="J346" s="10" t="str">
        <f>IFERROR(INDEX('04-28'!M:M,MATCH(B346,'04-28'!O:O,0),0),"")</f>
        <v/>
      </c>
      <c r="K346" s="10" t="str">
        <f>IFERROR(INDEX('05-26'!Y:Y,MATCH(B346,'05-26'!AA:AA,0),0),"")</f>
        <v/>
      </c>
      <c r="L346" s="10" t="str">
        <f>IFERROR(INDEX('06-16'!X:X,MATCH(B346,'06-16'!Z:Z,0),0),"")</f>
        <v/>
      </c>
      <c r="M346" s="10" t="str">
        <f>IFERROR(INDEX('07-08'!S:S,MATCH(B346,'07-08'!B:B,0),0),"")</f>
        <v/>
      </c>
      <c r="N346" s="10" t="str">
        <f>IFERROR(INDEX('07-21'!V:V,MATCH(B346,'07-21'!X:X,0),0),"")</f>
        <v/>
      </c>
      <c r="O346" s="10" t="str">
        <f>IFERROR(INDEX('08-04'!H:H,MATCH(B346,'08-04'!I:I,0),0),"")</f>
        <v/>
      </c>
      <c r="P346" s="10" t="str">
        <f>IFERROR(INDEX('08-05'!R:R,MATCH(B346,'08-05'!S:S,0),0),"")</f>
        <v/>
      </c>
      <c r="Q346" s="10">
        <f>IFERROR(INDEX('08-18'!U:U,MATCH(B346,'08-18'!V:V,0),0),"")</f>
        <v>514</v>
      </c>
      <c r="R346" s="5">
        <f>IFERROR(INDEX('09-01'!M:M,MATCH(B346,'09-01'!N:N,0),0),"")</f>
        <v>516</v>
      </c>
      <c r="S346" s="9">
        <f t="shared" si="17"/>
        <v>2</v>
      </c>
      <c r="T346" s="44">
        <f t="shared" si="18"/>
        <v>1030</v>
      </c>
      <c r="U346" s="44">
        <f t="shared" si="19"/>
        <v>515</v>
      </c>
      <c r="V346" s="44" t="str">
        <f>IFERROR(SUMPRODUCT(LARGE(G346:R346,{1;2;3;4;5})),"NA")</f>
        <v>NA</v>
      </c>
      <c r="W346" s="45" t="str">
        <f>IFERROR(SUMPRODUCT(LARGE(G346:R346,{1;2;3;4;5;6;7;8;9;10})),"NA")</f>
        <v>NA</v>
      </c>
    </row>
    <row r="347" spans="1:23" s="25" customFormat="1" x14ac:dyDescent="0.25">
      <c r="A347" s="14">
        <v>344</v>
      </c>
      <c r="B347" s="2" t="s">
        <v>2841</v>
      </c>
      <c r="C347" s="1"/>
      <c r="D347" s="1"/>
      <c r="E347" s="1"/>
      <c r="F347" s="2"/>
      <c r="G347" s="9" t="str">
        <f>IFERROR(INDEX(akva!I:I,MATCH(B347,akva!K:K,0),0),"")</f>
        <v/>
      </c>
      <c r="H347" s="10" t="str">
        <f>IFERROR(INDEX('04-07'!N:N,MATCH(B347,'04-07'!C:C,0),0),"")</f>
        <v/>
      </c>
      <c r="I347" s="10" t="str">
        <f>IFERROR(INDEX('04-21'!X:X,MATCH(B347,'04-21'!Z:Z,0),0),"")</f>
        <v/>
      </c>
      <c r="J347" s="10" t="str">
        <f>IFERROR(INDEX('04-28'!M:M,MATCH(B347,'04-28'!O:O,0),0),"")</f>
        <v/>
      </c>
      <c r="K347" s="10" t="str">
        <f>IFERROR(INDEX('05-26'!Y:Y,MATCH(B347,'05-26'!AA:AA,0),0),"")</f>
        <v/>
      </c>
      <c r="L347" s="10" t="str">
        <f>IFERROR(INDEX('06-16'!X:X,MATCH(B347,'06-16'!Z:Z,0),0),"")</f>
        <v/>
      </c>
      <c r="M347" s="10" t="str">
        <f>IFERROR(INDEX('07-08'!S:S,MATCH(B347,'07-08'!B:B,0),0),"")</f>
        <v/>
      </c>
      <c r="N347" s="10" t="str">
        <f>IFERROR(INDEX('07-21'!V:V,MATCH(B347,'07-21'!X:X,0),0),"")</f>
        <v/>
      </c>
      <c r="O347" s="10" t="str">
        <f>IFERROR(INDEX('08-04'!H:H,MATCH(B347,'08-04'!I:I,0),0),"")</f>
        <v/>
      </c>
      <c r="P347" s="10" t="str">
        <f>IFERROR(INDEX('08-05'!R:R,MATCH(B347,'08-05'!S:S,0),0),"")</f>
        <v/>
      </c>
      <c r="Q347" s="10">
        <f>IFERROR(INDEX('08-18'!U:U,MATCH(B347,'08-18'!V:V,0),0),"")</f>
        <v>507</v>
      </c>
      <c r="R347" s="5">
        <f>IFERROR(INDEX('09-01'!M:M,MATCH(B347,'09-01'!N:N,0),0),"")</f>
        <v>519</v>
      </c>
      <c r="S347" s="9">
        <f t="shared" si="17"/>
        <v>2</v>
      </c>
      <c r="T347" s="44">
        <f t="shared" si="18"/>
        <v>1026</v>
      </c>
      <c r="U347" s="44">
        <f t="shared" si="19"/>
        <v>513</v>
      </c>
      <c r="V347" s="44" t="str">
        <f>IFERROR(SUMPRODUCT(LARGE(G347:R347,{1;2;3;4;5})),"NA")</f>
        <v>NA</v>
      </c>
      <c r="W347" s="45" t="str">
        <f>IFERROR(SUMPRODUCT(LARGE(G347:R347,{1;2;3;4;5;6;7;8;9;10})),"NA")</f>
        <v>NA</v>
      </c>
    </row>
    <row r="348" spans="1:23" s="25" customFormat="1" x14ac:dyDescent="0.25">
      <c r="A348" s="14">
        <v>345</v>
      </c>
      <c r="B348" s="2" t="s">
        <v>2553</v>
      </c>
      <c r="C348" s="1"/>
      <c r="D348" s="1"/>
      <c r="E348" s="1"/>
      <c r="F348" s="2"/>
      <c r="G348" s="9" t="str">
        <f>IFERROR(INDEX(akva!I:I,MATCH(B348,akva!K:K,0),0),"")</f>
        <v/>
      </c>
      <c r="H348" s="10" t="str">
        <f>IFERROR(INDEX('04-07'!N:N,MATCH(B348,'04-07'!C:C,0),0),"")</f>
        <v/>
      </c>
      <c r="I348" s="10" t="str">
        <f>IFERROR(INDEX('04-21'!X:X,MATCH(B348,'04-21'!Z:Z,0),0),"")</f>
        <v/>
      </c>
      <c r="J348" s="10" t="str">
        <f>IFERROR(INDEX('04-28'!M:M,MATCH(B348,'04-28'!O:O,0),0),"")</f>
        <v/>
      </c>
      <c r="K348" s="10" t="str">
        <f>IFERROR(INDEX('05-26'!Y:Y,MATCH(B348,'05-26'!AA:AA,0),0),"")</f>
        <v/>
      </c>
      <c r="L348" s="10" t="str">
        <f>IFERROR(INDEX('06-16'!X:X,MATCH(B348,'06-16'!Z:Z,0),0),"")</f>
        <v/>
      </c>
      <c r="M348" s="10" t="str">
        <f>IFERROR(INDEX('07-08'!S:S,MATCH(B348,'07-08'!B:B,0),0),"")</f>
        <v/>
      </c>
      <c r="N348" s="10" t="str">
        <f>IFERROR(INDEX('07-21'!V:V,MATCH(B348,'07-21'!X:X,0),0),"")</f>
        <v/>
      </c>
      <c r="O348" s="10">
        <f>IFERROR(INDEX('08-04'!H:H,MATCH(B348,'08-04'!I:I,0),0),"")</f>
        <v>1024</v>
      </c>
      <c r="P348" s="10" t="str">
        <f>IFERROR(INDEX('08-05'!R:R,MATCH(B348,'08-05'!S:S,0),0),"")</f>
        <v/>
      </c>
      <c r="Q348" s="10" t="str">
        <f>IFERROR(INDEX('08-18'!U:U,MATCH(B348,'08-18'!V:V,0),0),"")</f>
        <v/>
      </c>
      <c r="R348" s="5" t="str">
        <f>IFERROR(INDEX('09-01'!M:M,MATCH(B348,'09-01'!N:N,0),0),"")</f>
        <v/>
      </c>
      <c r="S348" s="9">
        <f t="shared" si="17"/>
        <v>1</v>
      </c>
      <c r="T348" s="44">
        <f t="shared" si="18"/>
        <v>1024</v>
      </c>
      <c r="U348" s="44">
        <f t="shared" si="19"/>
        <v>1024</v>
      </c>
      <c r="V348" s="44" t="str">
        <f>IFERROR(SUMPRODUCT(LARGE(G348:R348,{1;2;3;4;5})),"NA")</f>
        <v>NA</v>
      </c>
      <c r="W348" s="45" t="str">
        <f>IFERROR(SUMPRODUCT(LARGE(G348:R348,{1;2;3;4;5;6;7;8;9;10})),"NA")</f>
        <v>NA</v>
      </c>
    </row>
    <row r="349" spans="1:23" s="25" customFormat="1" x14ac:dyDescent="0.25">
      <c r="A349" s="14">
        <v>346</v>
      </c>
      <c r="B349" s="2" t="s">
        <v>1963</v>
      </c>
      <c r="C349" s="1"/>
      <c r="D349" s="1"/>
      <c r="E349" s="1"/>
      <c r="F349" s="2"/>
      <c r="G349" s="9" t="str">
        <f>IFERROR(INDEX(akva!I:I,MATCH(B349,akva!K:K,0),0),"")</f>
        <v/>
      </c>
      <c r="H349" s="10" t="str">
        <f>IFERROR(INDEX('04-07'!N:N,MATCH(B349,'04-07'!C:C,0),0),"")</f>
        <v/>
      </c>
      <c r="I349" s="10" t="str">
        <f>IFERROR(INDEX('04-21'!X:X,MATCH(B349,'04-21'!Z:Z,0),0),"")</f>
        <v/>
      </c>
      <c r="J349" s="10" t="str">
        <f>IFERROR(INDEX('04-28'!M:M,MATCH(B349,'04-28'!O:O,0),0),"")</f>
        <v/>
      </c>
      <c r="K349" s="10" t="str">
        <f>IFERROR(INDEX('05-26'!Y:Y,MATCH(B349,'05-26'!AA:AA,0),0),"")</f>
        <v/>
      </c>
      <c r="L349" s="10" t="str">
        <f>IFERROR(INDEX('06-16'!X:X,MATCH(B349,'06-16'!Z:Z,0),0),"")</f>
        <v/>
      </c>
      <c r="M349" s="10">
        <f>IFERROR(INDEX('07-08'!S:S,MATCH(B349,'07-08'!B:B,0),0),"")</f>
        <v>1023</v>
      </c>
      <c r="N349" s="10" t="str">
        <f>IFERROR(INDEX('07-21'!V:V,MATCH(B349,'07-21'!X:X,0),0),"")</f>
        <v/>
      </c>
      <c r="O349" s="10" t="str">
        <f>IFERROR(INDEX('08-04'!H:H,MATCH(B349,'08-04'!I:I,0),0),"")</f>
        <v/>
      </c>
      <c r="P349" s="10" t="str">
        <f>IFERROR(INDEX('08-05'!R:R,MATCH(B349,'08-05'!S:S,0),0),"")</f>
        <v/>
      </c>
      <c r="Q349" s="10" t="str">
        <f>IFERROR(INDEX('08-18'!U:U,MATCH(B349,'08-18'!V:V,0),0),"")</f>
        <v/>
      </c>
      <c r="R349" s="5" t="str">
        <f>IFERROR(INDEX('09-01'!M:M,MATCH(B349,'09-01'!N:N,0),0),"")</f>
        <v/>
      </c>
      <c r="S349" s="9">
        <f t="shared" si="17"/>
        <v>1</v>
      </c>
      <c r="T349" s="44">
        <f t="shared" si="18"/>
        <v>1023</v>
      </c>
      <c r="U349" s="44">
        <f t="shared" si="19"/>
        <v>1023</v>
      </c>
      <c r="V349" s="44" t="str">
        <f>IFERROR(SUMPRODUCT(LARGE(G349:R349,{1;2;3;4;5})),"NA")</f>
        <v>NA</v>
      </c>
      <c r="W349" s="45" t="str">
        <f>IFERROR(SUMPRODUCT(LARGE(G349:R349,{1;2;3;4;5;6;7;8;9;10})),"NA")</f>
        <v>NA</v>
      </c>
    </row>
    <row r="350" spans="1:23" s="25" customFormat="1" x14ac:dyDescent="0.25">
      <c r="A350" s="14">
        <v>347</v>
      </c>
      <c r="B350" s="2" t="s">
        <v>2831</v>
      </c>
      <c r="C350" s="1"/>
      <c r="D350" s="1"/>
      <c r="E350" s="1"/>
      <c r="F350" s="2"/>
      <c r="G350" s="9" t="str">
        <f>IFERROR(INDEX(akva!I:I,MATCH(B350,akva!K:K,0),0),"")</f>
        <v/>
      </c>
      <c r="H350" s="10" t="str">
        <f>IFERROR(INDEX('04-07'!N:N,MATCH(B350,'04-07'!C:C,0),0),"")</f>
        <v/>
      </c>
      <c r="I350" s="10" t="str">
        <f>IFERROR(INDEX('04-21'!X:X,MATCH(B350,'04-21'!Z:Z,0),0),"")</f>
        <v/>
      </c>
      <c r="J350" s="10" t="str">
        <f>IFERROR(INDEX('04-28'!M:M,MATCH(B350,'04-28'!O:O,0),0),"")</f>
        <v/>
      </c>
      <c r="K350" s="10" t="str">
        <f>IFERROR(INDEX('05-26'!Y:Y,MATCH(B350,'05-26'!AA:AA,0),0),"")</f>
        <v/>
      </c>
      <c r="L350" s="10" t="str">
        <f>IFERROR(INDEX('06-16'!X:X,MATCH(B350,'06-16'!Z:Z,0),0),"")</f>
        <v/>
      </c>
      <c r="M350" s="10" t="str">
        <f>IFERROR(INDEX('07-08'!S:S,MATCH(B350,'07-08'!B:B,0),0),"")</f>
        <v/>
      </c>
      <c r="N350" s="10" t="str">
        <f>IFERROR(INDEX('07-21'!V:V,MATCH(B350,'07-21'!X:X,0),0),"")</f>
        <v/>
      </c>
      <c r="O350" s="10" t="str">
        <f>IFERROR(INDEX('08-04'!H:H,MATCH(B350,'08-04'!I:I,0),0),"")</f>
        <v/>
      </c>
      <c r="P350" s="10" t="str">
        <f>IFERROR(INDEX('08-05'!R:R,MATCH(B350,'08-05'!S:S,0),0),"")</f>
        <v/>
      </c>
      <c r="Q350" s="10">
        <f>IFERROR(INDEX('08-18'!U:U,MATCH(B350,'08-18'!V:V,0),0),"")</f>
        <v>490</v>
      </c>
      <c r="R350" s="5">
        <f>IFERROR(INDEX('09-01'!M:M,MATCH(B350,'09-01'!N:N,0),0),"")</f>
        <v>518</v>
      </c>
      <c r="S350" s="9">
        <f t="shared" si="17"/>
        <v>2</v>
      </c>
      <c r="T350" s="44">
        <f t="shared" si="18"/>
        <v>1008</v>
      </c>
      <c r="U350" s="44">
        <f t="shared" si="19"/>
        <v>504</v>
      </c>
      <c r="V350" s="44" t="str">
        <f>IFERROR(SUMPRODUCT(LARGE(G350:R350,{1;2;3;4;5})),"NA")</f>
        <v>NA</v>
      </c>
      <c r="W350" s="45" t="str">
        <f>IFERROR(SUMPRODUCT(LARGE(G350:R350,{1;2;3;4;5;6;7;8;9;10})),"NA")</f>
        <v>NA</v>
      </c>
    </row>
    <row r="351" spans="1:23" s="25" customFormat="1" x14ac:dyDescent="0.25">
      <c r="A351" s="14">
        <v>348</v>
      </c>
      <c r="B351" s="2" t="s">
        <v>2561</v>
      </c>
      <c r="C351" s="1"/>
      <c r="D351" s="1"/>
      <c r="E351" s="1"/>
      <c r="F351" s="2"/>
      <c r="G351" s="9" t="str">
        <f>IFERROR(INDEX(akva!I:I,MATCH(B351,akva!K:K,0),0),"")</f>
        <v/>
      </c>
      <c r="H351" s="10" t="str">
        <f>IFERROR(INDEX('04-07'!N:N,MATCH(B351,'04-07'!C:C,0),0),"")</f>
        <v/>
      </c>
      <c r="I351" s="10" t="str">
        <f>IFERROR(INDEX('04-21'!X:X,MATCH(B351,'04-21'!Z:Z,0),0),"")</f>
        <v/>
      </c>
      <c r="J351" s="10" t="str">
        <f>IFERROR(INDEX('04-28'!M:M,MATCH(B351,'04-28'!O:O,0),0),"")</f>
        <v/>
      </c>
      <c r="K351" s="10" t="str">
        <f>IFERROR(INDEX('05-26'!Y:Y,MATCH(B351,'05-26'!AA:AA,0),0),"")</f>
        <v/>
      </c>
      <c r="L351" s="10" t="str">
        <f>IFERROR(INDEX('06-16'!X:X,MATCH(B351,'06-16'!Z:Z,0),0),"")</f>
        <v/>
      </c>
      <c r="M351" s="10" t="str">
        <f>IFERROR(INDEX('07-08'!S:S,MATCH(B351,'07-08'!B:B,0),0),"")</f>
        <v/>
      </c>
      <c r="N351" s="10" t="str">
        <f>IFERROR(INDEX('07-21'!V:V,MATCH(B351,'07-21'!X:X,0),0),"")</f>
        <v/>
      </c>
      <c r="O351" s="10" t="str">
        <f>IFERROR(INDEX('08-04'!H:H,MATCH(B351,'08-04'!I:I,0),0),"")</f>
        <v/>
      </c>
      <c r="P351" s="10">
        <f>IFERROR(INDEX('08-05'!R:R,MATCH(B351,'08-05'!S:S,0),0),"")</f>
        <v>1000</v>
      </c>
      <c r="Q351" s="10" t="str">
        <f>IFERROR(INDEX('08-18'!U:U,MATCH(B351,'08-18'!V:V,0),0),"")</f>
        <v/>
      </c>
      <c r="R351" s="5" t="str">
        <f>IFERROR(INDEX('09-01'!M:M,MATCH(B351,'09-01'!N:N,0),0),"")</f>
        <v/>
      </c>
      <c r="S351" s="9">
        <f t="shared" si="17"/>
        <v>1</v>
      </c>
      <c r="T351" s="44">
        <f t="shared" si="18"/>
        <v>1000</v>
      </c>
      <c r="U351" s="44">
        <f t="shared" si="19"/>
        <v>1000</v>
      </c>
      <c r="V351" s="44" t="str">
        <f>IFERROR(SUMPRODUCT(LARGE(G351:R351,{1;2;3;4;5})),"NA")</f>
        <v>NA</v>
      </c>
      <c r="W351" s="45" t="str">
        <f>IFERROR(SUMPRODUCT(LARGE(G351:R351,{1;2;3;4;5;6;7;8;9;10})),"NA")</f>
        <v>NA</v>
      </c>
    </row>
    <row r="352" spans="1:23" s="25" customFormat="1" x14ac:dyDescent="0.25">
      <c r="A352" s="14">
        <v>349</v>
      </c>
      <c r="B352" s="2" t="s">
        <v>1554</v>
      </c>
      <c r="C352" s="1"/>
      <c r="D352" s="1"/>
      <c r="E352" s="1"/>
      <c r="F352" s="2"/>
      <c r="G352" s="9" t="str">
        <f>IFERROR(INDEX(akva!I:I,MATCH(B352,akva!K:K,0),0),"")</f>
        <v/>
      </c>
      <c r="H352" s="10" t="str">
        <f>IFERROR(INDEX('04-07'!N:N,MATCH(B352,'04-07'!C:C,0),0),"")</f>
        <v/>
      </c>
      <c r="I352" s="10" t="str">
        <f>IFERROR(INDEX('04-21'!X:X,MATCH(B352,'04-21'!Z:Z,0),0),"")</f>
        <v/>
      </c>
      <c r="J352" s="10">
        <f>IFERROR(INDEX('04-28'!M:M,MATCH(B352,'04-28'!O:O,0),0),"")</f>
        <v>1000</v>
      </c>
      <c r="K352" s="10" t="str">
        <f>IFERROR(INDEX('05-26'!Y:Y,MATCH(B352,'05-26'!AA:AA,0),0),"")</f>
        <v/>
      </c>
      <c r="L352" s="10" t="str">
        <f>IFERROR(INDEX('06-16'!X:X,MATCH(B352,'06-16'!Z:Z,0),0),"")</f>
        <v/>
      </c>
      <c r="M352" s="10" t="str">
        <f>IFERROR(INDEX('07-08'!S:S,MATCH(B352,'07-08'!B:B,0),0),"")</f>
        <v/>
      </c>
      <c r="N352" s="10" t="str">
        <f>IFERROR(INDEX('07-21'!V:V,MATCH(B352,'07-21'!X:X,0),0),"")</f>
        <v/>
      </c>
      <c r="O352" s="10" t="str">
        <f>IFERROR(INDEX('08-04'!H:H,MATCH(B352,'08-04'!I:I,0),0),"")</f>
        <v/>
      </c>
      <c r="P352" s="10" t="str">
        <f>IFERROR(INDEX('08-05'!R:R,MATCH(B352,'08-05'!S:S,0),0),"")</f>
        <v/>
      </c>
      <c r="Q352" s="10" t="str">
        <f>IFERROR(INDEX('08-18'!U:U,MATCH(B352,'08-18'!V:V,0),0),"")</f>
        <v/>
      </c>
      <c r="R352" s="5" t="str">
        <f>IFERROR(INDEX('09-01'!M:M,MATCH(B352,'09-01'!N:N,0),0),"")</f>
        <v/>
      </c>
      <c r="S352" s="9">
        <f t="shared" si="17"/>
        <v>1</v>
      </c>
      <c r="T352" s="44">
        <f t="shared" si="18"/>
        <v>1000</v>
      </c>
      <c r="U352" s="44">
        <f t="shared" si="19"/>
        <v>1000</v>
      </c>
      <c r="V352" s="44" t="str">
        <f>IFERROR(SUMPRODUCT(LARGE(G352:R352,{1;2;3;4;5})),"NA")</f>
        <v>NA</v>
      </c>
      <c r="W352" s="45" t="str">
        <f>IFERROR(SUMPRODUCT(LARGE(G352:R352,{1;2;3;4;5;6;7;8;9;10})),"NA")</f>
        <v>NA</v>
      </c>
    </row>
    <row r="353" spans="1:23" s="25" customFormat="1" x14ac:dyDescent="0.25">
      <c r="A353" s="14">
        <v>350</v>
      </c>
      <c r="B353" s="2" t="s">
        <v>1965</v>
      </c>
      <c r="C353" s="1"/>
      <c r="D353" s="1"/>
      <c r="E353" s="1"/>
      <c r="F353" s="2"/>
      <c r="G353" s="9" t="str">
        <f>IFERROR(INDEX(akva!I:I,MATCH(B353,akva!K:K,0),0),"")</f>
        <v/>
      </c>
      <c r="H353" s="10" t="str">
        <f>IFERROR(INDEX('04-07'!N:N,MATCH(B353,'04-07'!C:C,0),0),"")</f>
        <v/>
      </c>
      <c r="I353" s="10" t="str">
        <f>IFERROR(INDEX('04-21'!X:X,MATCH(B353,'04-21'!Z:Z,0),0),"")</f>
        <v/>
      </c>
      <c r="J353" s="10" t="str">
        <f>IFERROR(INDEX('04-28'!M:M,MATCH(B353,'04-28'!O:O,0),0),"")</f>
        <v/>
      </c>
      <c r="K353" s="10" t="str">
        <f>IFERROR(INDEX('05-26'!Y:Y,MATCH(B353,'05-26'!AA:AA,0),0),"")</f>
        <v/>
      </c>
      <c r="L353" s="10" t="str">
        <f>IFERROR(INDEX('06-16'!X:X,MATCH(B353,'06-16'!Z:Z,0),0),"")</f>
        <v/>
      </c>
      <c r="M353" s="10">
        <f>IFERROR(INDEX('07-08'!S:S,MATCH(B353,'07-08'!B:B,0),0),"")</f>
        <v>1000</v>
      </c>
      <c r="N353" s="10" t="str">
        <f>IFERROR(INDEX('07-21'!V:V,MATCH(B353,'07-21'!X:X,0),0),"")</f>
        <v/>
      </c>
      <c r="O353" s="10" t="str">
        <f>IFERROR(INDEX('08-04'!H:H,MATCH(B353,'08-04'!I:I,0),0),"")</f>
        <v/>
      </c>
      <c r="P353" s="10" t="str">
        <f>IFERROR(INDEX('08-05'!R:R,MATCH(B353,'08-05'!S:S,0),0),"")</f>
        <v/>
      </c>
      <c r="Q353" s="10" t="str">
        <f>IFERROR(INDEX('08-18'!U:U,MATCH(B353,'08-18'!V:V,0),0),"")</f>
        <v/>
      </c>
      <c r="R353" s="5" t="str">
        <f>IFERROR(INDEX('09-01'!M:M,MATCH(B353,'09-01'!N:N,0),0),"")</f>
        <v/>
      </c>
      <c r="S353" s="9">
        <f t="shared" si="17"/>
        <v>1</v>
      </c>
      <c r="T353" s="44">
        <f t="shared" si="18"/>
        <v>1000</v>
      </c>
      <c r="U353" s="44">
        <f t="shared" ref="U353:U404" si="20">T353/S353</f>
        <v>1000</v>
      </c>
      <c r="V353" s="44" t="str">
        <f>IFERROR(SUMPRODUCT(LARGE(G353:R353,{1;2;3;4;5})),"NA")</f>
        <v>NA</v>
      </c>
      <c r="W353" s="45" t="str">
        <f>IFERROR(SUMPRODUCT(LARGE(G353:R353,{1;2;3;4;5;6;7;8;9;10})),"NA")</f>
        <v>NA</v>
      </c>
    </row>
    <row r="354" spans="1:23" s="25" customFormat="1" x14ac:dyDescent="0.25">
      <c r="A354" s="14">
        <v>351</v>
      </c>
      <c r="B354" s="2" t="s">
        <v>767</v>
      </c>
      <c r="C354" s="1"/>
      <c r="D354" s="1"/>
      <c r="E354" s="1"/>
      <c r="F354" s="2"/>
      <c r="G354" s="9">
        <f>IFERROR(INDEX(akva!I:I,MATCH(B354,akva!K:K,0),0),"")</f>
        <v>425</v>
      </c>
      <c r="H354" s="10" t="str">
        <f>IFERROR(INDEX('04-07'!N:N,MATCH(B354,'04-07'!C:C,0),0),"")</f>
        <v/>
      </c>
      <c r="I354" s="10" t="str">
        <f>IFERROR(INDEX('04-21'!X:X,MATCH(B354,'04-21'!Z:Z,0),0),"")</f>
        <v/>
      </c>
      <c r="J354" s="10">
        <f>IFERROR(INDEX('04-28'!M:M,MATCH(B354,'04-28'!O:O,0),0),"")</f>
        <v>571</v>
      </c>
      <c r="K354" s="10" t="str">
        <f>IFERROR(INDEX('05-26'!Y:Y,MATCH(B354,'05-26'!AA:AA,0),0),"")</f>
        <v/>
      </c>
      <c r="L354" s="10" t="str">
        <f>IFERROR(INDEX('06-16'!X:X,MATCH(B354,'06-16'!Z:Z,0),0),"")</f>
        <v/>
      </c>
      <c r="M354" s="10" t="str">
        <f>IFERROR(INDEX('07-08'!S:S,MATCH(B354,'07-08'!B:B,0),0),"")</f>
        <v/>
      </c>
      <c r="N354" s="10" t="str">
        <f>IFERROR(INDEX('07-21'!V:V,MATCH(B354,'07-21'!X:X,0),0),"")</f>
        <v/>
      </c>
      <c r="O354" s="10" t="str">
        <f>IFERROR(INDEX('08-04'!H:H,MATCH(B354,'08-04'!I:I,0),0),"")</f>
        <v/>
      </c>
      <c r="P354" s="10" t="str">
        <f>IFERROR(INDEX('08-05'!R:R,MATCH(B354,'08-05'!S:S,0),0),"")</f>
        <v/>
      </c>
      <c r="Q354" s="10" t="str">
        <f>IFERROR(INDEX('08-18'!U:U,MATCH(B354,'08-18'!V:V,0),0),"")</f>
        <v/>
      </c>
      <c r="R354" s="5" t="str">
        <f>IFERROR(INDEX('09-01'!M:M,MATCH(B354,'09-01'!N:N,0),0),"")</f>
        <v/>
      </c>
      <c r="S354" s="9">
        <f t="shared" si="17"/>
        <v>2</v>
      </c>
      <c r="T354" s="44">
        <f t="shared" si="18"/>
        <v>996</v>
      </c>
      <c r="U354" s="44">
        <f t="shared" si="20"/>
        <v>498</v>
      </c>
      <c r="V354" s="44" t="str">
        <f>IFERROR(SUMPRODUCT(LARGE(G354:R354,{1;2;3;4;5})),"NA")</f>
        <v>NA</v>
      </c>
      <c r="W354" s="45" t="str">
        <f>IFERROR(SUMPRODUCT(LARGE(G354:R354,{1;2;3;4;5;6;7;8;9;10})),"NA")</f>
        <v>NA</v>
      </c>
    </row>
    <row r="355" spans="1:23" s="25" customFormat="1" x14ac:dyDescent="0.25">
      <c r="A355" s="14">
        <v>352</v>
      </c>
      <c r="B355" s="2" t="s">
        <v>2330</v>
      </c>
      <c r="C355" s="1"/>
      <c r="D355" s="1"/>
      <c r="E355" s="1"/>
      <c r="F355" s="2"/>
      <c r="G355" s="9" t="str">
        <f>IFERROR(INDEX(akva!I:I,MATCH(B355,akva!K:K,0),0),"")</f>
        <v/>
      </c>
      <c r="H355" s="10" t="str">
        <f>IFERROR(INDEX('04-07'!N:N,MATCH(B355,'04-07'!C:C,0),0),"")</f>
        <v/>
      </c>
      <c r="I355" s="10" t="str">
        <f>IFERROR(INDEX('04-21'!X:X,MATCH(B355,'04-21'!Z:Z,0),0),"")</f>
        <v/>
      </c>
      <c r="J355" s="10" t="str">
        <f>IFERROR(INDEX('04-28'!M:M,MATCH(B355,'04-28'!O:O,0),0),"")</f>
        <v/>
      </c>
      <c r="K355" s="10" t="str">
        <f>IFERROR(INDEX('05-26'!Y:Y,MATCH(B355,'05-26'!AA:AA,0),0),"")</f>
        <v/>
      </c>
      <c r="L355" s="10" t="str">
        <f>IFERROR(INDEX('06-16'!X:X,MATCH(B355,'06-16'!Z:Z,0),0),"")</f>
        <v/>
      </c>
      <c r="M355" s="10" t="str">
        <f>IFERROR(INDEX('07-08'!S:S,MATCH(B355,'07-08'!B:B,0),0),"")</f>
        <v/>
      </c>
      <c r="N355" s="10">
        <f>IFERROR(INDEX('07-21'!V:V,MATCH(B355,'07-21'!X:X,0),0),"")</f>
        <v>482</v>
      </c>
      <c r="O355" s="10" t="str">
        <f>IFERROR(INDEX('08-04'!H:H,MATCH(B355,'08-04'!I:I,0),0),"")</f>
        <v/>
      </c>
      <c r="P355" s="10" t="str">
        <f>IFERROR(INDEX('08-05'!R:R,MATCH(B355,'08-05'!S:S,0),0),"")</f>
        <v/>
      </c>
      <c r="Q355" s="10" t="str">
        <f>IFERROR(INDEX('08-18'!U:U,MATCH(B355,'08-18'!V:V,0),0),"")</f>
        <v/>
      </c>
      <c r="R355" s="5">
        <f>IFERROR(INDEX('09-01'!M:M,MATCH(B355,'09-01'!N:N,0),0),"")</f>
        <v>512</v>
      </c>
      <c r="S355" s="9">
        <f t="shared" si="17"/>
        <v>2</v>
      </c>
      <c r="T355" s="44">
        <f t="shared" si="18"/>
        <v>994</v>
      </c>
      <c r="U355" s="44">
        <f t="shared" si="20"/>
        <v>497</v>
      </c>
      <c r="V355" s="44" t="str">
        <f>IFERROR(SUMPRODUCT(LARGE(G355:R355,{1;2;3;4;5})),"NA")</f>
        <v>NA</v>
      </c>
      <c r="W355" s="45" t="str">
        <f>IFERROR(SUMPRODUCT(LARGE(G355:R355,{1;2;3;4;5;6;7;8;9;10})),"NA")</f>
        <v>NA</v>
      </c>
    </row>
    <row r="356" spans="1:23" s="25" customFormat="1" x14ac:dyDescent="0.25">
      <c r="A356" s="14">
        <v>353</v>
      </c>
      <c r="B356" s="2" t="s">
        <v>2320</v>
      </c>
      <c r="C356" s="1"/>
      <c r="D356" s="1"/>
      <c r="E356" s="1"/>
      <c r="F356" s="2"/>
      <c r="G356" s="9" t="str">
        <f>IFERROR(INDEX(akva!I:I,MATCH(B356,akva!K:K,0),0),"")</f>
        <v/>
      </c>
      <c r="H356" s="10" t="str">
        <f>IFERROR(INDEX('04-07'!N:N,MATCH(B356,'04-07'!C:C,0),0),"")</f>
        <v/>
      </c>
      <c r="I356" s="10" t="str">
        <f>IFERROR(INDEX('04-21'!X:X,MATCH(B356,'04-21'!Z:Z,0),0),"")</f>
        <v/>
      </c>
      <c r="J356" s="10" t="str">
        <f>IFERROR(INDEX('04-28'!M:M,MATCH(B356,'04-28'!O:O,0),0),"")</f>
        <v/>
      </c>
      <c r="K356" s="10" t="str">
        <f>IFERROR(INDEX('05-26'!Y:Y,MATCH(B356,'05-26'!AA:AA,0),0),"")</f>
        <v/>
      </c>
      <c r="L356" s="10" t="str">
        <f>IFERROR(INDEX('06-16'!X:X,MATCH(B356,'06-16'!Z:Z,0),0),"")</f>
        <v/>
      </c>
      <c r="M356" s="10" t="str">
        <f>IFERROR(INDEX('07-08'!S:S,MATCH(B356,'07-08'!B:B,0),0),"")</f>
        <v/>
      </c>
      <c r="N356" s="10">
        <f>IFERROR(INDEX('07-21'!V:V,MATCH(B356,'07-21'!X:X,0),0),"")</f>
        <v>478</v>
      </c>
      <c r="O356" s="10" t="str">
        <f>IFERROR(INDEX('08-04'!H:H,MATCH(B356,'08-04'!I:I,0),0),"")</f>
        <v/>
      </c>
      <c r="P356" s="10" t="str">
        <f>IFERROR(INDEX('08-05'!R:R,MATCH(B356,'08-05'!S:S,0),0),"")</f>
        <v/>
      </c>
      <c r="Q356" s="10">
        <f>IFERROR(INDEX('08-18'!U:U,MATCH(B356,'08-18'!V:V,0),0),"")</f>
        <v>509</v>
      </c>
      <c r="R356" s="5" t="str">
        <f>IFERROR(INDEX('09-01'!M:M,MATCH(B356,'09-01'!N:N,0),0),"")</f>
        <v/>
      </c>
      <c r="S356" s="9">
        <f t="shared" si="17"/>
        <v>2</v>
      </c>
      <c r="T356" s="44">
        <f t="shared" si="18"/>
        <v>987</v>
      </c>
      <c r="U356" s="44">
        <f t="shared" si="20"/>
        <v>493.5</v>
      </c>
      <c r="V356" s="44" t="str">
        <f>IFERROR(SUMPRODUCT(LARGE(G356:R356,{1;2;3;4;5})),"NA")</f>
        <v>NA</v>
      </c>
      <c r="W356" s="45" t="str">
        <f>IFERROR(SUMPRODUCT(LARGE(G356:R356,{1;2;3;4;5;6;7;8;9;10})),"NA")</f>
        <v>NA</v>
      </c>
    </row>
    <row r="357" spans="1:23" s="25" customFormat="1" x14ac:dyDescent="0.25">
      <c r="A357" s="14">
        <v>354</v>
      </c>
      <c r="B357" s="2" t="s">
        <v>1969</v>
      </c>
      <c r="C357" s="1"/>
      <c r="D357" s="1"/>
      <c r="E357" s="1"/>
      <c r="F357" s="2"/>
      <c r="G357" s="9" t="str">
        <f>IFERROR(INDEX(akva!I:I,MATCH(B357,akva!K:K,0),0),"")</f>
        <v/>
      </c>
      <c r="H357" s="10" t="str">
        <f>IFERROR(INDEX('04-07'!N:N,MATCH(B357,'04-07'!C:C,0),0),"")</f>
        <v/>
      </c>
      <c r="I357" s="10" t="str">
        <f>IFERROR(INDEX('04-21'!X:X,MATCH(B357,'04-21'!Z:Z,0),0),"")</f>
        <v/>
      </c>
      <c r="J357" s="10" t="str">
        <f>IFERROR(INDEX('04-28'!M:M,MATCH(B357,'04-28'!O:O,0),0),"")</f>
        <v/>
      </c>
      <c r="K357" s="10" t="str">
        <f>IFERROR(INDEX('05-26'!Y:Y,MATCH(B357,'05-26'!AA:AA,0),0),"")</f>
        <v/>
      </c>
      <c r="L357" s="10" t="str">
        <f>IFERROR(INDEX('06-16'!X:X,MATCH(B357,'06-16'!Z:Z,0),0),"")</f>
        <v/>
      </c>
      <c r="M357" s="10">
        <f>IFERROR(INDEX('07-08'!S:S,MATCH(B357,'07-08'!B:B,0),0),"")</f>
        <v>978</v>
      </c>
      <c r="N357" s="10" t="str">
        <f>IFERROR(INDEX('07-21'!V:V,MATCH(B357,'07-21'!X:X,0),0),"")</f>
        <v/>
      </c>
      <c r="O357" s="10" t="str">
        <f>IFERROR(INDEX('08-04'!H:H,MATCH(B357,'08-04'!I:I,0),0),"")</f>
        <v/>
      </c>
      <c r="P357" s="10" t="str">
        <f>IFERROR(INDEX('08-05'!R:R,MATCH(B357,'08-05'!S:S,0),0),"")</f>
        <v/>
      </c>
      <c r="Q357" s="10" t="str">
        <f>IFERROR(INDEX('08-18'!U:U,MATCH(B357,'08-18'!V:V,0),0),"")</f>
        <v/>
      </c>
      <c r="R357" s="5" t="str">
        <f>IFERROR(INDEX('09-01'!M:M,MATCH(B357,'09-01'!N:N,0),0),"")</f>
        <v/>
      </c>
      <c r="S357" s="9">
        <f t="shared" si="17"/>
        <v>1</v>
      </c>
      <c r="T357" s="44">
        <f t="shared" si="18"/>
        <v>978</v>
      </c>
      <c r="U357" s="44">
        <f t="shared" si="20"/>
        <v>978</v>
      </c>
      <c r="V357" s="44" t="str">
        <f>IFERROR(SUMPRODUCT(LARGE(G357:R357,{1;2;3;4;5})),"NA")</f>
        <v>NA</v>
      </c>
      <c r="W357" s="45" t="str">
        <f>IFERROR(SUMPRODUCT(LARGE(G357:R357,{1;2;3;4;5;6;7;8;9;10})),"NA")</f>
        <v>NA</v>
      </c>
    </row>
    <row r="358" spans="1:23" s="25" customFormat="1" x14ac:dyDescent="0.25">
      <c r="A358" s="14">
        <v>355</v>
      </c>
      <c r="B358" s="2" t="s">
        <v>1550</v>
      </c>
      <c r="C358" s="1"/>
      <c r="D358" s="1"/>
      <c r="E358" s="1"/>
      <c r="F358" s="2"/>
      <c r="G358" s="9" t="str">
        <f>IFERROR(INDEX(akva!I:I,MATCH(B358,akva!K:K,0),0),"")</f>
        <v/>
      </c>
      <c r="H358" s="10" t="str">
        <f>IFERROR(INDEX('04-07'!N:N,MATCH(B358,'04-07'!C:C,0),0),"")</f>
        <v/>
      </c>
      <c r="I358" s="10">
        <f>IFERROR(INDEX('04-21'!X:X,MATCH(B358,'04-21'!Z:Z,0),0),"")</f>
        <v>481</v>
      </c>
      <c r="J358" s="10" t="str">
        <f>IFERROR(INDEX('04-28'!M:M,MATCH(B358,'04-28'!O:O,0),0),"")</f>
        <v/>
      </c>
      <c r="K358" s="10" t="str">
        <f>IFERROR(INDEX('05-26'!Y:Y,MATCH(B358,'05-26'!AA:AA,0),0),"")</f>
        <v/>
      </c>
      <c r="L358" s="10" t="str">
        <f>IFERROR(INDEX('06-16'!X:X,MATCH(B358,'06-16'!Z:Z,0),0),"")</f>
        <v/>
      </c>
      <c r="M358" s="10" t="str">
        <f>IFERROR(INDEX('07-08'!S:S,MATCH(B358,'07-08'!B:B,0),0),"")</f>
        <v/>
      </c>
      <c r="N358" s="10">
        <f>IFERROR(INDEX('07-21'!V:V,MATCH(B358,'07-21'!X:X,0),0),"")</f>
        <v>491</v>
      </c>
      <c r="O358" s="10" t="str">
        <f>IFERROR(INDEX('08-04'!H:H,MATCH(B358,'08-04'!I:I,0),0),"")</f>
        <v/>
      </c>
      <c r="P358" s="10" t="str">
        <f>IFERROR(INDEX('08-05'!R:R,MATCH(B358,'08-05'!S:S,0),0),"")</f>
        <v/>
      </c>
      <c r="Q358" s="10" t="str">
        <f>IFERROR(INDEX('08-18'!U:U,MATCH(B358,'08-18'!V:V,0),0),"")</f>
        <v/>
      </c>
      <c r="R358" s="5" t="str">
        <f>IFERROR(INDEX('09-01'!M:M,MATCH(B358,'09-01'!N:N,0),0),"")</f>
        <v/>
      </c>
      <c r="S358" s="9">
        <f t="shared" si="17"/>
        <v>2</v>
      </c>
      <c r="T358" s="44">
        <f t="shared" si="18"/>
        <v>972</v>
      </c>
      <c r="U358" s="44">
        <f t="shared" si="20"/>
        <v>486</v>
      </c>
      <c r="V358" s="44" t="str">
        <f>IFERROR(SUMPRODUCT(LARGE(G358:R358,{1;2;3;4;5})),"NA")</f>
        <v>NA</v>
      </c>
      <c r="W358" s="45" t="str">
        <f>IFERROR(SUMPRODUCT(LARGE(G358:R358,{1;2;3;4;5;6;7;8;9;10})),"NA")</f>
        <v>NA</v>
      </c>
    </row>
    <row r="359" spans="1:23" s="25" customFormat="1" x14ac:dyDescent="0.25">
      <c r="A359" s="14">
        <v>356</v>
      </c>
      <c r="B359" s="2" t="s">
        <v>1929</v>
      </c>
      <c r="C359" s="1"/>
      <c r="D359" s="1"/>
      <c r="E359" s="1"/>
      <c r="F359" s="2"/>
      <c r="G359" s="9" t="str">
        <f>IFERROR(INDEX(akva!I:I,MATCH(B359,akva!K:K,0),0),"")</f>
        <v/>
      </c>
      <c r="H359" s="10" t="str">
        <f>IFERROR(INDEX('04-07'!N:N,MATCH(B359,'04-07'!C:C,0),0),"")</f>
        <v/>
      </c>
      <c r="I359" s="10" t="str">
        <f>IFERROR(INDEX('04-21'!X:X,MATCH(B359,'04-21'!Z:Z,0),0),"")</f>
        <v/>
      </c>
      <c r="J359" s="10" t="str">
        <f>IFERROR(INDEX('04-28'!M:M,MATCH(B359,'04-28'!O:O,0),0),"")</f>
        <v/>
      </c>
      <c r="K359" s="10" t="str">
        <f>IFERROR(INDEX('05-26'!Y:Y,MATCH(B359,'05-26'!AA:AA,0),0),"")</f>
        <v/>
      </c>
      <c r="L359" s="10">
        <f>IFERROR(INDEX('06-16'!X:X,MATCH(B359,'06-16'!Z:Z,0),0),"")</f>
        <v>472</v>
      </c>
      <c r="M359" s="10" t="str">
        <f>IFERROR(INDEX('07-08'!S:S,MATCH(B359,'07-08'!B:B,0),0),"")</f>
        <v/>
      </c>
      <c r="N359" s="10">
        <f>IFERROR(INDEX('07-21'!V:V,MATCH(B359,'07-21'!X:X,0),0),"")</f>
        <v>493</v>
      </c>
      <c r="O359" s="10" t="str">
        <f>IFERROR(INDEX('08-04'!H:H,MATCH(B359,'08-04'!I:I,0),0),"")</f>
        <v/>
      </c>
      <c r="P359" s="10" t="str">
        <f>IFERROR(INDEX('08-05'!R:R,MATCH(B359,'08-05'!S:S,0),0),"")</f>
        <v/>
      </c>
      <c r="Q359" s="10" t="str">
        <f>IFERROR(INDEX('08-18'!U:U,MATCH(B359,'08-18'!V:V,0),0),"")</f>
        <v/>
      </c>
      <c r="R359" s="5" t="str">
        <f>IFERROR(INDEX('09-01'!M:M,MATCH(B359,'09-01'!N:N,0),0),"")</f>
        <v/>
      </c>
      <c r="S359" s="9">
        <f t="shared" si="17"/>
        <v>2</v>
      </c>
      <c r="T359" s="44">
        <f t="shared" si="18"/>
        <v>965</v>
      </c>
      <c r="U359" s="44">
        <f t="shared" si="20"/>
        <v>482.5</v>
      </c>
      <c r="V359" s="44" t="str">
        <f>IFERROR(SUMPRODUCT(LARGE(G359:R359,{1;2;3;4;5})),"NA")</f>
        <v>NA</v>
      </c>
      <c r="W359" s="45" t="str">
        <f>IFERROR(SUMPRODUCT(LARGE(G359:R359,{1;2;3;4;5;6;7;8;9;10})),"NA")</f>
        <v>NA</v>
      </c>
    </row>
    <row r="360" spans="1:23" s="25" customFormat="1" x14ac:dyDescent="0.25">
      <c r="A360" s="14">
        <v>357</v>
      </c>
      <c r="B360" s="2" t="s">
        <v>1971</v>
      </c>
      <c r="C360" s="1"/>
      <c r="D360" s="1"/>
      <c r="E360" s="1"/>
      <c r="F360" s="2"/>
      <c r="G360" s="9" t="str">
        <f>IFERROR(INDEX(akva!I:I,MATCH(B360,akva!K:K,0),0),"")</f>
        <v/>
      </c>
      <c r="H360" s="10" t="str">
        <f>IFERROR(INDEX('04-07'!N:N,MATCH(B360,'04-07'!C:C,0),0),"")</f>
        <v/>
      </c>
      <c r="I360" s="10" t="str">
        <f>IFERROR(INDEX('04-21'!X:X,MATCH(B360,'04-21'!Z:Z,0),0),"")</f>
        <v/>
      </c>
      <c r="J360" s="10" t="str">
        <f>IFERROR(INDEX('04-28'!M:M,MATCH(B360,'04-28'!O:O,0),0),"")</f>
        <v/>
      </c>
      <c r="K360" s="10" t="str">
        <f>IFERROR(INDEX('05-26'!Y:Y,MATCH(B360,'05-26'!AA:AA,0),0),"")</f>
        <v/>
      </c>
      <c r="L360" s="10" t="str">
        <f>IFERROR(INDEX('06-16'!X:X,MATCH(B360,'06-16'!Z:Z,0),0),"")</f>
        <v/>
      </c>
      <c r="M360" s="10">
        <f>IFERROR(INDEX('07-08'!S:S,MATCH(B360,'07-08'!B:B,0),0),"")</f>
        <v>963</v>
      </c>
      <c r="N360" s="10" t="str">
        <f>IFERROR(INDEX('07-21'!V:V,MATCH(B360,'07-21'!X:X,0),0),"")</f>
        <v/>
      </c>
      <c r="O360" s="10" t="str">
        <f>IFERROR(INDEX('08-04'!H:H,MATCH(B360,'08-04'!I:I,0),0),"")</f>
        <v/>
      </c>
      <c r="P360" s="10" t="str">
        <f>IFERROR(INDEX('08-05'!R:R,MATCH(B360,'08-05'!S:S,0),0),"")</f>
        <v/>
      </c>
      <c r="Q360" s="10" t="str">
        <f>IFERROR(INDEX('08-18'!U:U,MATCH(B360,'08-18'!V:V,0),0),"")</f>
        <v/>
      </c>
      <c r="R360" s="5" t="str">
        <f>IFERROR(INDEX('09-01'!M:M,MATCH(B360,'09-01'!N:N,0),0),"")</f>
        <v/>
      </c>
      <c r="S360" s="9">
        <f t="shared" si="17"/>
        <v>1</v>
      </c>
      <c r="T360" s="44">
        <f t="shared" si="18"/>
        <v>963</v>
      </c>
      <c r="U360" s="44">
        <f t="shared" si="20"/>
        <v>963</v>
      </c>
      <c r="V360" s="44" t="str">
        <f>IFERROR(SUMPRODUCT(LARGE(G360:R360,{1;2;3;4;5})),"NA")</f>
        <v>NA</v>
      </c>
      <c r="W360" s="45" t="str">
        <f>IFERROR(SUMPRODUCT(LARGE(G360:R360,{1;2;3;4;5;6;7;8;9;10})),"NA")</f>
        <v>NA</v>
      </c>
    </row>
    <row r="361" spans="1:23" s="25" customFormat="1" x14ac:dyDescent="0.25">
      <c r="A361" s="14">
        <v>358</v>
      </c>
      <c r="B361" s="2" t="s">
        <v>824</v>
      </c>
      <c r="C361" s="1"/>
      <c r="D361" s="1"/>
      <c r="E361" s="1"/>
      <c r="F361" s="2"/>
      <c r="G361" s="9">
        <f>IFERROR(INDEX(akva!I:I,MATCH(B361,akva!K:K,0),0),"")</f>
        <v>961</v>
      </c>
      <c r="H361" s="10" t="str">
        <f>IFERROR(INDEX('04-07'!N:N,MATCH(B361,'04-07'!C:C,0),0),"")</f>
        <v/>
      </c>
      <c r="I361" s="10" t="str">
        <f>IFERROR(INDEX('04-21'!X:X,MATCH(B361,'04-21'!Z:Z,0),0),"")</f>
        <v/>
      </c>
      <c r="J361" s="10" t="str">
        <f>IFERROR(INDEX('04-28'!M:M,MATCH(B361,'04-28'!O:O,0),0),"")</f>
        <v/>
      </c>
      <c r="K361" s="10" t="str">
        <f>IFERROR(INDEX('05-26'!Y:Y,MATCH(B361,'05-26'!AA:AA,0),0),"")</f>
        <v/>
      </c>
      <c r="L361" s="10" t="str">
        <f>IFERROR(INDEX('06-16'!X:X,MATCH(B361,'06-16'!Z:Z,0),0),"")</f>
        <v/>
      </c>
      <c r="M361" s="10" t="str">
        <f>IFERROR(INDEX('07-08'!S:S,MATCH(B361,'07-08'!B:B,0),0),"")</f>
        <v/>
      </c>
      <c r="N361" s="10" t="str">
        <f>IFERROR(INDEX('07-21'!V:V,MATCH(B361,'07-21'!X:X,0),0),"")</f>
        <v/>
      </c>
      <c r="O361" s="10" t="str">
        <f>IFERROR(INDEX('08-04'!H:H,MATCH(B361,'08-04'!I:I,0),0),"")</f>
        <v/>
      </c>
      <c r="P361" s="10" t="str">
        <f>IFERROR(INDEX('08-05'!R:R,MATCH(B361,'08-05'!S:S,0),0),"")</f>
        <v/>
      </c>
      <c r="Q361" s="10" t="str">
        <f>IFERROR(INDEX('08-18'!U:U,MATCH(B361,'08-18'!V:V,0),0),"")</f>
        <v/>
      </c>
      <c r="R361" s="5" t="str">
        <f>IFERROR(INDEX('09-01'!M:M,MATCH(B361,'09-01'!N:N,0),0),"")</f>
        <v/>
      </c>
      <c r="S361" s="9">
        <f t="shared" si="17"/>
        <v>1</v>
      </c>
      <c r="T361" s="44">
        <f t="shared" si="18"/>
        <v>961</v>
      </c>
      <c r="U361" s="44">
        <f t="shared" si="20"/>
        <v>961</v>
      </c>
      <c r="V361" s="44" t="str">
        <f>IFERROR(SUMPRODUCT(LARGE(G361:R361,{1;2;3;4;5})),"NA")</f>
        <v>NA</v>
      </c>
      <c r="W361" s="45" t="str">
        <f>IFERROR(SUMPRODUCT(LARGE(G361:R361,{1;2;3;4;5;6;7;8;9;10})),"NA")</f>
        <v>NA</v>
      </c>
    </row>
    <row r="362" spans="1:23" s="25" customFormat="1" x14ac:dyDescent="0.25">
      <c r="A362" s="14">
        <v>359</v>
      </c>
      <c r="B362" s="2" t="s">
        <v>1973</v>
      </c>
      <c r="C362" s="1"/>
      <c r="D362" s="1"/>
      <c r="E362" s="1"/>
      <c r="F362" s="2"/>
      <c r="G362" s="9" t="str">
        <f>IFERROR(INDEX(akva!I:I,MATCH(B362,akva!K:K,0),0),"")</f>
        <v/>
      </c>
      <c r="H362" s="10" t="str">
        <f>IFERROR(INDEX('04-07'!N:N,MATCH(B362,'04-07'!C:C,0),0),"")</f>
        <v/>
      </c>
      <c r="I362" s="10" t="str">
        <f>IFERROR(INDEX('04-21'!X:X,MATCH(B362,'04-21'!Z:Z,0),0),"")</f>
        <v/>
      </c>
      <c r="J362" s="10" t="str">
        <f>IFERROR(INDEX('04-28'!M:M,MATCH(B362,'04-28'!O:O,0),0),"")</f>
        <v/>
      </c>
      <c r="K362" s="10" t="str">
        <f>IFERROR(INDEX('05-26'!Y:Y,MATCH(B362,'05-26'!AA:AA,0),0),"")</f>
        <v/>
      </c>
      <c r="L362" s="10" t="str">
        <f>IFERROR(INDEX('06-16'!X:X,MATCH(B362,'06-16'!Z:Z,0),0),"")</f>
        <v/>
      </c>
      <c r="M362" s="10">
        <f>IFERROR(INDEX('07-08'!S:S,MATCH(B362,'07-08'!B:B,0),0),"")</f>
        <v>940</v>
      </c>
      <c r="N362" s="10" t="str">
        <f>IFERROR(INDEX('07-21'!V:V,MATCH(B362,'07-21'!X:X,0),0),"")</f>
        <v/>
      </c>
      <c r="O362" s="10" t="str">
        <f>IFERROR(INDEX('08-04'!H:H,MATCH(B362,'08-04'!I:I,0),0),"")</f>
        <v/>
      </c>
      <c r="P362" s="10" t="str">
        <f>IFERROR(INDEX('08-05'!R:R,MATCH(B362,'08-05'!S:S,0),0),"")</f>
        <v/>
      </c>
      <c r="Q362" s="10" t="str">
        <f>IFERROR(INDEX('08-18'!U:U,MATCH(B362,'08-18'!V:V,0),0),"")</f>
        <v/>
      </c>
      <c r="R362" s="5" t="str">
        <f>IFERROR(INDEX('09-01'!M:M,MATCH(B362,'09-01'!N:N,0),0),"")</f>
        <v/>
      </c>
      <c r="S362" s="9">
        <f t="shared" si="17"/>
        <v>1</v>
      </c>
      <c r="T362" s="44">
        <f t="shared" si="18"/>
        <v>940</v>
      </c>
      <c r="U362" s="44">
        <f t="shared" si="20"/>
        <v>940</v>
      </c>
      <c r="V362" s="44" t="str">
        <f>IFERROR(SUMPRODUCT(LARGE(G362:R362,{1;2;3;4;5})),"NA")</f>
        <v>NA</v>
      </c>
      <c r="W362" s="45" t="str">
        <f>IFERROR(SUMPRODUCT(LARGE(G362:R362,{1;2;3;4;5;6;7;8;9;10})),"NA")</f>
        <v>NA</v>
      </c>
    </row>
    <row r="363" spans="1:23" s="25" customFormat="1" x14ac:dyDescent="0.25">
      <c r="A363" s="14">
        <v>360</v>
      </c>
      <c r="B363" s="2" t="s">
        <v>709</v>
      </c>
      <c r="C363" s="1"/>
      <c r="D363" s="1"/>
      <c r="E363" s="1"/>
      <c r="F363" s="2"/>
      <c r="G363" s="9" t="str">
        <f>IFERROR(INDEX(akva!I:I,MATCH(B363,akva!K:K,0),0),"")</f>
        <v/>
      </c>
      <c r="H363" s="10">
        <f>IFERROR(INDEX('04-07'!N:N,MATCH(B363,'04-07'!C:C,0),0),"")</f>
        <v>938</v>
      </c>
      <c r="I363" s="10" t="str">
        <f>IFERROR(INDEX('04-21'!X:X,MATCH(B363,'04-21'!Z:Z,0),0),"")</f>
        <v/>
      </c>
      <c r="J363" s="10" t="str">
        <f>IFERROR(INDEX('04-28'!M:M,MATCH(B363,'04-28'!O:O,0),0),"")</f>
        <v/>
      </c>
      <c r="K363" s="10" t="str">
        <f>IFERROR(INDEX('05-26'!Y:Y,MATCH(B363,'05-26'!AA:AA,0),0),"")</f>
        <v/>
      </c>
      <c r="L363" s="10" t="str">
        <f>IFERROR(INDEX('06-16'!X:X,MATCH(B363,'06-16'!Z:Z,0),0),"")</f>
        <v/>
      </c>
      <c r="M363" s="10" t="str">
        <f>IFERROR(INDEX('07-08'!S:S,MATCH(B363,'07-08'!B:B,0),0),"")</f>
        <v/>
      </c>
      <c r="N363" s="10" t="str">
        <f>IFERROR(INDEX('07-21'!V:V,MATCH(B363,'07-21'!X:X,0),0),"")</f>
        <v/>
      </c>
      <c r="O363" s="10" t="str">
        <f>IFERROR(INDEX('08-04'!H:H,MATCH(B363,'08-04'!I:I,0),0),"")</f>
        <v/>
      </c>
      <c r="P363" s="10" t="str">
        <f>IFERROR(INDEX('08-05'!R:R,MATCH(B363,'08-05'!S:S,0),0),"")</f>
        <v/>
      </c>
      <c r="Q363" s="10" t="str">
        <f>IFERROR(INDEX('08-18'!U:U,MATCH(B363,'08-18'!V:V,0),0),"")</f>
        <v/>
      </c>
      <c r="R363" s="5" t="str">
        <f>IFERROR(INDEX('09-01'!M:M,MATCH(B363,'09-01'!N:N,0),0),"")</f>
        <v/>
      </c>
      <c r="S363" s="9">
        <f t="shared" si="17"/>
        <v>1</v>
      </c>
      <c r="T363" s="44">
        <f t="shared" si="18"/>
        <v>938</v>
      </c>
      <c r="U363" s="44">
        <f t="shared" si="20"/>
        <v>938</v>
      </c>
      <c r="V363" s="44" t="str">
        <f>IFERROR(SUMPRODUCT(LARGE(G363:R363,{1;2;3;4;5})),"NA")</f>
        <v>NA</v>
      </c>
      <c r="W363" s="45" t="str">
        <f>IFERROR(SUMPRODUCT(LARGE(G363:R363,{1;2;3;4;5;6;7;8;9;10})),"NA")</f>
        <v>NA</v>
      </c>
    </row>
    <row r="364" spans="1:23" s="25" customFormat="1" x14ac:dyDescent="0.25">
      <c r="A364" s="14">
        <v>361</v>
      </c>
      <c r="B364" s="2" t="s">
        <v>2562</v>
      </c>
      <c r="C364" s="1"/>
      <c r="D364" s="1"/>
      <c r="E364" s="1"/>
      <c r="F364" s="2"/>
      <c r="G364" s="9" t="str">
        <f>IFERROR(INDEX(akva!I:I,MATCH(B364,akva!K:K,0),0),"")</f>
        <v/>
      </c>
      <c r="H364" s="10" t="str">
        <f>IFERROR(INDEX('04-07'!N:N,MATCH(B364,'04-07'!C:C,0),0),"")</f>
        <v/>
      </c>
      <c r="I364" s="10" t="str">
        <f>IFERROR(INDEX('04-21'!X:X,MATCH(B364,'04-21'!Z:Z,0),0),"")</f>
        <v/>
      </c>
      <c r="J364" s="10" t="str">
        <f>IFERROR(INDEX('04-28'!M:M,MATCH(B364,'04-28'!O:O,0),0),"")</f>
        <v/>
      </c>
      <c r="K364" s="10" t="str">
        <f>IFERROR(INDEX('05-26'!Y:Y,MATCH(B364,'05-26'!AA:AA,0),0),"")</f>
        <v/>
      </c>
      <c r="L364" s="10" t="str">
        <f>IFERROR(INDEX('06-16'!X:X,MATCH(B364,'06-16'!Z:Z,0),0),"")</f>
        <v/>
      </c>
      <c r="M364" s="10" t="str">
        <f>IFERROR(INDEX('07-08'!S:S,MATCH(B364,'07-08'!B:B,0),0),"")</f>
        <v/>
      </c>
      <c r="N364" s="10" t="str">
        <f>IFERROR(INDEX('07-21'!V:V,MATCH(B364,'07-21'!X:X,0),0),"")</f>
        <v/>
      </c>
      <c r="O364" s="10" t="str">
        <f>IFERROR(INDEX('08-04'!H:H,MATCH(B364,'08-04'!I:I,0),0),"")</f>
        <v/>
      </c>
      <c r="P364" s="10">
        <f>IFERROR(INDEX('08-05'!R:R,MATCH(B364,'08-05'!S:S,0),0),"")</f>
        <v>936</v>
      </c>
      <c r="Q364" s="10" t="str">
        <f>IFERROR(INDEX('08-18'!U:U,MATCH(B364,'08-18'!V:V,0),0),"")</f>
        <v/>
      </c>
      <c r="R364" s="5" t="str">
        <f>IFERROR(INDEX('09-01'!M:M,MATCH(B364,'09-01'!N:N,0),0),"")</f>
        <v/>
      </c>
      <c r="S364" s="9">
        <f t="shared" si="17"/>
        <v>1</v>
      </c>
      <c r="T364" s="44">
        <f t="shared" si="18"/>
        <v>936</v>
      </c>
      <c r="U364" s="44">
        <f t="shared" si="20"/>
        <v>936</v>
      </c>
      <c r="V364" s="44" t="str">
        <f>IFERROR(SUMPRODUCT(LARGE(G364:R364,{1;2;3;4;5})),"NA")</f>
        <v>NA</v>
      </c>
      <c r="W364" s="45" t="str">
        <f>IFERROR(SUMPRODUCT(LARGE(G364:R364,{1;2;3;4;5;6;7;8;9;10})),"NA")</f>
        <v>NA</v>
      </c>
    </row>
    <row r="365" spans="1:23" s="25" customFormat="1" x14ac:dyDescent="0.25">
      <c r="A365" s="14">
        <v>362</v>
      </c>
      <c r="B365" s="2" t="s">
        <v>62</v>
      </c>
      <c r="C365" s="1"/>
      <c r="D365" s="1"/>
      <c r="E365" s="1"/>
      <c r="F365" s="2"/>
      <c r="G365" s="9">
        <f>IFERROR(INDEX(akva!I:I,MATCH(B365,akva!K:K,0),0),"")</f>
        <v>411</v>
      </c>
      <c r="H365" s="10" t="str">
        <f>IFERROR(INDEX('04-07'!N:N,MATCH(B365,'04-07'!C:C,0),0),"")</f>
        <v/>
      </c>
      <c r="I365" s="10" t="str">
        <f>IFERROR(INDEX('04-21'!X:X,MATCH(B365,'04-21'!Z:Z,0),0),"")</f>
        <v/>
      </c>
      <c r="J365" s="10">
        <f>IFERROR(INDEX('04-28'!M:M,MATCH(B365,'04-28'!O:O,0),0),"")</f>
        <v>520</v>
      </c>
      <c r="K365" s="10" t="str">
        <f>IFERROR(INDEX('05-26'!Y:Y,MATCH(B365,'05-26'!AA:AA,0),0),"")</f>
        <v/>
      </c>
      <c r="L365" s="10" t="str">
        <f>IFERROR(INDEX('06-16'!X:X,MATCH(B365,'06-16'!Z:Z,0),0),"")</f>
        <v/>
      </c>
      <c r="M365" s="10" t="str">
        <f>IFERROR(INDEX('07-08'!S:S,MATCH(B365,'07-08'!B:B,0),0),"")</f>
        <v/>
      </c>
      <c r="N365" s="10" t="str">
        <f>IFERROR(INDEX('07-21'!V:V,MATCH(B365,'07-21'!X:X,0),0),"")</f>
        <v/>
      </c>
      <c r="O365" s="10" t="str">
        <f>IFERROR(INDEX('08-04'!H:H,MATCH(B365,'08-04'!I:I,0),0),"")</f>
        <v/>
      </c>
      <c r="P365" s="10" t="str">
        <f>IFERROR(INDEX('08-05'!R:R,MATCH(B365,'08-05'!S:S,0),0),"")</f>
        <v/>
      </c>
      <c r="Q365" s="10" t="str">
        <f>IFERROR(INDEX('08-18'!U:U,MATCH(B365,'08-18'!V:V,0),0),"")</f>
        <v/>
      </c>
      <c r="R365" s="5" t="str">
        <f>IFERROR(INDEX('09-01'!M:M,MATCH(B365,'09-01'!N:N,0),0),"")</f>
        <v/>
      </c>
      <c r="S365" s="9">
        <f t="shared" si="17"/>
        <v>2</v>
      </c>
      <c r="T365" s="44">
        <f t="shared" si="18"/>
        <v>931</v>
      </c>
      <c r="U365" s="44">
        <f t="shared" si="20"/>
        <v>465.5</v>
      </c>
      <c r="V365" s="44" t="str">
        <f>IFERROR(SUMPRODUCT(LARGE(G365:R365,{1;2;3;4;5})),"NA")</f>
        <v>NA</v>
      </c>
      <c r="W365" s="45" t="str">
        <f>IFERROR(SUMPRODUCT(LARGE(G365:R365,{1;2;3;4;5;6;7;8;9;10})),"NA")</f>
        <v>NA</v>
      </c>
    </row>
    <row r="366" spans="1:23" s="25" customFormat="1" x14ac:dyDescent="0.25">
      <c r="A366" s="14">
        <v>363</v>
      </c>
      <c r="B366" s="2" t="s">
        <v>150</v>
      </c>
      <c r="C366" s="1"/>
      <c r="D366" s="1"/>
      <c r="E366" s="1"/>
      <c r="F366" s="2"/>
      <c r="G366" s="9">
        <f>IFERROR(INDEX(akva!I:I,MATCH(B366,akva!K:K,0),0),"")</f>
        <v>0</v>
      </c>
      <c r="H366" s="10" t="str">
        <f>IFERROR(INDEX('04-07'!N:N,MATCH(B366,'04-07'!C:C,0),0),"")</f>
        <v/>
      </c>
      <c r="I366" s="10" t="str">
        <f>IFERROR(INDEX('04-21'!X:X,MATCH(B366,'04-21'!Z:Z,0),0),"")</f>
        <v/>
      </c>
      <c r="J366" s="10">
        <f>IFERROR(INDEX('04-28'!M:M,MATCH(B366,'04-28'!O:O,0),0),"")</f>
        <v>930</v>
      </c>
      <c r="K366" s="10" t="str">
        <f>IFERROR(INDEX('05-26'!Y:Y,MATCH(B366,'05-26'!AA:AA,0),0),"")</f>
        <v/>
      </c>
      <c r="L366" s="10" t="str">
        <f>IFERROR(INDEX('06-16'!X:X,MATCH(B366,'06-16'!Z:Z,0),0),"")</f>
        <v/>
      </c>
      <c r="M366" s="10" t="str">
        <f>IFERROR(INDEX('07-08'!S:S,MATCH(B366,'07-08'!B:B,0),0),"")</f>
        <v/>
      </c>
      <c r="N366" s="10" t="str">
        <f>IFERROR(INDEX('07-21'!V:V,MATCH(B366,'07-21'!X:X,0),0),"")</f>
        <v/>
      </c>
      <c r="O366" s="10" t="str">
        <f>IFERROR(INDEX('08-04'!H:H,MATCH(B366,'08-04'!I:I,0),0),"")</f>
        <v/>
      </c>
      <c r="P366" s="10" t="str">
        <f>IFERROR(INDEX('08-05'!R:R,MATCH(B366,'08-05'!S:S,0),0),"")</f>
        <v/>
      </c>
      <c r="Q366" s="10" t="str">
        <f>IFERROR(INDEX('08-18'!U:U,MATCH(B366,'08-18'!V:V,0),0),"")</f>
        <v/>
      </c>
      <c r="R366" s="5" t="str">
        <f>IFERROR(INDEX('09-01'!M:M,MATCH(B366,'09-01'!N:N,0),0),"")</f>
        <v/>
      </c>
      <c r="S366" s="9">
        <f t="shared" si="17"/>
        <v>1</v>
      </c>
      <c r="T366" s="44">
        <f t="shared" si="18"/>
        <v>930</v>
      </c>
      <c r="U366" s="44">
        <f t="shared" si="20"/>
        <v>930</v>
      </c>
      <c r="V366" s="44" t="str">
        <f>IFERROR(SUMPRODUCT(LARGE(G366:R366,{1;2;3;4;5})),"NA")</f>
        <v>NA</v>
      </c>
      <c r="W366" s="45" t="str">
        <f>IFERROR(SUMPRODUCT(LARGE(G366:R366,{1;2;3;4;5;6;7;8;9;10})),"NA")</f>
        <v>NA</v>
      </c>
    </row>
    <row r="367" spans="1:23" s="25" customFormat="1" x14ac:dyDescent="0.25">
      <c r="A367" s="14">
        <v>364</v>
      </c>
      <c r="B367" s="2" t="s">
        <v>2816</v>
      </c>
      <c r="C367" s="1"/>
      <c r="D367" s="1"/>
      <c r="E367" s="1"/>
      <c r="F367" s="2"/>
      <c r="G367" s="9" t="str">
        <f>IFERROR(INDEX(akva!I:I,MATCH(B367,akva!K:K,0),0),"")</f>
        <v/>
      </c>
      <c r="H367" s="10" t="str">
        <f>IFERROR(INDEX('04-07'!N:N,MATCH(B367,'04-07'!C:C,0),0),"")</f>
        <v/>
      </c>
      <c r="I367" s="10" t="str">
        <f>IFERROR(INDEX('04-21'!X:X,MATCH(B367,'04-21'!Z:Z,0),0),"")</f>
        <v/>
      </c>
      <c r="J367" s="10" t="str">
        <f>IFERROR(INDEX('04-28'!M:M,MATCH(B367,'04-28'!O:O,0),0),"")</f>
        <v/>
      </c>
      <c r="K367" s="10" t="str">
        <f>IFERROR(INDEX('05-26'!Y:Y,MATCH(B367,'05-26'!AA:AA,0),0),"")</f>
        <v/>
      </c>
      <c r="L367" s="10" t="str">
        <f>IFERROR(INDEX('06-16'!X:X,MATCH(B367,'06-16'!Z:Z,0),0),"")</f>
        <v/>
      </c>
      <c r="M367" s="10" t="str">
        <f>IFERROR(INDEX('07-08'!S:S,MATCH(B367,'07-08'!B:B,0),0),"")</f>
        <v/>
      </c>
      <c r="N367" s="10" t="str">
        <f>IFERROR(INDEX('07-21'!V:V,MATCH(B367,'07-21'!X:X,0),0),"")</f>
        <v/>
      </c>
      <c r="O367" s="10" t="str">
        <f>IFERROR(INDEX('08-04'!H:H,MATCH(B367,'08-04'!I:I,0),0),"")</f>
        <v/>
      </c>
      <c r="P367" s="10" t="str">
        <f>IFERROR(INDEX('08-05'!R:R,MATCH(B367,'08-05'!S:S,0),0),"")</f>
        <v/>
      </c>
      <c r="Q367" s="10">
        <f>IFERROR(INDEX('08-18'!U:U,MATCH(B367,'08-18'!V:V,0),0),"")</f>
        <v>485</v>
      </c>
      <c r="R367" s="5">
        <f>IFERROR(INDEX('09-01'!M:M,MATCH(B367,'09-01'!N:N,0),0),"")</f>
        <v>443</v>
      </c>
      <c r="S367" s="9">
        <f t="shared" si="17"/>
        <v>2</v>
      </c>
      <c r="T367" s="44">
        <f t="shared" si="18"/>
        <v>928</v>
      </c>
      <c r="U367" s="44">
        <f t="shared" si="20"/>
        <v>464</v>
      </c>
      <c r="V367" s="44" t="str">
        <f>IFERROR(SUMPRODUCT(LARGE(G367:R367,{1;2;3;4;5})),"NA")</f>
        <v>NA</v>
      </c>
      <c r="W367" s="45" t="str">
        <f>IFERROR(SUMPRODUCT(LARGE(G367:R367,{1;2;3;4;5;6;7;8;9;10})),"NA")</f>
        <v>NA</v>
      </c>
    </row>
    <row r="368" spans="1:23" s="25" customFormat="1" x14ac:dyDescent="0.25">
      <c r="A368" s="14">
        <v>365</v>
      </c>
      <c r="B368" s="2" t="s">
        <v>179</v>
      </c>
      <c r="C368" s="1"/>
      <c r="D368" s="1"/>
      <c r="E368" s="1"/>
      <c r="F368" s="2"/>
      <c r="G368" s="9">
        <f>IFERROR(INDEX(akva!I:I,MATCH(B368,akva!K:K,0),0),"")</f>
        <v>927</v>
      </c>
      <c r="H368" s="10" t="str">
        <f>IFERROR(INDEX('04-07'!N:N,MATCH(B368,'04-07'!C:C,0),0),"")</f>
        <v/>
      </c>
      <c r="I368" s="10" t="str">
        <f>IFERROR(INDEX('04-21'!X:X,MATCH(B368,'04-21'!Z:Z,0),0),"")</f>
        <v/>
      </c>
      <c r="J368" s="10" t="str">
        <f>IFERROR(INDEX('04-28'!M:M,MATCH(B368,'04-28'!O:O,0),0),"")</f>
        <v/>
      </c>
      <c r="K368" s="10" t="str">
        <f>IFERROR(INDEX('05-26'!Y:Y,MATCH(B368,'05-26'!AA:AA,0),0),"")</f>
        <v/>
      </c>
      <c r="L368" s="10" t="str">
        <f>IFERROR(INDEX('06-16'!X:X,MATCH(B368,'06-16'!Z:Z,0),0),"")</f>
        <v/>
      </c>
      <c r="M368" s="10" t="str">
        <f>IFERROR(INDEX('07-08'!S:S,MATCH(B368,'07-08'!B:B,0),0),"")</f>
        <v/>
      </c>
      <c r="N368" s="10" t="str">
        <f>IFERROR(INDEX('07-21'!V:V,MATCH(B368,'07-21'!X:X,0),0),"")</f>
        <v/>
      </c>
      <c r="O368" s="10" t="str">
        <f>IFERROR(INDEX('08-04'!H:H,MATCH(B368,'08-04'!I:I,0),0),"")</f>
        <v/>
      </c>
      <c r="P368" s="10" t="str">
        <f>IFERROR(INDEX('08-05'!R:R,MATCH(B368,'08-05'!S:S,0),0),"")</f>
        <v/>
      </c>
      <c r="Q368" s="10" t="str">
        <f>IFERROR(INDEX('08-18'!U:U,MATCH(B368,'08-18'!V:V,0),0),"")</f>
        <v/>
      </c>
      <c r="R368" s="5" t="str">
        <f>IFERROR(INDEX('09-01'!M:M,MATCH(B368,'09-01'!N:N,0),0),"")</f>
        <v/>
      </c>
      <c r="S368" s="9">
        <f t="shared" si="17"/>
        <v>1</v>
      </c>
      <c r="T368" s="44">
        <f t="shared" si="18"/>
        <v>927</v>
      </c>
      <c r="U368" s="44">
        <f t="shared" si="20"/>
        <v>927</v>
      </c>
      <c r="V368" s="44" t="str">
        <f>IFERROR(SUMPRODUCT(LARGE(G368:R368,{1;2;3;4;5})),"NA")</f>
        <v>NA</v>
      </c>
      <c r="W368" s="45" t="str">
        <f>IFERROR(SUMPRODUCT(LARGE(G368:R368,{1;2;3;4;5;6;7;8;9;10})),"NA")</f>
        <v>NA</v>
      </c>
    </row>
    <row r="369" spans="1:23" s="25" customFormat="1" x14ac:dyDescent="0.25">
      <c r="A369" s="14">
        <v>366</v>
      </c>
      <c r="B369" s="2" t="s">
        <v>3048</v>
      </c>
      <c r="C369" s="1"/>
      <c r="D369" s="1"/>
      <c r="E369" s="1"/>
      <c r="F369" s="2"/>
      <c r="G369" s="9" t="str">
        <f>IFERROR(INDEX(akva!I:I,MATCH(B369,akva!K:K,0),0),"")</f>
        <v/>
      </c>
      <c r="H369" s="10" t="str">
        <f>IFERROR(INDEX('04-07'!N:N,MATCH(B369,'04-07'!C:C,0),0),"")</f>
        <v/>
      </c>
      <c r="I369" s="10" t="str">
        <f>IFERROR(INDEX('04-21'!X:X,MATCH(B369,'04-21'!Z:Z,0),0),"")</f>
        <v/>
      </c>
      <c r="J369" s="10" t="str">
        <f>IFERROR(INDEX('04-28'!M:M,MATCH(B369,'04-28'!O:O,0),0),"")</f>
        <v/>
      </c>
      <c r="K369" s="10" t="str">
        <f>IFERROR(INDEX('05-26'!Y:Y,MATCH(B369,'05-26'!AA:AA,0),0),"")</f>
        <v/>
      </c>
      <c r="L369" s="10" t="str">
        <f>IFERROR(INDEX('06-16'!X:X,MATCH(B369,'06-16'!Z:Z,0),0),"")</f>
        <v/>
      </c>
      <c r="M369" s="10" t="str">
        <f>IFERROR(INDEX('07-08'!S:S,MATCH(B369,'07-08'!B:B,0),0),"")</f>
        <v/>
      </c>
      <c r="N369" s="10" t="str">
        <f>IFERROR(INDEX('07-21'!V:V,MATCH(B369,'07-21'!X:X,0),0),"")</f>
        <v/>
      </c>
      <c r="O369" s="10" t="str">
        <f>IFERROR(INDEX('08-04'!H:H,MATCH(B369,'08-04'!I:I,0),0),"")</f>
        <v/>
      </c>
      <c r="P369" s="10" t="str">
        <f>IFERROR(INDEX('08-05'!R:R,MATCH(B369,'08-05'!S:S,0),0),"")</f>
        <v/>
      </c>
      <c r="Q369" s="10" t="str">
        <f>IFERROR(INDEX('08-18'!U:U,MATCH(B369,'08-18'!V:V,0),0),"")</f>
        <v/>
      </c>
      <c r="R369" s="5">
        <f>IFERROR(INDEX('09-01'!M:M,MATCH(B369,'09-01'!N:N,0),0),"")</f>
        <v>923</v>
      </c>
      <c r="S369" s="9">
        <f t="shared" si="17"/>
        <v>1</v>
      </c>
      <c r="T369" s="44">
        <f t="shared" si="18"/>
        <v>923</v>
      </c>
      <c r="U369" s="44">
        <f t="shared" si="20"/>
        <v>923</v>
      </c>
      <c r="V369" s="44" t="str">
        <f>IFERROR(SUMPRODUCT(LARGE(G369:R369,{1;2;3;4;5})),"NA")</f>
        <v>NA</v>
      </c>
      <c r="W369" s="45" t="str">
        <f>IFERROR(SUMPRODUCT(LARGE(G369:R369,{1;2;3;4;5;6;7;8;9;10})),"NA")</f>
        <v>NA</v>
      </c>
    </row>
    <row r="370" spans="1:23" s="25" customFormat="1" x14ac:dyDescent="0.25">
      <c r="A370" s="14">
        <v>367</v>
      </c>
      <c r="B370" s="2" t="s">
        <v>1511</v>
      </c>
      <c r="C370" s="1"/>
      <c r="D370" s="1"/>
      <c r="E370" s="1"/>
      <c r="F370" s="2"/>
      <c r="G370" s="9" t="str">
        <f>IFERROR(INDEX(akva!I:I,MATCH(B370,akva!K:K,0),0),"")</f>
        <v/>
      </c>
      <c r="H370" s="10" t="str">
        <f>IFERROR(INDEX('04-07'!N:N,MATCH(B370,'04-07'!C:C,0),0),"")</f>
        <v/>
      </c>
      <c r="I370" s="10" t="str">
        <f>IFERROR(INDEX('04-21'!X:X,MATCH(B370,'04-21'!Z:Z,0),0),"")</f>
        <v/>
      </c>
      <c r="J370" s="10">
        <f>IFERROR(INDEX('04-28'!M:M,MATCH(B370,'04-28'!O:O,0),0),"")</f>
        <v>912</v>
      </c>
      <c r="K370" s="10" t="str">
        <f>IFERROR(INDEX('05-26'!Y:Y,MATCH(B370,'05-26'!AA:AA,0),0),"")</f>
        <v/>
      </c>
      <c r="L370" s="10" t="str">
        <f>IFERROR(INDEX('06-16'!X:X,MATCH(B370,'06-16'!Z:Z,0),0),"")</f>
        <v/>
      </c>
      <c r="M370" s="10" t="str">
        <f>IFERROR(INDEX('07-08'!S:S,MATCH(B370,'07-08'!B:B,0),0),"")</f>
        <v/>
      </c>
      <c r="N370" s="10" t="str">
        <f>IFERROR(INDEX('07-21'!V:V,MATCH(B370,'07-21'!X:X,0),0),"")</f>
        <v/>
      </c>
      <c r="O370" s="10" t="str">
        <f>IFERROR(INDEX('08-04'!H:H,MATCH(B370,'08-04'!I:I,0),0),"")</f>
        <v/>
      </c>
      <c r="P370" s="10" t="str">
        <f>IFERROR(INDEX('08-05'!R:R,MATCH(B370,'08-05'!S:S,0),0),"")</f>
        <v/>
      </c>
      <c r="Q370" s="10" t="str">
        <f>IFERROR(INDEX('08-18'!U:U,MATCH(B370,'08-18'!V:V,0),0),"")</f>
        <v/>
      </c>
      <c r="R370" s="5" t="str">
        <f>IFERROR(INDEX('09-01'!M:M,MATCH(B370,'09-01'!N:N,0),0),"")</f>
        <v/>
      </c>
      <c r="S370" s="9">
        <f t="shared" si="17"/>
        <v>1</v>
      </c>
      <c r="T370" s="44">
        <f t="shared" si="18"/>
        <v>912</v>
      </c>
      <c r="U370" s="44">
        <f t="shared" si="20"/>
        <v>912</v>
      </c>
      <c r="V370" s="44" t="str">
        <f>IFERROR(SUMPRODUCT(LARGE(G370:R370,{1;2;3;4;5})),"NA")</f>
        <v>NA</v>
      </c>
      <c r="W370" s="45" t="str">
        <f>IFERROR(SUMPRODUCT(LARGE(G370:R370,{1;2;3;4;5;6;7;8;9;10})),"NA")</f>
        <v>NA</v>
      </c>
    </row>
    <row r="371" spans="1:23" s="25" customFormat="1" x14ac:dyDescent="0.25">
      <c r="A371" s="14">
        <v>368</v>
      </c>
      <c r="B371" s="2" t="s">
        <v>3049</v>
      </c>
      <c r="C371" s="1"/>
      <c r="D371" s="1"/>
      <c r="E371" s="1"/>
      <c r="F371" s="2"/>
      <c r="G371" s="9" t="str">
        <f>IFERROR(INDEX(akva!I:I,MATCH(B371,akva!K:K,0),0),"")</f>
        <v/>
      </c>
      <c r="H371" s="10" t="str">
        <f>IFERROR(INDEX('04-07'!N:N,MATCH(B371,'04-07'!C:C,0),0),"")</f>
        <v/>
      </c>
      <c r="I371" s="10" t="str">
        <f>IFERROR(INDEX('04-21'!X:X,MATCH(B371,'04-21'!Z:Z,0),0),"")</f>
        <v/>
      </c>
      <c r="J371" s="10" t="str">
        <f>IFERROR(INDEX('04-28'!M:M,MATCH(B371,'04-28'!O:O,0),0),"")</f>
        <v/>
      </c>
      <c r="K371" s="10" t="str">
        <f>IFERROR(INDEX('05-26'!Y:Y,MATCH(B371,'05-26'!AA:AA,0),0),"")</f>
        <v/>
      </c>
      <c r="L371" s="10" t="str">
        <f>IFERROR(INDEX('06-16'!X:X,MATCH(B371,'06-16'!Z:Z,0),0),"")</f>
        <v/>
      </c>
      <c r="M371" s="10" t="str">
        <f>IFERROR(INDEX('07-08'!S:S,MATCH(B371,'07-08'!B:B,0),0),"")</f>
        <v/>
      </c>
      <c r="N371" s="10" t="str">
        <f>IFERROR(INDEX('07-21'!V:V,MATCH(B371,'07-21'!X:X,0),0),"")</f>
        <v/>
      </c>
      <c r="O371" s="10" t="str">
        <f>IFERROR(INDEX('08-04'!H:H,MATCH(B371,'08-04'!I:I,0),0),"")</f>
        <v/>
      </c>
      <c r="P371" s="10" t="str">
        <f>IFERROR(INDEX('08-05'!R:R,MATCH(B371,'08-05'!S:S,0),0),"")</f>
        <v/>
      </c>
      <c r="Q371" s="10" t="str">
        <f>IFERROR(INDEX('08-18'!U:U,MATCH(B371,'08-18'!V:V,0),0),"")</f>
        <v/>
      </c>
      <c r="R371" s="5">
        <f>IFERROR(INDEX('09-01'!M:M,MATCH(B371,'09-01'!N:N,0),0),"")</f>
        <v>911</v>
      </c>
      <c r="S371" s="9">
        <f t="shared" si="17"/>
        <v>1</v>
      </c>
      <c r="T371" s="44">
        <f t="shared" si="18"/>
        <v>911</v>
      </c>
      <c r="U371" s="44">
        <f t="shared" si="20"/>
        <v>911</v>
      </c>
      <c r="V371" s="44" t="str">
        <f>IFERROR(SUMPRODUCT(LARGE(G371:R371,{1;2;3;4;5})),"NA")</f>
        <v>NA</v>
      </c>
      <c r="W371" s="45" t="str">
        <f>IFERROR(SUMPRODUCT(LARGE(G371:R371,{1;2;3;4;5;6;7;8;9;10})),"NA")</f>
        <v>NA</v>
      </c>
    </row>
    <row r="372" spans="1:23" s="25" customFormat="1" x14ac:dyDescent="0.25">
      <c r="A372" s="14">
        <v>369</v>
      </c>
      <c r="B372" s="2" t="s">
        <v>1977</v>
      </c>
      <c r="C372" s="1"/>
      <c r="D372" s="1"/>
      <c r="E372" s="1"/>
      <c r="F372" s="2"/>
      <c r="G372" s="9" t="str">
        <f>IFERROR(INDEX(akva!I:I,MATCH(B372,akva!K:K,0),0),"")</f>
        <v/>
      </c>
      <c r="H372" s="10" t="str">
        <f>IFERROR(INDEX('04-07'!N:N,MATCH(B372,'04-07'!C:C,0),0),"")</f>
        <v/>
      </c>
      <c r="I372" s="10" t="str">
        <f>IFERROR(INDEX('04-21'!X:X,MATCH(B372,'04-21'!Z:Z,0),0),"")</f>
        <v/>
      </c>
      <c r="J372" s="10" t="str">
        <f>IFERROR(INDEX('04-28'!M:M,MATCH(B372,'04-28'!O:O,0),0),"")</f>
        <v/>
      </c>
      <c r="K372" s="10" t="str">
        <f>IFERROR(INDEX('05-26'!Y:Y,MATCH(B372,'05-26'!AA:AA,0),0),"")</f>
        <v/>
      </c>
      <c r="L372" s="10" t="str">
        <f>IFERROR(INDEX('06-16'!X:X,MATCH(B372,'06-16'!Z:Z,0),0),"")</f>
        <v/>
      </c>
      <c r="M372" s="10">
        <f>IFERROR(INDEX('07-08'!S:S,MATCH(B372,'07-08'!B:B,0),0),"")</f>
        <v>910</v>
      </c>
      <c r="N372" s="10" t="str">
        <f>IFERROR(INDEX('07-21'!V:V,MATCH(B372,'07-21'!X:X,0),0),"")</f>
        <v/>
      </c>
      <c r="O372" s="10" t="str">
        <f>IFERROR(INDEX('08-04'!H:H,MATCH(B372,'08-04'!I:I,0),0),"")</f>
        <v/>
      </c>
      <c r="P372" s="10" t="str">
        <f>IFERROR(INDEX('08-05'!R:R,MATCH(B372,'08-05'!S:S,0),0),"")</f>
        <v/>
      </c>
      <c r="Q372" s="10" t="str">
        <f>IFERROR(INDEX('08-18'!U:U,MATCH(B372,'08-18'!V:V,0),0),"")</f>
        <v/>
      </c>
      <c r="R372" s="5" t="str">
        <f>IFERROR(INDEX('09-01'!M:M,MATCH(B372,'09-01'!N:N,0),0),"")</f>
        <v/>
      </c>
      <c r="S372" s="9">
        <f t="shared" si="17"/>
        <v>1</v>
      </c>
      <c r="T372" s="44">
        <f t="shared" si="18"/>
        <v>910</v>
      </c>
      <c r="U372" s="44">
        <f t="shared" si="20"/>
        <v>910</v>
      </c>
      <c r="V372" s="44" t="str">
        <f>IFERROR(SUMPRODUCT(LARGE(G372:R372,{1;2;3;4;5})),"NA")</f>
        <v>NA</v>
      </c>
      <c r="W372" s="45" t="str">
        <f>IFERROR(SUMPRODUCT(LARGE(G372:R372,{1;2;3;4;5;6;7;8;9;10})),"NA")</f>
        <v>NA</v>
      </c>
    </row>
    <row r="373" spans="1:23" s="25" customFormat="1" x14ac:dyDescent="0.25">
      <c r="A373" s="14">
        <v>370</v>
      </c>
      <c r="B373" s="2" t="s">
        <v>137</v>
      </c>
      <c r="C373" s="1"/>
      <c r="D373" s="1"/>
      <c r="E373" s="1"/>
      <c r="F373" s="2"/>
      <c r="G373" s="9">
        <f>IFERROR(INDEX(akva!I:I,MATCH(B373,akva!K:K,0),0),"")</f>
        <v>907</v>
      </c>
      <c r="H373" s="10" t="str">
        <f>IFERROR(INDEX('04-07'!N:N,MATCH(B373,'04-07'!C:C,0),0),"")</f>
        <v/>
      </c>
      <c r="I373" s="10" t="str">
        <f>IFERROR(INDEX('04-21'!X:X,MATCH(B373,'04-21'!Z:Z,0),0),"")</f>
        <v/>
      </c>
      <c r="J373" s="10" t="str">
        <f>IFERROR(INDEX('04-28'!M:M,MATCH(B373,'04-28'!O:O,0),0),"")</f>
        <v/>
      </c>
      <c r="K373" s="10" t="str">
        <f>IFERROR(INDEX('05-26'!Y:Y,MATCH(B373,'05-26'!AA:AA,0),0),"")</f>
        <v/>
      </c>
      <c r="L373" s="10" t="str">
        <f>IFERROR(INDEX('06-16'!X:X,MATCH(B373,'06-16'!Z:Z,0),0),"")</f>
        <v/>
      </c>
      <c r="M373" s="10" t="str">
        <f>IFERROR(INDEX('07-08'!S:S,MATCH(B373,'07-08'!B:B,0),0),"")</f>
        <v/>
      </c>
      <c r="N373" s="10" t="str">
        <f>IFERROR(INDEX('07-21'!V:V,MATCH(B373,'07-21'!X:X,0),0),"")</f>
        <v/>
      </c>
      <c r="O373" s="10" t="str">
        <f>IFERROR(INDEX('08-04'!H:H,MATCH(B373,'08-04'!I:I,0),0),"")</f>
        <v/>
      </c>
      <c r="P373" s="10" t="str">
        <f>IFERROR(INDEX('08-05'!R:R,MATCH(B373,'08-05'!S:S,0),0),"")</f>
        <v/>
      </c>
      <c r="Q373" s="10" t="str">
        <f>IFERROR(INDEX('08-18'!U:U,MATCH(B373,'08-18'!V:V,0),0),"")</f>
        <v/>
      </c>
      <c r="R373" s="5" t="str">
        <f>IFERROR(INDEX('09-01'!M:M,MATCH(B373,'09-01'!N:N,0),0),"")</f>
        <v/>
      </c>
      <c r="S373" s="9">
        <f t="shared" si="17"/>
        <v>1</v>
      </c>
      <c r="T373" s="44">
        <f t="shared" si="18"/>
        <v>907</v>
      </c>
      <c r="U373" s="44">
        <f t="shared" si="20"/>
        <v>907</v>
      </c>
      <c r="V373" s="44" t="str">
        <f>IFERROR(SUMPRODUCT(LARGE(G373:R373,{1;2;3;4;5})),"NA")</f>
        <v>NA</v>
      </c>
      <c r="W373" s="45" t="str">
        <f>IFERROR(SUMPRODUCT(LARGE(G373:R373,{1;2;3;4;5;6;7;8;9;10})),"NA")</f>
        <v>NA</v>
      </c>
    </row>
    <row r="374" spans="1:23" s="25" customFormat="1" x14ac:dyDescent="0.25">
      <c r="A374" s="14">
        <v>371</v>
      </c>
      <c r="B374" s="2" t="s">
        <v>1981</v>
      </c>
      <c r="C374" s="1"/>
      <c r="D374" s="1"/>
      <c r="E374" s="1"/>
      <c r="F374" s="2"/>
      <c r="G374" s="9" t="str">
        <f>IFERROR(INDEX(akva!I:I,MATCH(B374,akva!K:K,0),0),"")</f>
        <v/>
      </c>
      <c r="H374" s="10" t="str">
        <f>IFERROR(INDEX('04-07'!N:N,MATCH(B374,'04-07'!C:C,0),0),"")</f>
        <v/>
      </c>
      <c r="I374" s="10" t="str">
        <f>IFERROR(INDEX('04-21'!X:X,MATCH(B374,'04-21'!Z:Z,0),0),"")</f>
        <v/>
      </c>
      <c r="J374" s="10" t="str">
        <f>IFERROR(INDEX('04-28'!M:M,MATCH(B374,'04-28'!O:O,0),0),"")</f>
        <v/>
      </c>
      <c r="K374" s="10" t="str">
        <f>IFERROR(INDEX('05-26'!Y:Y,MATCH(B374,'05-26'!AA:AA,0),0),"")</f>
        <v/>
      </c>
      <c r="L374" s="10" t="str">
        <f>IFERROR(INDEX('06-16'!X:X,MATCH(B374,'06-16'!Z:Z,0),0),"")</f>
        <v/>
      </c>
      <c r="M374" s="10">
        <f>IFERROR(INDEX('07-08'!S:S,MATCH(B374,'07-08'!B:B,0),0),"")</f>
        <v>906</v>
      </c>
      <c r="N374" s="10" t="str">
        <f>IFERROR(INDEX('07-21'!V:V,MATCH(B374,'07-21'!X:X,0),0),"")</f>
        <v/>
      </c>
      <c r="O374" s="10" t="str">
        <f>IFERROR(INDEX('08-04'!H:H,MATCH(B374,'08-04'!I:I,0),0),"")</f>
        <v/>
      </c>
      <c r="P374" s="10" t="str">
        <f>IFERROR(INDEX('08-05'!R:R,MATCH(B374,'08-05'!S:S,0),0),"")</f>
        <v/>
      </c>
      <c r="Q374" s="10" t="str">
        <f>IFERROR(INDEX('08-18'!U:U,MATCH(B374,'08-18'!V:V,0),0),"")</f>
        <v/>
      </c>
      <c r="R374" s="5" t="str">
        <f>IFERROR(INDEX('09-01'!M:M,MATCH(B374,'09-01'!N:N,0),0),"")</f>
        <v/>
      </c>
      <c r="S374" s="9">
        <f t="shared" si="17"/>
        <v>1</v>
      </c>
      <c r="T374" s="44">
        <f t="shared" si="18"/>
        <v>906</v>
      </c>
      <c r="U374" s="44">
        <f t="shared" si="20"/>
        <v>906</v>
      </c>
      <c r="V374" s="44" t="str">
        <f>IFERROR(SUMPRODUCT(LARGE(G374:R374,{1;2;3;4;5})),"NA")</f>
        <v>NA</v>
      </c>
      <c r="W374" s="45" t="str">
        <f>IFERROR(SUMPRODUCT(LARGE(G374:R374,{1;2;3;4;5;6;7;8;9;10})),"NA")</f>
        <v>NA</v>
      </c>
    </row>
    <row r="375" spans="1:23" s="25" customFormat="1" x14ac:dyDescent="0.25">
      <c r="A375" s="14">
        <v>372</v>
      </c>
      <c r="B375" s="2" t="s">
        <v>1982</v>
      </c>
      <c r="C375" s="1"/>
      <c r="D375" s="1"/>
      <c r="E375" s="1"/>
      <c r="F375" s="2"/>
      <c r="G375" s="9" t="str">
        <f>IFERROR(INDEX(akva!I:I,MATCH(B375,akva!K:K,0),0),"")</f>
        <v/>
      </c>
      <c r="H375" s="10" t="str">
        <f>IFERROR(INDEX('04-07'!N:N,MATCH(B375,'04-07'!C:C,0),0),"")</f>
        <v/>
      </c>
      <c r="I375" s="10" t="str">
        <f>IFERROR(INDEX('04-21'!X:X,MATCH(B375,'04-21'!Z:Z,0),0),"")</f>
        <v/>
      </c>
      <c r="J375" s="10" t="str">
        <f>IFERROR(INDEX('04-28'!M:M,MATCH(B375,'04-28'!O:O,0),0),"")</f>
        <v/>
      </c>
      <c r="K375" s="10" t="str">
        <f>IFERROR(INDEX('05-26'!Y:Y,MATCH(B375,'05-26'!AA:AA,0),0),"")</f>
        <v/>
      </c>
      <c r="L375" s="10" t="str">
        <f>IFERROR(INDEX('06-16'!X:X,MATCH(B375,'06-16'!Z:Z,0),0),"")</f>
        <v/>
      </c>
      <c r="M375" s="10">
        <f>IFERROR(INDEX('07-08'!S:S,MATCH(B375,'07-08'!B:B,0),0),"")</f>
        <v>906</v>
      </c>
      <c r="N375" s="10" t="str">
        <f>IFERROR(INDEX('07-21'!V:V,MATCH(B375,'07-21'!X:X,0),0),"")</f>
        <v/>
      </c>
      <c r="O375" s="10" t="str">
        <f>IFERROR(INDEX('08-04'!H:H,MATCH(B375,'08-04'!I:I,0),0),"")</f>
        <v/>
      </c>
      <c r="P375" s="10" t="str">
        <f>IFERROR(INDEX('08-05'!R:R,MATCH(B375,'08-05'!S:S,0),0),"")</f>
        <v/>
      </c>
      <c r="Q375" s="10" t="str">
        <f>IFERROR(INDEX('08-18'!U:U,MATCH(B375,'08-18'!V:V,0),0),"")</f>
        <v/>
      </c>
      <c r="R375" s="5" t="str">
        <f>IFERROR(INDEX('09-01'!M:M,MATCH(B375,'09-01'!N:N,0),0),"")</f>
        <v/>
      </c>
      <c r="S375" s="9">
        <f t="shared" si="17"/>
        <v>1</v>
      </c>
      <c r="T375" s="44">
        <f t="shared" si="18"/>
        <v>906</v>
      </c>
      <c r="U375" s="44">
        <f t="shared" si="20"/>
        <v>906</v>
      </c>
      <c r="V375" s="44" t="str">
        <f>IFERROR(SUMPRODUCT(LARGE(G375:R375,{1;2;3;4;5})),"NA")</f>
        <v>NA</v>
      </c>
      <c r="W375" s="45" t="str">
        <f>IFERROR(SUMPRODUCT(LARGE(G375:R375,{1;2;3;4;5;6;7;8;9;10})),"NA")</f>
        <v>NA</v>
      </c>
    </row>
    <row r="376" spans="1:23" s="25" customFormat="1" x14ac:dyDescent="0.25">
      <c r="A376" s="14">
        <v>373</v>
      </c>
      <c r="B376" s="2" t="s">
        <v>1467</v>
      </c>
      <c r="C376" s="1"/>
      <c r="D376" s="1"/>
      <c r="E376" s="1"/>
      <c r="F376" s="2"/>
      <c r="G376" s="9" t="str">
        <f>IFERROR(INDEX(akva!I:I,MATCH(B376,akva!K:K,0),0),"")</f>
        <v/>
      </c>
      <c r="H376" s="10" t="str">
        <f>IFERROR(INDEX('04-07'!N:N,MATCH(B376,'04-07'!C:C,0),0),"")</f>
        <v/>
      </c>
      <c r="I376" s="10" t="str">
        <f>IFERROR(INDEX('04-21'!X:X,MATCH(B376,'04-21'!Z:Z,0),0),"")</f>
        <v/>
      </c>
      <c r="J376" s="10">
        <f>IFERROR(INDEX('04-28'!M:M,MATCH(B376,'04-28'!O:O,0),0),"")</f>
        <v>904</v>
      </c>
      <c r="K376" s="10" t="str">
        <f>IFERROR(INDEX('05-26'!Y:Y,MATCH(B376,'05-26'!AA:AA,0),0),"")</f>
        <v/>
      </c>
      <c r="L376" s="10" t="str">
        <f>IFERROR(INDEX('06-16'!X:X,MATCH(B376,'06-16'!Z:Z,0),0),"")</f>
        <v/>
      </c>
      <c r="M376" s="10" t="str">
        <f>IFERROR(INDEX('07-08'!S:S,MATCH(B376,'07-08'!B:B,0),0),"")</f>
        <v/>
      </c>
      <c r="N376" s="10" t="str">
        <f>IFERROR(INDEX('07-21'!V:V,MATCH(B376,'07-21'!X:X,0),0),"")</f>
        <v/>
      </c>
      <c r="O376" s="10" t="str">
        <f>IFERROR(INDEX('08-04'!H:H,MATCH(B376,'08-04'!I:I,0),0),"")</f>
        <v/>
      </c>
      <c r="P376" s="10" t="str">
        <f>IFERROR(INDEX('08-05'!R:R,MATCH(B376,'08-05'!S:S,0),0),"")</f>
        <v/>
      </c>
      <c r="Q376" s="10" t="str">
        <f>IFERROR(INDEX('08-18'!U:U,MATCH(B376,'08-18'!V:V,0),0),"")</f>
        <v/>
      </c>
      <c r="R376" s="5" t="str">
        <f>IFERROR(INDEX('09-01'!M:M,MATCH(B376,'09-01'!N:N,0),0),"")</f>
        <v/>
      </c>
      <c r="S376" s="9">
        <f t="shared" si="17"/>
        <v>1</v>
      </c>
      <c r="T376" s="44">
        <f t="shared" si="18"/>
        <v>904</v>
      </c>
      <c r="U376" s="44">
        <f t="shared" si="20"/>
        <v>904</v>
      </c>
      <c r="V376" s="44" t="str">
        <f>IFERROR(SUMPRODUCT(LARGE(G376:R376,{1;2;3;4;5})),"NA")</f>
        <v>NA</v>
      </c>
      <c r="W376" s="45" t="str">
        <f>IFERROR(SUMPRODUCT(LARGE(G376:R376,{1;2;3;4;5;6;7;8;9;10})),"NA")</f>
        <v>NA</v>
      </c>
    </row>
    <row r="377" spans="1:23" s="25" customFormat="1" x14ac:dyDescent="0.25">
      <c r="A377" s="14">
        <v>374</v>
      </c>
      <c r="B377" s="2" t="s">
        <v>1984</v>
      </c>
      <c r="C377" s="1"/>
      <c r="D377" s="1"/>
      <c r="E377" s="1"/>
      <c r="F377" s="2"/>
      <c r="G377" s="9" t="str">
        <f>IFERROR(INDEX(akva!I:I,MATCH(B377,akva!K:K,0),0),"")</f>
        <v/>
      </c>
      <c r="H377" s="10" t="str">
        <f>IFERROR(INDEX('04-07'!N:N,MATCH(B377,'04-07'!C:C,0),0),"")</f>
        <v/>
      </c>
      <c r="I377" s="10" t="str">
        <f>IFERROR(INDEX('04-21'!X:X,MATCH(B377,'04-21'!Z:Z,0),0),"")</f>
        <v/>
      </c>
      <c r="J377" s="10" t="str">
        <f>IFERROR(INDEX('04-28'!M:M,MATCH(B377,'04-28'!O:O,0),0),"")</f>
        <v/>
      </c>
      <c r="K377" s="10" t="str">
        <f>IFERROR(INDEX('05-26'!Y:Y,MATCH(B377,'05-26'!AA:AA,0),0),"")</f>
        <v/>
      </c>
      <c r="L377" s="10" t="str">
        <f>IFERROR(INDEX('06-16'!X:X,MATCH(B377,'06-16'!Z:Z,0),0),"")</f>
        <v/>
      </c>
      <c r="M377" s="10">
        <f>IFERROR(INDEX('07-08'!S:S,MATCH(B377,'07-08'!B:B,0),0),"")</f>
        <v>904</v>
      </c>
      <c r="N377" s="10" t="str">
        <f>IFERROR(INDEX('07-21'!V:V,MATCH(B377,'07-21'!X:X,0),0),"")</f>
        <v/>
      </c>
      <c r="O377" s="10" t="str">
        <f>IFERROR(INDEX('08-04'!H:H,MATCH(B377,'08-04'!I:I,0),0),"")</f>
        <v/>
      </c>
      <c r="P377" s="10" t="str">
        <f>IFERROR(INDEX('08-05'!R:R,MATCH(B377,'08-05'!S:S,0),0),"")</f>
        <v/>
      </c>
      <c r="Q377" s="10" t="str">
        <f>IFERROR(INDEX('08-18'!U:U,MATCH(B377,'08-18'!V:V,0),0),"")</f>
        <v/>
      </c>
      <c r="R377" s="5" t="str">
        <f>IFERROR(INDEX('09-01'!M:M,MATCH(B377,'09-01'!N:N,0),0),"")</f>
        <v/>
      </c>
      <c r="S377" s="9">
        <f t="shared" si="17"/>
        <v>1</v>
      </c>
      <c r="T377" s="44">
        <f t="shared" si="18"/>
        <v>904</v>
      </c>
      <c r="U377" s="44">
        <f t="shared" si="20"/>
        <v>904</v>
      </c>
      <c r="V377" s="44" t="str">
        <f>IFERROR(SUMPRODUCT(LARGE(G377:R377,{1;2;3;4;5})),"NA")</f>
        <v>NA</v>
      </c>
      <c r="W377" s="45" t="str">
        <f>IFERROR(SUMPRODUCT(LARGE(G377:R377,{1;2;3;4;5;6;7;8;9;10})),"NA")</f>
        <v>NA</v>
      </c>
    </row>
    <row r="378" spans="1:23" s="25" customFormat="1" x14ac:dyDescent="0.25">
      <c r="A378" s="14">
        <v>375</v>
      </c>
      <c r="B378" s="2" t="s">
        <v>1408</v>
      </c>
      <c r="C378" s="1"/>
      <c r="D378" s="1"/>
      <c r="E378" s="1"/>
      <c r="F378" s="2"/>
      <c r="G378" s="9" t="str">
        <f>IFERROR(INDEX(akva!I:I,MATCH(B378,akva!K:K,0),0),"")</f>
        <v/>
      </c>
      <c r="H378" s="10" t="str">
        <f>IFERROR(INDEX('04-07'!N:N,MATCH(B378,'04-07'!C:C,0),0),"")</f>
        <v/>
      </c>
      <c r="I378" s="10" t="str">
        <f>IFERROR(INDEX('04-21'!X:X,MATCH(B378,'04-21'!Z:Z,0),0),"")</f>
        <v/>
      </c>
      <c r="J378" s="10">
        <f>IFERROR(INDEX('04-28'!M:M,MATCH(B378,'04-28'!O:O,0),0),"")</f>
        <v>900</v>
      </c>
      <c r="K378" s="10" t="str">
        <f>IFERROR(INDEX('05-26'!Y:Y,MATCH(B378,'05-26'!AA:AA,0),0),"")</f>
        <v/>
      </c>
      <c r="L378" s="10" t="str">
        <f>IFERROR(INDEX('06-16'!X:X,MATCH(B378,'06-16'!Z:Z,0),0),"")</f>
        <v/>
      </c>
      <c r="M378" s="10" t="str">
        <f>IFERROR(INDEX('07-08'!S:S,MATCH(B378,'07-08'!B:B,0),0),"")</f>
        <v/>
      </c>
      <c r="N378" s="10" t="str">
        <f>IFERROR(INDEX('07-21'!V:V,MATCH(B378,'07-21'!X:X,0),0),"")</f>
        <v/>
      </c>
      <c r="O378" s="10" t="str">
        <f>IFERROR(INDEX('08-04'!H:H,MATCH(B378,'08-04'!I:I,0),0),"")</f>
        <v/>
      </c>
      <c r="P378" s="10" t="str">
        <f>IFERROR(INDEX('08-05'!R:R,MATCH(B378,'08-05'!S:S,0),0),"")</f>
        <v/>
      </c>
      <c r="Q378" s="10" t="str">
        <f>IFERROR(INDEX('08-18'!U:U,MATCH(B378,'08-18'!V:V,0),0),"")</f>
        <v/>
      </c>
      <c r="R378" s="5" t="str">
        <f>IFERROR(INDEX('09-01'!M:M,MATCH(B378,'09-01'!N:N,0),0),"")</f>
        <v/>
      </c>
      <c r="S378" s="9">
        <f t="shared" si="17"/>
        <v>1</v>
      </c>
      <c r="T378" s="44">
        <f t="shared" si="18"/>
        <v>900</v>
      </c>
      <c r="U378" s="44">
        <f t="shared" si="20"/>
        <v>900</v>
      </c>
      <c r="V378" s="44" t="str">
        <f>IFERROR(SUMPRODUCT(LARGE(G378:R378,{1;2;3;4;5})),"NA")</f>
        <v>NA</v>
      </c>
      <c r="W378" s="45" t="str">
        <f>IFERROR(SUMPRODUCT(LARGE(G378:R378,{1;2;3;4;5;6;7;8;9;10})),"NA")</f>
        <v>NA</v>
      </c>
    </row>
    <row r="379" spans="1:23" s="25" customFormat="1" x14ac:dyDescent="0.25">
      <c r="A379" s="14">
        <v>376</v>
      </c>
      <c r="B379" s="2" t="s">
        <v>1466</v>
      </c>
      <c r="C379" s="1"/>
      <c r="D379" s="1"/>
      <c r="E379" s="1"/>
      <c r="F379" s="2"/>
      <c r="G379" s="9" t="str">
        <f>IFERROR(INDEX(akva!I:I,MATCH(B379,akva!K:K,0),0),"")</f>
        <v/>
      </c>
      <c r="H379" s="10" t="str">
        <f>IFERROR(INDEX('04-07'!N:N,MATCH(B379,'04-07'!C:C,0),0),"")</f>
        <v/>
      </c>
      <c r="I379" s="10" t="str">
        <f>IFERROR(INDEX('04-21'!X:X,MATCH(B379,'04-21'!Z:Z,0),0),"")</f>
        <v/>
      </c>
      <c r="J379" s="10">
        <f>IFERROR(INDEX('04-28'!M:M,MATCH(B379,'04-28'!O:O,0),0),"")</f>
        <v>890</v>
      </c>
      <c r="K379" s="10" t="str">
        <f>IFERROR(INDEX('05-26'!Y:Y,MATCH(B379,'05-26'!AA:AA,0),0),"")</f>
        <v/>
      </c>
      <c r="L379" s="10" t="str">
        <f>IFERROR(INDEX('06-16'!X:X,MATCH(B379,'06-16'!Z:Z,0),0),"")</f>
        <v/>
      </c>
      <c r="M379" s="10" t="str">
        <f>IFERROR(INDEX('07-08'!S:S,MATCH(B379,'07-08'!B:B,0),0),"")</f>
        <v/>
      </c>
      <c r="N379" s="10" t="str">
        <f>IFERROR(INDEX('07-21'!V:V,MATCH(B379,'07-21'!X:X,0),0),"")</f>
        <v/>
      </c>
      <c r="O379" s="10" t="str">
        <f>IFERROR(INDEX('08-04'!H:H,MATCH(B379,'08-04'!I:I,0),0),"")</f>
        <v/>
      </c>
      <c r="P379" s="10" t="str">
        <f>IFERROR(INDEX('08-05'!R:R,MATCH(B379,'08-05'!S:S,0),0),"")</f>
        <v/>
      </c>
      <c r="Q379" s="10" t="str">
        <f>IFERROR(INDEX('08-18'!U:U,MATCH(B379,'08-18'!V:V,0),0),"")</f>
        <v/>
      </c>
      <c r="R379" s="5" t="str">
        <f>IFERROR(INDEX('09-01'!M:M,MATCH(B379,'09-01'!N:N,0),0),"")</f>
        <v/>
      </c>
      <c r="S379" s="9">
        <f t="shared" si="17"/>
        <v>1</v>
      </c>
      <c r="T379" s="44">
        <f t="shared" si="18"/>
        <v>890</v>
      </c>
      <c r="U379" s="44">
        <f t="shared" si="20"/>
        <v>890</v>
      </c>
      <c r="V379" s="44" t="str">
        <f>IFERROR(SUMPRODUCT(LARGE(G379:R379,{1;2;3;4;5})),"NA")</f>
        <v>NA</v>
      </c>
      <c r="W379" s="45" t="str">
        <f>IFERROR(SUMPRODUCT(LARGE(G379:R379,{1;2;3;4;5;6;7;8;9;10})),"NA")</f>
        <v>NA</v>
      </c>
    </row>
    <row r="380" spans="1:23" s="25" customFormat="1" x14ac:dyDescent="0.25">
      <c r="A380" s="14">
        <v>377</v>
      </c>
      <c r="B380" s="2" t="s">
        <v>1987</v>
      </c>
      <c r="C380" s="1"/>
      <c r="D380" s="1"/>
      <c r="E380" s="1"/>
      <c r="F380" s="2"/>
      <c r="G380" s="9" t="str">
        <f>IFERROR(INDEX(akva!I:I,MATCH(B380,akva!K:K,0),0),"")</f>
        <v/>
      </c>
      <c r="H380" s="10" t="str">
        <f>IFERROR(INDEX('04-07'!N:N,MATCH(B380,'04-07'!C:C,0),0),"")</f>
        <v/>
      </c>
      <c r="I380" s="10" t="str">
        <f>IFERROR(INDEX('04-21'!X:X,MATCH(B380,'04-21'!Z:Z,0),0),"")</f>
        <v/>
      </c>
      <c r="J380" s="10" t="str">
        <f>IFERROR(INDEX('04-28'!M:M,MATCH(B380,'04-28'!O:O,0),0),"")</f>
        <v/>
      </c>
      <c r="K380" s="10" t="str">
        <f>IFERROR(INDEX('05-26'!Y:Y,MATCH(B380,'05-26'!AA:AA,0),0),"")</f>
        <v/>
      </c>
      <c r="L380" s="10" t="str">
        <f>IFERROR(INDEX('06-16'!X:X,MATCH(B380,'06-16'!Z:Z,0),0),"")</f>
        <v/>
      </c>
      <c r="M380" s="10">
        <f>IFERROR(INDEX('07-08'!S:S,MATCH(B380,'07-08'!B:B,0),0),"")</f>
        <v>889</v>
      </c>
      <c r="N380" s="10" t="str">
        <f>IFERROR(INDEX('07-21'!V:V,MATCH(B380,'07-21'!X:X,0),0),"")</f>
        <v/>
      </c>
      <c r="O380" s="10" t="str">
        <f>IFERROR(INDEX('08-04'!H:H,MATCH(B380,'08-04'!I:I,0),0),"")</f>
        <v/>
      </c>
      <c r="P380" s="10" t="str">
        <f>IFERROR(INDEX('08-05'!R:R,MATCH(B380,'08-05'!S:S,0),0),"")</f>
        <v/>
      </c>
      <c r="Q380" s="10" t="str">
        <f>IFERROR(INDEX('08-18'!U:U,MATCH(B380,'08-18'!V:V,0),0),"")</f>
        <v/>
      </c>
      <c r="R380" s="5" t="str">
        <f>IFERROR(INDEX('09-01'!M:M,MATCH(B380,'09-01'!N:N,0),0),"")</f>
        <v/>
      </c>
      <c r="S380" s="9">
        <f t="shared" si="17"/>
        <v>1</v>
      </c>
      <c r="T380" s="44">
        <f t="shared" si="18"/>
        <v>889</v>
      </c>
      <c r="U380" s="44">
        <f t="shared" si="20"/>
        <v>889</v>
      </c>
      <c r="V380" s="44" t="str">
        <f>IFERROR(SUMPRODUCT(LARGE(G380:R380,{1;2;3;4;5})),"NA")</f>
        <v>NA</v>
      </c>
      <c r="W380" s="45" t="str">
        <f>IFERROR(SUMPRODUCT(LARGE(G380:R380,{1;2;3;4;5;6;7;8;9;10})),"NA")</f>
        <v>NA</v>
      </c>
    </row>
    <row r="381" spans="1:23" s="25" customFormat="1" x14ac:dyDescent="0.25">
      <c r="A381" s="14">
        <v>378</v>
      </c>
      <c r="B381" s="2" t="s">
        <v>2563</v>
      </c>
      <c r="C381" s="1"/>
      <c r="D381" s="1"/>
      <c r="E381" s="1"/>
      <c r="F381" s="2"/>
      <c r="G381" s="9" t="str">
        <f>IFERROR(INDEX(akva!I:I,MATCH(B381,akva!K:K,0),0),"")</f>
        <v/>
      </c>
      <c r="H381" s="10" t="str">
        <f>IFERROR(INDEX('04-07'!N:N,MATCH(B381,'04-07'!C:C,0),0),"")</f>
        <v/>
      </c>
      <c r="I381" s="10" t="str">
        <f>IFERROR(INDEX('04-21'!X:X,MATCH(B381,'04-21'!Z:Z,0),0),"")</f>
        <v/>
      </c>
      <c r="J381" s="10" t="str">
        <f>IFERROR(INDEX('04-28'!M:M,MATCH(B381,'04-28'!O:O,0),0),"")</f>
        <v/>
      </c>
      <c r="K381" s="10" t="str">
        <f>IFERROR(INDEX('05-26'!Y:Y,MATCH(B381,'05-26'!AA:AA,0),0),"")</f>
        <v/>
      </c>
      <c r="L381" s="10" t="str">
        <f>IFERROR(INDEX('06-16'!X:X,MATCH(B381,'06-16'!Z:Z,0),0),"")</f>
        <v/>
      </c>
      <c r="M381" s="10" t="str">
        <f>IFERROR(INDEX('07-08'!S:S,MATCH(B381,'07-08'!B:B,0),0),"")</f>
        <v/>
      </c>
      <c r="N381" s="10" t="str">
        <f>IFERROR(INDEX('07-21'!V:V,MATCH(B381,'07-21'!X:X,0),0),"")</f>
        <v/>
      </c>
      <c r="O381" s="10" t="str">
        <f>IFERROR(INDEX('08-04'!H:H,MATCH(B381,'08-04'!I:I,0),0),"")</f>
        <v/>
      </c>
      <c r="P381" s="10">
        <f>IFERROR(INDEX('08-05'!R:R,MATCH(B381,'08-05'!S:S,0),0),"")</f>
        <v>887</v>
      </c>
      <c r="Q381" s="10" t="str">
        <f>IFERROR(INDEX('08-18'!U:U,MATCH(B381,'08-18'!V:V,0),0),"")</f>
        <v/>
      </c>
      <c r="R381" s="5" t="str">
        <f>IFERROR(INDEX('09-01'!M:M,MATCH(B381,'09-01'!N:N,0),0),"")</f>
        <v/>
      </c>
      <c r="S381" s="9">
        <f t="shared" si="17"/>
        <v>1</v>
      </c>
      <c r="T381" s="44">
        <f t="shared" si="18"/>
        <v>887</v>
      </c>
      <c r="U381" s="44">
        <f t="shared" si="20"/>
        <v>887</v>
      </c>
      <c r="V381" s="44" t="str">
        <f>IFERROR(SUMPRODUCT(LARGE(G381:R381,{1;2;3;4;5})),"NA")</f>
        <v>NA</v>
      </c>
      <c r="W381" s="45" t="str">
        <f>IFERROR(SUMPRODUCT(LARGE(G381:R381,{1;2;3;4;5;6;7;8;9;10})),"NA")</f>
        <v>NA</v>
      </c>
    </row>
    <row r="382" spans="1:23" s="25" customFormat="1" x14ac:dyDescent="0.25">
      <c r="A382" s="14">
        <v>379</v>
      </c>
      <c r="B382" s="2" t="s">
        <v>1991</v>
      </c>
      <c r="C382" s="1"/>
      <c r="D382" s="1"/>
      <c r="E382" s="1"/>
      <c r="F382" s="2"/>
      <c r="G382" s="9" t="str">
        <f>IFERROR(INDEX(akva!I:I,MATCH(B382,akva!K:K,0),0),"")</f>
        <v/>
      </c>
      <c r="H382" s="10" t="str">
        <f>IFERROR(INDEX('04-07'!N:N,MATCH(B382,'04-07'!C:C,0),0),"")</f>
        <v/>
      </c>
      <c r="I382" s="10" t="str">
        <f>IFERROR(INDEX('04-21'!X:X,MATCH(B382,'04-21'!Z:Z,0),0),"")</f>
        <v/>
      </c>
      <c r="J382" s="10" t="str">
        <f>IFERROR(INDEX('04-28'!M:M,MATCH(B382,'04-28'!O:O,0),0),"")</f>
        <v/>
      </c>
      <c r="K382" s="10" t="str">
        <f>IFERROR(INDEX('05-26'!Y:Y,MATCH(B382,'05-26'!AA:AA,0),0),"")</f>
        <v/>
      </c>
      <c r="L382" s="10" t="str">
        <f>IFERROR(INDEX('06-16'!X:X,MATCH(B382,'06-16'!Z:Z,0),0),"")</f>
        <v/>
      </c>
      <c r="M382" s="10">
        <f>IFERROR(INDEX('07-08'!S:S,MATCH(B382,'07-08'!B:B,0),0),"")</f>
        <v>885</v>
      </c>
      <c r="N382" s="10" t="str">
        <f>IFERROR(INDEX('07-21'!V:V,MATCH(B382,'07-21'!X:X,0),0),"")</f>
        <v/>
      </c>
      <c r="O382" s="10" t="str">
        <f>IFERROR(INDEX('08-04'!H:H,MATCH(B382,'08-04'!I:I,0),0),"")</f>
        <v/>
      </c>
      <c r="P382" s="10" t="str">
        <f>IFERROR(INDEX('08-05'!R:R,MATCH(B382,'08-05'!S:S,0),0),"")</f>
        <v/>
      </c>
      <c r="Q382" s="10" t="str">
        <f>IFERROR(INDEX('08-18'!U:U,MATCH(B382,'08-18'!V:V,0),0),"")</f>
        <v/>
      </c>
      <c r="R382" s="5" t="str">
        <f>IFERROR(INDEX('09-01'!M:M,MATCH(B382,'09-01'!N:N,0),0),"")</f>
        <v/>
      </c>
      <c r="S382" s="9">
        <f t="shared" si="17"/>
        <v>1</v>
      </c>
      <c r="T382" s="44">
        <f t="shared" si="18"/>
        <v>885</v>
      </c>
      <c r="U382" s="44">
        <f t="shared" si="20"/>
        <v>885</v>
      </c>
      <c r="V382" s="44" t="str">
        <f>IFERROR(SUMPRODUCT(LARGE(G382:R382,{1;2;3;4;5})),"NA")</f>
        <v>NA</v>
      </c>
      <c r="W382" s="45" t="str">
        <f>IFERROR(SUMPRODUCT(LARGE(G382:R382,{1;2;3;4;5;6;7;8;9;10})),"NA")</f>
        <v>NA</v>
      </c>
    </row>
    <row r="383" spans="1:23" s="25" customFormat="1" x14ac:dyDescent="0.25">
      <c r="A383" s="14">
        <v>380</v>
      </c>
      <c r="B383" s="2" t="s">
        <v>1517</v>
      </c>
      <c r="C383" s="1"/>
      <c r="D383" s="1"/>
      <c r="E383" s="1"/>
      <c r="F383" s="2"/>
      <c r="G383" s="9" t="str">
        <f>IFERROR(INDEX(akva!I:I,MATCH(B383,akva!K:K,0),0),"")</f>
        <v/>
      </c>
      <c r="H383" s="10" t="str">
        <f>IFERROR(INDEX('04-07'!N:N,MATCH(B383,'04-07'!C:C,0),0),"")</f>
        <v/>
      </c>
      <c r="I383" s="10" t="str">
        <f>IFERROR(INDEX('04-21'!X:X,MATCH(B383,'04-21'!Z:Z,0),0),"")</f>
        <v/>
      </c>
      <c r="J383" s="10">
        <f>IFERROR(INDEX('04-28'!M:M,MATCH(B383,'04-28'!O:O,0),0),"")</f>
        <v>882</v>
      </c>
      <c r="K383" s="10" t="str">
        <f>IFERROR(INDEX('05-26'!Y:Y,MATCH(B383,'05-26'!AA:AA,0),0),"")</f>
        <v/>
      </c>
      <c r="L383" s="10" t="str">
        <f>IFERROR(INDEX('06-16'!X:X,MATCH(B383,'06-16'!Z:Z,0),0),"")</f>
        <v/>
      </c>
      <c r="M383" s="10" t="str">
        <f>IFERROR(INDEX('07-08'!S:S,MATCH(B383,'07-08'!B:B,0),0),"")</f>
        <v/>
      </c>
      <c r="N383" s="10" t="str">
        <f>IFERROR(INDEX('07-21'!V:V,MATCH(B383,'07-21'!X:X,0),0),"")</f>
        <v/>
      </c>
      <c r="O383" s="10" t="str">
        <f>IFERROR(INDEX('08-04'!H:H,MATCH(B383,'08-04'!I:I,0),0),"")</f>
        <v/>
      </c>
      <c r="P383" s="10" t="str">
        <f>IFERROR(INDEX('08-05'!R:R,MATCH(B383,'08-05'!S:S,0),0),"")</f>
        <v/>
      </c>
      <c r="Q383" s="10" t="str">
        <f>IFERROR(INDEX('08-18'!U:U,MATCH(B383,'08-18'!V:V,0),0),"")</f>
        <v/>
      </c>
      <c r="R383" s="5" t="str">
        <f>IFERROR(INDEX('09-01'!M:M,MATCH(B383,'09-01'!N:N,0),0),"")</f>
        <v/>
      </c>
      <c r="S383" s="9">
        <f t="shared" si="17"/>
        <v>1</v>
      </c>
      <c r="T383" s="44">
        <f t="shared" si="18"/>
        <v>882</v>
      </c>
      <c r="U383" s="44">
        <f t="shared" si="20"/>
        <v>882</v>
      </c>
      <c r="V383" s="44" t="str">
        <f>IFERROR(SUMPRODUCT(LARGE(G383:R383,{1;2;3;4;5})),"NA")</f>
        <v>NA</v>
      </c>
      <c r="W383" s="45" t="str">
        <f>IFERROR(SUMPRODUCT(LARGE(G383:R383,{1;2;3;4;5;6;7;8;9;10})),"NA")</f>
        <v>NA</v>
      </c>
    </row>
    <row r="384" spans="1:23" s="25" customFormat="1" x14ac:dyDescent="0.25">
      <c r="A384" s="14">
        <v>381</v>
      </c>
      <c r="B384" s="2" t="s">
        <v>1515</v>
      </c>
      <c r="C384" s="1"/>
      <c r="D384" s="1"/>
      <c r="E384" s="1"/>
      <c r="F384" s="2"/>
      <c r="G384" s="9" t="str">
        <f>IFERROR(INDEX(akva!I:I,MATCH(B384,akva!K:K,0),0),"")</f>
        <v/>
      </c>
      <c r="H384" s="10" t="str">
        <f>IFERROR(INDEX('04-07'!N:N,MATCH(B384,'04-07'!C:C,0),0),"")</f>
        <v/>
      </c>
      <c r="I384" s="10" t="str">
        <f>IFERROR(INDEX('04-21'!X:X,MATCH(B384,'04-21'!Z:Z,0),0),"")</f>
        <v/>
      </c>
      <c r="J384" s="10">
        <f>IFERROR(INDEX('04-28'!M:M,MATCH(B384,'04-28'!O:O,0),0),"")</f>
        <v>877</v>
      </c>
      <c r="K384" s="10" t="str">
        <f>IFERROR(INDEX('05-26'!Y:Y,MATCH(B384,'05-26'!AA:AA,0),0),"")</f>
        <v/>
      </c>
      <c r="L384" s="10" t="str">
        <f>IFERROR(INDEX('06-16'!X:X,MATCH(B384,'06-16'!Z:Z,0),0),"")</f>
        <v/>
      </c>
      <c r="M384" s="10" t="str">
        <f>IFERROR(INDEX('07-08'!S:S,MATCH(B384,'07-08'!B:B,0),0),"")</f>
        <v/>
      </c>
      <c r="N384" s="10" t="str">
        <f>IFERROR(INDEX('07-21'!V:V,MATCH(B384,'07-21'!X:X,0),0),"")</f>
        <v/>
      </c>
      <c r="O384" s="10" t="str">
        <f>IFERROR(INDEX('08-04'!H:H,MATCH(B384,'08-04'!I:I,0),0),"")</f>
        <v/>
      </c>
      <c r="P384" s="10" t="str">
        <f>IFERROR(INDEX('08-05'!R:R,MATCH(B384,'08-05'!S:S,0),0),"")</f>
        <v/>
      </c>
      <c r="Q384" s="10" t="str">
        <f>IFERROR(INDEX('08-18'!U:U,MATCH(B384,'08-18'!V:V,0),0),"")</f>
        <v/>
      </c>
      <c r="R384" s="5" t="str">
        <f>IFERROR(INDEX('09-01'!M:M,MATCH(B384,'09-01'!N:N,0),0),"")</f>
        <v/>
      </c>
      <c r="S384" s="9">
        <f t="shared" si="17"/>
        <v>1</v>
      </c>
      <c r="T384" s="44">
        <f t="shared" si="18"/>
        <v>877</v>
      </c>
      <c r="U384" s="44">
        <f t="shared" si="20"/>
        <v>877</v>
      </c>
      <c r="V384" s="44" t="str">
        <f>IFERROR(SUMPRODUCT(LARGE(G384:R384,{1;2;3;4;5})),"NA")</f>
        <v>NA</v>
      </c>
      <c r="W384" s="45" t="str">
        <f>IFERROR(SUMPRODUCT(LARGE(G384:R384,{1;2;3;4;5;6;7;8;9;10})),"NA")</f>
        <v>NA</v>
      </c>
    </row>
    <row r="385" spans="1:23" s="25" customFormat="1" x14ac:dyDescent="0.25">
      <c r="A385" s="14">
        <v>382</v>
      </c>
      <c r="B385" s="2" t="s">
        <v>1992</v>
      </c>
      <c r="C385" s="1"/>
      <c r="D385" s="1"/>
      <c r="E385" s="1"/>
      <c r="F385" s="2"/>
      <c r="G385" s="9" t="str">
        <f>IFERROR(INDEX(akva!I:I,MATCH(B385,akva!K:K,0),0),"")</f>
        <v/>
      </c>
      <c r="H385" s="10" t="str">
        <f>IFERROR(INDEX('04-07'!N:N,MATCH(B385,'04-07'!C:C,0),0),"")</f>
        <v/>
      </c>
      <c r="I385" s="10" t="str">
        <f>IFERROR(INDEX('04-21'!X:X,MATCH(B385,'04-21'!Z:Z,0),0),"")</f>
        <v/>
      </c>
      <c r="J385" s="10" t="str">
        <f>IFERROR(INDEX('04-28'!M:M,MATCH(B385,'04-28'!O:O,0),0),"")</f>
        <v/>
      </c>
      <c r="K385" s="10" t="str">
        <f>IFERROR(INDEX('05-26'!Y:Y,MATCH(B385,'05-26'!AA:AA,0),0),"")</f>
        <v/>
      </c>
      <c r="L385" s="10" t="str">
        <f>IFERROR(INDEX('06-16'!X:X,MATCH(B385,'06-16'!Z:Z,0),0),"")</f>
        <v/>
      </c>
      <c r="M385" s="10">
        <f>IFERROR(INDEX('07-08'!S:S,MATCH(B385,'07-08'!B:B,0),0),"")</f>
        <v>874</v>
      </c>
      <c r="N385" s="10" t="str">
        <f>IFERROR(INDEX('07-21'!V:V,MATCH(B385,'07-21'!X:X,0),0),"")</f>
        <v/>
      </c>
      <c r="O385" s="10" t="str">
        <f>IFERROR(INDEX('08-04'!H:H,MATCH(B385,'08-04'!I:I,0),0),"")</f>
        <v/>
      </c>
      <c r="P385" s="10" t="str">
        <f>IFERROR(INDEX('08-05'!R:R,MATCH(B385,'08-05'!S:S,0),0),"")</f>
        <v/>
      </c>
      <c r="Q385" s="10" t="str">
        <f>IFERROR(INDEX('08-18'!U:U,MATCH(B385,'08-18'!V:V,0),0),"")</f>
        <v/>
      </c>
      <c r="R385" s="5" t="str">
        <f>IFERROR(INDEX('09-01'!M:M,MATCH(B385,'09-01'!N:N,0),0),"")</f>
        <v/>
      </c>
      <c r="S385" s="9">
        <f t="shared" si="17"/>
        <v>1</v>
      </c>
      <c r="T385" s="44">
        <f t="shared" si="18"/>
        <v>874</v>
      </c>
      <c r="U385" s="44">
        <f t="shared" si="20"/>
        <v>874</v>
      </c>
      <c r="V385" s="44" t="str">
        <f>IFERROR(SUMPRODUCT(LARGE(G385:R385,{1;2;3;4;5})),"NA")</f>
        <v>NA</v>
      </c>
      <c r="W385" s="45" t="str">
        <f>IFERROR(SUMPRODUCT(LARGE(G385:R385,{1;2;3;4;5;6;7;8;9;10})),"NA")</f>
        <v>NA</v>
      </c>
    </row>
    <row r="386" spans="1:23" s="25" customFormat="1" x14ac:dyDescent="0.25">
      <c r="A386" s="14">
        <v>383</v>
      </c>
      <c r="B386" s="2" t="s">
        <v>1995</v>
      </c>
      <c r="C386" s="1"/>
      <c r="D386" s="1"/>
      <c r="E386" s="1"/>
      <c r="F386" s="2"/>
      <c r="G386" s="9" t="str">
        <f>IFERROR(INDEX(akva!I:I,MATCH(B386,akva!K:K,0),0),"")</f>
        <v/>
      </c>
      <c r="H386" s="10" t="str">
        <f>IFERROR(INDEX('04-07'!N:N,MATCH(B386,'04-07'!C:C,0),0),"")</f>
        <v/>
      </c>
      <c r="I386" s="10" t="str">
        <f>IFERROR(INDEX('04-21'!X:X,MATCH(B386,'04-21'!Z:Z,0),0),"")</f>
        <v/>
      </c>
      <c r="J386" s="10" t="str">
        <f>IFERROR(INDEX('04-28'!M:M,MATCH(B386,'04-28'!O:O,0),0),"")</f>
        <v/>
      </c>
      <c r="K386" s="10" t="str">
        <f>IFERROR(INDEX('05-26'!Y:Y,MATCH(B386,'05-26'!AA:AA,0),0),"")</f>
        <v/>
      </c>
      <c r="L386" s="10" t="str">
        <f>IFERROR(INDEX('06-16'!X:X,MATCH(B386,'06-16'!Z:Z,0),0),"")</f>
        <v/>
      </c>
      <c r="M386" s="10">
        <f>IFERROR(INDEX('07-08'!S:S,MATCH(B386,'07-08'!B:B,0),0),"")</f>
        <v>871</v>
      </c>
      <c r="N386" s="10" t="str">
        <f>IFERROR(INDEX('07-21'!V:V,MATCH(B386,'07-21'!X:X,0),0),"")</f>
        <v/>
      </c>
      <c r="O386" s="10" t="str">
        <f>IFERROR(INDEX('08-04'!H:H,MATCH(B386,'08-04'!I:I,0),0),"")</f>
        <v/>
      </c>
      <c r="P386" s="10" t="str">
        <f>IFERROR(INDEX('08-05'!R:R,MATCH(B386,'08-05'!S:S,0),0),"")</f>
        <v/>
      </c>
      <c r="Q386" s="10" t="str">
        <f>IFERROR(INDEX('08-18'!U:U,MATCH(B386,'08-18'!V:V,0),0),"")</f>
        <v/>
      </c>
      <c r="R386" s="5" t="str">
        <f>IFERROR(INDEX('09-01'!M:M,MATCH(B386,'09-01'!N:N,0),0),"")</f>
        <v/>
      </c>
      <c r="S386" s="9">
        <f t="shared" si="17"/>
        <v>1</v>
      </c>
      <c r="T386" s="44">
        <f t="shared" si="18"/>
        <v>871</v>
      </c>
      <c r="U386" s="44">
        <f t="shared" si="20"/>
        <v>871</v>
      </c>
      <c r="V386" s="44" t="str">
        <f>IFERROR(SUMPRODUCT(LARGE(G386:R386,{1;2;3;4;5})),"NA")</f>
        <v>NA</v>
      </c>
      <c r="W386" s="45" t="str">
        <f>IFERROR(SUMPRODUCT(LARGE(G386:R386,{1;2;3;4;5;6;7;8;9;10})),"NA")</f>
        <v>NA</v>
      </c>
    </row>
    <row r="387" spans="1:23" s="25" customFormat="1" x14ac:dyDescent="0.25">
      <c r="A387" s="14">
        <v>384</v>
      </c>
      <c r="B387" s="2" t="s">
        <v>2564</v>
      </c>
      <c r="C387" s="1"/>
      <c r="D387" s="1"/>
      <c r="E387" s="1"/>
      <c r="F387" s="2"/>
      <c r="G387" s="9" t="str">
        <f>IFERROR(INDEX(akva!I:I,MATCH(B387,akva!K:K,0),0),"")</f>
        <v/>
      </c>
      <c r="H387" s="10" t="str">
        <f>IFERROR(INDEX('04-07'!N:N,MATCH(B387,'04-07'!C:C,0),0),"")</f>
        <v/>
      </c>
      <c r="I387" s="10" t="str">
        <f>IFERROR(INDEX('04-21'!X:X,MATCH(B387,'04-21'!Z:Z,0),0),"")</f>
        <v/>
      </c>
      <c r="J387" s="10" t="str">
        <f>IFERROR(INDEX('04-28'!M:M,MATCH(B387,'04-28'!O:O,0),0),"")</f>
        <v/>
      </c>
      <c r="K387" s="10" t="str">
        <f>IFERROR(INDEX('05-26'!Y:Y,MATCH(B387,'05-26'!AA:AA,0),0),"")</f>
        <v/>
      </c>
      <c r="L387" s="10" t="str">
        <f>IFERROR(INDEX('06-16'!X:X,MATCH(B387,'06-16'!Z:Z,0),0),"")</f>
        <v/>
      </c>
      <c r="M387" s="10" t="str">
        <f>IFERROR(INDEX('07-08'!S:S,MATCH(B387,'07-08'!B:B,0),0),"")</f>
        <v/>
      </c>
      <c r="N387" s="10" t="str">
        <f>IFERROR(INDEX('07-21'!V:V,MATCH(B387,'07-21'!X:X,0),0),"")</f>
        <v/>
      </c>
      <c r="O387" s="10" t="str">
        <f>IFERROR(INDEX('08-04'!H:H,MATCH(B387,'08-04'!I:I,0),0),"")</f>
        <v/>
      </c>
      <c r="P387" s="10">
        <f>IFERROR(INDEX('08-05'!R:R,MATCH(B387,'08-05'!S:S,0),0),"")</f>
        <v>871</v>
      </c>
      <c r="Q387" s="10" t="str">
        <f>IFERROR(INDEX('08-18'!U:U,MATCH(B387,'08-18'!V:V,0),0),"")</f>
        <v/>
      </c>
      <c r="R387" s="5" t="str">
        <f>IFERROR(INDEX('09-01'!M:M,MATCH(B387,'09-01'!N:N,0),0),"")</f>
        <v/>
      </c>
      <c r="S387" s="9">
        <f t="shared" si="17"/>
        <v>1</v>
      </c>
      <c r="T387" s="44">
        <f t="shared" si="18"/>
        <v>871</v>
      </c>
      <c r="U387" s="44">
        <f t="shared" si="20"/>
        <v>871</v>
      </c>
      <c r="V387" s="44" t="str">
        <f>IFERROR(SUMPRODUCT(LARGE(G387:R387,{1;2;3;4;5})),"NA")</f>
        <v>NA</v>
      </c>
      <c r="W387" s="45" t="str">
        <f>IFERROR(SUMPRODUCT(LARGE(G387:R387,{1;2;3;4;5;6;7;8;9;10})),"NA")</f>
        <v>NA</v>
      </c>
    </row>
    <row r="388" spans="1:23" s="25" customFormat="1" x14ac:dyDescent="0.25">
      <c r="A388" s="14">
        <v>385</v>
      </c>
      <c r="B388" s="2" t="s">
        <v>1497</v>
      </c>
      <c r="C388" s="1"/>
      <c r="D388" s="1"/>
      <c r="E388" s="1"/>
      <c r="F388" s="2"/>
      <c r="G388" s="9" t="str">
        <f>IFERROR(INDEX(akva!I:I,MATCH(B388,akva!K:K,0),0),"")</f>
        <v/>
      </c>
      <c r="H388" s="10" t="str">
        <f>IFERROR(INDEX('04-07'!N:N,MATCH(B388,'04-07'!C:C,0),0),"")</f>
        <v/>
      </c>
      <c r="I388" s="10" t="str">
        <f>IFERROR(INDEX('04-21'!X:X,MATCH(B388,'04-21'!Z:Z,0),0),"")</f>
        <v/>
      </c>
      <c r="J388" s="10">
        <f>IFERROR(INDEX('04-28'!M:M,MATCH(B388,'04-28'!O:O,0),0),"")</f>
        <v>867</v>
      </c>
      <c r="K388" s="10" t="str">
        <f>IFERROR(INDEX('05-26'!Y:Y,MATCH(B388,'05-26'!AA:AA,0),0),"")</f>
        <v/>
      </c>
      <c r="L388" s="10" t="str">
        <f>IFERROR(INDEX('06-16'!X:X,MATCH(B388,'06-16'!Z:Z,0),0),"")</f>
        <v/>
      </c>
      <c r="M388" s="10" t="str">
        <f>IFERROR(INDEX('07-08'!S:S,MATCH(B388,'07-08'!B:B,0),0),"")</f>
        <v/>
      </c>
      <c r="N388" s="10" t="str">
        <f>IFERROR(INDEX('07-21'!V:V,MATCH(B388,'07-21'!X:X,0),0),"")</f>
        <v/>
      </c>
      <c r="O388" s="10" t="str">
        <f>IFERROR(INDEX('08-04'!H:H,MATCH(B388,'08-04'!I:I,0),0),"")</f>
        <v/>
      </c>
      <c r="P388" s="10" t="str">
        <f>IFERROR(INDEX('08-05'!R:R,MATCH(B388,'08-05'!S:S,0),0),"")</f>
        <v/>
      </c>
      <c r="Q388" s="10" t="str">
        <f>IFERROR(INDEX('08-18'!U:U,MATCH(B388,'08-18'!V:V,0),0),"")</f>
        <v/>
      </c>
      <c r="R388" s="5" t="str">
        <f>IFERROR(INDEX('09-01'!M:M,MATCH(B388,'09-01'!N:N,0),0),"")</f>
        <v/>
      </c>
      <c r="S388" s="9">
        <f t="shared" ref="S388:S451" si="21">COUNTIF(G388:R388,"&gt;0")</f>
        <v>1</v>
      </c>
      <c r="T388" s="44">
        <f t="shared" ref="T388:T451" si="22">SUM(G388:R388)</f>
        <v>867</v>
      </c>
      <c r="U388" s="44">
        <f t="shared" si="20"/>
        <v>867</v>
      </c>
      <c r="V388" s="44" t="str">
        <f>IFERROR(SUMPRODUCT(LARGE(G388:R388,{1;2;3;4;5})),"NA")</f>
        <v>NA</v>
      </c>
      <c r="W388" s="45" t="str">
        <f>IFERROR(SUMPRODUCT(LARGE(G388:R388,{1;2;3;4;5;6;7;8;9;10})),"NA")</f>
        <v>NA</v>
      </c>
    </row>
    <row r="389" spans="1:23" s="25" customFormat="1" x14ac:dyDescent="0.25">
      <c r="A389" s="14">
        <v>386</v>
      </c>
      <c r="B389" s="2" t="s">
        <v>1421</v>
      </c>
      <c r="C389" s="1"/>
      <c r="D389" s="1"/>
      <c r="E389" s="1"/>
      <c r="F389" s="2"/>
      <c r="G389" s="9" t="str">
        <f>IFERROR(INDEX(akva!I:I,MATCH(B389,akva!K:K,0),0),"")</f>
        <v/>
      </c>
      <c r="H389" s="10" t="str">
        <f>IFERROR(INDEX('04-07'!N:N,MATCH(B389,'04-07'!C:C,0),0),"")</f>
        <v/>
      </c>
      <c r="I389" s="10" t="str">
        <f>IFERROR(INDEX('04-21'!X:X,MATCH(B389,'04-21'!Z:Z,0),0),"")</f>
        <v/>
      </c>
      <c r="J389" s="10">
        <f>IFERROR(INDEX('04-28'!M:M,MATCH(B389,'04-28'!O:O,0),0),"")</f>
        <v>866</v>
      </c>
      <c r="K389" s="10" t="str">
        <f>IFERROR(INDEX('05-26'!Y:Y,MATCH(B389,'05-26'!AA:AA,0),0),"")</f>
        <v/>
      </c>
      <c r="L389" s="10" t="str">
        <f>IFERROR(INDEX('06-16'!X:X,MATCH(B389,'06-16'!Z:Z,0),0),"")</f>
        <v/>
      </c>
      <c r="M389" s="10" t="str">
        <f>IFERROR(INDEX('07-08'!S:S,MATCH(B389,'07-08'!B:B,0),0),"")</f>
        <v/>
      </c>
      <c r="N389" s="10" t="str">
        <f>IFERROR(INDEX('07-21'!V:V,MATCH(B389,'07-21'!X:X,0),0),"")</f>
        <v/>
      </c>
      <c r="O389" s="10" t="str">
        <f>IFERROR(INDEX('08-04'!H:H,MATCH(B389,'08-04'!I:I,0),0),"")</f>
        <v/>
      </c>
      <c r="P389" s="10" t="str">
        <f>IFERROR(INDEX('08-05'!R:R,MATCH(B389,'08-05'!S:S,0),0),"")</f>
        <v/>
      </c>
      <c r="Q389" s="10" t="str">
        <f>IFERROR(INDEX('08-18'!U:U,MATCH(B389,'08-18'!V:V,0),0),"")</f>
        <v/>
      </c>
      <c r="R389" s="5" t="str">
        <f>IFERROR(INDEX('09-01'!M:M,MATCH(B389,'09-01'!N:N,0),0),"")</f>
        <v/>
      </c>
      <c r="S389" s="9">
        <f t="shared" si="21"/>
        <v>1</v>
      </c>
      <c r="T389" s="44">
        <f t="shared" si="22"/>
        <v>866</v>
      </c>
      <c r="U389" s="44">
        <f t="shared" si="20"/>
        <v>866</v>
      </c>
      <c r="V389" s="44" t="str">
        <f>IFERROR(SUMPRODUCT(LARGE(G389:R389,{1;2;3;4;5})),"NA")</f>
        <v>NA</v>
      </c>
      <c r="W389" s="45" t="str">
        <f>IFERROR(SUMPRODUCT(LARGE(G389:R389,{1;2;3;4;5;6;7;8;9;10})),"NA")</f>
        <v>NA</v>
      </c>
    </row>
    <row r="390" spans="1:23" s="25" customFormat="1" x14ac:dyDescent="0.25">
      <c r="A390" s="14">
        <v>387</v>
      </c>
      <c r="B390" s="2" t="s">
        <v>2341</v>
      </c>
      <c r="C390" s="1"/>
      <c r="D390" s="1"/>
      <c r="E390" s="1"/>
      <c r="F390" s="2"/>
      <c r="G390" s="9" t="str">
        <f>IFERROR(INDEX(akva!I:I,MATCH(B390,akva!K:K,0),0),"")</f>
        <v/>
      </c>
      <c r="H390" s="10" t="str">
        <f>IFERROR(INDEX('04-07'!N:N,MATCH(B390,'04-07'!C:C,0),0),"")</f>
        <v/>
      </c>
      <c r="I390" s="10" t="str">
        <f>IFERROR(INDEX('04-21'!X:X,MATCH(B390,'04-21'!Z:Z,0),0),"")</f>
        <v/>
      </c>
      <c r="J390" s="10" t="str">
        <f>IFERROR(INDEX('04-28'!M:M,MATCH(B390,'04-28'!O:O,0),0),"")</f>
        <v/>
      </c>
      <c r="K390" s="10" t="str">
        <f>IFERROR(INDEX('05-26'!Y:Y,MATCH(B390,'05-26'!AA:AA,0),0),"")</f>
        <v/>
      </c>
      <c r="L390" s="10" t="str">
        <f>IFERROR(INDEX('06-16'!X:X,MATCH(B390,'06-16'!Z:Z,0),0),"")</f>
        <v/>
      </c>
      <c r="M390" s="10" t="str">
        <f>IFERROR(INDEX('07-08'!S:S,MATCH(B390,'07-08'!B:B,0),0),"")</f>
        <v/>
      </c>
      <c r="N390" s="10">
        <f>IFERROR(INDEX('07-21'!V:V,MATCH(B390,'07-21'!X:X,0),0),"")</f>
        <v>865</v>
      </c>
      <c r="O390" s="10" t="str">
        <f>IFERROR(INDEX('08-04'!H:H,MATCH(B390,'08-04'!I:I,0),0),"")</f>
        <v/>
      </c>
      <c r="P390" s="10" t="str">
        <f>IFERROR(INDEX('08-05'!R:R,MATCH(B390,'08-05'!S:S,0),0),"")</f>
        <v/>
      </c>
      <c r="Q390" s="10" t="str">
        <f>IFERROR(INDEX('08-18'!U:U,MATCH(B390,'08-18'!V:V,0),0),"")</f>
        <v/>
      </c>
      <c r="R390" s="5" t="str">
        <f>IFERROR(INDEX('09-01'!M:M,MATCH(B390,'09-01'!N:N,0),0),"")</f>
        <v/>
      </c>
      <c r="S390" s="9">
        <f t="shared" si="21"/>
        <v>1</v>
      </c>
      <c r="T390" s="44">
        <f t="shared" si="22"/>
        <v>865</v>
      </c>
      <c r="U390" s="44">
        <f t="shared" si="20"/>
        <v>865</v>
      </c>
      <c r="V390" s="44" t="str">
        <f>IFERROR(SUMPRODUCT(LARGE(G390:R390,{1;2;3;4;5})),"NA")</f>
        <v>NA</v>
      </c>
      <c r="W390" s="45" t="str">
        <f>IFERROR(SUMPRODUCT(LARGE(G390:R390,{1;2;3;4;5;6;7;8;9;10})),"NA")</f>
        <v>NA</v>
      </c>
    </row>
    <row r="391" spans="1:23" s="25" customFormat="1" x14ac:dyDescent="0.25">
      <c r="A391" s="14">
        <v>388</v>
      </c>
      <c r="B391" s="2" t="s">
        <v>2000</v>
      </c>
      <c r="C391" s="1"/>
      <c r="D391" s="1"/>
      <c r="E391" s="1"/>
      <c r="F391" s="2"/>
      <c r="G391" s="9" t="str">
        <f>IFERROR(INDEX(akva!I:I,MATCH(B391,akva!K:K,0),0),"")</f>
        <v/>
      </c>
      <c r="H391" s="10" t="str">
        <f>IFERROR(INDEX('04-07'!N:N,MATCH(B391,'04-07'!C:C,0),0),"")</f>
        <v/>
      </c>
      <c r="I391" s="10" t="str">
        <f>IFERROR(INDEX('04-21'!X:X,MATCH(B391,'04-21'!Z:Z,0),0),"")</f>
        <v/>
      </c>
      <c r="J391" s="10" t="str">
        <f>IFERROR(INDEX('04-28'!M:M,MATCH(B391,'04-28'!O:O,0),0),"")</f>
        <v/>
      </c>
      <c r="K391" s="10" t="str">
        <f>IFERROR(INDEX('05-26'!Y:Y,MATCH(B391,'05-26'!AA:AA,0),0),"")</f>
        <v/>
      </c>
      <c r="L391" s="10" t="str">
        <f>IFERROR(INDEX('06-16'!X:X,MATCH(B391,'06-16'!Z:Z,0),0),"")</f>
        <v/>
      </c>
      <c r="M391" s="10">
        <f>IFERROR(INDEX('07-08'!S:S,MATCH(B391,'07-08'!B:B,0),0),"")</f>
        <v>864</v>
      </c>
      <c r="N391" s="10" t="str">
        <f>IFERROR(INDEX('07-21'!V:V,MATCH(B391,'07-21'!X:X,0),0),"")</f>
        <v/>
      </c>
      <c r="O391" s="10" t="str">
        <f>IFERROR(INDEX('08-04'!H:H,MATCH(B391,'08-04'!I:I,0),0),"")</f>
        <v/>
      </c>
      <c r="P391" s="10" t="str">
        <f>IFERROR(INDEX('08-05'!R:R,MATCH(B391,'08-05'!S:S,0),0),"")</f>
        <v/>
      </c>
      <c r="Q391" s="10" t="str">
        <f>IFERROR(INDEX('08-18'!U:U,MATCH(B391,'08-18'!V:V,0),0),"")</f>
        <v/>
      </c>
      <c r="R391" s="5" t="str">
        <f>IFERROR(INDEX('09-01'!M:M,MATCH(B391,'09-01'!N:N,0),0),"")</f>
        <v/>
      </c>
      <c r="S391" s="9">
        <f t="shared" si="21"/>
        <v>1</v>
      </c>
      <c r="T391" s="44">
        <f t="shared" si="22"/>
        <v>864</v>
      </c>
      <c r="U391" s="44">
        <f t="shared" si="20"/>
        <v>864</v>
      </c>
      <c r="V391" s="44" t="str">
        <f>IFERROR(SUMPRODUCT(LARGE(G391:R391,{1;2;3;4;5})),"NA")</f>
        <v>NA</v>
      </c>
      <c r="W391" s="45" t="str">
        <f>IFERROR(SUMPRODUCT(LARGE(G391:R391,{1;2;3;4;5;6;7;8;9;10})),"NA")</f>
        <v>NA</v>
      </c>
    </row>
    <row r="392" spans="1:23" s="25" customFormat="1" x14ac:dyDescent="0.25">
      <c r="A392" s="14">
        <v>389</v>
      </c>
      <c r="B392" s="2" t="s">
        <v>2001</v>
      </c>
      <c r="C392" s="1"/>
      <c r="D392" s="1"/>
      <c r="E392" s="1"/>
      <c r="F392" s="2"/>
      <c r="G392" s="9" t="str">
        <f>IFERROR(INDEX(akva!I:I,MATCH(B392,akva!K:K,0),0),"")</f>
        <v/>
      </c>
      <c r="H392" s="10" t="str">
        <f>IFERROR(INDEX('04-07'!N:N,MATCH(B392,'04-07'!C:C,0),0),"")</f>
        <v/>
      </c>
      <c r="I392" s="10" t="str">
        <f>IFERROR(INDEX('04-21'!X:X,MATCH(B392,'04-21'!Z:Z,0),0),"")</f>
        <v/>
      </c>
      <c r="J392" s="10" t="str">
        <f>IFERROR(INDEX('04-28'!M:M,MATCH(B392,'04-28'!O:O,0),0),"")</f>
        <v/>
      </c>
      <c r="K392" s="10" t="str">
        <f>IFERROR(INDEX('05-26'!Y:Y,MATCH(B392,'05-26'!AA:AA,0),0),"")</f>
        <v/>
      </c>
      <c r="L392" s="10" t="str">
        <f>IFERROR(INDEX('06-16'!X:X,MATCH(B392,'06-16'!Z:Z,0),0),"")</f>
        <v/>
      </c>
      <c r="M392" s="10">
        <f>IFERROR(INDEX('07-08'!S:S,MATCH(B392,'07-08'!B:B,0),0),"")</f>
        <v>862</v>
      </c>
      <c r="N392" s="10" t="str">
        <f>IFERROR(INDEX('07-21'!V:V,MATCH(B392,'07-21'!X:X,0),0),"")</f>
        <v/>
      </c>
      <c r="O392" s="10" t="str">
        <f>IFERROR(INDEX('08-04'!H:H,MATCH(B392,'08-04'!I:I,0),0),"")</f>
        <v/>
      </c>
      <c r="P392" s="10" t="str">
        <f>IFERROR(INDEX('08-05'!R:R,MATCH(B392,'08-05'!S:S,0),0),"")</f>
        <v/>
      </c>
      <c r="Q392" s="10" t="str">
        <f>IFERROR(INDEX('08-18'!U:U,MATCH(B392,'08-18'!V:V,0),0),"")</f>
        <v/>
      </c>
      <c r="R392" s="5" t="str">
        <f>IFERROR(INDEX('09-01'!M:M,MATCH(B392,'09-01'!N:N,0),0),"")</f>
        <v/>
      </c>
      <c r="S392" s="9">
        <f t="shared" si="21"/>
        <v>1</v>
      </c>
      <c r="T392" s="44">
        <f t="shared" si="22"/>
        <v>862</v>
      </c>
      <c r="U392" s="44">
        <f t="shared" si="20"/>
        <v>862</v>
      </c>
      <c r="V392" s="44" t="str">
        <f>IFERROR(SUMPRODUCT(LARGE(G392:R392,{1;2;3;4;5})),"NA")</f>
        <v>NA</v>
      </c>
      <c r="W392" s="45" t="str">
        <f>IFERROR(SUMPRODUCT(LARGE(G392:R392,{1;2;3;4;5;6;7;8;9;10})),"NA")</f>
        <v>NA</v>
      </c>
    </row>
    <row r="393" spans="1:23" s="25" customFormat="1" x14ac:dyDescent="0.25">
      <c r="A393" s="14">
        <v>390</v>
      </c>
      <c r="B393" s="2" t="s">
        <v>2004</v>
      </c>
      <c r="C393" s="1"/>
      <c r="D393" s="1"/>
      <c r="E393" s="1"/>
      <c r="F393" s="2"/>
      <c r="G393" s="9" t="str">
        <f>IFERROR(INDEX(akva!I:I,MATCH(B393,akva!K:K,0),0),"")</f>
        <v/>
      </c>
      <c r="H393" s="10" t="str">
        <f>IFERROR(INDEX('04-07'!N:N,MATCH(B393,'04-07'!C:C,0),0),"")</f>
        <v/>
      </c>
      <c r="I393" s="10" t="str">
        <f>IFERROR(INDEX('04-21'!X:X,MATCH(B393,'04-21'!Z:Z,0),0),"")</f>
        <v/>
      </c>
      <c r="J393" s="10" t="str">
        <f>IFERROR(INDEX('04-28'!M:M,MATCH(B393,'04-28'!O:O,0),0),"")</f>
        <v/>
      </c>
      <c r="K393" s="10" t="str">
        <f>IFERROR(INDEX('05-26'!Y:Y,MATCH(B393,'05-26'!AA:AA,0),0),"")</f>
        <v/>
      </c>
      <c r="L393" s="10" t="str">
        <f>IFERROR(INDEX('06-16'!X:X,MATCH(B393,'06-16'!Z:Z,0),0),"")</f>
        <v/>
      </c>
      <c r="M393" s="10">
        <f>IFERROR(INDEX('07-08'!S:S,MATCH(B393,'07-08'!B:B,0),0),"")</f>
        <v>862</v>
      </c>
      <c r="N393" s="10" t="str">
        <f>IFERROR(INDEX('07-21'!V:V,MATCH(B393,'07-21'!X:X,0),0),"")</f>
        <v/>
      </c>
      <c r="O393" s="10" t="str">
        <f>IFERROR(INDEX('08-04'!H:H,MATCH(B393,'08-04'!I:I,0),0),"")</f>
        <v/>
      </c>
      <c r="P393" s="10" t="str">
        <f>IFERROR(INDEX('08-05'!R:R,MATCH(B393,'08-05'!S:S,0),0),"")</f>
        <v/>
      </c>
      <c r="Q393" s="10" t="str">
        <f>IFERROR(INDEX('08-18'!U:U,MATCH(B393,'08-18'!V:V,0),0),"")</f>
        <v/>
      </c>
      <c r="R393" s="5" t="str">
        <f>IFERROR(INDEX('09-01'!M:M,MATCH(B393,'09-01'!N:N,0),0),"")</f>
        <v/>
      </c>
      <c r="S393" s="9">
        <f t="shared" si="21"/>
        <v>1</v>
      </c>
      <c r="T393" s="44">
        <f t="shared" si="22"/>
        <v>862</v>
      </c>
      <c r="U393" s="44">
        <f t="shared" si="20"/>
        <v>862</v>
      </c>
      <c r="V393" s="44" t="str">
        <f>IFERROR(SUMPRODUCT(LARGE(G393:R393,{1;2;3;4;5})),"NA")</f>
        <v>NA</v>
      </c>
      <c r="W393" s="45" t="str">
        <f>IFERROR(SUMPRODUCT(LARGE(G393:R393,{1;2;3;4;5;6;7;8;9;10})),"NA")</f>
        <v>NA</v>
      </c>
    </row>
    <row r="394" spans="1:23" s="25" customFormat="1" x14ac:dyDescent="0.25">
      <c r="A394" s="14">
        <v>391</v>
      </c>
      <c r="B394" s="2" t="s">
        <v>2005</v>
      </c>
      <c r="C394" s="1"/>
      <c r="D394" s="1"/>
      <c r="E394" s="1"/>
      <c r="F394" s="2"/>
      <c r="G394" s="9" t="str">
        <f>IFERROR(INDEX(akva!I:I,MATCH(B394,akva!K:K,0),0),"")</f>
        <v/>
      </c>
      <c r="H394" s="10" t="str">
        <f>IFERROR(INDEX('04-07'!N:N,MATCH(B394,'04-07'!C:C,0),0),"")</f>
        <v/>
      </c>
      <c r="I394" s="10" t="str">
        <f>IFERROR(INDEX('04-21'!X:X,MATCH(B394,'04-21'!Z:Z,0),0),"")</f>
        <v/>
      </c>
      <c r="J394" s="10" t="str">
        <f>IFERROR(INDEX('04-28'!M:M,MATCH(B394,'04-28'!O:O,0),0),"")</f>
        <v/>
      </c>
      <c r="K394" s="10" t="str">
        <f>IFERROR(INDEX('05-26'!Y:Y,MATCH(B394,'05-26'!AA:AA,0),0),"")</f>
        <v/>
      </c>
      <c r="L394" s="10" t="str">
        <f>IFERROR(INDEX('06-16'!X:X,MATCH(B394,'06-16'!Z:Z,0),0),"")</f>
        <v/>
      </c>
      <c r="M394" s="10">
        <f>IFERROR(INDEX('07-08'!S:S,MATCH(B394,'07-08'!B:B,0),0),"")</f>
        <v>861</v>
      </c>
      <c r="N394" s="10" t="str">
        <f>IFERROR(INDEX('07-21'!V:V,MATCH(B394,'07-21'!X:X,0),0),"")</f>
        <v/>
      </c>
      <c r="O394" s="10" t="str">
        <f>IFERROR(INDEX('08-04'!H:H,MATCH(B394,'08-04'!I:I,0),0),"")</f>
        <v/>
      </c>
      <c r="P394" s="10" t="str">
        <f>IFERROR(INDEX('08-05'!R:R,MATCH(B394,'08-05'!S:S,0),0),"")</f>
        <v/>
      </c>
      <c r="Q394" s="10" t="str">
        <f>IFERROR(INDEX('08-18'!U:U,MATCH(B394,'08-18'!V:V,0),0),"")</f>
        <v/>
      </c>
      <c r="R394" s="5" t="str">
        <f>IFERROR(INDEX('09-01'!M:M,MATCH(B394,'09-01'!N:N,0),0),"")</f>
        <v/>
      </c>
      <c r="S394" s="9">
        <f t="shared" si="21"/>
        <v>1</v>
      </c>
      <c r="T394" s="44">
        <f t="shared" si="22"/>
        <v>861</v>
      </c>
      <c r="U394" s="44">
        <f t="shared" si="20"/>
        <v>861</v>
      </c>
      <c r="V394" s="44" t="str">
        <f>IFERROR(SUMPRODUCT(LARGE(G394:R394,{1;2;3;4;5})),"NA")</f>
        <v>NA</v>
      </c>
      <c r="W394" s="45" t="str">
        <f>IFERROR(SUMPRODUCT(LARGE(G394:R394,{1;2;3;4;5;6;7;8;9;10})),"NA")</f>
        <v>NA</v>
      </c>
    </row>
    <row r="395" spans="1:23" s="25" customFormat="1" x14ac:dyDescent="0.25">
      <c r="A395" s="14">
        <v>392</v>
      </c>
      <c r="B395" s="2" t="s">
        <v>2011</v>
      </c>
      <c r="C395" s="1"/>
      <c r="D395" s="1"/>
      <c r="E395" s="1"/>
      <c r="F395" s="2"/>
      <c r="G395" s="9" t="str">
        <f>IFERROR(INDEX(akva!I:I,MATCH(B395,akva!K:K,0),0),"")</f>
        <v/>
      </c>
      <c r="H395" s="10" t="str">
        <f>IFERROR(INDEX('04-07'!N:N,MATCH(B395,'04-07'!C:C,0),0),"")</f>
        <v/>
      </c>
      <c r="I395" s="10" t="str">
        <f>IFERROR(INDEX('04-21'!X:X,MATCH(B395,'04-21'!Z:Z,0),0),"")</f>
        <v/>
      </c>
      <c r="J395" s="10" t="str">
        <f>IFERROR(INDEX('04-28'!M:M,MATCH(B395,'04-28'!O:O,0),0),"")</f>
        <v/>
      </c>
      <c r="K395" s="10" t="str">
        <f>IFERROR(INDEX('05-26'!Y:Y,MATCH(B395,'05-26'!AA:AA,0),0),"")</f>
        <v/>
      </c>
      <c r="L395" s="10" t="str">
        <f>IFERROR(INDEX('06-16'!X:X,MATCH(B395,'06-16'!Z:Z,0),0),"")</f>
        <v/>
      </c>
      <c r="M395" s="10">
        <f>IFERROR(INDEX('07-08'!S:S,MATCH(B395,'07-08'!B:B,0),0),"")</f>
        <v>843</v>
      </c>
      <c r="N395" s="10" t="str">
        <f>IFERROR(INDEX('07-21'!V:V,MATCH(B395,'07-21'!X:X,0),0),"")</f>
        <v/>
      </c>
      <c r="O395" s="10" t="str">
        <f>IFERROR(INDEX('08-04'!H:H,MATCH(B395,'08-04'!I:I,0),0),"")</f>
        <v/>
      </c>
      <c r="P395" s="10" t="str">
        <f>IFERROR(INDEX('08-05'!R:R,MATCH(B395,'08-05'!S:S,0),0),"")</f>
        <v/>
      </c>
      <c r="Q395" s="10" t="str">
        <f>IFERROR(INDEX('08-18'!U:U,MATCH(B395,'08-18'!V:V,0),0),"")</f>
        <v/>
      </c>
      <c r="R395" s="5" t="str">
        <f>IFERROR(INDEX('09-01'!M:M,MATCH(B395,'09-01'!N:N,0),0),"")</f>
        <v/>
      </c>
      <c r="S395" s="9">
        <f t="shared" si="21"/>
        <v>1</v>
      </c>
      <c r="T395" s="44">
        <f t="shared" si="22"/>
        <v>843</v>
      </c>
      <c r="U395" s="44">
        <f t="shared" si="20"/>
        <v>843</v>
      </c>
      <c r="V395" s="44" t="str">
        <f>IFERROR(SUMPRODUCT(LARGE(G395:R395,{1;2;3;4;5})),"NA")</f>
        <v>NA</v>
      </c>
      <c r="W395" s="45" t="str">
        <f>IFERROR(SUMPRODUCT(LARGE(G395:R395,{1;2;3;4;5;6;7;8;9;10})),"NA")</f>
        <v>NA</v>
      </c>
    </row>
    <row r="396" spans="1:23" s="25" customFormat="1" x14ac:dyDescent="0.25">
      <c r="A396" s="14">
        <v>393</v>
      </c>
      <c r="B396" s="2" t="s">
        <v>1730</v>
      </c>
      <c r="C396" s="1"/>
      <c r="D396" s="1"/>
      <c r="E396" s="1"/>
      <c r="F396" s="2"/>
      <c r="G396" s="9" t="str">
        <f>IFERROR(INDEX(akva!I:I,MATCH(B396,akva!K:K,0),0),"")</f>
        <v/>
      </c>
      <c r="H396" s="10" t="str">
        <f>IFERROR(INDEX('04-07'!N:N,MATCH(B396,'04-07'!C:C,0),0),"")</f>
        <v/>
      </c>
      <c r="I396" s="10" t="str">
        <f>IFERROR(INDEX('04-21'!X:X,MATCH(B396,'04-21'!Z:Z,0),0),"")</f>
        <v/>
      </c>
      <c r="J396" s="10" t="str">
        <f>IFERROR(INDEX('04-28'!M:M,MATCH(B396,'04-28'!O:O,0),0),"")</f>
        <v/>
      </c>
      <c r="K396" s="10">
        <f>IFERROR(INDEX('05-26'!Y:Y,MATCH(B396,'05-26'!AA:AA,0),0),"")</f>
        <v>843</v>
      </c>
      <c r="L396" s="10" t="str">
        <f>IFERROR(INDEX('06-16'!X:X,MATCH(B396,'06-16'!Z:Z,0),0),"")</f>
        <v/>
      </c>
      <c r="M396" s="10" t="str">
        <f>IFERROR(INDEX('07-08'!S:S,MATCH(B396,'07-08'!B:B,0),0),"")</f>
        <v/>
      </c>
      <c r="N396" s="10" t="str">
        <f>IFERROR(INDEX('07-21'!V:V,MATCH(B396,'07-21'!X:X,0),0),"")</f>
        <v/>
      </c>
      <c r="O396" s="10" t="str">
        <f>IFERROR(INDEX('08-04'!H:H,MATCH(B396,'08-04'!I:I,0),0),"")</f>
        <v/>
      </c>
      <c r="P396" s="10" t="str">
        <f>IFERROR(INDEX('08-05'!R:R,MATCH(B396,'08-05'!S:S,0),0),"")</f>
        <v/>
      </c>
      <c r="Q396" s="10" t="str">
        <f>IFERROR(INDEX('08-18'!U:U,MATCH(B396,'08-18'!V:V,0),0),"")</f>
        <v/>
      </c>
      <c r="R396" s="5" t="str">
        <f>IFERROR(INDEX('09-01'!M:M,MATCH(B396,'09-01'!N:N,0),0),"")</f>
        <v/>
      </c>
      <c r="S396" s="9">
        <f t="shared" si="21"/>
        <v>1</v>
      </c>
      <c r="T396" s="44">
        <f t="shared" si="22"/>
        <v>843</v>
      </c>
      <c r="U396" s="44">
        <f t="shared" si="20"/>
        <v>843</v>
      </c>
      <c r="V396" s="44" t="str">
        <f>IFERROR(SUMPRODUCT(LARGE(G396:R396,{1;2;3;4;5})),"NA")</f>
        <v>NA</v>
      </c>
      <c r="W396" s="45" t="str">
        <f>IFERROR(SUMPRODUCT(LARGE(G396:R396,{1;2;3;4;5;6;7;8;9;10})),"NA")</f>
        <v>NA</v>
      </c>
    </row>
    <row r="397" spans="1:23" s="25" customFormat="1" x14ac:dyDescent="0.25">
      <c r="A397" s="14">
        <v>394</v>
      </c>
      <c r="B397" s="2" t="s">
        <v>2350</v>
      </c>
      <c r="C397" s="1"/>
      <c r="D397" s="1"/>
      <c r="E397" s="1"/>
      <c r="F397" s="2"/>
      <c r="G397" s="9" t="str">
        <f>IFERROR(INDEX(akva!I:I,MATCH(B397,akva!K:K,0),0),"")</f>
        <v/>
      </c>
      <c r="H397" s="10" t="str">
        <f>IFERROR(INDEX('04-07'!N:N,MATCH(B397,'04-07'!C:C,0),0),"")</f>
        <v/>
      </c>
      <c r="I397" s="10" t="str">
        <f>IFERROR(INDEX('04-21'!X:X,MATCH(B397,'04-21'!Z:Z,0),0),"")</f>
        <v/>
      </c>
      <c r="J397" s="10" t="str">
        <f>IFERROR(INDEX('04-28'!M:M,MATCH(B397,'04-28'!O:O,0),0),"")</f>
        <v/>
      </c>
      <c r="K397" s="10" t="str">
        <f>IFERROR(INDEX('05-26'!Y:Y,MATCH(B397,'05-26'!AA:AA,0),0),"")</f>
        <v/>
      </c>
      <c r="L397" s="10" t="str">
        <f>IFERROR(INDEX('06-16'!X:X,MATCH(B397,'06-16'!Z:Z,0),0),"")</f>
        <v/>
      </c>
      <c r="M397" s="10" t="str">
        <f>IFERROR(INDEX('07-08'!S:S,MATCH(B397,'07-08'!B:B,0),0),"")</f>
        <v/>
      </c>
      <c r="N397" s="10">
        <f>IFERROR(INDEX('07-21'!V:V,MATCH(B397,'07-21'!X:X,0),0),"")</f>
        <v>842</v>
      </c>
      <c r="O397" s="10" t="str">
        <f>IFERROR(INDEX('08-04'!H:H,MATCH(B397,'08-04'!I:I,0),0),"")</f>
        <v/>
      </c>
      <c r="P397" s="10" t="str">
        <f>IFERROR(INDEX('08-05'!R:R,MATCH(B397,'08-05'!S:S,0),0),"")</f>
        <v/>
      </c>
      <c r="Q397" s="10" t="str">
        <f>IFERROR(INDEX('08-18'!U:U,MATCH(B397,'08-18'!V:V,0),0),"")</f>
        <v/>
      </c>
      <c r="R397" s="5" t="str">
        <f>IFERROR(INDEX('09-01'!M:M,MATCH(B397,'09-01'!N:N,0),0),"")</f>
        <v/>
      </c>
      <c r="S397" s="9">
        <f t="shared" si="21"/>
        <v>1</v>
      </c>
      <c r="T397" s="44">
        <f t="shared" si="22"/>
        <v>842</v>
      </c>
      <c r="U397" s="44">
        <f t="shared" si="20"/>
        <v>842</v>
      </c>
      <c r="V397" s="44" t="str">
        <f>IFERROR(SUMPRODUCT(LARGE(G397:R397,{1;2;3;4;5})),"NA")</f>
        <v>NA</v>
      </c>
      <c r="W397" s="45" t="str">
        <f>IFERROR(SUMPRODUCT(LARGE(G397:R397,{1;2;3;4;5;6;7;8;9;10})),"NA")</f>
        <v>NA</v>
      </c>
    </row>
    <row r="398" spans="1:23" s="25" customFormat="1" x14ac:dyDescent="0.25">
      <c r="A398" s="14">
        <v>395</v>
      </c>
      <c r="B398" s="2" t="s">
        <v>3050</v>
      </c>
      <c r="C398" s="1"/>
      <c r="D398" s="1"/>
      <c r="E398" s="1"/>
      <c r="F398" s="2"/>
      <c r="G398" s="9" t="str">
        <f>IFERROR(INDEX(akva!I:I,MATCH(B398,akva!K:K,0),0),"")</f>
        <v/>
      </c>
      <c r="H398" s="10" t="str">
        <f>IFERROR(INDEX('04-07'!N:N,MATCH(B398,'04-07'!C:C,0),0),"")</f>
        <v/>
      </c>
      <c r="I398" s="10" t="str">
        <f>IFERROR(INDEX('04-21'!X:X,MATCH(B398,'04-21'!Z:Z,0),0),"")</f>
        <v/>
      </c>
      <c r="J398" s="10" t="str">
        <f>IFERROR(INDEX('04-28'!M:M,MATCH(B398,'04-28'!O:O,0),0),"")</f>
        <v/>
      </c>
      <c r="K398" s="10" t="str">
        <f>IFERROR(INDEX('05-26'!Y:Y,MATCH(B398,'05-26'!AA:AA,0),0),"")</f>
        <v/>
      </c>
      <c r="L398" s="10" t="str">
        <f>IFERROR(INDEX('06-16'!X:X,MATCH(B398,'06-16'!Z:Z,0),0),"")</f>
        <v/>
      </c>
      <c r="M398" s="10" t="str">
        <f>IFERROR(INDEX('07-08'!S:S,MATCH(B398,'07-08'!B:B,0),0),"")</f>
        <v/>
      </c>
      <c r="N398" s="10" t="str">
        <f>IFERROR(INDEX('07-21'!V:V,MATCH(B398,'07-21'!X:X,0),0),"")</f>
        <v/>
      </c>
      <c r="O398" s="10" t="str">
        <f>IFERROR(INDEX('08-04'!H:H,MATCH(B398,'08-04'!I:I,0),0),"")</f>
        <v/>
      </c>
      <c r="P398" s="10" t="str">
        <f>IFERROR(INDEX('08-05'!R:R,MATCH(B398,'08-05'!S:S,0),0),"")</f>
        <v/>
      </c>
      <c r="Q398" s="10" t="str">
        <f>IFERROR(INDEX('08-18'!U:U,MATCH(B398,'08-18'!V:V,0),0),"")</f>
        <v/>
      </c>
      <c r="R398" s="5">
        <f>IFERROR(INDEX('09-01'!M:M,MATCH(B398,'09-01'!N:N,0),0),"")</f>
        <v>840</v>
      </c>
      <c r="S398" s="9">
        <f t="shared" si="21"/>
        <v>1</v>
      </c>
      <c r="T398" s="44">
        <f t="shared" si="22"/>
        <v>840</v>
      </c>
      <c r="U398" s="44">
        <f t="shared" si="20"/>
        <v>840</v>
      </c>
      <c r="V398" s="44" t="str">
        <f>IFERROR(SUMPRODUCT(LARGE(G398:R398,{1;2;3;4;5})),"NA")</f>
        <v>NA</v>
      </c>
      <c r="W398" s="45" t="str">
        <f>IFERROR(SUMPRODUCT(LARGE(G398:R398,{1;2;3;4;5;6;7;8;9;10})),"NA")</f>
        <v>NA</v>
      </c>
    </row>
    <row r="399" spans="1:23" s="25" customFormat="1" x14ac:dyDescent="0.25">
      <c r="A399" s="14">
        <v>396</v>
      </c>
      <c r="B399" s="2" t="s">
        <v>3051</v>
      </c>
      <c r="C399" s="1"/>
      <c r="D399" s="1"/>
      <c r="E399" s="1"/>
      <c r="F399" s="2"/>
      <c r="G399" s="9" t="str">
        <f>IFERROR(INDEX(akva!I:I,MATCH(B399,akva!K:K,0),0),"")</f>
        <v/>
      </c>
      <c r="H399" s="10" t="str">
        <f>IFERROR(INDEX('04-07'!N:N,MATCH(B399,'04-07'!C:C,0),0),"")</f>
        <v/>
      </c>
      <c r="I399" s="10" t="str">
        <f>IFERROR(INDEX('04-21'!X:X,MATCH(B399,'04-21'!Z:Z,0),0),"")</f>
        <v/>
      </c>
      <c r="J399" s="10" t="str">
        <f>IFERROR(INDEX('04-28'!M:M,MATCH(B399,'04-28'!O:O,0),0),"")</f>
        <v/>
      </c>
      <c r="K399" s="10" t="str">
        <f>IFERROR(INDEX('05-26'!Y:Y,MATCH(B399,'05-26'!AA:AA,0),0),"")</f>
        <v/>
      </c>
      <c r="L399" s="10" t="str">
        <f>IFERROR(INDEX('06-16'!X:X,MATCH(B399,'06-16'!Z:Z,0),0),"")</f>
        <v/>
      </c>
      <c r="M399" s="10" t="str">
        <f>IFERROR(INDEX('07-08'!S:S,MATCH(B399,'07-08'!B:B,0),0),"")</f>
        <v/>
      </c>
      <c r="N399" s="10" t="str">
        <f>IFERROR(INDEX('07-21'!V:V,MATCH(B399,'07-21'!X:X,0),0),"")</f>
        <v/>
      </c>
      <c r="O399" s="10" t="str">
        <f>IFERROR(INDEX('08-04'!H:H,MATCH(B399,'08-04'!I:I,0),0),"")</f>
        <v/>
      </c>
      <c r="P399" s="10" t="str">
        <f>IFERROR(INDEX('08-05'!R:R,MATCH(B399,'08-05'!S:S,0),0),"")</f>
        <v/>
      </c>
      <c r="Q399" s="10" t="str">
        <f>IFERROR(INDEX('08-18'!U:U,MATCH(B399,'08-18'!V:V,0),0),"")</f>
        <v/>
      </c>
      <c r="R399" s="5">
        <f>IFERROR(INDEX('09-01'!M:M,MATCH(B399,'09-01'!N:N,0),0),"")</f>
        <v>837</v>
      </c>
      <c r="S399" s="9">
        <f t="shared" si="21"/>
        <v>1</v>
      </c>
      <c r="T399" s="44">
        <f t="shared" si="22"/>
        <v>837</v>
      </c>
      <c r="U399" s="44">
        <f t="shared" si="20"/>
        <v>837</v>
      </c>
      <c r="V399" s="44" t="str">
        <f>IFERROR(SUMPRODUCT(LARGE(G399:R399,{1;2;3;4;5})),"NA")</f>
        <v>NA</v>
      </c>
      <c r="W399" s="45" t="str">
        <f>IFERROR(SUMPRODUCT(LARGE(G399:R399,{1;2;3;4;5;6;7;8;9;10})),"NA")</f>
        <v>NA</v>
      </c>
    </row>
    <row r="400" spans="1:23" s="25" customFormat="1" x14ac:dyDescent="0.25">
      <c r="A400" s="14">
        <v>397</v>
      </c>
      <c r="B400" s="2" t="s">
        <v>2014</v>
      </c>
      <c r="C400" s="1"/>
      <c r="D400" s="1"/>
      <c r="E400" s="1"/>
      <c r="F400" s="2"/>
      <c r="G400" s="9" t="str">
        <f>IFERROR(INDEX(akva!I:I,MATCH(B400,akva!K:K,0),0),"")</f>
        <v/>
      </c>
      <c r="H400" s="10" t="str">
        <f>IFERROR(INDEX('04-07'!N:N,MATCH(B400,'04-07'!C:C,0),0),"")</f>
        <v/>
      </c>
      <c r="I400" s="10" t="str">
        <f>IFERROR(INDEX('04-21'!X:X,MATCH(B400,'04-21'!Z:Z,0),0),"")</f>
        <v/>
      </c>
      <c r="J400" s="10" t="str">
        <f>IFERROR(INDEX('04-28'!M:M,MATCH(B400,'04-28'!O:O,0),0),"")</f>
        <v/>
      </c>
      <c r="K400" s="10" t="str">
        <f>IFERROR(INDEX('05-26'!Y:Y,MATCH(B400,'05-26'!AA:AA,0),0),"")</f>
        <v/>
      </c>
      <c r="L400" s="10" t="str">
        <f>IFERROR(INDEX('06-16'!X:X,MATCH(B400,'06-16'!Z:Z,0),0),"")</f>
        <v/>
      </c>
      <c r="M400" s="10">
        <f>IFERROR(INDEX('07-08'!S:S,MATCH(B400,'07-08'!B:B,0),0),"")</f>
        <v>833</v>
      </c>
      <c r="N400" s="10" t="str">
        <f>IFERROR(INDEX('07-21'!V:V,MATCH(B400,'07-21'!X:X,0),0),"")</f>
        <v/>
      </c>
      <c r="O400" s="10" t="str">
        <f>IFERROR(INDEX('08-04'!H:H,MATCH(B400,'08-04'!I:I,0),0),"")</f>
        <v/>
      </c>
      <c r="P400" s="10" t="str">
        <f>IFERROR(INDEX('08-05'!R:R,MATCH(B400,'08-05'!S:S,0),0),"")</f>
        <v/>
      </c>
      <c r="Q400" s="10" t="str">
        <f>IFERROR(INDEX('08-18'!U:U,MATCH(B400,'08-18'!V:V,0),0),"")</f>
        <v/>
      </c>
      <c r="R400" s="5" t="str">
        <f>IFERROR(INDEX('09-01'!M:M,MATCH(B400,'09-01'!N:N,0),0),"")</f>
        <v/>
      </c>
      <c r="S400" s="9">
        <f t="shared" si="21"/>
        <v>1</v>
      </c>
      <c r="T400" s="44">
        <f t="shared" si="22"/>
        <v>833</v>
      </c>
      <c r="U400" s="44">
        <f t="shared" si="20"/>
        <v>833</v>
      </c>
      <c r="V400" s="44" t="str">
        <f>IFERROR(SUMPRODUCT(LARGE(G400:R400,{1;2;3;4;5})),"NA")</f>
        <v>NA</v>
      </c>
      <c r="W400" s="45" t="str">
        <f>IFERROR(SUMPRODUCT(LARGE(G400:R400,{1;2;3;4;5;6;7;8;9;10})),"NA")</f>
        <v>NA</v>
      </c>
    </row>
    <row r="401" spans="1:23" s="25" customFormat="1" x14ac:dyDescent="0.25">
      <c r="A401" s="14">
        <v>398</v>
      </c>
      <c r="B401" s="2" t="s">
        <v>1732</v>
      </c>
      <c r="C401" s="1"/>
      <c r="D401" s="1"/>
      <c r="E401" s="1"/>
      <c r="F401" s="2"/>
      <c r="G401" s="9" t="str">
        <f>IFERROR(INDEX(akva!I:I,MATCH(B401,akva!K:K,0),0),"")</f>
        <v/>
      </c>
      <c r="H401" s="10" t="str">
        <f>IFERROR(INDEX('04-07'!N:N,MATCH(B401,'04-07'!C:C,0),0),"")</f>
        <v/>
      </c>
      <c r="I401" s="10" t="str">
        <f>IFERROR(INDEX('04-21'!X:X,MATCH(B401,'04-21'!Z:Z,0),0),"")</f>
        <v/>
      </c>
      <c r="J401" s="10" t="str">
        <f>IFERROR(INDEX('04-28'!M:M,MATCH(B401,'04-28'!O:O,0),0),"")</f>
        <v/>
      </c>
      <c r="K401" s="10">
        <f>IFERROR(INDEX('05-26'!Y:Y,MATCH(B401,'05-26'!AA:AA,0),0),"")</f>
        <v>832</v>
      </c>
      <c r="L401" s="10" t="str">
        <f>IFERROR(INDEX('06-16'!X:X,MATCH(B401,'06-16'!Z:Z,0),0),"")</f>
        <v/>
      </c>
      <c r="M401" s="10" t="str">
        <f>IFERROR(INDEX('07-08'!S:S,MATCH(B401,'07-08'!B:B,0),0),"")</f>
        <v/>
      </c>
      <c r="N401" s="10" t="str">
        <f>IFERROR(INDEX('07-21'!V:V,MATCH(B401,'07-21'!X:X,0),0),"")</f>
        <v/>
      </c>
      <c r="O401" s="10" t="str">
        <f>IFERROR(INDEX('08-04'!H:H,MATCH(B401,'08-04'!I:I,0),0),"")</f>
        <v/>
      </c>
      <c r="P401" s="10" t="str">
        <f>IFERROR(INDEX('08-05'!R:R,MATCH(B401,'08-05'!S:S,0),0),"")</f>
        <v/>
      </c>
      <c r="Q401" s="10" t="str">
        <f>IFERROR(INDEX('08-18'!U:U,MATCH(B401,'08-18'!V:V,0),0),"")</f>
        <v/>
      </c>
      <c r="R401" s="5" t="str">
        <f>IFERROR(INDEX('09-01'!M:M,MATCH(B401,'09-01'!N:N,0),0),"")</f>
        <v/>
      </c>
      <c r="S401" s="9">
        <f t="shared" si="21"/>
        <v>1</v>
      </c>
      <c r="T401" s="44">
        <f t="shared" si="22"/>
        <v>832</v>
      </c>
      <c r="U401" s="44">
        <f t="shared" si="20"/>
        <v>832</v>
      </c>
      <c r="V401" s="44" t="str">
        <f>IFERROR(SUMPRODUCT(LARGE(G401:R401,{1;2;3;4;5})),"NA")</f>
        <v>NA</v>
      </c>
      <c r="W401" s="45" t="str">
        <f>IFERROR(SUMPRODUCT(LARGE(G401:R401,{1;2;3;4;5;6;7;8;9;10})),"NA")</f>
        <v>NA</v>
      </c>
    </row>
    <row r="402" spans="1:23" s="25" customFormat="1" x14ac:dyDescent="0.25">
      <c r="A402" s="14">
        <v>399</v>
      </c>
      <c r="B402" s="2" t="s">
        <v>711</v>
      </c>
      <c r="C402" s="1"/>
      <c r="D402" s="1"/>
      <c r="E402" s="1"/>
      <c r="F402" s="2"/>
      <c r="G402" s="9" t="str">
        <f>IFERROR(INDEX(akva!I:I,MATCH(B402,akva!K:K,0),0),"")</f>
        <v/>
      </c>
      <c r="H402" s="10">
        <f>IFERROR(INDEX('04-07'!N:N,MATCH(B402,'04-07'!C:C,0),0),"")</f>
        <v>831</v>
      </c>
      <c r="I402" s="10" t="str">
        <f>IFERROR(INDEX('04-21'!X:X,MATCH(B402,'04-21'!Z:Z,0),0),"")</f>
        <v/>
      </c>
      <c r="J402" s="10" t="str">
        <f>IFERROR(INDEX('04-28'!M:M,MATCH(B402,'04-28'!O:O,0),0),"")</f>
        <v/>
      </c>
      <c r="K402" s="10" t="str">
        <f>IFERROR(INDEX('05-26'!Y:Y,MATCH(B402,'05-26'!AA:AA,0),0),"")</f>
        <v/>
      </c>
      <c r="L402" s="10" t="str">
        <f>IFERROR(INDEX('06-16'!X:X,MATCH(B402,'06-16'!Z:Z,0),0),"")</f>
        <v/>
      </c>
      <c r="M402" s="10" t="str">
        <f>IFERROR(INDEX('07-08'!S:S,MATCH(B402,'07-08'!B:B,0),0),"")</f>
        <v/>
      </c>
      <c r="N402" s="10" t="str">
        <f>IFERROR(INDEX('07-21'!V:V,MATCH(B402,'07-21'!X:X,0),0),"")</f>
        <v/>
      </c>
      <c r="O402" s="10" t="str">
        <f>IFERROR(INDEX('08-04'!H:H,MATCH(B402,'08-04'!I:I,0),0),"")</f>
        <v/>
      </c>
      <c r="P402" s="10" t="str">
        <f>IFERROR(INDEX('08-05'!R:R,MATCH(B402,'08-05'!S:S,0),0),"")</f>
        <v/>
      </c>
      <c r="Q402" s="10" t="str">
        <f>IFERROR(INDEX('08-18'!U:U,MATCH(B402,'08-18'!V:V,0),0),"")</f>
        <v/>
      </c>
      <c r="R402" s="5" t="str">
        <f>IFERROR(INDEX('09-01'!M:M,MATCH(B402,'09-01'!N:N,0),0),"")</f>
        <v/>
      </c>
      <c r="S402" s="9">
        <f t="shared" si="21"/>
        <v>1</v>
      </c>
      <c r="T402" s="44">
        <f t="shared" si="22"/>
        <v>831</v>
      </c>
      <c r="U402" s="44">
        <f t="shared" si="20"/>
        <v>831</v>
      </c>
      <c r="V402" s="44" t="str">
        <f>IFERROR(SUMPRODUCT(LARGE(G402:R402,{1;2;3;4;5})),"NA")</f>
        <v>NA</v>
      </c>
      <c r="W402" s="45" t="str">
        <f>IFERROR(SUMPRODUCT(LARGE(G402:R402,{1;2;3;4;5;6;7;8;9;10})),"NA")</f>
        <v>NA</v>
      </c>
    </row>
    <row r="403" spans="1:23" s="25" customFormat="1" x14ac:dyDescent="0.25">
      <c r="A403" s="14">
        <v>400</v>
      </c>
      <c r="B403" s="2" t="s">
        <v>1731</v>
      </c>
      <c r="C403" s="1"/>
      <c r="D403" s="1"/>
      <c r="E403" s="1"/>
      <c r="F403" s="2"/>
      <c r="G403" s="9" t="str">
        <f>IFERROR(INDEX(akva!I:I,MATCH(B403,akva!K:K,0),0),"")</f>
        <v/>
      </c>
      <c r="H403" s="10" t="str">
        <f>IFERROR(INDEX('04-07'!N:N,MATCH(B403,'04-07'!C:C,0),0),"")</f>
        <v/>
      </c>
      <c r="I403" s="10" t="str">
        <f>IFERROR(INDEX('04-21'!X:X,MATCH(B403,'04-21'!Z:Z,0),0),"")</f>
        <v/>
      </c>
      <c r="J403" s="10" t="str">
        <f>IFERROR(INDEX('04-28'!M:M,MATCH(B403,'04-28'!O:O,0),0),"")</f>
        <v/>
      </c>
      <c r="K403" s="10">
        <f>IFERROR(INDEX('05-26'!Y:Y,MATCH(B403,'05-26'!AA:AA,0),0),"")</f>
        <v>830</v>
      </c>
      <c r="L403" s="10" t="str">
        <f>IFERROR(INDEX('06-16'!X:X,MATCH(B403,'06-16'!Z:Z,0),0),"")</f>
        <v/>
      </c>
      <c r="M403" s="10" t="str">
        <f>IFERROR(INDEX('07-08'!S:S,MATCH(B403,'07-08'!B:B,0),0),"")</f>
        <v/>
      </c>
      <c r="N403" s="10" t="str">
        <f>IFERROR(INDEX('07-21'!V:V,MATCH(B403,'07-21'!X:X,0),0),"")</f>
        <v/>
      </c>
      <c r="O403" s="10" t="str">
        <f>IFERROR(INDEX('08-04'!H:H,MATCH(B403,'08-04'!I:I,0),0),"")</f>
        <v/>
      </c>
      <c r="P403" s="10" t="str">
        <f>IFERROR(INDEX('08-05'!R:R,MATCH(B403,'08-05'!S:S,0),0),"")</f>
        <v/>
      </c>
      <c r="Q403" s="10" t="str">
        <f>IFERROR(INDEX('08-18'!U:U,MATCH(B403,'08-18'!V:V,0),0),"")</f>
        <v/>
      </c>
      <c r="R403" s="5" t="str">
        <f>IFERROR(INDEX('09-01'!M:M,MATCH(B403,'09-01'!N:N,0),0),"")</f>
        <v/>
      </c>
      <c r="S403" s="9">
        <f t="shared" si="21"/>
        <v>1</v>
      </c>
      <c r="T403" s="44">
        <f t="shared" si="22"/>
        <v>830</v>
      </c>
      <c r="U403" s="44">
        <f t="shared" si="20"/>
        <v>830</v>
      </c>
      <c r="V403" s="44" t="str">
        <f>IFERROR(SUMPRODUCT(LARGE(G403:R403,{1;2;3;4;5})),"NA")</f>
        <v>NA</v>
      </c>
      <c r="W403" s="45" t="str">
        <f>IFERROR(SUMPRODUCT(LARGE(G403:R403,{1;2;3;4;5;6;7;8;9;10})),"NA")</f>
        <v>NA</v>
      </c>
    </row>
    <row r="404" spans="1:23" s="25" customFormat="1" x14ac:dyDescent="0.25">
      <c r="A404" s="14">
        <v>401</v>
      </c>
      <c r="B404" s="2" t="s">
        <v>2016</v>
      </c>
      <c r="C404" s="1"/>
      <c r="D404" s="1"/>
      <c r="E404" s="1"/>
      <c r="F404" s="2"/>
      <c r="G404" s="9" t="str">
        <f>IFERROR(INDEX(akva!I:I,MATCH(B404,akva!K:K,0),0),"")</f>
        <v/>
      </c>
      <c r="H404" s="10" t="str">
        <f>IFERROR(INDEX('04-07'!N:N,MATCH(B404,'04-07'!C:C,0),0),"")</f>
        <v/>
      </c>
      <c r="I404" s="10" t="str">
        <f>IFERROR(INDEX('04-21'!X:X,MATCH(B404,'04-21'!Z:Z,0),0),"")</f>
        <v/>
      </c>
      <c r="J404" s="10" t="str">
        <f>IFERROR(INDEX('04-28'!M:M,MATCH(B404,'04-28'!O:O,0),0),"")</f>
        <v/>
      </c>
      <c r="K404" s="10" t="str">
        <f>IFERROR(INDEX('05-26'!Y:Y,MATCH(B404,'05-26'!AA:AA,0),0),"")</f>
        <v/>
      </c>
      <c r="L404" s="10" t="str">
        <f>IFERROR(INDEX('06-16'!X:X,MATCH(B404,'06-16'!Z:Z,0),0),"")</f>
        <v/>
      </c>
      <c r="M404" s="10">
        <f>IFERROR(INDEX('07-08'!S:S,MATCH(B404,'07-08'!B:B,0),0),"")</f>
        <v>830</v>
      </c>
      <c r="N404" s="10" t="str">
        <f>IFERROR(INDEX('07-21'!V:V,MATCH(B404,'07-21'!X:X,0),0),"")</f>
        <v/>
      </c>
      <c r="O404" s="10" t="str">
        <f>IFERROR(INDEX('08-04'!H:H,MATCH(B404,'08-04'!I:I,0),0),"")</f>
        <v/>
      </c>
      <c r="P404" s="10" t="str">
        <f>IFERROR(INDEX('08-05'!R:R,MATCH(B404,'08-05'!S:S,0),0),"")</f>
        <v/>
      </c>
      <c r="Q404" s="10" t="str">
        <f>IFERROR(INDEX('08-18'!U:U,MATCH(B404,'08-18'!V:V,0),0),"")</f>
        <v/>
      </c>
      <c r="R404" s="5" t="str">
        <f>IFERROR(INDEX('09-01'!M:M,MATCH(B404,'09-01'!N:N,0),0),"")</f>
        <v/>
      </c>
      <c r="S404" s="9">
        <f t="shared" si="21"/>
        <v>1</v>
      </c>
      <c r="T404" s="44">
        <f t="shared" si="22"/>
        <v>830</v>
      </c>
      <c r="U404" s="44">
        <f t="shared" si="20"/>
        <v>830</v>
      </c>
      <c r="V404" s="44" t="str">
        <f>IFERROR(SUMPRODUCT(LARGE(G404:R404,{1;2;3;4;5})),"NA")</f>
        <v>NA</v>
      </c>
      <c r="W404" s="45" t="str">
        <f>IFERROR(SUMPRODUCT(LARGE(G404:R404,{1;2;3;4;5;6;7;8;9;10})),"NA")</f>
        <v>NA</v>
      </c>
    </row>
    <row r="405" spans="1:23" s="25" customFormat="1" x14ac:dyDescent="0.25">
      <c r="A405" s="14">
        <v>402</v>
      </c>
      <c r="B405" s="2" t="s">
        <v>1909</v>
      </c>
      <c r="C405" s="1"/>
      <c r="D405" s="1"/>
      <c r="E405" s="1"/>
      <c r="F405" s="2"/>
      <c r="G405" s="9" t="str">
        <f>IFERROR(INDEX(akva!I:I,MATCH(B405,akva!K:K,0),0),"")</f>
        <v/>
      </c>
      <c r="H405" s="10" t="str">
        <f>IFERROR(INDEX('04-07'!N:N,MATCH(B405,'04-07'!C:C,0),0),"")</f>
        <v/>
      </c>
      <c r="I405" s="10" t="str">
        <f>IFERROR(INDEX('04-21'!X:X,MATCH(B405,'04-21'!Z:Z,0),0),"")</f>
        <v/>
      </c>
      <c r="J405" s="10" t="str">
        <f>IFERROR(INDEX('04-28'!M:M,MATCH(B405,'04-28'!O:O,0),0),"")</f>
        <v/>
      </c>
      <c r="K405" s="10" t="str">
        <f>IFERROR(INDEX('05-26'!Y:Y,MATCH(B405,'05-26'!AA:AA,0),0),"")</f>
        <v/>
      </c>
      <c r="L405" s="10">
        <f>IFERROR(INDEX('06-16'!X:X,MATCH(B405,'06-16'!Z:Z,0),0),"")</f>
        <v>825</v>
      </c>
      <c r="M405" s="10" t="str">
        <f>IFERROR(INDEX('07-08'!S:S,MATCH(B405,'07-08'!B:B,0),0),"")</f>
        <v/>
      </c>
      <c r="N405" s="10" t="str">
        <f>IFERROR(INDEX('07-21'!V:V,MATCH(B405,'07-21'!X:X,0),0),"")</f>
        <v/>
      </c>
      <c r="O405" s="10" t="str">
        <f>IFERROR(INDEX('08-04'!H:H,MATCH(B405,'08-04'!I:I,0),0),"")</f>
        <v/>
      </c>
      <c r="P405" s="10" t="str">
        <f>IFERROR(INDEX('08-05'!R:R,MATCH(B405,'08-05'!S:S,0),0),"")</f>
        <v/>
      </c>
      <c r="Q405" s="10" t="str">
        <f>IFERROR(INDEX('08-18'!U:U,MATCH(B405,'08-18'!V:V,0),0),"")</f>
        <v/>
      </c>
      <c r="R405" s="5" t="str">
        <f>IFERROR(INDEX('09-01'!M:M,MATCH(B405,'09-01'!N:N,0),0),"")</f>
        <v/>
      </c>
      <c r="S405" s="9">
        <f t="shared" si="21"/>
        <v>1</v>
      </c>
      <c r="T405" s="44">
        <f t="shared" si="22"/>
        <v>825</v>
      </c>
      <c r="U405" s="44">
        <f t="shared" ref="U405:U466" si="23">T405/S405</f>
        <v>825</v>
      </c>
      <c r="V405" s="44" t="str">
        <f>IFERROR(SUMPRODUCT(LARGE(G405:R405,{1;2;3;4;5})),"NA")</f>
        <v>NA</v>
      </c>
      <c r="W405" s="45" t="str">
        <f>IFERROR(SUMPRODUCT(LARGE(G405:R405,{1;2;3;4;5;6;7;8;9;10})),"NA")</f>
        <v>NA</v>
      </c>
    </row>
    <row r="406" spans="1:23" s="25" customFormat="1" x14ac:dyDescent="0.25">
      <c r="A406" s="14">
        <v>403</v>
      </c>
      <c r="B406" s="2" t="s">
        <v>2019</v>
      </c>
      <c r="C406" s="1"/>
      <c r="D406" s="1"/>
      <c r="E406" s="1"/>
      <c r="F406" s="2"/>
      <c r="G406" s="9" t="str">
        <f>IFERROR(INDEX(akva!I:I,MATCH(B406,akva!K:K,0),0),"")</f>
        <v/>
      </c>
      <c r="H406" s="10" t="str">
        <f>IFERROR(INDEX('04-07'!N:N,MATCH(B406,'04-07'!C:C,0),0),"")</f>
        <v/>
      </c>
      <c r="I406" s="10" t="str">
        <f>IFERROR(INDEX('04-21'!X:X,MATCH(B406,'04-21'!Z:Z,0),0),"")</f>
        <v/>
      </c>
      <c r="J406" s="10" t="str">
        <f>IFERROR(INDEX('04-28'!M:M,MATCH(B406,'04-28'!O:O,0),0),"")</f>
        <v/>
      </c>
      <c r="K406" s="10" t="str">
        <f>IFERROR(INDEX('05-26'!Y:Y,MATCH(B406,'05-26'!AA:AA,0),0),"")</f>
        <v/>
      </c>
      <c r="L406" s="10" t="str">
        <f>IFERROR(INDEX('06-16'!X:X,MATCH(B406,'06-16'!Z:Z,0),0),"")</f>
        <v/>
      </c>
      <c r="M406" s="10">
        <f>IFERROR(INDEX('07-08'!S:S,MATCH(B406,'07-08'!B:B,0),0),"")</f>
        <v>823</v>
      </c>
      <c r="N406" s="10" t="str">
        <f>IFERROR(INDEX('07-21'!V:V,MATCH(B406,'07-21'!X:X,0),0),"")</f>
        <v/>
      </c>
      <c r="O406" s="10" t="str">
        <f>IFERROR(INDEX('08-04'!H:H,MATCH(B406,'08-04'!I:I,0),0),"")</f>
        <v/>
      </c>
      <c r="P406" s="10" t="str">
        <f>IFERROR(INDEX('08-05'!R:R,MATCH(B406,'08-05'!S:S,0),0),"")</f>
        <v/>
      </c>
      <c r="Q406" s="10" t="str">
        <f>IFERROR(INDEX('08-18'!U:U,MATCH(B406,'08-18'!V:V,0),0),"")</f>
        <v/>
      </c>
      <c r="R406" s="5" t="str">
        <f>IFERROR(INDEX('09-01'!M:M,MATCH(B406,'09-01'!N:N,0),0),"")</f>
        <v/>
      </c>
      <c r="S406" s="9">
        <f t="shared" si="21"/>
        <v>1</v>
      </c>
      <c r="T406" s="44">
        <f t="shared" si="22"/>
        <v>823</v>
      </c>
      <c r="U406" s="44">
        <f t="shared" si="23"/>
        <v>823</v>
      </c>
      <c r="V406" s="44" t="str">
        <f>IFERROR(SUMPRODUCT(LARGE(G406:R406,{1;2;3;4;5})),"NA")</f>
        <v>NA</v>
      </c>
      <c r="W406" s="45" t="str">
        <f>IFERROR(SUMPRODUCT(LARGE(G406:R406,{1;2;3;4;5;6;7;8;9;10})),"NA")</f>
        <v>NA</v>
      </c>
    </row>
    <row r="407" spans="1:23" s="25" customFormat="1" x14ac:dyDescent="0.25">
      <c r="A407" s="14">
        <v>404</v>
      </c>
      <c r="B407" s="2" t="s">
        <v>2020</v>
      </c>
      <c r="C407" s="1"/>
      <c r="D407" s="1"/>
      <c r="E407" s="1"/>
      <c r="F407" s="2"/>
      <c r="G407" s="9" t="str">
        <f>IFERROR(INDEX(akva!I:I,MATCH(B407,akva!K:K,0),0),"")</f>
        <v/>
      </c>
      <c r="H407" s="10" t="str">
        <f>IFERROR(INDEX('04-07'!N:N,MATCH(B407,'04-07'!C:C,0),0),"")</f>
        <v/>
      </c>
      <c r="I407" s="10" t="str">
        <f>IFERROR(INDEX('04-21'!X:X,MATCH(B407,'04-21'!Z:Z,0),0),"")</f>
        <v/>
      </c>
      <c r="J407" s="10" t="str">
        <f>IFERROR(INDEX('04-28'!M:M,MATCH(B407,'04-28'!O:O,0),0),"")</f>
        <v/>
      </c>
      <c r="K407" s="10" t="str">
        <f>IFERROR(INDEX('05-26'!Y:Y,MATCH(B407,'05-26'!AA:AA,0),0),"")</f>
        <v/>
      </c>
      <c r="L407" s="10" t="str">
        <f>IFERROR(INDEX('06-16'!X:X,MATCH(B407,'06-16'!Z:Z,0),0),"")</f>
        <v/>
      </c>
      <c r="M407" s="10">
        <f>IFERROR(INDEX('07-08'!S:S,MATCH(B407,'07-08'!B:B,0),0),"")</f>
        <v>822</v>
      </c>
      <c r="N407" s="10" t="str">
        <f>IFERROR(INDEX('07-21'!V:V,MATCH(B407,'07-21'!X:X,0),0),"")</f>
        <v/>
      </c>
      <c r="O407" s="10" t="str">
        <f>IFERROR(INDEX('08-04'!H:H,MATCH(B407,'08-04'!I:I,0),0),"")</f>
        <v/>
      </c>
      <c r="P407" s="10" t="str">
        <f>IFERROR(INDEX('08-05'!R:R,MATCH(B407,'08-05'!S:S,0),0),"")</f>
        <v/>
      </c>
      <c r="Q407" s="10" t="str">
        <f>IFERROR(INDEX('08-18'!U:U,MATCH(B407,'08-18'!V:V,0),0),"")</f>
        <v/>
      </c>
      <c r="R407" s="5" t="str">
        <f>IFERROR(INDEX('09-01'!M:M,MATCH(B407,'09-01'!N:N,0),0),"")</f>
        <v/>
      </c>
      <c r="S407" s="9">
        <f t="shared" si="21"/>
        <v>1</v>
      </c>
      <c r="T407" s="44">
        <f t="shared" si="22"/>
        <v>822</v>
      </c>
      <c r="U407" s="44">
        <f t="shared" si="23"/>
        <v>822</v>
      </c>
      <c r="V407" s="44" t="str">
        <f>IFERROR(SUMPRODUCT(LARGE(G407:R407,{1;2;3;4;5})),"NA")</f>
        <v>NA</v>
      </c>
      <c r="W407" s="45" t="str">
        <f>IFERROR(SUMPRODUCT(LARGE(G407:R407,{1;2;3;4;5;6;7;8;9;10})),"NA")</f>
        <v>NA</v>
      </c>
    </row>
    <row r="408" spans="1:23" s="25" customFormat="1" x14ac:dyDescent="0.25">
      <c r="A408" s="14">
        <v>405</v>
      </c>
      <c r="B408" s="2" t="s">
        <v>2021</v>
      </c>
      <c r="C408" s="1"/>
      <c r="D408" s="1"/>
      <c r="E408" s="1"/>
      <c r="F408" s="2"/>
      <c r="G408" s="9" t="str">
        <f>IFERROR(INDEX(akva!I:I,MATCH(B408,akva!K:K,0),0),"")</f>
        <v/>
      </c>
      <c r="H408" s="10" t="str">
        <f>IFERROR(INDEX('04-07'!N:N,MATCH(B408,'04-07'!C:C,0),0),"")</f>
        <v/>
      </c>
      <c r="I408" s="10" t="str">
        <f>IFERROR(INDEX('04-21'!X:X,MATCH(B408,'04-21'!Z:Z,0),0),"")</f>
        <v/>
      </c>
      <c r="J408" s="10" t="str">
        <f>IFERROR(INDEX('04-28'!M:M,MATCH(B408,'04-28'!O:O,0),0),"")</f>
        <v/>
      </c>
      <c r="K408" s="10" t="str">
        <f>IFERROR(INDEX('05-26'!Y:Y,MATCH(B408,'05-26'!AA:AA,0),0),"")</f>
        <v/>
      </c>
      <c r="L408" s="10" t="str">
        <f>IFERROR(INDEX('06-16'!X:X,MATCH(B408,'06-16'!Z:Z,0),0),"")</f>
        <v/>
      </c>
      <c r="M408" s="10">
        <f>IFERROR(INDEX('07-08'!S:S,MATCH(B408,'07-08'!B:B,0),0),"")</f>
        <v>820</v>
      </c>
      <c r="N408" s="10" t="str">
        <f>IFERROR(INDEX('07-21'!V:V,MATCH(B408,'07-21'!X:X,0),0),"")</f>
        <v/>
      </c>
      <c r="O408" s="10" t="str">
        <f>IFERROR(INDEX('08-04'!H:H,MATCH(B408,'08-04'!I:I,0),0),"")</f>
        <v/>
      </c>
      <c r="P408" s="10" t="str">
        <f>IFERROR(INDEX('08-05'!R:R,MATCH(B408,'08-05'!S:S,0),0),"")</f>
        <v/>
      </c>
      <c r="Q408" s="10" t="str">
        <f>IFERROR(INDEX('08-18'!U:U,MATCH(B408,'08-18'!V:V,0),0),"")</f>
        <v/>
      </c>
      <c r="R408" s="5" t="str">
        <f>IFERROR(INDEX('09-01'!M:M,MATCH(B408,'09-01'!N:N,0),0),"")</f>
        <v/>
      </c>
      <c r="S408" s="9">
        <f t="shared" si="21"/>
        <v>1</v>
      </c>
      <c r="T408" s="44">
        <f t="shared" si="22"/>
        <v>820</v>
      </c>
      <c r="U408" s="44">
        <f t="shared" si="23"/>
        <v>820</v>
      </c>
      <c r="V408" s="44" t="str">
        <f>IFERROR(SUMPRODUCT(LARGE(G408:R408,{1;2;3;4;5})),"NA")</f>
        <v>NA</v>
      </c>
      <c r="W408" s="45" t="str">
        <f>IFERROR(SUMPRODUCT(LARGE(G408:R408,{1;2;3;4;5;6;7;8;9;10})),"NA")</f>
        <v>NA</v>
      </c>
    </row>
    <row r="409" spans="1:23" s="25" customFormat="1" x14ac:dyDescent="0.25">
      <c r="A409" s="14">
        <v>406</v>
      </c>
      <c r="B409" s="2" t="s">
        <v>2565</v>
      </c>
      <c r="C409" s="1"/>
      <c r="D409" s="1"/>
      <c r="E409" s="1"/>
      <c r="F409" s="2"/>
      <c r="G409" s="9" t="str">
        <f>IFERROR(INDEX(akva!I:I,MATCH(B409,akva!K:K,0),0),"")</f>
        <v/>
      </c>
      <c r="H409" s="10" t="str">
        <f>IFERROR(INDEX('04-07'!N:N,MATCH(B409,'04-07'!C:C,0),0),"")</f>
        <v/>
      </c>
      <c r="I409" s="10" t="str">
        <f>IFERROR(INDEX('04-21'!X:X,MATCH(B409,'04-21'!Z:Z,0),0),"")</f>
        <v/>
      </c>
      <c r="J409" s="10" t="str">
        <f>IFERROR(INDEX('04-28'!M:M,MATCH(B409,'04-28'!O:O,0),0),"")</f>
        <v/>
      </c>
      <c r="K409" s="10" t="str">
        <f>IFERROR(INDEX('05-26'!Y:Y,MATCH(B409,'05-26'!AA:AA,0),0),"")</f>
        <v/>
      </c>
      <c r="L409" s="10" t="str">
        <f>IFERROR(INDEX('06-16'!X:X,MATCH(B409,'06-16'!Z:Z,0),0),"")</f>
        <v/>
      </c>
      <c r="M409" s="10" t="str">
        <f>IFERROR(INDEX('07-08'!S:S,MATCH(B409,'07-08'!B:B,0),0),"")</f>
        <v/>
      </c>
      <c r="N409" s="10" t="str">
        <f>IFERROR(INDEX('07-21'!V:V,MATCH(B409,'07-21'!X:X,0),0),"")</f>
        <v/>
      </c>
      <c r="O409" s="10" t="str">
        <f>IFERROR(INDEX('08-04'!H:H,MATCH(B409,'08-04'!I:I,0),0),"")</f>
        <v/>
      </c>
      <c r="P409" s="10">
        <f>IFERROR(INDEX('08-05'!R:R,MATCH(B409,'08-05'!S:S,0),0),"")</f>
        <v>820</v>
      </c>
      <c r="Q409" s="10" t="str">
        <f>IFERROR(INDEX('08-18'!U:U,MATCH(B409,'08-18'!V:V,0),0),"")</f>
        <v/>
      </c>
      <c r="R409" s="5" t="str">
        <f>IFERROR(INDEX('09-01'!M:M,MATCH(B409,'09-01'!N:N,0),0),"")</f>
        <v/>
      </c>
      <c r="S409" s="9">
        <f t="shared" si="21"/>
        <v>1</v>
      </c>
      <c r="T409" s="44">
        <f t="shared" si="22"/>
        <v>820</v>
      </c>
      <c r="U409" s="44">
        <f t="shared" si="23"/>
        <v>820</v>
      </c>
      <c r="V409" s="44" t="str">
        <f>IFERROR(SUMPRODUCT(LARGE(G409:R409,{1;2;3;4;5})),"NA")</f>
        <v>NA</v>
      </c>
      <c r="W409" s="45" t="str">
        <f>IFERROR(SUMPRODUCT(LARGE(G409:R409,{1;2;3;4;5;6;7;8;9;10})),"NA")</f>
        <v>NA</v>
      </c>
    </row>
    <row r="410" spans="1:23" s="25" customFormat="1" x14ac:dyDescent="0.25">
      <c r="A410" s="14">
        <v>407</v>
      </c>
      <c r="B410" s="2" t="s">
        <v>1537</v>
      </c>
      <c r="C410" s="1"/>
      <c r="D410" s="1"/>
      <c r="E410" s="1"/>
      <c r="F410" s="2"/>
      <c r="G410" s="9" t="str">
        <f>IFERROR(INDEX(akva!I:I,MATCH(B410,akva!K:K,0),0),"")</f>
        <v/>
      </c>
      <c r="H410" s="10" t="str">
        <f>IFERROR(INDEX('04-07'!N:N,MATCH(B410,'04-07'!C:C,0),0),"")</f>
        <v/>
      </c>
      <c r="I410" s="10" t="str">
        <f>IFERROR(INDEX('04-21'!X:X,MATCH(B410,'04-21'!Z:Z,0),0),"")</f>
        <v/>
      </c>
      <c r="J410" s="10">
        <f>IFERROR(INDEX('04-28'!M:M,MATCH(B410,'04-28'!O:O,0),0),"")</f>
        <v>820</v>
      </c>
      <c r="K410" s="10" t="str">
        <f>IFERROR(INDEX('05-26'!Y:Y,MATCH(B410,'05-26'!AA:AA,0),0),"")</f>
        <v/>
      </c>
      <c r="L410" s="10" t="str">
        <f>IFERROR(INDEX('06-16'!X:X,MATCH(B410,'06-16'!Z:Z,0),0),"")</f>
        <v/>
      </c>
      <c r="M410" s="10" t="str">
        <f>IFERROR(INDEX('07-08'!S:S,MATCH(B410,'07-08'!B:B,0),0),"")</f>
        <v/>
      </c>
      <c r="N410" s="10" t="str">
        <f>IFERROR(INDEX('07-21'!V:V,MATCH(B410,'07-21'!X:X,0),0),"")</f>
        <v/>
      </c>
      <c r="O410" s="10" t="str">
        <f>IFERROR(INDEX('08-04'!H:H,MATCH(B410,'08-04'!I:I,0),0),"")</f>
        <v/>
      </c>
      <c r="P410" s="10" t="str">
        <f>IFERROR(INDEX('08-05'!R:R,MATCH(B410,'08-05'!S:S,0),0),"")</f>
        <v/>
      </c>
      <c r="Q410" s="10" t="str">
        <f>IFERROR(INDEX('08-18'!U:U,MATCH(B410,'08-18'!V:V,0),0),"")</f>
        <v/>
      </c>
      <c r="R410" s="5" t="str">
        <f>IFERROR(INDEX('09-01'!M:M,MATCH(B410,'09-01'!N:N,0),0),"")</f>
        <v/>
      </c>
      <c r="S410" s="9">
        <f t="shared" si="21"/>
        <v>1</v>
      </c>
      <c r="T410" s="44">
        <f t="shared" si="22"/>
        <v>820</v>
      </c>
      <c r="U410" s="44">
        <f t="shared" si="23"/>
        <v>820</v>
      </c>
      <c r="V410" s="44" t="str">
        <f>IFERROR(SUMPRODUCT(LARGE(G410:R410,{1;2;3;4;5})),"NA")</f>
        <v>NA</v>
      </c>
      <c r="W410" s="45" t="str">
        <f>IFERROR(SUMPRODUCT(LARGE(G410:R410,{1;2;3;4;5;6;7;8;9;10})),"NA")</f>
        <v>NA</v>
      </c>
    </row>
    <row r="411" spans="1:23" s="25" customFormat="1" x14ac:dyDescent="0.25">
      <c r="A411" s="14">
        <v>408</v>
      </c>
      <c r="B411" s="2" t="s">
        <v>3052</v>
      </c>
      <c r="C411" s="1"/>
      <c r="D411" s="1"/>
      <c r="E411" s="1"/>
      <c r="F411" s="2"/>
      <c r="G411" s="9" t="str">
        <f>IFERROR(INDEX(akva!I:I,MATCH(B411,akva!K:K,0),0),"")</f>
        <v/>
      </c>
      <c r="H411" s="10" t="str">
        <f>IFERROR(INDEX('04-07'!N:N,MATCH(B411,'04-07'!C:C,0),0),"")</f>
        <v/>
      </c>
      <c r="I411" s="10" t="str">
        <f>IFERROR(INDEX('04-21'!X:X,MATCH(B411,'04-21'!Z:Z,0),0),"")</f>
        <v/>
      </c>
      <c r="J411" s="10" t="str">
        <f>IFERROR(INDEX('04-28'!M:M,MATCH(B411,'04-28'!O:O,0),0),"")</f>
        <v/>
      </c>
      <c r="K411" s="10" t="str">
        <f>IFERROR(INDEX('05-26'!Y:Y,MATCH(B411,'05-26'!AA:AA,0),0),"")</f>
        <v/>
      </c>
      <c r="L411" s="10" t="str">
        <f>IFERROR(INDEX('06-16'!X:X,MATCH(B411,'06-16'!Z:Z,0),0),"")</f>
        <v/>
      </c>
      <c r="M411" s="10" t="str">
        <f>IFERROR(INDEX('07-08'!S:S,MATCH(B411,'07-08'!B:B,0),0),"")</f>
        <v/>
      </c>
      <c r="N411" s="10" t="str">
        <f>IFERROR(INDEX('07-21'!V:V,MATCH(B411,'07-21'!X:X,0),0),"")</f>
        <v/>
      </c>
      <c r="O411" s="10" t="str">
        <f>IFERROR(INDEX('08-04'!H:H,MATCH(B411,'08-04'!I:I,0),0),"")</f>
        <v/>
      </c>
      <c r="P411" s="10" t="str">
        <f>IFERROR(INDEX('08-05'!R:R,MATCH(B411,'08-05'!S:S,0),0),"")</f>
        <v/>
      </c>
      <c r="Q411" s="10" t="str">
        <f>IFERROR(INDEX('08-18'!U:U,MATCH(B411,'08-18'!V:V,0),0),"")</f>
        <v/>
      </c>
      <c r="R411" s="5">
        <f>IFERROR(INDEX('09-01'!M:M,MATCH(B411,'09-01'!N:N,0),0),"")</f>
        <v>818</v>
      </c>
      <c r="S411" s="9">
        <f t="shared" si="21"/>
        <v>1</v>
      </c>
      <c r="T411" s="44">
        <f t="shared" si="22"/>
        <v>818</v>
      </c>
      <c r="U411" s="44">
        <f t="shared" si="23"/>
        <v>818</v>
      </c>
      <c r="V411" s="44" t="str">
        <f>IFERROR(SUMPRODUCT(LARGE(G411:R411,{1;2;3;4;5})),"NA")</f>
        <v>NA</v>
      </c>
      <c r="W411" s="45" t="str">
        <f>IFERROR(SUMPRODUCT(LARGE(G411:R411,{1;2;3;4;5;6;7;8;9;10})),"NA")</f>
        <v>NA</v>
      </c>
    </row>
    <row r="412" spans="1:23" s="25" customFormat="1" x14ac:dyDescent="0.25">
      <c r="A412" s="14">
        <v>409</v>
      </c>
      <c r="B412" s="2" t="s">
        <v>2022</v>
      </c>
      <c r="C412" s="1"/>
      <c r="D412" s="1"/>
      <c r="E412" s="1"/>
      <c r="F412" s="2"/>
      <c r="G412" s="9" t="str">
        <f>IFERROR(INDEX(akva!I:I,MATCH(B412,akva!K:K,0),0),"")</f>
        <v/>
      </c>
      <c r="H412" s="10" t="str">
        <f>IFERROR(INDEX('04-07'!N:N,MATCH(B412,'04-07'!C:C,0),0),"")</f>
        <v/>
      </c>
      <c r="I412" s="10" t="str">
        <f>IFERROR(INDEX('04-21'!X:X,MATCH(B412,'04-21'!Z:Z,0),0),"")</f>
        <v/>
      </c>
      <c r="J412" s="10" t="str">
        <f>IFERROR(INDEX('04-28'!M:M,MATCH(B412,'04-28'!O:O,0),0),"")</f>
        <v/>
      </c>
      <c r="K412" s="10" t="str">
        <f>IFERROR(INDEX('05-26'!Y:Y,MATCH(B412,'05-26'!AA:AA,0),0),"")</f>
        <v/>
      </c>
      <c r="L412" s="10" t="str">
        <f>IFERROR(INDEX('06-16'!X:X,MATCH(B412,'06-16'!Z:Z,0),0),"")</f>
        <v/>
      </c>
      <c r="M412" s="10">
        <f>IFERROR(INDEX('07-08'!S:S,MATCH(B412,'07-08'!B:B,0),0),"")</f>
        <v>815</v>
      </c>
      <c r="N412" s="10" t="str">
        <f>IFERROR(INDEX('07-21'!V:V,MATCH(B412,'07-21'!X:X,0),0),"")</f>
        <v/>
      </c>
      <c r="O412" s="10" t="str">
        <f>IFERROR(INDEX('08-04'!H:H,MATCH(B412,'08-04'!I:I,0),0),"")</f>
        <v/>
      </c>
      <c r="P412" s="10" t="str">
        <f>IFERROR(INDEX('08-05'!R:R,MATCH(B412,'08-05'!S:S,0),0),"")</f>
        <v/>
      </c>
      <c r="Q412" s="10" t="str">
        <f>IFERROR(INDEX('08-18'!U:U,MATCH(B412,'08-18'!V:V,0),0),"")</f>
        <v/>
      </c>
      <c r="R412" s="5" t="str">
        <f>IFERROR(INDEX('09-01'!M:M,MATCH(B412,'09-01'!N:N,0),0),"")</f>
        <v/>
      </c>
      <c r="S412" s="9">
        <f t="shared" si="21"/>
        <v>1</v>
      </c>
      <c r="T412" s="44">
        <f t="shared" si="22"/>
        <v>815</v>
      </c>
      <c r="U412" s="44">
        <f t="shared" si="23"/>
        <v>815</v>
      </c>
      <c r="V412" s="44" t="str">
        <f>IFERROR(SUMPRODUCT(LARGE(G412:R412,{1;2;3;4;5})),"NA")</f>
        <v>NA</v>
      </c>
      <c r="W412" s="45" t="str">
        <f>IFERROR(SUMPRODUCT(LARGE(G412:R412,{1;2;3;4;5;6;7;8;9;10})),"NA")</f>
        <v>NA</v>
      </c>
    </row>
    <row r="413" spans="1:23" s="25" customFormat="1" x14ac:dyDescent="0.25">
      <c r="A413" s="14">
        <v>410</v>
      </c>
      <c r="B413" s="2" t="s">
        <v>1477</v>
      </c>
      <c r="C413" s="1"/>
      <c r="D413" s="1"/>
      <c r="E413" s="1"/>
      <c r="F413" s="2"/>
      <c r="G413" s="9" t="str">
        <f>IFERROR(INDEX(akva!I:I,MATCH(B413,akva!K:K,0),0),"")</f>
        <v/>
      </c>
      <c r="H413" s="10" t="str">
        <f>IFERROR(INDEX('04-07'!N:N,MATCH(B413,'04-07'!C:C,0),0),"")</f>
        <v/>
      </c>
      <c r="I413" s="10" t="str">
        <f>IFERROR(INDEX('04-21'!X:X,MATCH(B413,'04-21'!Z:Z,0),0),"")</f>
        <v/>
      </c>
      <c r="J413" s="10">
        <f>IFERROR(INDEX('04-28'!M:M,MATCH(B413,'04-28'!O:O,0),0),"")</f>
        <v>814</v>
      </c>
      <c r="K413" s="10" t="str">
        <f>IFERROR(INDEX('05-26'!Y:Y,MATCH(B413,'05-26'!AA:AA,0),0),"")</f>
        <v/>
      </c>
      <c r="L413" s="10" t="str">
        <f>IFERROR(INDEX('06-16'!X:X,MATCH(B413,'06-16'!Z:Z,0),0),"")</f>
        <v/>
      </c>
      <c r="M413" s="10" t="str">
        <f>IFERROR(INDEX('07-08'!S:S,MATCH(B413,'07-08'!B:B,0),0),"")</f>
        <v/>
      </c>
      <c r="N413" s="10" t="str">
        <f>IFERROR(INDEX('07-21'!V:V,MATCH(B413,'07-21'!X:X,0),0),"")</f>
        <v/>
      </c>
      <c r="O413" s="10" t="str">
        <f>IFERROR(INDEX('08-04'!H:H,MATCH(B413,'08-04'!I:I,0),0),"")</f>
        <v/>
      </c>
      <c r="P413" s="10" t="str">
        <f>IFERROR(INDEX('08-05'!R:R,MATCH(B413,'08-05'!S:S,0),0),"")</f>
        <v/>
      </c>
      <c r="Q413" s="10" t="str">
        <f>IFERROR(INDEX('08-18'!U:U,MATCH(B413,'08-18'!V:V,0),0),"")</f>
        <v/>
      </c>
      <c r="R413" s="5" t="str">
        <f>IFERROR(INDEX('09-01'!M:M,MATCH(B413,'09-01'!N:N,0),0),"")</f>
        <v/>
      </c>
      <c r="S413" s="9">
        <f t="shared" si="21"/>
        <v>1</v>
      </c>
      <c r="T413" s="44">
        <f t="shared" si="22"/>
        <v>814</v>
      </c>
      <c r="U413" s="44">
        <f t="shared" si="23"/>
        <v>814</v>
      </c>
      <c r="V413" s="44" t="str">
        <f>IFERROR(SUMPRODUCT(LARGE(G413:R413,{1;2;3;4;5})),"NA")</f>
        <v>NA</v>
      </c>
      <c r="W413" s="45" t="str">
        <f>IFERROR(SUMPRODUCT(LARGE(G413:R413,{1;2;3;4;5;6;7;8;9;10})),"NA")</f>
        <v>NA</v>
      </c>
    </row>
    <row r="414" spans="1:23" s="25" customFormat="1" x14ac:dyDescent="0.25">
      <c r="A414" s="14">
        <v>411</v>
      </c>
      <c r="B414" s="2" t="s">
        <v>1930</v>
      </c>
      <c r="C414" s="1"/>
      <c r="D414" s="1"/>
      <c r="E414" s="1"/>
      <c r="F414" s="2"/>
      <c r="G414" s="9" t="str">
        <f>IFERROR(INDEX(akva!I:I,MATCH(B414,akva!K:K,0),0),"")</f>
        <v/>
      </c>
      <c r="H414" s="10" t="str">
        <f>IFERROR(INDEX('04-07'!N:N,MATCH(B414,'04-07'!C:C,0),0),"")</f>
        <v/>
      </c>
      <c r="I414" s="10" t="str">
        <f>IFERROR(INDEX('04-21'!X:X,MATCH(B414,'04-21'!Z:Z,0),0),"")</f>
        <v/>
      </c>
      <c r="J414" s="10" t="str">
        <f>IFERROR(INDEX('04-28'!M:M,MATCH(B414,'04-28'!O:O,0),0),"")</f>
        <v/>
      </c>
      <c r="K414" s="10" t="str">
        <f>IFERROR(INDEX('05-26'!Y:Y,MATCH(B414,'05-26'!AA:AA,0),0),"")</f>
        <v/>
      </c>
      <c r="L414" s="10">
        <f>IFERROR(INDEX('06-16'!X:X,MATCH(B414,'06-16'!Z:Z,0),0),"")</f>
        <v>812</v>
      </c>
      <c r="M414" s="10" t="str">
        <f>IFERROR(INDEX('07-08'!S:S,MATCH(B414,'07-08'!B:B,0),0),"")</f>
        <v/>
      </c>
      <c r="N414" s="10" t="str">
        <f>IFERROR(INDEX('07-21'!V:V,MATCH(B414,'07-21'!X:X,0),0),"")</f>
        <v/>
      </c>
      <c r="O414" s="10" t="str">
        <f>IFERROR(INDEX('08-04'!H:H,MATCH(B414,'08-04'!I:I,0),0),"")</f>
        <v/>
      </c>
      <c r="P414" s="10" t="str">
        <f>IFERROR(INDEX('08-05'!R:R,MATCH(B414,'08-05'!S:S,0),0),"")</f>
        <v/>
      </c>
      <c r="Q414" s="10" t="str">
        <f>IFERROR(INDEX('08-18'!U:U,MATCH(B414,'08-18'!V:V,0),0),"")</f>
        <v/>
      </c>
      <c r="R414" s="5" t="str">
        <f>IFERROR(INDEX('09-01'!M:M,MATCH(B414,'09-01'!N:N,0),0),"")</f>
        <v/>
      </c>
      <c r="S414" s="9">
        <f t="shared" si="21"/>
        <v>1</v>
      </c>
      <c r="T414" s="44">
        <f t="shared" si="22"/>
        <v>812</v>
      </c>
      <c r="U414" s="44">
        <f t="shared" si="23"/>
        <v>812</v>
      </c>
      <c r="V414" s="44" t="str">
        <f>IFERROR(SUMPRODUCT(LARGE(G414:R414,{1;2;3;4;5})),"NA")</f>
        <v>NA</v>
      </c>
      <c r="W414" s="45" t="str">
        <f>IFERROR(SUMPRODUCT(LARGE(G414:R414,{1;2;3;4;5;6;7;8;9;10})),"NA")</f>
        <v>NA</v>
      </c>
    </row>
    <row r="415" spans="1:23" s="25" customFormat="1" x14ac:dyDescent="0.25">
      <c r="A415" s="14">
        <v>412</v>
      </c>
      <c r="B415" s="2" t="s">
        <v>2026</v>
      </c>
      <c r="C415" s="1"/>
      <c r="D415" s="1"/>
      <c r="E415" s="1"/>
      <c r="F415" s="2"/>
      <c r="G415" s="9" t="str">
        <f>IFERROR(INDEX(akva!I:I,MATCH(B415,akva!K:K,0),0),"")</f>
        <v/>
      </c>
      <c r="H415" s="10" t="str">
        <f>IFERROR(INDEX('04-07'!N:N,MATCH(B415,'04-07'!C:C,0),0),"")</f>
        <v/>
      </c>
      <c r="I415" s="10" t="str">
        <f>IFERROR(INDEX('04-21'!X:X,MATCH(B415,'04-21'!Z:Z,0),0),"")</f>
        <v/>
      </c>
      <c r="J415" s="10" t="str">
        <f>IFERROR(INDEX('04-28'!M:M,MATCH(B415,'04-28'!O:O,0),0),"")</f>
        <v/>
      </c>
      <c r="K415" s="10" t="str">
        <f>IFERROR(INDEX('05-26'!Y:Y,MATCH(B415,'05-26'!AA:AA,0),0),"")</f>
        <v/>
      </c>
      <c r="L415" s="10" t="str">
        <f>IFERROR(INDEX('06-16'!X:X,MATCH(B415,'06-16'!Z:Z,0),0),"")</f>
        <v/>
      </c>
      <c r="M415" s="10">
        <f>IFERROR(INDEX('07-08'!S:S,MATCH(B415,'07-08'!B:B,0),0),"")</f>
        <v>809</v>
      </c>
      <c r="N415" s="10" t="str">
        <f>IFERROR(INDEX('07-21'!V:V,MATCH(B415,'07-21'!X:X,0),0),"")</f>
        <v/>
      </c>
      <c r="O415" s="10" t="str">
        <f>IFERROR(INDEX('08-04'!H:H,MATCH(B415,'08-04'!I:I,0),0),"")</f>
        <v/>
      </c>
      <c r="P415" s="10" t="str">
        <f>IFERROR(INDEX('08-05'!R:R,MATCH(B415,'08-05'!S:S,0),0),"")</f>
        <v/>
      </c>
      <c r="Q415" s="10" t="str">
        <f>IFERROR(INDEX('08-18'!U:U,MATCH(B415,'08-18'!V:V,0),0),"")</f>
        <v/>
      </c>
      <c r="R415" s="5" t="str">
        <f>IFERROR(INDEX('09-01'!M:M,MATCH(B415,'09-01'!N:N,0),0),"")</f>
        <v/>
      </c>
      <c r="S415" s="9">
        <f t="shared" si="21"/>
        <v>1</v>
      </c>
      <c r="T415" s="44">
        <f t="shared" si="22"/>
        <v>809</v>
      </c>
      <c r="U415" s="44">
        <f t="shared" si="23"/>
        <v>809</v>
      </c>
      <c r="V415" s="44" t="str">
        <f>IFERROR(SUMPRODUCT(LARGE(G415:R415,{1;2;3;4;5})),"NA")</f>
        <v>NA</v>
      </c>
      <c r="W415" s="45" t="str">
        <f>IFERROR(SUMPRODUCT(LARGE(G415:R415,{1;2;3;4;5;6;7;8;9;10})),"NA")</f>
        <v>NA</v>
      </c>
    </row>
    <row r="416" spans="1:23" s="25" customFormat="1" x14ac:dyDescent="0.25">
      <c r="A416" s="14">
        <v>413</v>
      </c>
      <c r="B416" s="2" t="s">
        <v>2027</v>
      </c>
      <c r="C416" s="1"/>
      <c r="D416" s="1"/>
      <c r="E416" s="1"/>
      <c r="F416" s="2"/>
      <c r="G416" s="9" t="str">
        <f>IFERROR(INDEX(akva!I:I,MATCH(B416,akva!K:K,0),0),"")</f>
        <v/>
      </c>
      <c r="H416" s="10" t="str">
        <f>IFERROR(INDEX('04-07'!N:N,MATCH(B416,'04-07'!C:C,0),0),"")</f>
        <v/>
      </c>
      <c r="I416" s="10" t="str">
        <f>IFERROR(INDEX('04-21'!X:X,MATCH(B416,'04-21'!Z:Z,0),0),"")</f>
        <v/>
      </c>
      <c r="J416" s="10" t="str">
        <f>IFERROR(INDEX('04-28'!M:M,MATCH(B416,'04-28'!O:O,0),0),"")</f>
        <v/>
      </c>
      <c r="K416" s="10" t="str">
        <f>IFERROR(INDEX('05-26'!Y:Y,MATCH(B416,'05-26'!AA:AA,0),0),"")</f>
        <v/>
      </c>
      <c r="L416" s="10" t="str">
        <f>IFERROR(INDEX('06-16'!X:X,MATCH(B416,'06-16'!Z:Z,0),0),"")</f>
        <v/>
      </c>
      <c r="M416" s="10">
        <f>IFERROR(INDEX('07-08'!S:S,MATCH(B416,'07-08'!B:B,0),0),"")</f>
        <v>809</v>
      </c>
      <c r="N416" s="10" t="str">
        <f>IFERROR(INDEX('07-21'!V:V,MATCH(B416,'07-21'!X:X,0),0),"")</f>
        <v/>
      </c>
      <c r="O416" s="10" t="str">
        <f>IFERROR(INDEX('08-04'!H:H,MATCH(B416,'08-04'!I:I,0),0),"")</f>
        <v/>
      </c>
      <c r="P416" s="10" t="str">
        <f>IFERROR(INDEX('08-05'!R:R,MATCH(B416,'08-05'!S:S,0),0),"")</f>
        <v/>
      </c>
      <c r="Q416" s="10" t="str">
        <f>IFERROR(INDEX('08-18'!U:U,MATCH(B416,'08-18'!V:V,0),0),"")</f>
        <v/>
      </c>
      <c r="R416" s="5" t="str">
        <f>IFERROR(INDEX('09-01'!M:M,MATCH(B416,'09-01'!N:N,0),0),"")</f>
        <v/>
      </c>
      <c r="S416" s="9">
        <f t="shared" si="21"/>
        <v>1</v>
      </c>
      <c r="T416" s="44">
        <f t="shared" si="22"/>
        <v>809</v>
      </c>
      <c r="U416" s="44">
        <f t="shared" si="23"/>
        <v>809</v>
      </c>
      <c r="V416" s="44" t="str">
        <f>IFERROR(SUMPRODUCT(LARGE(G416:R416,{1;2;3;4;5})),"NA")</f>
        <v>NA</v>
      </c>
      <c r="W416" s="45" t="str">
        <f>IFERROR(SUMPRODUCT(LARGE(G416:R416,{1;2;3;4;5;6;7;8;9;10})),"NA")</f>
        <v>NA</v>
      </c>
    </row>
    <row r="417" spans="1:23" s="25" customFormat="1" x14ac:dyDescent="0.25">
      <c r="A417" s="14">
        <v>414</v>
      </c>
      <c r="B417" s="2" t="s">
        <v>1746</v>
      </c>
      <c r="C417" s="1"/>
      <c r="D417" s="1"/>
      <c r="E417" s="1"/>
      <c r="F417" s="2"/>
      <c r="G417" s="9" t="str">
        <f>IFERROR(INDEX(akva!I:I,MATCH(B417,akva!K:K,0),0),"")</f>
        <v/>
      </c>
      <c r="H417" s="10" t="str">
        <f>IFERROR(INDEX('04-07'!N:N,MATCH(B417,'04-07'!C:C,0),0),"")</f>
        <v/>
      </c>
      <c r="I417" s="10" t="str">
        <f>IFERROR(INDEX('04-21'!X:X,MATCH(B417,'04-21'!Z:Z,0),0),"")</f>
        <v/>
      </c>
      <c r="J417" s="10" t="str">
        <f>IFERROR(INDEX('04-28'!M:M,MATCH(B417,'04-28'!O:O,0),0),"")</f>
        <v/>
      </c>
      <c r="K417" s="10">
        <f>IFERROR(INDEX('05-26'!Y:Y,MATCH(B417,'05-26'!AA:AA,0),0),"")</f>
        <v>809</v>
      </c>
      <c r="L417" s="10" t="str">
        <f>IFERROR(INDEX('06-16'!X:X,MATCH(B417,'06-16'!Z:Z,0),0),"")</f>
        <v/>
      </c>
      <c r="M417" s="10" t="str">
        <f>IFERROR(INDEX('07-08'!S:S,MATCH(B417,'07-08'!B:B,0),0),"")</f>
        <v/>
      </c>
      <c r="N417" s="10" t="str">
        <f>IFERROR(INDEX('07-21'!V:V,MATCH(B417,'07-21'!X:X,0),0),"")</f>
        <v/>
      </c>
      <c r="O417" s="10" t="str">
        <f>IFERROR(INDEX('08-04'!H:H,MATCH(B417,'08-04'!I:I,0),0),"")</f>
        <v/>
      </c>
      <c r="P417" s="10" t="str">
        <f>IFERROR(INDEX('08-05'!R:R,MATCH(B417,'08-05'!S:S,0),0),"")</f>
        <v/>
      </c>
      <c r="Q417" s="10" t="str">
        <f>IFERROR(INDEX('08-18'!U:U,MATCH(B417,'08-18'!V:V,0),0),"")</f>
        <v/>
      </c>
      <c r="R417" s="5" t="str">
        <f>IFERROR(INDEX('09-01'!M:M,MATCH(B417,'09-01'!N:N,0),0),"")</f>
        <v/>
      </c>
      <c r="S417" s="9">
        <f t="shared" si="21"/>
        <v>1</v>
      </c>
      <c r="T417" s="44">
        <f t="shared" si="22"/>
        <v>809</v>
      </c>
      <c r="U417" s="44">
        <f t="shared" si="23"/>
        <v>809</v>
      </c>
      <c r="V417" s="44" t="str">
        <f>IFERROR(SUMPRODUCT(LARGE(G417:R417,{1;2;3;4;5})),"NA")</f>
        <v>NA</v>
      </c>
      <c r="W417" s="45" t="str">
        <f>IFERROR(SUMPRODUCT(LARGE(G417:R417,{1;2;3;4;5;6;7;8;9;10})),"NA")</f>
        <v>NA</v>
      </c>
    </row>
    <row r="418" spans="1:23" s="25" customFormat="1" x14ac:dyDescent="0.25">
      <c r="A418" s="14">
        <v>415</v>
      </c>
      <c r="B418" s="2" t="s">
        <v>1924</v>
      </c>
      <c r="C418" s="1"/>
      <c r="D418" s="1"/>
      <c r="E418" s="1"/>
      <c r="F418" s="2"/>
      <c r="G418" s="9" t="str">
        <f>IFERROR(INDEX(akva!I:I,MATCH(B418,akva!K:K,0),0),"")</f>
        <v/>
      </c>
      <c r="H418" s="10" t="str">
        <f>IFERROR(INDEX('04-07'!N:N,MATCH(B418,'04-07'!C:C,0),0),"")</f>
        <v/>
      </c>
      <c r="I418" s="10" t="str">
        <f>IFERROR(INDEX('04-21'!X:X,MATCH(B418,'04-21'!Z:Z,0),0),"")</f>
        <v/>
      </c>
      <c r="J418" s="10" t="str">
        <f>IFERROR(INDEX('04-28'!M:M,MATCH(B418,'04-28'!O:O,0),0),"")</f>
        <v/>
      </c>
      <c r="K418" s="10" t="str">
        <f>IFERROR(INDEX('05-26'!Y:Y,MATCH(B418,'05-26'!AA:AA,0),0),"")</f>
        <v/>
      </c>
      <c r="L418" s="10">
        <f>IFERROR(INDEX('06-16'!X:X,MATCH(B418,'06-16'!Z:Z,0),0),"")</f>
        <v>807</v>
      </c>
      <c r="M418" s="10" t="str">
        <f>IFERROR(INDEX('07-08'!S:S,MATCH(B418,'07-08'!B:B,0),0),"")</f>
        <v/>
      </c>
      <c r="N418" s="10" t="str">
        <f>IFERROR(INDEX('07-21'!V:V,MATCH(B418,'07-21'!X:X,0),0),"")</f>
        <v/>
      </c>
      <c r="O418" s="10" t="str">
        <f>IFERROR(INDEX('08-04'!H:H,MATCH(B418,'08-04'!I:I,0),0),"")</f>
        <v/>
      </c>
      <c r="P418" s="10" t="str">
        <f>IFERROR(INDEX('08-05'!R:R,MATCH(B418,'08-05'!S:S,0),0),"")</f>
        <v/>
      </c>
      <c r="Q418" s="10" t="str">
        <f>IFERROR(INDEX('08-18'!U:U,MATCH(B418,'08-18'!V:V,0),0),"")</f>
        <v/>
      </c>
      <c r="R418" s="5" t="str">
        <f>IFERROR(INDEX('09-01'!M:M,MATCH(B418,'09-01'!N:N,0),0),"")</f>
        <v/>
      </c>
      <c r="S418" s="9">
        <f t="shared" si="21"/>
        <v>1</v>
      </c>
      <c r="T418" s="44">
        <f t="shared" si="22"/>
        <v>807</v>
      </c>
      <c r="U418" s="44">
        <f t="shared" si="23"/>
        <v>807</v>
      </c>
      <c r="V418" s="44" t="str">
        <f>IFERROR(SUMPRODUCT(LARGE(G418:R418,{1;2;3;4;5})),"NA")</f>
        <v>NA</v>
      </c>
      <c r="W418" s="45" t="str">
        <f>IFERROR(SUMPRODUCT(LARGE(G418:R418,{1;2;3;4;5;6;7;8;9;10})),"NA")</f>
        <v>NA</v>
      </c>
    </row>
    <row r="419" spans="1:23" s="25" customFormat="1" x14ac:dyDescent="0.25">
      <c r="A419" s="14">
        <v>416</v>
      </c>
      <c r="B419" s="2" t="s">
        <v>3053</v>
      </c>
      <c r="C419" s="1"/>
      <c r="D419" s="1"/>
      <c r="E419" s="1"/>
      <c r="F419" s="2"/>
      <c r="G419" s="9" t="str">
        <f>IFERROR(INDEX(akva!I:I,MATCH(B419,akva!K:K,0),0),"")</f>
        <v/>
      </c>
      <c r="H419" s="10" t="str">
        <f>IFERROR(INDEX('04-07'!N:N,MATCH(B419,'04-07'!C:C,0),0),"")</f>
        <v/>
      </c>
      <c r="I419" s="10" t="str">
        <f>IFERROR(INDEX('04-21'!X:X,MATCH(B419,'04-21'!Z:Z,0),0),"")</f>
        <v/>
      </c>
      <c r="J419" s="10" t="str">
        <f>IFERROR(INDEX('04-28'!M:M,MATCH(B419,'04-28'!O:O,0),0),"")</f>
        <v/>
      </c>
      <c r="K419" s="10" t="str">
        <f>IFERROR(INDEX('05-26'!Y:Y,MATCH(B419,'05-26'!AA:AA,0),0),"")</f>
        <v/>
      </c>
      <c r="L419" s="10" t="str">
        <f>IFERROR(INDEX('06-16'!X:X,MATCH(B419,'06-16'!Z:Z,0),0),"")</f>
        <v/>
      </c>
      <c r="M419" s="10" t="str">
        <f>IFERROR(INDEX('07-08'!S:S,MATCH(B419,'07-08'!B:B,0),0),"")</f>
        <v/>
      </c>
      <c r="N419" s="10" t="str">
        <f>IFERROR(INDEX('07-21'!V:V,MATCH(B419,'07-21'!X:X,0),0),"")</f>
        <v/>
      </c>
      <c r="O419" s="10" t="str">
        <f>IFERROR(INDEX('08-04'!H:H,MATCH(B419,'08-04'!I:I,0),0),"")</f>
        <v/>
      </c>
      <c r="P419" s="10" t="str">
        <f>IFERROR(INDEX('08-05'!R:R,MATCH(B419,'08-05'!S:S,0),0),"")</f>
        <v/>
      </c>
      <c r="Q419" s="10" t="str">
        <f>IFERROR(INDEX('08-18'!U:U,MATCH(B419,'08-18'!V:V,0),0),"")</f>
        <v/>
      </c>
      <c r="R419" s="5">
        <f>IFERROR(INDEX('09-01'!M:M,MATCH(B419,'09-01'!N:N,0),0),"")</f>
        <v>803</v>
      </c>
      <c r="S419" s="9">
        <f t="shared" si="21"/>
        <v>1</v>
      </c>
      <c r="T419" s="44">
        <f t="shared" si="22"/>
        <v>803</v>
      </c>
      <c r="U419" s="44">
        <f t="shared" si="23"/>
        <v>803</v>
      </c>
      <c r="V419" s="44" t="str">
        <f>IFERROR(SUMPRODUCT(LARGE(G419:R419,{1;2;3;4;5})),"NA")</f>
        <v>NA</v>
      </c>
      <c r="W419" s="45" t="str">
        <f>IFERROR(SUMPRODUCT(LARGE(G419:R419,{1;2;3;4;5;6;7;8;9;10})),"NA")</f>
        <v>NA</v>
      </c>
    </row>
    <row r="420" spans="1:23" s="25" customFormat="1" x14ac:dyDescent="0.25">
      <c r="A420" s="14">
        <v>417</v>
      </c>
      <c r="B420" s="2" t="s">
        <v>2324</v>
      </c>
      <c r="C420" s="1"/>
      <c r="D420" s="1"/>
      <c r="E420" s="1"/>
      <c r="F420" s="2"/>
      <c r="G420" s="9" t="str">
        <f>IFERROR(INDEX(akva!I:I,MATCH(B420,akva!K:K,0),0),"")</f>
        <v/>
      </c>
      <c r="H420" s="10" t="str">
        <f>IFERROR(INDEX('04-07'!N:N,MATCH(B420,'04-07'!C:C,0),0),"")</f>
        <v/>
      </c>
      <c r="I420" s="10" t="str">
        <f>IFERROR(INDEX('04-21'!X:X,MATCH(B420,'04-21'!Z:Z,0),0),"")</f>
        <v/>
      </c>
      <c r="J420" s="10" t="str">
        <f>IFERROR(INDEX('04-28'!M:M,MATCH(B420,'04-28'!O:O,0),0),"")</f>
        <v/>
      </c>
      <c r="K420" s="10" t="str">
        <f>IFERROR(INDEX('05-26'!Y:Y,MATCH(B420,'05-26'!AA:AA,0),0),"")</f>
        <v/>
      </c>
      <c r="L420" s="10" t="str">
        <f>IFERROR(INDEX('06-16'!X:X,MATCH(B420,'06-16'!Z:Z,0),0),"")</f>
        <v/>
      </c>
      <c r="M420" s="10" t="str">
        <f>IFERROR(INDEX('07-08'!S:S,MATCH(B420,'07-08'!B:B,0),0),"")</f>
        <v/>
      </c>
      <c r="N420" s="10">
        <f>IFERROR(INDEX('07-21'!V:V,MATCH(B420,'07-21'!X:X,0),0),"")</f>
        <v>801</v>
      </c>
      <c r="O420" s="10" t="str">
        <f>IFERROR(INDEX('08-04'!H:H,MATCH(B420,'08-04'!I:I,0),0),"")</f>
        <v/>
      </c>
      <c r="P420" s="10" t="str">
        <f>IFERROR(INDEX('08-05'!R:R,MATCH(B420,'08-05'!S:S,0),0),"")</f>
        <v/>
      </c>
      <c r="Q420" s="10" t="str">
        <f>IFERROR(INDEX('08-18'!U:U,MATCH(B420,'08-18'!V:V,0),0),"")</f>
        <v/>
      </c>
      <c r="R420" s="5" t="str">
        <f>IFERROR(INDEX('09-01'!M:M,MATCH(B420,'09-01'!N:N,0),0),"")</f>
        <v/>
      </c>
      <c r="S420" s="9">
        <f t="shared" si="21"/>
        <v>1</v>
      </c>
      <c r="T420" s="44">
        <f t="shared" si="22"/>
        <v>801</v>
      </c>
      <c r="U420" s="44">
        <f t="shared" si="23"/>
        <v>801</v>
      </c>
      <c r="V420" s="44" t="str">
        <f>IFERROR(SUMPRODUCT(LARGE(G420:R420,{1;2;3;4;5})),"NA")</f>
        <v>NA</v>
      </c>
      <c r="W420" s="45" t="str">
        <f>IFERROR(SUMPRODUCT(LARGE(G420:R420,{1;2;3;4;5;6;7;8;9;10})),"NA")</f>
        <v>NA</v>
      </c>
    </row>
    <row r="421" spans="1:23" s="25" customFormat="1" x14ac:dyDescent="0.25">
      <c r="A421" s="14">
        <v>418</v>
      </c>
      <c r="B421" s="2" t="s">
        <v>1465</v>
      </c>
      <c r="C421" s="1"/>
      <c r="D421" s="1"/>
      <c r="E421" s="1"/>
      <c r="F421" s="2"/>
      <c r="G421" s="9" t="str">
        <f>IFERROR(INDEX(akva!I:I,MATCH(B421,akva!K:K,0),0),"")</f>
        <v/>
      </c>
      <c r="H421" s="10" t="str">
        <f>IFERROR(INDEX('04-07'!N:N,MATCH(B421,'04-07'!C:C,0),0),"")</f>
        <v/>
      </c>
      <c r="I421" s="10" t="str">
        <f>IFERROR(INDEX('04-21'!X:X,MATCH(B421,'04-21'!Z:Z,0),0),"")</f>
        <v/>
      </c>
      <c r="J421" s="10">
        <f>IFERROR(INDEX('04-28'!M:M,MATCH(B421,'04-28'!O:O,0),0),"")</f>
        <v>800</v>
      </c>
      <c r="K421" s="10" t="str">
        <f>IFERROR(INDEX('05-26'!Y:Y,MATCH(B421,'05-26'!AA:AA,0),0),"")</f>
        <v/>
      </c>
      <c r="L421" s="10" t="str">
        <f>IFERROR(INDEX('06-16'!X:X,MATCH(B421,'06-16'!Z:Z,0),0),"")</f>
        <v/>
      </c>
      <c r="M421" s="10" t="str">
        <f>IFERROR(INDEX('07-08'!S:S,MATCH(B421,'07-08'!B:B,0),0),"")</f>
        <v/>
      </c>
      <c r="N421" s="10" t="str">
        <f>IFERROR(INDEX('07-21'!V:V,MATCH(B421,'07-21'!X:X,0),0),"")</f>
        <v/>
      </c>
      <c r="O421" s="10" t="str">
        <f>IFERROR(INDEX('08-04'!H:H,MATCH(B421,'08-04'!I:I,0),0),"")</f>
        <v/>
      </c>
      <c r="P421" s="10" t="str">
        <f>IFERROR(INDEX('08-05'!R:R,MATCH(B421,'08-05'!S:S,0),0),"")</f>
        <v/>
      </c>
      <c r="Q421" s="10" t="str">
        <f>IFERROR(INDEX('08-18'!U:U,MATCH(B421,'08-18'!V:V,0),0),"")</f>
        <v/>
      </c>
      <c r="R421" s="5" t="str">
        <f>IFERROR(INDEX('09-01'!M:M,MATCH(B421,'09-01'!N:N,0),0),"")</f>
        <v/>
      </c>
      <c r="S421" s="9">
        <f t="shared" si="21"/>
        <v>1</v>
      </c>
      <c r="T421" s="44">
        <f t="shared" si="22"/>
        <v>800</v>
      </c>
      <c r="U421" s="44">
        <f t="shared" si="23"/>
        <v>800</v>
      </c>
      <c r="V421" s="44" t="str">
        <f>IFERROR(SUMPRODUCT(LARGE(G421:R421,{1;2;3;4;5})),"NA")</f>
        <v>NA</v>
      </c>
      <c r="W421" s="45" t="str">
        <f>IFERROR(SUMPRODUCT(LARGE(G421:R421,{1;2;3;4;5;6;7;8;9;10})),"NA")</f>
        <v>NA</v>
      </c>
    </row>
    <row r="422" spans="1:23" s="25" customFormat="1" x14ac:dyDescent="0.25">
      <c r="A422" s="14">
        <v>419</v>
      </c>
      <c r="B422" s="2" t="s">
        <v>3067</v>
      </c>
      <c r="C422" s="1"/>
      <c r="D422" s="1"/>
      <c r="E422" s="1"/>
      <c r="F422" s="2"/>
      <c r="G422" s="9" t="str">
        <f>IFERROR(INDEX(akva!I:I,MATCH(B422,akva!K:K,0),0),"")</f>
        <v/>
      </c>
      <c r="H422" s="10" t="str">
        <f>IFERROR(INDEX('04-07'!N:N,MATCH(B422,'04-07'!C:C,0),0),"")</f>
        <v/>
      </c>
      <c r="I422" s="10" t="str">
        <f>IFERROR(INDEX('04-21'!X:X,MATCH(B422,'04-21'!Z:Z,0),0),"")</f>
        <v/>
      </c>
      <c r="J422" s="10" t="str">
        <f>IFERROR(INDEX('04-28'!M:M,MATCH(B422,'04-28'!O:O,0),0),"")</f>
        <v/>
      </c>
      <c r="K422" s="10" t="str">
        <f>IFERROR(INDEX('05-26'!Y:Y,MATCH(B422,'05-26'!AA:AA,0),0),"")</f>
        <v/>
      </c>
      <c r="L422" s="10" t="str">
        <f>IFERROR(INDEX('06-16'!X:X,MATCH(B422,'06-16'!Z:Z,0),0),"")</f>
        <v/>
      </c>
      <c r="M422" s="10" t="str">
        <f>IFERROR(INDEX('07-08'!S:S,MATCH(B422,'07-08'!B:B,0),0),"")</f>
        <v/>
      </c>
      <c r="N422" s="10" t="str">
        <f>IFERROR(INDEX('07-21'!V:V,MATCH(B422,'07-21'!X:X,0),0),"")</f>
        <v/>
      </c>
      <c r="O422" s="10" t="str">
        <f>IFERROR(INDEX('08-04'!H:H,MATCH(B422,'08-04'!I:I,0),0),"")</f>
        <v/>
      </c>
      <c r="P422" s="10" t="str">
        <f>IFERROR(INDEX('08-05'!R:R,MATCH(B422,'08-05'!S:S,0),0),"")</f>
        <v/>
      </c>
      <c r="Q422" s="10" t="str">
        <f>IFERROR(INDEX('08-18'!U:U,MATCH(B422,'08-18'!V:V,0),0),"")</f>
        <v/>
      </c>
      <c r="R422" s="5">
        <f>IFERROR(INDEX('09-01'!M:M,MATCH(B422,'09-01'!N:N,0),0),"")</f>
        <v>800</v>
      </c>
      <c r="S422" s="9">
        <f t="shared" si="21"/>
        <v>1</v>
      </c>
      <c r="T422" s="44">
        <f t="shared" si="22"/>
        <v>800</v>
      </c>
      <c r="U422" s="44">
        <f t="shared" si="23"/>
        <v>800</v>
      </c>
      <c r="V422" s="44" t="str">
        <f>IFERROR(SUMPRODUCT(LARGE(G422:R422,{1;2;3;4;5})),"NA")</f>
        <v>NA</v>
      </c>
      <c r="W422" s="45" t="str">
        <f>IFERROR(SUMPRODUCT(LARGE(G422:R422,{1;2;3;4;5;6;7;8;9;10})),"NA")</f>
        <v>NA</v>
      </c>
    </row>
    <row r="423" spans="1:23" s="25" customFormat="1" x14ac:dyDescent="0.25">
      <c r="A423" s="14">
        <v>420</v>
      </c>
      <c r="B423" s="2" t="s">
        <v>3054</v>
      </c>
      <c r="C423" s="1"/>
      <c r="D423" s="1"/>
      <c r="E423" s="1"/>
      <c r="F423" s="2"/>
      <c r="G423" s="9" t="str">
        <f>IFERROR(INDEX(akva!I:I,MATCH(B423,akva!K:K,0),0),"")</f>
        <v/>
      </c>
      <c r="H423" s="10" t="str">
        <f>IFERROR(INDEX('04-07'!N:N,MATCH(B423,'04-07'!C:C,0),0),"")</f>
        <v/>
      </c>
      <c r="I423" s="10" t="str">
        <f>IFERROR(INDEX('04-21'!X:X,MATCH(B423,'04-21'!Z:Z,0),0),"")</f>
        <v/>
      </c>
      <c r="J423" s="10" t="str">
        <f>IFERROR(INDEX('04-28'!M:M,MATCH(B423,'04-28'!O:O,0),0),"")</f>
        <v/>
      </c>
      <c r="K423" s="10" t="str">
        <f>IFERROR(INDEX('05-26'!Y:Y,MATCH(B423,'05-26'!AA:AA,0),0),"")</f>
        <v/>
      </c>
      <c r="L423" s="10" t="str">
        <f>IFERROR(INDEX('06-16'!X:X,MATCH(B423,'06-16'!Z:Z,0),0),"")</f>
        <v/>
      </c>
      <c r="M423" s="10" t="str">
        <f>IFERROR(INDEX('07-08'!S:S,MATCH(B423,'07-08'!B:B,0),0),"")</f>
        <v/>
      </c>
      <c r="N423" s="10" t="str">
        <f>IFERROR(INDEX('07-21'!V:V,MATCH(B423,'07-21'!X:X,0),0),"")</f>
        <v/>
      </c>
      <c r="O423" s="10" t="str">
        <f>IFERROR(INDEX('08-04'!H:H,MATCH(B423,'08-04'!I:I,0),0),"")</f>
        <v/>
      </c>
      <c r="P423" s="10" t="str">
        <f>IFERROR(INDEX('08-05'!R:R,MATCH(B423,'08-05'!S:S,0),0),"")</f>
        <v/>
      </c>
      <c r="Q423" s="10" t="str">
        <f>IFERROR(INDEX('08-18'!U:U,MATCH(B423,'08-18'!V:V,0),0),"")</f>
        <v/>
      </c>
      <c r="R423" s="5">
        <f>IFERROR(INDEX('09-01'!M:M,MATCH(B423,'09-01'!N:N,0),0),"")</f>
        <v>797</v>
      </c>
      <c r="S423" s="9">
        <f t="shared" si="21"/>
        <v>1</v>
      </c>
      <c r="T423" s="44">
        <f t="shared" si="22"/>
        <v>797</v>
      </c>
      <c r="U423" s="44">
        <f t="shared" si="23"/>
        <v>797</v>
      </c>
      <c r="V423" s="44" t="str">
        <f>IFERROR(SUMPRODUCT(LARGE(G423:R423,{1;2;3;4;5})),"NA")</f>
        <v>NA</v>
      </c>
      <c r="W423" s="45" t="str">
        <f>IFERROR(SUMPRODUCT(LARGE(G423:R423,{1;2;3;4;5;6;7;8;9;10})),"NA")</f>
        <v>NA</v>
      </c>
    </row>
    <row r="424" spans="1:23" s="25" customFormat="1" x14ac:dyDescent="0.25">
      <c r="A424" s="14">
        <v>421</v>
      </c>
      <c r="B424" s="2" t="s">
        <v>2092</v>
      </c>
      <c r="C424" s="1"/>
      <c r="D424" s="1"/>
      <c r="E424" s="1"/>
      <c r="F424" s="2"/>
      <c r="G424" s="9" t="str">
        <f>IFERROR(INDEX(akva!I:I,MATCH(B424,akva!K:K,0),0),"")</f>
        <v/>
      </c>
      <c r="H424" s="10" t="str">
        <f>IFERROR(INDEX('04-07'!N:N,MATCH(B424,'04-07'!C:C,0),0),"")</f>
        <v/>
      </c>
      <c r="I424" s="10" t="str">
        <f>IFERROR(INDEX('04-21'!X:X,MATCH(B424,'04-21'!Z:Z,0),0),"")</f>
        <v/>
      </c>
      <c r="J424" s="10" t="str">
        <f>IFERROR(INDEX('04-28'!M:M,MATCH(B424,'04-28'!O:O,0),0),"")</f>
        <v/>
      </c>
      <c r="K424" s="10" t="str">
        <f>IFERROR(INDEX('05-26'!Y:Y,MATCH(B424,'05-26'!AA:AA,0),0),"")</f>
        <v/>
      </c>
      <c r="L424" s="10" t="str">
        <f>IFERROR(INDEX('06-16'!X:X,MATCH(B424,'06-16'!Z:Z,0),0),"")</f>
        <v/>
      </c>
      <c r="M424" s="10">
        <f>IFERROR(INDEX('07-08'!S:S,MATCH(B424,'07-08'!B:B,0),0),"")</f>
        <v>795</v>
      </c>
      <c r="N424" s="10" t="str">
        <f>IFERROR(INDEX('07-21'!V:V,MATCH(B424,'07-21'!X:X,0),0),"")</f>
        <v/>
      </c>
      <c r="O424" s="10" t="str">
        <f>IFERROR(INDEX('08-04'!H:H,MATCH(B424,'08-04'!I:I,0),0),"")</f>
        <v/>
      </c>
      <c r="P424" s="10" t="str">
        <f>IFERROR(INDEX('08-05'!R:R,MATCH(B424,'08-05'!S:S,0),0),"")</f>
        <v/>
      </c>
      <c r="Q424" s="10" t="str">
        <f>IFERROR(INDEX('08-18'!U:U,MATCH(B424,'08-18'!V:V,0),0),"")</f>
        <v/>
      </c>
      <c r="R424" s="5" t="str">
        <f>IFERROR(INDEX('09-01'!M:M,MATCH(B424,'09-01'!N:N,0),0),"")</f>
        <v/>
      </c>
      <c r="S424" s="9">
        <f t="shared" si="21"/>
        <v>1</v>
      </c>
      <c r="T424" s="44">
        <f t="shared" si="22"/>
        <v>795</v>
      </c>
      <c r="U424" s="44">
        <f t="shared" si="23"/>
        <v>795</v>
      </c>
      <c r="V424" s="44" t="str">
        <f>IFERROR(SUMPRODUCT(LARGE(G424:R424,{1;2;3;4;5})),"NA")</f>
        <v>NA</v>
      </c>
      <c r="W424" s="45" t="str">
        <f>IFERROR(SUMPRODUCT(LARGE(G424:R424,{1;2;3;4;5;6;7;8;9;10})),"NA")</f>
        <v>NA</v>
      </c>
    </row>
    <row r="425" spans="1:23" s="25" customFormat="1" x14ac:dyDescent="0.25">
      <c r="A425" s="14">
        <v>422</v>
      </c>
      <c r="B425" s="2" t="s">
        <v>2566</v>
      </c>
      <c r="C425" s="1"/>
      <c r="D425" s="1"/>
      <c r="E425" s="1"/>
      <c r="F425" s="2"/>
      <c r="G425" s="9" t="str">
        <f>IFERROR(INDEX(akva!I:I,MATCH(B425,akva!K:K,0),0),"")</f>
        <v/>
      </c>
      <c r="H425" s="10" t="str">
        <f>IFERROR(INDEX('04-07'!N:N,MATCH(B425,'04-07'!C:C,0),0),"")</f>
        <v/>
      </c>
      <c r="I425" s="10" t="str">
        <f>IFERROR(INDEX('04-21'!X:X,MATCH(B425,'04-21'!Z:Z,0),0),"")</f>
        <v/>
      </c>
      <c r="J425" s="10" t="str">
        <f>IFERROR(INDEX('04-28'!M:M,MATCH(B425,'04-28'!O:O,0),0),"")</f>
        <v/>
      </c>
      <c r="K425" s="10" t="str">
        <f>IFERROR(INDEX('05-26'!Y:Y,MATCH(B425,'05-26'!AA:AA,0),0),"")</f>
        <v/>
      </c>
      <c r="L425" s="10" t="str">
        <f>IFERROR(INDEX('06-16'!X:X,MATCH(B425,'06-16'!Z:Z,0),0),"")</f>
        <v/>
      </c>
      <c r="M425" s="10" t="str">
        <f>IFERROR(INDEX('07-08'!S:S,MATCH(B425,'07-08'!B:B,0),0),"")</f>
        <v/>
      </c>
      <c r="N425" s="10" t="str">
        <f>IFERROR(INDEX('07-21'!V:V,MATCH(B425,'07-21'!X:X,0),0),"")</f>
        <v/>
      </c>
      <c r="O425" s="10" t="str">
        <f>IFERROR(INDEX('08-04'!H:H,MATCH(B425,'08-04'!I:I,0),0),"")</f>
        <v/>
      </c>
      <c r="P425" s="10">
        <f>IFERROR(INDEX('08-05'!R:R,MATCH(B425,'08-05'!S:S,0),0),"")</f>
        <v>795</v>
      </c>
      <c r="Q425" s="10" t="str">
        <f>IFERROR(INDEX('08-18'!U:U,MATCH(B425,'08-18'!V:V,0),0),"")</f>
        <v/>
      </c>
      <c r="R425" s="5" t="str">
        <f>IFERROR(INDEX('09-01'!M:M,MATCH(B425,'09-01'!N:N,0),0),"")</f>
        <v/>
      </c>
      <c r="S425" s="9">
        <f t="shared" si="21"/>
        <v>1</v>
      </c>
      <c r="T425" s="44">
        <f t="shared" si="22"/>
        <v>795</v>
      </c>
      <c r="U425" s="44">
        <f t="shared" si="23"/>
        <v>795</v>
      </c>
      <c r="V425" s="44" t="str">
        <f>IFERROR(SUMPRODUCT(LARGE(G425:R425,{1;2;3;4;5})),"NA")</f>
        <v>NA</v>
      </c>
      <c r="W425" s="45" t="str">
        <f>IFERROR(SUMPRODUCT(LARGE(G425:R425,{1;2;3;4;5;6;7;8;9;10})),"NA")</f>
        <v>NA</v>
      </c>
    </row>
    <row r="426" spans="1:23" s="25" customFormat="1" x14ac:dyDescent="0.25">
      <c r="A426" s="14">
        <v>423</v>
      </c>
      <c r="B426" s="2" t="s">
        <v>1392</v>
      </c>
      <c r="C426" s="1"/>
      <c r="D426" s="1"/>
      <c r="E426" s="1"/>
      <c r="F426" s="2"/>
      <c r="G426" s="9" t="str">
        <f>IFERROR(INDEX(akva!I:I,MATCH(B426,akva!K:K,0),0),"")</f>
        <v/>
      </c>
      <c r="H426" s="10" t="str">
        <f>IFERROR(INDEX('04-07'!N:N,MATCH(B426,'04-07'!C:C,0),0),"")</f>
        <v/>
      </c>
      <c r="I426" s="10" t="str">
        <f>IFERROR(INDEX('04-21'!X:X,MATCH(B426,'04-21'!Z:Z,0),0),"")</f>
        <v/>
      </c>
      <c r="J426" s="10">
        <f>IFERROR(INDEX('04-28'!M:M,MATCH(B426,'04-28'!O:O,0),0),"")</f>
        <v>794</v>
      </c>
      <c r="K426" s="10" t="str">
        <f>IFERROR(INDEX('05-26'!Y:Y,MATCH(B426,'05-26'!AA:AA,0),0),"")</f>
        <v/>
      </c>
      <c r="L426" s="10" t="str">
        <f>IFERROR(INDEX('06-16'!X:X,MATCH(B426,'06-16'!Z:Z,0),0),"")</f>
        <v/>
      </c>
      <c r="M426" s="10" t="str">
        <f>IFERROR(INDEX('07-08'!S:S,MATCH(B426,'07-08'!B:B,0),0),"")</f>
        <v/>
      </c>
      <c r="N426" s="10" t="str">
        <f>IFERROR(INDEX('07-21'!V:V,MATCH(B426,'07-21'!X:X,0),0),"")</f>
        <v/>
      </c>
      <c r="O426" s="10" t="str">
        <f>IFERROR(INDEX('08-04'!H:H,MATCH(B426,'08-04'!I:I,0),0),"")</f>
        <v/>
      </c>
      <c r="P426" s="10" t="str">
        <f>IFERROR(INDEX('08-05'!R:R,MATCH(B426,'08-05'!S:S,0),0),"")</f>
        <v/>
      </c>
      <c r="Q426" s="10" t="str">
        <f>IFERROR(INDEX('08-18'!U:U,MATCH(B426,'08-18'!V:V,0),0),"")</f>
        <v/>
      </c>
      <c r="R426" s="5" t="str">
        <f>IFERROR(INDEX('09-01'!M:M,MATCH(B426,'09-01'!N:N,0),0),"")</f>
        <v/>
      </c>
      <c r="S426" s="9">
        <f t="shared" si="21"/>
        <v>1</v>
      </c>
      <c r="T426" s="44">
        <f t="shared" si="22"/>
        <v>794</v>
      </c>
      <c r="U426" s="44">
        <f t="shared" si="23"/>
        <v>794</v>
      </c>
      <c r="V426" s="44" t="str">
        <f>IFERROR(SUMPRODUCT(LARGE(G426:R426,{1;2;3;4;5})),"NA")</f>
        <v>NA</v>
      </c>
      <c r="W426" s="45" t="str">
        <f>IFERROR(SUMPRODUCT(LARGE(G426:R426,{1;2;3;4;5;6;7;8;9;10})),"NA")</f>
        <v>NA</v>
      </c>
    </row>
    <row r="427" spans="1:23" s="25" customFormat="1" x14ac:dyDescent="0.25">
      <c r="A427" s="14">
        <v>424</v>
      </c>
      <c r="B427" s="2" t="s">
        <v>3055</v>
      </c>
      <c r="C427" s="1"/>
      <c r="D427" s="1"/>
      <c r="E427" s="1"/>
      <c r="F427" s="2"/>
      <c r="G427" s="9" t="str">
        <f>IFERROR(INDEX(akva!I:I,MATCH(B427,akva!K:K,0),0),"")</f>
        <v/>
      </c>
      <c r="H427" s="10" t="str">
        <f>IFERROR(INDEX('04-07'!N:N,MATCH(B427,'04-07'!C:C,0),0),"")</f>
        <v/>
      </c>
      <c r="I427" s="10" t="str">
        <f>IFERROR(INDEX('04-21'!X:X,MATCH(B427,'04-21'!Z:Z,0),0),"")</f>
        <v/>
      </c>
      <c r="J427" s="10" t="str">
        <f>IFERROR(INDEX('04-28'!M:M,MATCH(B427,'04-28'!O:O,0),0),"")</f>
        <v/>
      </c>
      <c r="K427" s="10" t="str">
        <f>IFERROR(INDEX('05-26'!Y:Y,MATCH(B427,'05-26'!AA:AA,0),0),"")</f>
        <v/>
      </c>
      <c r="L427" s="10" t="str">
        <f>IFERROR(INDEX('06-16'!X:X,MATCH(B427,'06-16'!Z:Z,0),0),"")</f>
        <v/>
      </c>
      <c r="M427" s="10" t="str">
        <f>IFERROR(INDEX('07-08'!S:S,MATCH(B427,'07-08'!B:B,0),0),"")</f>
        <v/>
      </c>
      <c r="N427" s="10" t="str">
        <f>IFERROR(INDEX('07-21'!V:V,MATCH(B427,'07-21'!X:X,0),0),"")</f>
        <v/>
      </c>
      <c r="O427" s="10" t="str">
        <f>IFERROR(INDEX('08-04'!H:H,MATCH(B427,'08-04'!I:I,0),0),"")</f>
        <v/>
      </c>
      <c r="P427" s="10" t="str">
        <f>IFERROR(INDEX('08-05'!R:R,MATCH(B427,'08-05'!S:S,0),0),"")</f>
        <v/>
      </c>
      <c r="Q427" s="10" t="str">
        <f>IFERROR(INDEX('08-18'!U:U,MATCH(B427,'08-18'!V:V,0),0),"")</f>
        <v/>
      </c>
      <c r="R427" s="5">
        <f>IFERROR(INDEX('09-01'!M:M,MATCH(B427,'09-01'!N:N,0),0),"")</f>
        <v>794</v>
      </c>
      <c r="S427" s="9">
        <f t="shared" si="21"/>
        <v>1</v>
      </c>
      <c r="T427" s="44">
        <f t="shared" si="22"/>
        <v>794</v>
      </c>
      <c r="U427" s="44">
        <f t="shared" si="23"/>
        <v>794</v>
      </c>
      <c r="V427" s="44" t="str">
        <f>IFERROR(SUMPRODUCT(LARGE(G427:R427,{1;2;3;4;5})),"NA")</f>
        <v>NA</v>
      </c>
      <c r="W427" s="45" t="str">
        <f>IFERROR(SUMPRODUCT(LARGE(G427:R427,{1;2;3;4;5;6;7;8;9;10})),"NA")</f>
        <v>NA</v>
      </c>
    </row>
    <row r="428" spans="1:23" s="25" customFormat="1" x14ac:dyDescent="0.25">
      <c r="A428" s="14">
        <v>425</v>
      </c>
      <c r="B428" s="2" t="s">
        <v>1913</v>
      </c>
      <c r="C428" s="1"/>
      <c r="D428" s="1"/>
      <c r="E428" s="1"/>
      <c r="F428" s="2"/>
      <c r="G428" s="9" t="str">
        <f>IFERROR(INDEX(akva!I:I,MATCH(B428,akva!K:K,0),0),"")</f>
        <v/>
      </c>
      <c r="H428" s="10" t="str">
        <f>IFERROR(INDEX('04-07'!N:N,MATCH(B428,'04-07'!C:C,0),0),"")</f>
        <v/>
      </c>
      <c r="I428" s="10" t="str">
        <f>IFERROR(INDEX('04-21'!X:X,MATCH(B428,'04-21'!Z:Z,0),0),"")</f>
        <v/>
      </c>
      <c r="J428" s="10" t="str">
        <f>IFERROR(INDEX('04-28'!M:M,MATCH(B428,'04-28'!O:O,0),0),"")</f>
        <v/>
      </c>
      <c r="K428" s="10" t="str">
        <f>IFERROR(INDEX('05-26'!Y:Y,MATCH(B428,'05-26'!AA:AA,0),0),"")</f>
        <v/>
      </c>
      <c r="L428" s="10">
        <f>IFERROR(INDEX('06-16'!X:X,MATCH(B428,'06-16'!Z:Z,0),0),"")</f>
        <v>792</v>
      </c>
      <c r="M428" s="10" t="str">
        <f>IFERROR(INDEX('07-08'!S:S,MATCH(B428,'07-08'!B:B,0),0),"")</f>
        <v/>
      </c>
      <c r="N428" s="10" t="str">
        <f>IFERROR(INDEX('07-21'!V:V,MATCH(B428,'07-21'!X:X,0),0),"")</f>
        <v/>
      </c>
      <c r="O428" s="10" t="str">
        <f>IFERROR(INDEX('08-04'!H:H,MATCH(B428,'08-04'!I:I,0),0),"")</f>
        <v/>
      </c>
      <c r="P428" s="10" t="str">
        <f>IFERROR(INDEX('08-05'!R:R,MATCH(B428,'08-05'!S:S,0),0),"")</f>
        <v/>
      </c>
      <c r="Q428" s="10" t="str">
        <f>IFERROR(INDEX('08-18'!U:U,MATCH(B428,'08-18'!V:V,0),0),"")</f>
        <v/>
      </c>
      <c r="R428" s="5" t="str">
        <f>IFERROR(INDEX('09-01'!M:M,MATCH(B428,'09-01'!N:N,0),0),"")</f>
        <v/>
      </c>
      <c r="S428" s="9">
        <f t="shared" si="21"/>
        <v>1</v>
      </c>
      <c r="T428" s="44">
        <f t="shared" si="22"/>
        <v>792</v>
      </c>
      <c r="U428" s="44">
        <f t="shared" si="23"/>
        <v>792</v>
      </c>
      <c r="V428" s="44" t="str">
        <f>IFERROR(SUMPRODUCT(LARGE(G428:R428,{1;2;3;4;5})),"NA")</f>
        <v>NA</v>
      </c>
      <c r="W428" s="45" t="str">
        <f>IFERROR(SUMPRODUCT(LARGE(G428:R428,{1;2;3;4;5;6;7;8;9;10})),"NA")</f>
        <v>NA</v>
      </c>
    </row>
    <row r="429" spans="1:23" s="25" customFormat="1" x14ac:dyDescent="0.25">
      <c r="A429" s="14">
        <v>426</v>
      </c>
      <c r="B429" s="2" t="s">
        <v>2034</v>
      </c>
      <c r="C429" s="1"/>
      <c r="D429" s="1"/>
      <c r="E429" s="1"/>
      <c r="F429" s="2"/>
      <c r="G429" s="9" t="str">
        <f>IFERROR(INDEX(akva!I:I,MATCH(B429,akva!K:K,0),0),"")</f>
        <v/>
      </c>
      <c r="H429" s="10" t="str">
        <f>IFERROR(INDEX('04-07'!N:N,MATCH(B429,'04-07'!C:C,0),0),"")</f>
        <v/>
      </c>
      <c r="I429" s="10" t="str">
        <f>IFERROR(INDEX('04-21'!X:X,MATCH(B429,'04-21'!Z:Z,0),0),"")</f>
        <v/>
      </c>
      <c r="J429" s="10" t="str">
        <f>IFERROR(INDEX('04-28'!M:M,MATCH(B429,'04-28'!O:O,0),0),"")</f>
        <v/>
      </c>
      <c r="K429" s="10" t="str">
        <f>IFERROR(INDEX('05-26'!Y:Y,MATCH(B429,'05-26'!AA:AA,0),0),"")</f>
        <v/>
      </c>
      <c r="L429" s="10" t="str">
        <f>IFERROR(INDEX('06-16'!X:X,MATCH(B429,'06-16'!Z:Z,0),0),"")</f>
        <v/>
      </c>
      <c r="M429" s="10">
        <f>IFERROR(INDEX('07-08'!S:S,MATCH(B429,'07-08'!B:B,0),0),"")</f>
        <v>791</v>
      </c>
      <c r="N429" s="10" t="str">
        <f>IFERROR(INDEX('07-21'!V:V,MATCH(B429,'07-21'!X:X,0),0),"")</f>
        <v/>
      </c>
      <c r="O429" s="10" t="str">
        <f>IFERROR(INDEX('08-04'!H:H,MATCH(B429,'08-04'!I:I,0),0),"")</f>
        <v/>
      </c>
      <c r="P429" s="10" t="str">
        <f>IFERROR(INDEX('08-05'!R:R,MATCH(B429,'08-05'!S:S,0),0),"")</f>
        <v/>
      </c>
      <c r="Q429" s="10" t="str">
        <f>IFERROR(INDEX('08-18'!U:U,MATCH(B429,'08-18'!V:V,0),0),"")</f>
        <v/>
      </c>
      <c r="R429" s="5" t="str">
        <f>IFERROR(INDEX('09-01'!M:M,MATCH(B429,'09-01'!N:N,0),0),"")</f>
        <v/>
      </c>
      <c r="S429" s="9">
        <f t="shared" si="21"/>
        <v>1</v>
      </c>
      <c r="T429" s="44">
        <f t="shared" si="22"/>
        <v>791</v>
      </c>
      <c r="U429" s="44">
        <f t="shared" si="23"/>
        <v>791</v>
      </c>
      <c r="V429" s="44" t="str">
        <f>IFERROR(SUMPRODUCT(LARGE(G429:R429,{1;2;3;4;5})),"NA")</f>
        <v>NA</v>
      </c>
      <c r="W429" s="45" t="str">
        <f>IFERROR(SUMPRODUCT(LARGE(G429:R429,{1;2;3;4;5;6;7;8;9;10})),"NA")</f>
        <v>NA</v>
      </c>
    </row>
    <row r="430" spans="1:23" s="25" customFormat="1" x14ac:dyDescent="0.25">
      <c r="A430" s="14">
        <v>427</v>
      </c>
      <c r="B430" s="2" t="s">
        <v>2835</v>
      </c>
      <c r="C430" s="1"/>
      <c r="D430" s="1"/>
      <c r="E430" s="1"/>
      <c r="F430" s="2"/>
      <c r="G430" s="9" t="str">
        <f>IFERROR(INDEX(akva!I:I,MATCH(B430,akva!K:K,0),0),"")</f>
        <v/>
      </c>
      <c r="H430" s="10" t="str">
        <f>IFERROR(INDEX('04-07'!N:N,MATCH(B430,'04-07'!C:C,0),0),"")</f>
        <v/>
      </c>
      <c r="I430" s="10" t="str">
        <f>IFERROR(INDEX('04-21'!X:X,MATCH(B430,'04-21'!Z:Z,0),0),"")</f>
        <v/>
      </c>
      <c r="J430" s="10" t="str">
        <f>IFERROR(INDEX('04-28'!M:M,MATCH(B430,'04-28'!O:O,0),0),"")</f>
        <v/>
      </c>
      <c r="K430" s="10" t="str">
        <f>IFERROR(INDEX('05-26'!Y:Y,MATCH(B430,'05-26'!AA:AA,0),0),"")</f>
        <v/>
      </c>
      <c r="L430" s="10" t="str">
        <f>IFERROR(INDEX('06-16'!X:X,MATCH(B430,'06-16'!Z:Z,0),0),"")</f>
        <v/>
      </c>
      <c r="M430" s="10" t="str">
        <f>IFERROR(INDEX('07-08'!S:S,MATCH(B430,'07-08'!B:B,0),0),"")</f>
        <v/>
      </c>
      <c r="N430" s="10" t="str">
        <f>IFERROR(INDEX('07-21'!V:V,MATCH(B430,'07-21'!X:X,0),0),"")</f>
        <v/>
      </c>
      <c r="O430" s="10" t="str">
        <f>IFERROR(INDEX('08-04'!H:H,MATCH(B430,'08-04'!I:I,0),0),"")</f>
        <v/>
      </c>
      <c r="P430" s="10" t="str">
        <f>IFERROR(INDEX('08-05'!R:R,MATCH(B430,'08-05'!S:S,0),0),"")</f>
        <v/>
      </c>
      <c r="Q430" s="10">
        <f>IFERROR(INDEX('08-18'!U:U,MATCH(B430,'08-18'!V:V,0),0),"")</f>
        <v>790</v>
      </c>
      <c r="R430" s="5" t="str">
        <f>IFERROR(INDEX('09-01'!M:M,MATCH(B430,'09-01'!N:N,0),0),"")</f>
        <v/>
      </c>
      <c r="S430" s="9">
        <f t="shared" si="21"/>
        <v>1</v>
      </c>
      <c r="T430" s="44">
        <f t="shared" si="22"/>
        <v>790</v>
      </c>
      <c r="U430" s="44">
        <f t="shared" si="23"/>
        <v>790</v>
      </c>
      <c r="V430" s="44" t="str">
        <f>IFERROR(SUMPRODUCT(LARGE(G430:R430,{1;2;3;4;5})),"NA")</f>
        <v>NA</v>
      </c>
      <c r="W430" s="45" t="str">
        <f>IFERROR(SUMPRODUCT(LARGE(G430:R430,{1;2;3;4;5;6;7;8;9;10})),"NA")</f>
        <v>NA</v>
      </c>
    </row>
    <row r="431" spans="1:23" s="25" customFormat="1" x14ac:dyDescent="0.25">
      <c r="A431" s="14">
        <v>428</v>
      </c>
      <c r="B431" s="2" t="s">
        <v>2322</v>
      </c>
      <c r="C431" s="1"/>
      <c r="D431" s="1"/>
      <c r="E431" s="1"/>
      <c r="F431" s="2"/>
      <c r="G431" s="9" t="str">
        <f>IFERROR(INDEX(akva!I:I,MATCH(B431,akva!K:K,0),0),"")</f>
        <v/>
      </c>
      <c r="H431" s="10" t="str">
        <f>IFERROR(INDEX('04-07'!N:N,MATCH(B431,'04-07'!C:C,0),0),"")</f>
        <v/>
      </c>
      <c r="I431" s="10" t="str">
        <f>IFERROR(INDEX('04-21'!X:X,MATCH(B431,'04-21'!Z:Z,0),0),"")</f>
        <v/>
      </c>
      <c r="J431" s="10" t="str">
        <f>IFERROR(INDEX('04-28'!M:M,MATCH(B431,'04-28'!O:O,0),0),"")</f>
        <v/>
      </c>
      <c r="K431" s="10" t="str">
        <f>IFERROR(INDEX('05-26'!Y:Y,MATCH(B431,'05-26'!AA:AA,0),0),"")</f>
        <v/>
      </c>
      <c r="L431" s="10" t="str">
        <f>IFERROR(INDEX('06-16'!X:X,MATCH(B431,'06-16'!Z:Z,0),0),"")</f>
        <v/>
      </c>
      <c r="M431" s="10" t="str">
        <f>IFERROR(INDEX('07-08'!S:S,MATCH(B431,'07-08'!B:B,0),0),"")</f>
        <v/>
      </c>
      <c r="N431" s="10">
        <f>IFERROR(INDEX('07-21'!V:V,MATCH(B431,'07-21'!X:X,0),0),"")</f>
        <v>789</v>
      </c>
      <c r="O431" s="10" t="str">
        <f>IFERROR(INDEX('08-04'!H:H,MATCH(B431,'08-04'!I:I,0),0),"")</f>
        <v/>
      </c>
      <c r="P431" s="10" t="str">
        <f>IFERROR(INDEX('08-05'!R:R,MATCH(B431,'08-05'!S:S,0),0),"")</f>
        <v/>
      </c>
      <c r="Q431" s="10" t="str">
        <f>IFERROR(INDEX('08-18'!U:U,MATCH(B431,'08-18'!V:V,0),0),"")</f>
        <v/>
      </c>
      <c r="R431" s="5" t="str">
        <f>IFERROR(INDEX('09-01'!M:M,MATCH(B431,'09-01'!N:N,0),0),"")</f>
        <v/>
      </c>
      <c r="S431" s="9">
        <f t="shared" si="21"/>
        <v>1</v>
      </c>
      <c r="T431" s="44">
        <f t="shared" si="22"/>
        <v>789</v>
      </c>
      <c r="U431" s="44">
        <f t="shared" si="23"/>
        <v>789</v>
      </c>
      <c r="V431" s="44" t="str">
        <f>IFERROR(SUMPRODUCT(LARGE(G431:R431,{1;2;3;4;5})),"NA")</f>
        <v>NA</v>
      </c>
      <c r="W431" s="45" t="str">
        <f>IFERROR(SUMPRODUCT(LARGE(G431:R431,{1;2;3;4;5;6;7;8;9;10})),"NA")</f>
        <v>NA</v>
      </c>
    </row>
    <row r="432" spans="1:23" s="25" customFormat="1" x14ac:dyDescent="0.25">
      <c r="A432" s="14">
        <v>429</v>
      </c>
      <c r="B432" s="2" t="s">
        <v>2813</v>
      </c>
      <c r="C432" s="1"/>
      <c r="D432" s="1"/>
      <c r="E432" s="1"/>
      <c r="F432" s="2"/>
      <c r="G432" s="9" t="str">
        <f>IFERROR(INDEX(akva!I:I,MATCH(B432,akva!K:K,0),0),"")</f>
        <v/>
      </c>
      <c r="H432" s="10" t="str">
        <f>IFERROR(INDEX('04-07'!N:N,MATCH(B432,'04-07'!C:C,0),0),"")</f>
        <v/>
      </c>
      <c r="I432" s="10" t="str">
        <f>IFERROR(INDEX('04-21'!X:X,MATCH(B432,'04-21'!Z:Z,0),0),"")</f>
        <v/>
      </c>
      <c r="J432" s="10" t="str">
        <f>IFERROR(INDEX('04-28'!M:M,MATCH(B432,'04-28'!O:O,0),0),"")</f>
        <v/>
      </c>
      <c r="K432" s="10" t="str">
        <f>IFERROR(INDEX('05-26'!Y:Y,MATCH(B432,'05-26'!AA:AA,0),0),"")</f>
        <v/>
      </c>
      <c r="L432" s="10" t="str">
        <f>IFERROR(INDEX('06-16'!X:X,MATCH(B432,'06-16'!Z:Z,0),0),"")</f>
        <v/>
      </c>
      <c r="M432" s="10" t="str">
        <f>IFERROR(INDEX('07-08'!S:S,MATCH(B432,'07-08'!B:B,0),0),"")</f>
        <v/>
      </c>
      <c r="N432" s="10" t="str">
        <f>IFERROR(INDEX('07-21'!V:V,MATCH(B432,'07-21'!X:X,0),0),"")</f>
        <v/>
      </c>
      <c r="O432" s="10" t="str">
        <f>IFERROR(INDEX('08-04'!H:H,MATCH(B432,'08-04'!I:I,0),0),"")</f>
        <v/>
      </c>
      <c r="P432" s="10" t="str">
        <f>IFERROR(INDEX('08-05'!R:R,MATCH(B432,'08-05'!S:S,0),0),"")</f>
        <v/>
      </c>
      <c r="Q432" s="10">
        <f>IFERROR(INDEX('08-18'!U:U,MATCH(B432,'08-18'!V:V,0),0),"")</f>
        <v>788</v>
      </c>
      <c r="R432" s="5" t="str">
        <f>IFERROR(INDEX('09-01'!M:M,MATCH(B432,'09-01'!N:N,0),0),"")</f>
        <v/>
      </c>
      <c r="S432" s="9">
        <f t="shared" si="21"/>
        <v>1</v>
      </c>
      <c r="T432" s="44">
        <f t="shared" si="22"/>
        <v>788</v>
      </c>
      <c r="U432" s="44">
        <f t="shared" si="23"/>
        <v>788</v>
      </c>
      <c r="V432" s="44" t="str">
        <f>IFERROR(SUMPRODUCT(LARGE(G432:R432,{1;2;3;4;5})),"NA")</f>
        <v>NA</v>
      </c>
      <c r="W432" s="45" t="str">
        <f>IFERROR(SUMPRODUCT(LARGE(G432:R432,{1;2;3;4;5;6;7;8;9;10})),"NA")</f>
        <v>NA</v>
      </c>
    </row>
    <row r="433" spans="1:23" s="25" customFormat="1" x14ac:dyDescent="0.25">
      <c r="A433" s="14">
        <v>430</v>
      </c>
      <c r="B433" s="2" t="s">
        <v>1725</v>
      </c>
      <c r="C433" s="1"/>
      <c r="D433" s="1"/>
      <c r="E433" s="1"/>
      <c r="F433" s="2"/>
      <c r="G433" s="9" t="str">
        <f>IFERROR(INDEX(akva!I:I,MATCH(B433,akva!K:K,0),0),"")</f>
        <v/>
      </c>
      <c r="H433" s="10" t="str">
        <f>IFERROR(INDEX('04-07'!N:N,MATCH(B433,'04-07'!C:C,0),0),"")</f>
        <v/>
      </c>
      <c r="I433" s="10" t="str">
        <f>IFERROR(INDEX('04-21'!X:X,MATCH(B433,'04-21'!Z:Z,0),0),"")</f>
        <v/>
      </c>
      <c r="J433" s="10" t="str">
        <f>IFERROR(INDEX('04-28'!M:M,MATCH(B433,'04-28'!O:O,0),0),"")</f>
        <v/>
      </c>
      <c r="K433" s="10">
        <f>IFERROR(INDEX('05-26'!Y:Y,MATCH(B433,'05-26'!AA:AA,0),0),"")</f>
        <v>788</v>
      </c>
      <c r="L433" s="10" t="str">
        <f>IFERROR(INDEX('06-16'!X:X,MATCH(B433,'06-16'!Z:Z,0),0),"")</f>
        <v/>
      </c>
      <c r="M433" s="10" t="str">
        <f>IFERROR(INDEX('07-08'!S:S,MATCH(B433,'07-08'!B:B,0),0),"")</f>
        <v/>
      </c>
      <c r="N433" s="10" t="str">
        <f>IFERROR(INDEX('07-21'!V:V,MATCH(B433,'07-21'!X:X,0),0),"")</f>
        <v/>
      </c>
      <c r="O433" s="10" t="str">
        <f>IFERROR(INDEX('08-04'!H:H,MATCH(B433,'08-04'!I:I,0),0),"")</f>
        <v/>
      </c>
      <c r="P433" s="10" t="str">
        <f>IFERROR(INDEX('08-05'!R:R,MATCH(B433,'08-05'!S:S,0),0),"")</f>
        <v/>
      </c>
      <c r="Q433" s="10" t="str">
        <f>IFERROR(INDEX('08-18'!U:U,MATCH(B433,'08-18'!V:V,0),0),"")</f>
        <v/>
      </c>
      <c r="R433" s="5" t="str">
        <f>IFERROR(INDEX('09-01'!M:M,MATCH(B433,'09-01'!N:N,0),0),"")</f>
        <v/>
      </c>
      <c r="S433" s="9">
        <f t="shared" si="21"/>
        <v>1</v>
      </c>
      <c r="T433" s="44">
        <f t="shared" si="22"/>
        <v>788</v>
      </c>
      <c r="U433" s="44">
        <f t="shared" si="23"/>
        <v>788</v>
      </c>
      <c r="V433" s="44" t="str">
        <f>IFERROR(SUMPRODUCT(LARGE(G433:R433,{1;2;3;4;5})),"NA")</f>
        <v>NA</v>
      </c>
      <c r="W433" s="45" t="str">
        <f>IFERROR(SUMPRODUCT(LARGE(G433:R433,{1;2;3;4;5;6;7;8;9;10})),"NA")</f>
        <v>NA</v>
      </c>
    </row>
    <row r="434" spans="1:23" s="25" customFormat="1" x14ac:dyDescent="0.25">
      <c r="A434" s="14">
        <v>431</v>
      </c>
      <c r="B434" s="2" t="s">
        <v>1753</v>
      </c>
      <c r="C434" s="1"/>
      <c r="D434" s="1"/>
      <c r="E434" s="1"/>
      <c r="F434" s="2"/>
      <c r="G434" s="9" t="str">
        <f>IFERROR(INDEX(akva!I:I,MATCH(B434,akva!K:K,0),0),"")</f>
        <v/>
      </c>
      <c r="H434" s="10" t="str">
        <f>IFERROR(INDEX('04-07'!N:N,MATCH(B434,'04-07'!C:C,0),0),"")</f>
        <v/>
      </c>
      <c r="I434" s="10" t="str">
        <f>IFERROR(INDEX('04-21'!X:X,MATCH(B434,'04-21'!Z:Z,0),0),"")</f>
        <v/>
      </c>
      <c r="J434" s="10" t="str">
        <f>IFERROR(INDEX('04-28'!M:M,MATCH(B434,'04-28'!O:O,0),0),"")</f>
        <v/>
      </c>
      <c r="K434" s="10">
        <f>IFERROR(INDEX('05-26'!Y:Y,MATCH(B434,'05-26'!AA:AA,0),0),"")</f>
        <v>788</v>
      </c>
      <c r="L434" s="10" t="str">
        <f>IFERROR(INDEX('06-16'!X:X,MATCH(B434,'06-16'!Z:Z,0),0),"")</f>
        <v/>
      </c>
      <c r="M434" s="10" t="str">
        <f>IFERROR(INDEX('07-08'!S:S,MATCH(B434,'07-08'!B:B,0),0),"")</f>
        <v/>
      </c>
      <c r="N434" s="10" t="str">
        <f>IFERROR(INDEX('07-21'!V:V,MATCH(B434,'07-21'!X:X,0),0),"")</f>
        <v/>
      </c>
      <c r="O434" s="10" t="str">
        <f>IFERROR(INDEX('08-04'!H:H,MATCH(B434,'08-04'!I:I,0),0),"")</f>
        <v/>
      </c>
      <c r="P434" s="10" t="str">
        <f>IFERROR(INDEX('08-05'!R:R,MATCH(B434,'08-05'!S:S,0),0),"")</f>
        <v/>
      </c>
      <c r="Q434" s="10" t="str">
        <f>IFERROR(INDEX('08-18'!U:U,MATCH(B434,'08-18'!V:V,0),0),"")</f>
        <v/>
      </c>
      <c r="R434" s="5" t="str">
        <f>IFERROR(INDEX('09-01'!M:M,MATCH(B434,'09-01'!N:N,0),0),"")</f>
        <v/>
      </c>
      <c r="S434" s="9">
        <f t="shared" si="21"/>
        <v>1</v>
      </c>
      <c r="T434" s="44">
        <f t="shared" si="22"/>
        <v>788</v>
      </c>
      <c r="U434" s="44">
        <f t="shared" si="23"/>
        <v>788</v>
      </c>
      <c r="V434" s="44" t="str">
        <f>IFERROR(SUMPRODUCT(LARGE(G434:R434,{1;2;3;4;5})),"NA")</f>
        <v>NA</v>
      </c>
      <c r="W434" s="45" t="str">
        <f>IFERROR(SUMPRODUCT(LARGE(G434:R434,{1;2;3;4;5;6;7;8;9;10})),"NA")</f>
        <v>NA</v>
      </c>
    </row>
    <row r="435" spans="1:23" s="25" customFormat="1" x14ac:dyDescent="0.25">
      <c r="A435" s="14">
        <v>432</v>
      </c>
      <c r="B435" s="2" t="s">
        <v>2035</v>
      </c>
      <c r="C435" s="1"/>
      <c r="D435" s="1"/>
      <c r="E435" s="1"/>
      <c r="F435" s="2"/>
      <c r="G435" s="9" t="str">
        <f>IFERROR(INDEX(akva!I:I,MATCH(B435,akva!K:K,0),0),"")</f>
        <v/>
      </c>
      <c r="H435" s="10" t="str">
        <f>IFERROR(INDEX('04-07'!N:N,MATCH(B435,'04-07'!C:C,0),0),"")</f>
        <v/>
      </c>
      <c r="I435" s="10" t="str">
        <f>IFERROR(INDEX('04-21'!X:X,MATCH(B435,'04-21'!Z:Z,0),0),"")</f>
        <v/>
      </c>
      <c r="J435" s="10" t="str">
        <f>IFERROR(INDEX('04-28'!M:M,MATCH(B435,'04-28'!O:O,0),0),"")</f>
        <v/>
      </c>
      <c r="K435" s="10" t="str">
        <f>IFERROR(INDEX('05-26'!Y:Y,MATCH(B435,'05-26'!AA:AA,0),0),"")</f>
        <v/>
      </c>
      <c r="L435" s="10" t="str">
        <f>IFERROR(INDEX('06-16'!X:X,MATCH(B435,'06-16'!Z:Z,0),0),"")</f>
        <v/>
      </c>
      <c r="M435" s="10">
        <f>IFERROR(INDEX('07-08'!S:S,MATCH(B435,'07-08'!B:B,0),0),"")</f>
        <v>786</v>
      </c>
      <c r="N435" s="10" t="str">
        <f>IFERROR(INDEX('07-21'!V:V,MATCH(B435,'07-21'!X:X,0),0),"")</f>
        <v/>
      </c>
      <c r="O435" s="10" t="str">
        <f>IFERROR(INDEX('08-04'!H:H,MATCH(B435,'08-04'!I:I,0),0),"")</f>
        <v/>
      </c>
      <c r="P435" s="10" t="str">
        <f>IFERROR(INDEX('08-05'!R:R,MATCH(B435,'08-05'!S:S,0),0),"")</f>
        <v/>
      </c>
      <c r="Q435" s="10" t="str">
        <f>IFERROR(INDEX('08-18'!U:U,MATCH(B435,'08-18'!V:V,0),0),"")</f>
        <v/>
      </c>
      <c r="R435" s="5" t="str">
        <f>IFERROR(INDEX('09-01'!M:M,MATCH(B435,'09-01'!N:N,0),0),"")</f>
        <v/>
      </c>
      <c r="S435" s="9">
        <f t="shared" si="21"/>
        <v>1</v>
      </c>
      <c r="T435" s="44">
        <f t="shared" si="22"/>
        <v>786</v>
      </c>
      <c r="U435" s="44">
        <f t="shared" si="23"/>
        <v>786</v>
      </c>
      <c r="V435" s="44" t="str">
        <f>IFERROR(SUMPRODUCT(LARGE(G435:R435,{1;2;3;4;5})),"NA")</f>
        <v>NA</v>
      </c>
      <c r="W435" s="45" t="str">
        <f>IFERROR(SUMPRODUCT(LARGE(G435:R435,{1;2;3;4;5;6;7;8;9;10})),"NA")</f>
        <v>NA</v>
      </c>
    </row>
    <row r="436" spans="1:23" s="25" customFormat="1" x14ac:dyDescent="0.25">
      <c r="A436" s="14">
        <v>433</v>
      </c>
      <c r="B436" s="2" t="s">
        <v>1491</v>
      </c>
      <c r="C436" s="1"/>
      <c r="D436" s="1"/>
      <c r="E436" s="1"/>
      <c r="F436" s="2"/>
      <c r="G436" s="9" t="str">
        <f>IFERROR(INDEX(akva!I:I,MATCH(B436,akva!K:K,0),0),"")</f>
        <v/>
      </c>
      <c r="H436" s="10" t="str">
        <f>IFERROR(INDEX('04-07'!N:N,MATCH(B436,'04-07'!C:C,0),0),"")</f>
        <v/>
      </c>
      <c r="I436" s="10" t="str">
        <f>IFERROR(INDEX('04-21'!X:X,MATCH(B436,'04-21'!Z:Z,0),0),"")</f>
        <v/>
      </c>
      <c r="J436" s="10">
        <f>IFERROR(INDEX('04-28'!M:M,MATCH(B436,'04-28'!O:O,0),0),"")</f>
        <v>785</v>
      </c>
      <c r="K436" s="10" t="str">
        <f>IFERROR(INDEX('05-26'!Y:Y,MATCH(B436,'05-26'!AA:AA,0),0),"")</f>
        <v/>
      </c>
      <c r="L436" s="10" t="str">
        <f>IFERROR(INDEX('06-16'!X:X,MATCH(B436,'06-16'!Z:Z,0),0),"")</f>
        <v/>
      </c>
      <c r="M436" s="10" t="str">
        <f>IFERROR(INDEX('07-08'!S:S,MATCH(B436,'07-08'!B:B,0),0),"")</f>
        <v/>
      </c>
      <c r="N436" s="10" t="str">
        <f>IFERROR(INDEX('07-21'!V:V,MATCH(B436,'07-21'!X:X,0),0),"")</f>
        <v/>
      </c>
      <c r="O436" s="10" t="str">
        <f>IFERROR(INDEX('08-04'!H:H,MATCH(B436,'08-04'!I:I,0),0),"")</f>
        <v/>
      </c>
      <c r="P436" s="10" t="str">
        <f>IFERROR(INDEX('08-05'!R:R,MATCH(B436,'08-05'!S:S,0),0),"")</f>
        <v/>
      </c>
      <c r="Q436" s="10" t="str">
        <f>IFERROR(INDEX('08-18'!U:U,MATCH(B436,'08-18'!V:V,0),0),"")</f>
        <v/>
      </c>
      <c r="R436" s="5" t="str">
        <f>IFERROR(INDEX('09-01'!M:M,MATCH(B436,'09-01'!N:N,0),0),"")</f>
        <v/>
      </c>
      <c r="S436" s="9">
        <f t="shared" si="21"/>
        <v>1</v>
      </c>
      <c r="T436" s="44">
        <f t="shared" si="22"/>
        <v>785</v>
      </c>
      <c r="U436" s="44">
        <f t="shared" si="23"/>
        <v>785</v>
      </c>
      <c r="V436" s="44" t="str">
        <f>IFERROR(SUMPRODUCT(LARGE(G436:R436,{1;2;3;4;5})),"NA")</f>
        <v>NA</v>
      </c>
      <c r="W436" s="45" t="str">
        <f>IFERROR(SUMPRODUCT(LARGE(G436:R436,{1;2;3;4;5;6;7;8;9;10})),"NA")</f>
        <v>NA</v>
      </c>
    </row>
    <row r="437" spans="1:23" s="25" customFormat="1" x14ac:dyDescent="0.25">
      <c r="A437" s="14">
        <v>434</v>
      </c>
      <c r="B437" s="2" t="s">
        <v>2331</v>
      </c>
      <c r="C437" s="1"/>
      <c r="D437" s="1"/>
      <c r="E437" s="1"/>
      <c r="F437" s="2"/>
      <c r="G437" s="9" t="str">
        <f>IFERROR(INDEX(akva!I:I,MATCH(B437,akva!K:K,0),0),"")</f>
        <v/>
      </c>
      <c r="H437" s="10" t="str">
        <f>IFERROR(INDEX('04-07'!N:N,MATCH(B437,'04-07'!C:C,0),0),"")</f>
        <v/>
      </c>
      <c r="I437" s="10" t="str">
        <f>IFERROR(INDEX('04-21'!X:X,MATCH(B437,'04-21'!Z:Z,0),0),"")</f>
        <v/>
      </c>
      <c r="J437" s="10" t="str">
        <f>IFERROR(INDEX('04-28'!M:M,MATCH(B437,'04-28'!O:O,0),0),"")</f>
        <v/>
      </c>
      <c r="K437" s="10" t="str">
        <f>IFERROR(INDEX('05-26'!Y:Y,MATCH(B437,'05-26'!AA:AA,0),0),"")</f>
        <v/>
      </c>
      <c r="L437" s="10" t="str">
        <f>IFERROR(INDEX('06-16'!X:X,MATCH(B437,'06-16'!Z:Z,0),0),"")</f>
        <v/>
      </c>
      <c r="M437" s="10" t="str">
        <f>IFERROR(INDEX('07-08'!S:S,MATCH(B437,'07-08'!B:B,0),0),"")</f>
        <v/>
      </c>
      <c r="N437" s="10">
        <f>IFERROR(INDEX('07-21'!V:V,MATCH(B437,'07-21'!X:X,0),0),"")</f>
        <v>778</v>
      </c>
      <c r="O437" s="10" t="str">
        <f>IFERROR(INDEX('08-04'!H:H,MATCH(B437,'08-04'!I:I,0),0),"")</f>
        <v/>
      </c>
      <c r="P437" s="10" t="str">
        <f>IFERROR(INDEX('08-05'!R:R,MATCH(B437,'08-05'!S:S,0),0),"")</f>
        <v/>
      </c>
      <c r="Q437" s="10" t="str">
        <f>IFERROR(INDEX('08-18'!U:U,MATCH(B437,'08-18'!V:V,0),0),"")</f>
        <v/>
      </c>
      <c r="R437" s="5" t="str">
        <f>IFERROR(INDEX('09-01'!M:M,MATCH(B437,'09-01'!N:N,0),0),"")</f>
        <v/>
      </c>
      <c r="S437" s="9">
        <f t="shared" si="21"/>
        <v>1</v>
      </c>
      <c r="T437" s="44">
        <f t="shared" si="22"/>
        <v>778</v>
      </c>
      <c r="U437" s="44">
        <f t="shared" si="23"/>
        <v>778</v>
      </c>
      <c r="V437" s="44" t="str">
        <f>IFERROR(SUMPRODUCT(LARGE(G437:R437,{1;2;3;4;5})),"NA")</f>
        <v>NA</v>
      </c>
      <c r="W437" s="45" t="str">
        <f>IFERROR(SUMPRODUCT(LARGE(G437:R437,{1;2;3;4;5;6;7;8;9;10})),"NA")</f>
        <v>NA</v>
      </c>
    </row>
    <row r="438" spans="1:23" s="25" customFormat="1" x14ac:dyDescent="0.25">
      <c r="A438" s="14">
        <v>435</v>
      </c>
      <c r="B438" s="2" t="s">
        <v>2037</v>
      </c>
      <c r="C438" s="1"/>
      <c r="D438" s="1"/>
      <c r="E438" s="1"/>
      <c r="F438" s="2"/>
      <c r="G438" s="9" t="str">
        <f>IFERROR(INDEX(akva!I:I,MATCH(B438,akva!K:K,0),0),"")</f>
        <v/>
      </c>
      <c r="H438" s="10" t="str">
        <f>IFERROR(INDEX('04-07'!N:N,MATCH(B438,'04-07'!C:C,0),0),"")</f>
        <v/>
      </c>
      <c r="I438" s="10" t="str">
        <f>IFERROR(INDEX('04-21'!X:X,MATCH(B438,'04-21'!Z:Z,0),0),"")</f>
        <v/>
      </c>
      <c r="J438" s="10" t="str">
        <f>IFERROR(INDEX('04-28'!M:M,MATCH(B438,'04-28'!O:O,0),0),"")</f>
        <v/>
      </c>
      <c r="K438" s="10" t="str">
        <f>IFERROR(INDEX('05-26'!Y:Y,MATCH(B438,'05-26'!AA:AA,0),0),"")</f>
        <v/>
      </c>
      <c r="L438" s="10" t="str">
        <f>IFERROR(INDEX('06-16'!X:X,MATCH(B438,'06-16'!Z:Z,0),0),"")</f>
        <v/>
      </c>
      <c r="M438" s="10">
        <f>IFERROR(INDEX('07-08'!S:S,MATCH(B438,'07-08'!B:B,0),0),"")</f>
        <v>777</v>
      </c>
      <c r="N438" s="10" t="str">
        <f>IFERROR(INDEX('07-21'!V:V,MATCH(B438,'07-21'!X:X,0),0),"")</f>
        <v/>
      </c>
      <c r="O438" s="10" t="str">
        <f>IFERROR(INDEX('08-04'!H:H,MATCH(B438,'08-04'!I:I,0),0),"")</f>
        <v/>
      </c>
      <c r="P438" s="10" t="str">
        <f>IFERROR(INDEX('08-05'!R:R,MATCH(B438,'08-05'!S:S,0),0),"")</f>
        <v/>
      </c>
      <c r="Q438" s="10" t="str">
        <f>IFERROR(INDEX('08-18'!U:U,MATCH(B438,'08-18'!V:V,0),0),"")</f>
        <v/>
      </c>
      <c r="R438" s="5" t="str">
        <f>IFERROR(INDEX('09-01'!M:M,MATCH(B438,'09-01'!N:N,0),0),"")</f>
        <v/>
      </c>
      <c r="S438" s="9">
        <f t="shared" si="21"/>
        <v>1</v>
      </c>
      <c r="T438" s="44">
        <f t="shared" si="22"/>
        <v>777</v>
      </c>
      <c r="U438" s="44">
        <f t="shared" si="23"/>
        <v>777</v>
      </c>
      <c r="V438" s="44" t="str">
        <f>IFERROR(SUMPRODUCT(LARGE(G438:R438,{1;2;3;4;5})),"NA")</f>
        <v>NA</v>
      </c>
      <c r="W438" s="45" t="str">
        <f>IFERROR(SUMPRODUCT(LARGE(G438:R438,{1;2;3;4;5;6;7;8;9;10})),"NA")</f>
        <v>NA</v>
      </c>
    </row>
    <row r="439" spans="1:23" s="25" customFormat="1" x14ac:dyDescent="0.25">
      <c r="A439" s="14">
        <v>436</v>
      </c>
      <c r="B439" s="2" t="s">
        <v>1569</v>
      </c>
      <c r="C439" s="1"/>
      <c r="D439" s="1"/>
      <c r="E439" s="1"/>
      <c r="F439" s="2"/>
      <c r="G439" s="9" t="str">
        <f>IFERROR(INDEX(akva!I:I,MATCH(B439,akva!K:K,0),0),"")</f>
        <v/>
      </c>
      <c r="H439" s="10" t="str">
        <f>IFERROR(INDEX('04-07'!N:N,MATCH(B439,'04-07'!C:C,0),0),"")</f>
        <v/>
      </c>
      <c r="I439" s="10" t="str">
        <f>IFERROR(INDEX('04-21'!X:X,MATCH(B439,'04-21'!Z:Z,0),0),"")</f>
        <v/>
      </c>
      <c r="J439" s="10">
        <f>IFERROR(INDEX('04-28'!M:M,MATCH(B439,'04-28'!O:O,0),0),"")</f>
        <v>777</v>
      </c>
      <c r="K439" s="10" t="str">
        <f>IFERROR(INDEX('05-26'!Y:Y,MATCH(B439,'05-26'!AA:AA,0),0),"")</f>
        <v/>
      </c>
      <c r="L439" s="10" t="str">
        <f>IFERROR(INDEX('06-16'!X:X,MATCH(B439,'06-16'!Z:Z,0),0),"")</f>
        <v/>
      </c>
      <c r="M439" s="10" t="str">
        <f>IFERROR(INDEX('07-08'!S:S,MATCH(B439,'07-08'!B:B,0),0),"")</f>
        <v/>
      </c>
      <c r="N439" s="10" t="str">
        <f>IFERROR(INDEX('07-21'!V:V,MATCH(B439,'07-21'!X:X,0),0),"")</f>
        <v/>
      </c>
      <c r="O439" s="10" t="str">
        <f>IFERROR(INDEX('08-04'!H:H,MATCH(B439,'08-04'!I:I,0),0),"")</f>
        <v/>
      </c>
      <c r="P439" s="10" t="str">
        <f>IFERROR(INDEX('08-05'!R:R,MATCH(B439,'08-05'!S:S,0),0),"")</f>
        <v/>
      </c>
      <c r="Q439" s="10" t="str">
        <f>IFERROR(INDEX('08-18'!U:U,MATCH(B439,'08-18'!V:V,0),0),"")</f>
        <v/>
      </c>
      <c r="R439" s="5" t="str">
        <f>IFERROR(INDEX('09-01'!M:M,MATCH(B439,'09-01'!N:N,0),0),"")</f>
        <v/>
      </c>
      <c r="S439" s="9">
        <f t="shared" si="21"/>
        <v>1</v>
      </c>
      <c r="T439" s="44">
        <f t="shared" si="22"/>
        <v>777</v>
      </c>
      <c r="U439" s="44">
        <f t="shared" si="23"/>
        <v>777</v>
      </c>
      <c r="V439" s="44" t="str">
        <f>IFERROR(SUMPRODUCT(LARGE(G439:R439,{1;2;3;4;5})),"NA")</f>
        <v>NA</v>
      </c>
      <c r="W439" s="45" t="str">
        <f>IFERROR(SUMPRODUCT(LARGE(G439:R439,{1;2;3;4;5;6;7;8;9;10})),"NA")</f>
        <v>NA</v>
      </c>
    </row>
    <row r="440" spans="1:23" s="25" customFormat="1" x14ac:dyDescent="0.25">
      <c r="A440" s="14">
        <v>437</v>
      </c>
      <c r="B440" s="2" t="s">
        <v>2039</v>
      </c>
      <c r="C440" s="1"/>
      <c r="D440" s="1"/>
      <c r="E440" s="1"/>
      <c r="F440" s="2"/>
      <c r="G440" s="9" t="str">
        <f>IFERROR(INDEX(akva!I:I,MATCH(B440,akva!K:K,0),0),"")</f>
        <v/>
      </c>
      <c r="H440" s="10" t="str">
        <f>IFERROR(INDEX('04-07'!N:N,MATCH(B440,'04-07'!C:C,0),0),"")</f>
        <v/>
      </c>
      <c r="I440" s="10" t="str">
        <f>IFERROR(INDEX('04-21'!X:X,MATCH(B440,'04-21'!Z:Z,0),0),"")</f>
        <v/>
      </c>
      <c r="J440" s="10" t="str">
        <f>IFERROR(INDEX('04-28'!M:M,MATCH(B440,'04-28'!O:O,0),0),"")</f>
        <v/>
      </c>
      <c r="K440" s="10" t="str">
        <f>IFERROR(INDEX('05-26'!Y:Y,MATCH(B440,'05-26'!AA:AA,0),0),"")</f>
        <v/>
      </c>
      <c r="L440" s="10" t="str">
        <f>IFERROR(INDEX('06-16'!X:X,MATCH(B440,'06-16'!Z:Z,0),0),"")</f>
        <v/>
      </c>
      <c r="M440" s="10">
        <f>IFERROR(INDEX('07-08'!S:S,MATCH(B440,'07-08'!B:B,0),0),"")</f>
        <v>776</v>
      </c>
      <c r="N440" s="10" t="str">
        <f>IFERROR(INDEX('07-21'!V:V,MATCH(B440,'07-21'!X:X,0),0),"")</f>
        <v/>
      </c>
      <c r="O440" s="10" t="str">
        <f>IFERROR(INDEX('08-04'!H:H,MATCH(B440,'08-04'!I:I,0),0),"")</f>
        <v/>
      </c>
      <c r="P440" s="10" t="str">
        <f>IFERROR(INDEX('08-05'!R:R,MATCH(B440,'08-05'!S:S,0),0),"")</f>
        <v/>
      </c>
      <c r="Q440" s="10" t="str">
        <f>IFERROR(INDEX('08-18'!U:U,MATCH(B440,'08-18'!V:V,0),0),"")</f>
        <v/>
      </c>
      <c r="R440" s="5" t="str">
        <f>IFERROR(INDEX('09-01'!M:M,MATCH(B440,'09-01'!N:N,0),0),"")</f>
        <v/>
      </c>
      <c r="S440" s="9">
        <f t="shared" si="21"/>
        <v>1</v>
      </c>
      <c r="T440" s="44">
        <f t="shared" si="22"/>
        <v>776</v>
      </c>
      <c r="U440" s="44">
        <f t="shared" si="23"/>
        <v>776</v>
      </c>
      <c r="V440" s="44" t="str">
        <f>IFERROR(SUMPRODUCT(LARGE(G440:R440,{1;2;3;4;5})),"NA")</f>
        <v>NA</v>
      </c>
      <c r="W440" s="45" t="str">
        <f>IFERROR(SUMPRODUCT(LARGE(G440:R440,{1;2;3;4;5;6;7;8;9;10})),"NA")</f>
        <v>NA</v>
      </c>
    </row>
    <row r="441" spans="1:23" s="25" customFormat="1" x14ac:dyDescent="0.25">
      <c r="A441" s="14">
        <v>438</v>
      </c>
      <c r="B441" s="2" t="s">
        <v>1444</v>
      </c>
      <c r="C441" s="1"/>
      <c r="D441" s="1"/>
      <c r="E441" s="1"/>
      <c r="F441" s="2"/>
      <c r="G441" s="9" t="str">
        <f>IFERROR(INDEX(akva!I:I,MATCH(B441,akva!K:K,0),0),"")</f>
        <v/>
      </c>
      <c r="H441" s="10" t="str">
        <f>IFERROR(INDEX('04-07'!N:N,MATCH(B441,'04-07'!C:C,0),0),"")</f>
        <v/>
      </c>
      <c r="I441" s="10" t="str">
        <f>IFERROR(INDEX('04-21'!X:X,MATCH(B441,'04-21'!Z:Z,0),0),"")</f>
        <v/>
      </c>
      <c r="J441" s="10">
        <f>IFERROR(INDEX('04-28'!M:M,MATCH(B441,'04-28'!O:O,0),0),"")</f>
        <v>774</v>
      </c>
      <c r="K441" s="10" t="str">
        <f>IFERROR(INDEX('05-26'!Y:Y,MATCH(B441,'05-26'!AA:AA,0),0),"")</f>
        <v/>
      </c>
      <c r="L441" s="10" t="str">
        <f>IFERROR(INDEX('06-16'!X:X,MATCH(B441,'06-16'!Z:Z,0),0),"")</f>
        <v/>
      </c>
      <c r="M441" s="10" t="str">
        <f>IFERROR(INDEX('07-08'!S:S,MATCH(B441,'07-08'!B:B,0),0),"")</f>
        <v/>
      </c>
      <c r="N441" s="10" t="str">
        <f>IFERROR(INDEX('07-21'!V:V,MATCH(B441,'07-21'!X:X,0),0),"")</f>
        <v/>
      </c>
      <c r="O441" s="10" t="str">
        <f>IFERROR(INDEX('08-04'!H:H,MATCH(B441,'08-04'!I:I,0),0),"")</f>
        <v/>
      </c>
      <c r="P441" s="10" t="str">
        <f>IFERROR(INDEX('08-05'!R:R,MATCH(B441,'08-05'!S:S,0),0),"")</f>
        <v/>
      </c>
      <c r="Q441" s="10" t="str">
        <f>IFERROR(INDEX('08-18'!U:U,MATCH(B441,'08-18'!V:V,0),0),"")</f>
        <v/>
      </c>
      <c r="R441" s="5" t="str">
        <f>IFERROR(INDEX('09-01'!M:M,MATCH(B441,'09-01'!N:N,0),0),"")</f>
        <v/>
      </c>
      <c r="S441" s="9">
        <f t="shared" si="21"/>
        <v>1</v>
      </c>
      <c r="T441" s="44">
        <f t="shared" si="22"/>
        <v>774</v>
      </c>
      <c r="U441" s="44">
        <f t="shared" si="23"/>
        <v>774</v>
      </c>
      <c r="V441" s="44" t="str">
        <f>IFERROR(SUMPRODUCT(LARGE(G441:R441,{1;2;3;4;5})),"NA")</f>
        <v>NA</v>
      </c>
      <c r="W441" s="45" t="str">
        <f>IFERROR(SUMPRODUCT(LARGE(G441:R441,{1;2;3;4;5;6;7;8;9;10})),"NA")</f>
        <v>NA</v>
      </c>
    </row>
    <row r="442" spans="1:23" s="25" customFormat="1" x14ac:dyDescent="0.25">
      <c r="A442" s="14">
        <v>439</v>
      </c>
      <c r="B442" s="2" t="s">
        <v>3056</v>
      </c>
      <c r="C442" s="1"/>
      <c r="D442" s="1"/>
      <c r="E442" s="1"/>
      <c r="F442" s="2"/>
      <c r="G442" s="9" t="str">
        <f>IFERROR(INDEX(akva!I:I,MATCH(B442,akva!K:K,0),0),"")</f>
        <v/>
      </c>
      <c r="H442" s="10" t="str">
        <f>IFERROR(INDEX('04-07'!N:N,MATCH(B442,'04-07'!C:C,0),0),"")</f>
        <v/>
      </c>
      <c r="I442" s="10" t="str">
        <f>IFERROR(INDEX('04-21'!X:X,MATCH(B442,'04-21'!Z:Z,0),0),"")</f>
        <v/>
      </c>
      <c r="J442" s="10" t="str">
        <f>IFERROR(INDEX('04-28'!M:M,MATCH(B442,'04-28'!O:O,0),0),"")</f>
        <v/>
      </c>
      <c r="K442" s="10" t="str">
        <f>IFERROR(INDEX('05-26'!Y:Y,MATCH(B442,'05-26'!AA:AA,0),0),"")</f>
        <v/>
      </c>
      <c r="L442" s="10" t="str">
        <f>IFERROR(INDEX('06-16'!X:X,MATCH(B442,'06-16'!Z:Z,0),0),"")</f>
        <v/>
      </c>
      <c r="M442" s="10" t="str">
        <f>IFERROR(INDEX('07-08'!S:S,MATCH(B442,'07-08'!B:B,0),0),"")</f>
        <v/>
      </c>
      <c r="N442" s="10" t="str">
        <f>IFERROR(INDEX('07-21'!V:V,MATCH(B442,'07-21'!X:X,0),0),"")</f>
        <v/>
      </c>
      <c r="O442" s="10" t="str">
        <f>IFERROR(INDEX('08-04'!H:H,MATCH(B442,'08-04'!I:I,0),0),"")</f>
        <v/>
      </c>
      <c r="P442" s="10" t="str">
        <f>IFERROR(INDEX('08-05'!R:R,MATCH(B442,'08-05'!S:S,0),0),"")</f>
        <v/>
      </c>
      <c r="Q442" s="10" t="str">
        <f>IFERROR(INDEX('08-18'!U:U,MATCH(B442,'08-18'!V:V,0),0),"")</f>
        <v/>
      </c>
      <c r="R442" s="5">
        <f>IFERROR(INDEX('09-01'!M:M,MATCH(B442,'09-01'!N:N,0),0),"")</f>
        <v>774</v>
      </c>
      <c r="S442" s="9">
        <f t="shared" si="21"/>
        <v>1</v>
      </c>
      <c r="T442" s="44">
        <f t="shared" si="22"/>
        <v>774</v>
      </c>
      <c r="U442" s="44">
        <f t="shared" si="23"/>
        <v>774</v>
      </c>
      <c r="V442" s="44" t="str">
        <f>IFERROR(SUMPRODUCT(LARGE(G442:R442,{1;2;3;4;5})),"NA")</f>
        <v>NA</v>
      </c>
      <c r="W442" s="45" t="str">
        <f>IFERROR(SUMPRODUCT(LARGE(G442:R442,{1;2;3;4;5;6;7;8;9;10})),"NA")</f>
        <v>NA</v>
      </c>
    </row>
    <row r="443" spans="1:23" s="25" customFormat="1" x14ac:dyDescent="0.25">
      <c r="A443" s="14">
        <v>440</v>
      </c>
      <c r="B443" s="2" t="s">
        <v>120</v>
      </c>
      <c r="C443" s="1"/>
      <c r="D443" s="1"/>
      <c r="E443" s="1"/>
      <c r="F443" s="2"/>
      <c r="G443" s="9" t="str">
        <f>IFERROR(INDEX(akva!I:I,MATCH(B443,akva!K:K,0),0),"")</f>
        <v/>
      </c>
      <c r="H443" s="10">
        <f>IFERROR(INDEX('04-07'!N:N,MATCH(B443,'04-07'!C:C,0),0),"")</f>
        <v>773</v>
      </c>
      <c r="I443" s="10" t="str">
        <f>IFERROR(INDEX('04-21'!X:X,MATCH(B443,'04-21'!Z:Z,0),0),"")</f>
        <v/>
      </c>
      <c r="J443" s="10" t="str">
        <f>IFERROR(INDEX('04-28'!M:M,MATCH(B443,'04-28'!O:O,0),0),"")</f>
        <v/>
      </c>
      <c r="K443" s="10" t="str">
        <f>IFERROR(INDEX('05-26'!Y:Y,MATCH(B443,'05-26'!AA:AA,0),0),"")</f>
        <v/>
      </c>
      <c r="L443" s="10" t="str">
        <f>IFERROR(INDEX('06-16'!X:X,MATCH(B443,'06-16'!Z:Z,0),0),"")</f>
        <v/>
      </c>
      <c r="M443" s="10" t="str">
        <f>IFERROR(INDEX('07-08'!S:S,MATCH(B443,'07-08'!B:B,0),0),"")</f>
        <v/>
      </c>
      <c r="N443" s="10" t="str">
        <f>IFERROR(INDEX('07-21'!V:V,MATCH(B443,'07-21'!X:X,0),0),"")</f>
        <v/>
      </c>
      <c r="O443" s="10" t="str">
        <f>IFERROR(INDEX('08-04'!H:H,MATCH(B443,'08-04'!I:I,0),0),"")</f>
        <v/>
      </c>
      <c r="P443" s="10" t="str">
        <f>IFERROR(INDEX('08-05'!R:R,MATCH(B443,'08-05'!S:S,0),0),"")</f>
        <v/>
      </c>
      <c r="Q443" s="10" t="str">
        <f>IFERROR(INDEX('08-18'!U:U,MATCH(B443,'08-18'!V:V,0),0),"")</f>
        <v/>
      </c>
      <c r="R443" s="5" t="str">
        <f>IFERROR(INDEX('09-01'!M:M,MATCH(B443,'09-01'!N:N,0),0),"")</f>
        <v/>
      </c>
      <c r="S443" s="9">
        <f t="shared" si="21"/>
        <v>1</v>
      </c>
      <c r="T443" s="44">
        <f t="shared" si="22"/>
        <v>773</v>
      </c>
      <c r="U443" s="44">
        <f t="shared" si="23"/>
        <v>773</v>
      </c>
      <c r="V443" s="44" t="str">
        <f>IFERROR(SUMPRODUCT(LARGE(G443:R443,{1;2;3;4;5})),"NA")</f>
        <v>NA</v>
      </c>
      <c r="W443" s="45" t="str">
        <f>IFERROR(SUMPRODUCT(LARGE(G443:R443,{1;2;3;4;5;6;7;8;9;10})),"NA")</f>
        <v>NA</v>
      </c>
    </row>
    <row r="444" spans="1:23" s="25" customFormat="1" x14ac:dyDescent="0.25">
      <c r="A444" s="14">
        <v>441</v>
      </c>
      <c r="B444" s="2" t="s">
        <v>169</v>
      </c>
      <c r="C444" s="1"/>
      <c r="D444" s="1"/>
      <c r="E444" s="1"/>
      <c r="F444" s="2"/>
      <c r="G444" s="9">
        <f>IFERROR(INDEX(akva!I:I,MATCH(B444,akva!K:K,0),0),"")</f>
        <v>772</v>
      </c>
      <c r="H444" s="10" t="str">
        <f>IFERROR(INDEX('04-07'!N:N,MATCH(B444,'04-07'!C:C,0),0),"")</f>
        <v/>
      </c>
      <c r="I444" s="10" t="str">
        <f>IFERROR(INDEX('04-21'!X:X,MATCH(B444,'04-21'!Z:Z,0),0),"")</f>
        <v/>
      </c>
      <c r="J444" s="10" t="str">
        <f>IFERROR(INDEX('04-28'!M:M,MATCH(B444,'04-28'!O:O,0),0),"")</f>
        <v/>
      </c>
      <c r="K444" s="10" t="str">
        <f>IFERROR(INDEX('05-26'!Y:Y,MATCH(B444,'05-26'!AA:AA,0),0),"")</f>
        <v/>
      </c>
      <c r="L444" s="10" t="str">
        <f>IFERROR(INDEX('06-16'!X:X,MATCH(B444,'06-16'!Z:Z,0),0),"")</f>
        <v/>
      </c>
      <c r="M444" s="10" t="str">
        <f>IFERROR(INDEX('07-08'!S:S,MATCH(B444,'07-08'!B:B,0),0),"")</f>
        <v/>
      </c>
      <c r="N444" s="10" t="str">
        <f>IFERROR(INDEX('07-21'!V:V,MATCH(B444,'07-21'!X:X,0),0),"")</f>
        <v/>
      </c>
      <c r="O444" s="10" t="str">
        <f>IFERROR(INDEX('08-04'!H:H,MATCH(B444,'08-04'!I:I,0),0),"")</f>
        <v/>
      </c>
      <c r="P444" s="10" t="str">
        <f>IFERROR(INDEX('08-05'!R:R,MATCH(B444,'08-05'!S:S,0),0),"")</f>
        <v/>
      </c>
      <c r="Q444" s="10" t="str">
        <f>IFERROR(INDEX('08-18'!U:U,MATCH(B444,'08-18'!V:V,0),0),"")</f>
        <v/>
      </c>
      <c r="R444" s="5" t="str">
        <f>IFERROR(INDEX('09-01'!M:M,MATCH(B444,'09-01'!N:N,0),0),"")</f>
        <v/>
      </c>
      <c r="S444" s="9">
        <f t="shared" si="21"/>
        <v>1</v>
      </c>
      <c r="T444" s="44">
        <f t="shared" si="22"/>
        <v>772</v>
      </c>
      <c r="U444" s="44">
        <f t="shared" si="23"/>
        <v>772</v>
      </c>
      <c r="V444" s="44" t="str">
        <f>IFERROR(SUMPRODUCT(LARGE(G444:R444,{1;2;3;4;5})),"NA")</f>
        <v>NA</v>
      </c>
      <c r="W444" s="45" t="str">
        <f>IFERROR(SUMPRODUCT(LARGE(G444:R444,{1;2;3;4;5;6;7;8;9;10})),"NA")</f>
        <v>NA</v>
      </c>
    </row>
    <row r="445" spans="1:23" s="25" customFormat="1" x14ac:dyDescent="0.25">
      <c r="A445" s="14">
        <v>442</v>
      </c>
      <c r="B445" s="2" t="s">
        <v>2812</v>
      </c>
      <c r="C445" s="1"/>
      <c r="D445" s="1"/>
      <c r="E445" s="1"/>
      <c r="F445" s="2"/>
      <c r="G445" s="9" t="str">
        <f>IFERROR(INDEX(akva!I:I,MATCH(B445,akva!K:K,0),0),"")</f>
        <v/>
      </c>
      <c r="H445" s="10" t="str">
        <f>IFERROR(INDEX('04-07'!N:N,MATCH(B445,'04-07'!C:C,0),0),"")</f>
        <v/>
      </c>
      <c r="I445" s="10" t="str">
        <f>IFERROR(INDEX('04-21'!X:X,MATCH(B445,'04-21'!Z:Z,0),0),"")</f>
        <v/>
      </c>
      <c r="J445" s="10" t="str">
        <f>IFERROR(INDEX('04-28'!M:M,MATCH(B445,'04-28'!O:O,0),0),"")</f>
        <v/>
      </c>
      <c r="K445" s="10" t="str">
        <f>IFERROR(INDEX('05-26'!Y:Y,MATCH(B445,'05-26'!AA:AA,0),0),"")</f>
        <v/>
      </c>
      <c r="L445" s="10" t="str">
        <f>IFERROR(INDEX('06-16'!X:X,MATCH(B445,'06-16'!Z:Z,0),0),"")</f>
        <v/>
      </c>
      <c r="M445" s="10" t="str">
        <f>IFERROR(INDEX('07-08'!S:S,MATCH(B445,'07-08'!B:B,0),0),"")</f>
        <v/>
      </c>
      <c r="N445" s="10" t="str">
        <f>IFERROR(INDEX('07-21'!V:V,MATCH(B445,'07-21'!X:X,0),0),"")</f>
        <v/>
      </c>
      <c r="O445" s="10" t="str">
        <f>IFERROR(INDEX('08-04'!H:H,MATCH(B445,'08-04'!I:I,0),0),"")</f>
        <v/>
      </c>
      <c r="P445" s="10" t="str">
        <f>IFERROR(INDEX('08-05'!R:R,MATCH(B445,'08-05'!S:S,0),0),"")</f>
        <v/>
      </c>
      <c r="Q445" s="10">
        <f>IFERROR(INDEX('08-18'!U:U,MATCH(B445,'08-18'!V:V,0),0),"")</f>
        <v>771</v>
      </c>
      <c r="R445" s="5" t="str">
        <f>IFERROR(INDEX('09-01'!M:M,MATCH(B445,'09-01'!N:N,0),0),"")</f>
        <v/>
      </c>
      <c r="S445" s="9">
        <f t="shared" si="21"/>
        <v>1</v>
      </c>
      <c r="T445" s="44">
        <f t="shared" si="22"/>
        <v>771</v>
      </c>
      <c r="U445" s="44">
        <f t="shared" si="23"/>
        <v>771</v>
      </c>
      <c r="V445" s="44" t="str">
        <f>IFERROR(SUMPRODUCT(LARGE(G445:R445,{1;2;3;4;5})),"NA")</f>
        <v>NA</v>
      </c>
      <c r="W445" s="45" t="str">
        <f>IFERROR(SUMPRODUCT(LARGE(G445:R445,{1;2;3;4;5;6;7;8;9;10})),"NA")</f>
        <v>NA</v>
      </c>
    </row>
    <row r="446" spans="1:23" s="25" customFormat="1" x14ac:dyDescent="0.25">
      <c r="A446" s="14">
        <v>443</v>
      </c>
      <c r="B446" s="2" t="s">
        <v>1527</v>
      </c>
      <c r="C446" s="1"/>
      <c r="D446" s="1"/>
      <c r="E446" s="1"/>
      <c r="F446" s="2"/>
      <c r="G446" s="9" t="str">
        <f>IFERROR(INDEX(akva!I:I,MATCH(B446,akva!K:K,0),0),"")</f>
        <v/>
      </c>
      <c r="H446" s="10" t="str">
        <f>IFERROR(INDEX('04-07'!N:N,MATCH(B446,'04-07'!C:C,0),0),"")</f>
        <v/>
      </c>
      <c r="I446" s="10" t="str">
        <f>IFERROR(INDEX('04-21'!X:X,MATCH(B446,'04-21'!Z:Z,0),0),"")</f>
        <v/>
      </c>
      <c r="J446" s="10">
        <f>IFERROR(INDEX('04-28'!M:M,MATCH(B446,'04-28'!O:O,0),0),"")</f>
        <v>771</v>
      </c>
      <c r="K446" s="10" t="str">
        <f>IFERROR(INDEX('05-26'!Y:Y,MATCH(B446,'05-26'!AA:AA,0),0),"")</f>
        <v/>
      </c>
      <c r="L446" s="10" t="str">
        <f>IFERROR(INDEX('06-16'!X:X,MATCH(B446,'06-16'!Z:Z,0),0),"")</f>
        <v/>
      </c>
      <c r="M446" s="10" t="str">
        <f>IFERROR(INDEX('07-08'!S:S,MATCH(B446,'07-08'!B:B,0),0),"")</f>
        <v/>
      </c>
      <c r="N446" s="10" t="str">
        <f>IFERROR(INDEX('07-21'!V:V,MATCH(B446,'07-21'!X:X,0),0),"")</f>
        <v/>
      </c>
      <c r="O446" s="10" t="str">
        <f>IFERROR(INDEX('08-04'!H:H,MATCH(B446,'08-04'!I:I,0),0),"")</f>
        <v/>
      </c>
      <c r="P446" s="10" t="str">
        <f>IFERROR(INDEX('08-05'!R:R,MATCH(B446,'08-05'!S:S,0),0),"")</f>
        <v/>
      </c>
      <c r="Q446" s="10" t="str">
        <f>IFERROR(INDEX('08-18'!U:U,MATCH(B446,'08-18'!V:V,0),0),"")</f>
        <v/>
      </c>
      <c r="R446" s="5" t="str">
        <f>IFERROR(INDEX('09-01'!M:M,MATCH(B446,'09-01'!N:N,0),0),"")</f>
        <v/>
      </c>
      <c r="S446" s="9">
        <f t="shared" si="21"/>
        <v>1</v>
      </c>
      <c r="T446" s="44">
        <f t="shared" si="22"/>
        <v>771</v>
      </c>
      <c r="U446" s="44">
        <f t="shared" si="23"/>
        <v>771</v>
      </c>
      <c r="V446" s="44" t="str">
        <f>IFERROR(SUMPRODUCT(LARGE(G446:R446,{1;2;3;4;5})),"NA")</f>
        <v>NA</v>
      </c>
      <c r="W446" s="45" t="str">
        <f>IFERROR(SUMPRODUCT(LARGE(G446:R446,{1;2;3;4;5;6;7;8;9;10})),"NA")</f>
        <v>NA</v>
      </c>
    </row>
    <row r="447" spans="1:23" s="25" customFormat="1" x14ac:dyDescent="0.25">
      <c r="A447" s="14">
        <v>444</v>
      </c>
      <c r="B447" s="2" t="s">
        <v>2096</v>
      </c>
      <c r="C447" s="1"/>
      <c r="D447" s="1"/>
      <c r="E447" s="1"/>
      <c r="F447" s="2"/>
      <c r="G447" s="9" t="str">
        <f>IFERROR(INDEX(akva!I:I,MATCH(B447,akva!K:K,0),0),"")</f>
        <v/>
      </c>
      <c r="H447" s="10" t="str">
        <f>IFERROR(INDEX('04-07'!N:N,MATCH(B447,'04-07'!C:C,0),0),"")</f>
        <v/>
      </c>
      <c r="I447" s="10" t="str">
        <f>IFERROR(INDEX('04-21'!X:X,MATCH(B447,'04-21'!Z:Z,0),0),"")</f>
        <v/>
      </c>
      <c r="J447" s="10" t="str">
        <f>IFERROR(INDEX('04-28'!M:M,MATCH(B447,'04-28'!O:O,0),0),"")</f>
        <v/>
      </c>
      <c r="K447" s="10" t="str">
        <f>IFERROR(INDEX('05-26'!Y:Y,MATCH(B447,'05-26'!AA:AA,0),0),"")</f>
        <v/>
      </c>
      <c r="L447" s="10" t="str">
        <f>IFERROR(INDEX('06-16'!X:X,MATCH(B447,'06-16'!Z:Z,0),0),"")</f>
        <v/>
      </c>
      <c r="M447" s="10">
        <f>IFERROR(INDEX('07-08'!S:S,MATCH(B447,'07-08'!B:B,0),0),"")</f>
        <v>770</v>
      </c>
      <c r="N447" s="10" t="str">
        <f>IFERROR(INDEX('07-21'!V:V,MATCH(B447,'07-21'!X:X,0),0),"")</f>
        <v/>
      </c>
      <c r="O447" s="10" t="str">
        <f>IFERROR(INDEX('08-04'!H:H,MATCH(B447,'08-04'!I:I,0),0),"")</f>
        <v/>
      </c>
      <c r="P447" s="10" t="str">
        <f>IFERROR(INDEX('08-05'!R:R,MATCH(B447,'08-05'!S:S,0),0),"")</f>
        <v/>
      </c>
      <c r="Q447" s="10" t="str">
        <f>IFERROR(INDEX('08-18'!U:U,MATCH(B447,'08-18'!V:V,0),0),"")</f>
        <v/>
      </c>
      <c r="R447" s="5" t="str">
        <f>IFERROR(INDEX('09-01'!M:M,MATCH(B447,'09-01'!N:N,0),0),"")</f>
        <v/>
      </c>
      <c r="S447" s="9">
        <f t="shared" si="21"/>
        <v>1</v>
      </c>
      <c r="T447" s="44">
        <f t="shared" si="22"/>
        <v>770</v>
      </c>
      <c r="U447" s="44">
        <f t="shared" si="23"/>
        <v>770</v>
      </c>
      <c r="V447" s="44" t="str">
        <f>IFERROR(SUMPRODUCT(LARGE(G447:R447,{1;2;3;4;5})),"NA")</f>
        <v>NA</v>
      </c>
      <c r="W447" s="45" t="str">
        <f>IFERROR(SUMPRODUCT(LARGE(G447:R447,{1;2;3;4;5;6;7;8;9;10})),"NA")</f>
        <v>NA</v>
      </c>
    </row>
    <row r="448" spans="1:23" s="25" customFormat="1" x14ac:dyDescent="0.25">
      <c r="A448" s="14">
        <v>445</v>
      </c>
      <c r="B448" s="2" t="s">
        <v>2041</v>
      </c>
      <c r="C448" s="1"/>
      <c r="D448" s="1"/>
      <c r="E448" s="1"/>
      <c r="F448" s="2"/>
      <c r="G448" s="9" t="str">
        <f>IFERROR(INDEX(akva!I:I,MATCH(B448,akva!K:K,0),0),"")</f>
        <v/>
      </c>
      <c r="H448" s="10" t="str">
        <f>IFERROR(INDEX('04-07'!N:N,MATCH(B448,'04-07'!C:C,0),0),"")</f>
        <v/>
      </c>
      <c r="I448" s="10" t="str">
        <f>IFERROR(INDEX('04-21'!X:X,MATCH(B448,'04-21'!Z:Z,0),0),"")</f>
        <v/>
      </c>
      <c r="J448" s="10" t="str">
        <f>IFERROR(INDEX('04-28'!M:M,MATCH(B448,'04-28'!O:O,0),0),"")</f>
        <v/>
      </c>
      <c r="K448" s="10" t="str">
        <f>IFERROR(INDEX('05-26'!Y:Y,MATCH(B448,'05-26'!AA:AA,0),0),"")</f>
        <v/>
      </c>
      <c r="L448" s="10" t="str">
        <f>IFERROR(INDEX('06-16'!X:X,MATCH(B448,'06-16'!Z:Z,0),0),"")</f>
        <v/>
      </c>
      <c r="M448" s="10">
        <f>IFERROR(INDEX('07-08'!S:S,MATCH(B448,'07-08'!B:B,0),0),"")</f>
        <v>768</v>
      </c>
      <c r="N448" s="10" t="str">
        <f>IFERROR(INDEX('07-21'!V:V,MATCH(B448,'07-21'!X:X,0),0),"")</f>
        <v/>
      </c>
      <c r="O448" s="10" t="str">
        <f>IFERROR(INDEX('08-04'!H:H,MATCH(B448,'08-04'!I:I,0),0),"")</f>
        <v/>
      </c>
      <c r="P448" s="10" t="str">
        <f>IFERROR(INDEX('08-05'!R:R,MATCH(B448,'08-05'!S:S,0),0),"")</f>
        <v/>
      </c>
      <c r="Q448" s="10" t="str">
        <f>IFERROR(INDEX('08-18'!U:U,MATCH(B448,'08-18'!V:V,0),0),"")</f>
        <v/>
      </c>
      <c r="R448" s="5" t="str">
        <f>IFERROR(INDEX('09-01'!M:M,MATCH(B448,'09-01'!N:N,0),0),"")</f>
        <v/>
      </c>
      <c r="S448" s="9">
        <f t="shared" si="21"/>
        <v>1</v>
      </c>
      <c r="T448" s="44">
        <f t="shared" si="22"/>
        <v>768</v>
      </c>
      <c r="U448" s="44">
        <f t="shared" si="23"/>
        <v>768</v>
      </c>
      <c r="V448" s="44" t="str">
        <f>IFERROR(SUMPRODUCT(LARGE(G448:R448,{1;2;3;4;5})),"NA")</f>
        <v>NA</v>
      </c>
      <c r="W448" s="45" t="str">
        <f>IFERROR(SUMPRODUCT(LARGE(G448:R448,{1;2;3;4;5;6;7;8;9;10})),"NA")</f>
        <v>NA</v>
      </c>
    </row>
    <row r="449" spans="1:23" s="25" customFormat="1" x14ac:dyDescent="0.25">
      <c r="A449" s="14">
        <v>446</v>
      </c>
      <c r="B449" s="2" t="s">
        <v>2809</v>
      </c>
      <c r="C449" s="1"/>
      <c r="D449" s="1"/>
      <c r="E449" s="1"/>
      <c r="F449" s="2"/>
      <c r="G449" s="9" t="str">
        <f>IFERROR(INDEX(akva!I:I,MATCH(B449,akva!K:K,0),0),"")</f>
        <v/>
      </c>
      <c r="H449" s="10" t="str">
        <f>IFERROR(INDEX('04-07'!N:N,MATCH(B449,'04-07'!C:C,0),0),"")</f>
        <v/>
      </c>
      <c r="I449" s="10" t="str">
        <f>IFERROR(INDEX('04-21'!X:X,MATCH(B449,'04-21'!Z:Z,0),0),"")</f>
        <v/>
      </c>
      <c r="J449" s="10" t="str">
        <f>IFERROR(INDEX('04-28'!M:M,MATCH(B449,'04-28'!O:O,0),0),"")</f>
        <v/>
      </c>
      <c r="K449" s="10" t="str">
        <f>IFERROR(INDEX('05-26'!Y:Y,MATCH(B449,'05-26'!AA:AA,0),0),"")</f>
        <v/>
      </c>
      <c r="L449" s="10" t="str">
        <f>IFERROR(INDEX('06-16'!X:X,MATCH(B449,'06-16'!Z:Z,0),0),"")</f>
        <v/>
      </c>
      <c r="M449" s="10" t="str">
        <f>IFERROR(INDEX('07-08'!S:S,MATCH(B449,'07-08'!B:B,0),0),"")</f>
        <v/>
      </c>
      <c r="N449" s="10" t="str">
        <f>IFERROR(INDEX('07-21'!V:V,MATCH(B449,'07-21'!X:X,0),0),"")</f>
        <v/>
      </c>
      <c r="O449" s="10" t="str">
        <f>IFERROR(INDEX('08-04'!H:H,MATCH(B449,'08-04'!I:I,0),0),"")</f>
        <v/>
      </c>
      <c r="P449" s="10" t="str">
        <f>IFERROR(INDEX('08-05'!R:R,MATCH(B449,'08-05'!S:S,0),0),"")</f>
        <v/>
      </c>
      <c r="Q449" s="10">
        <f>IFERROR(INDEX('08-18'!U:U,MATCH(B449,'08-18'!V:V,0),0),"")</f>
        <v>767</v>
      </c>
      <c r="R449" s="5" t="str">
        <f>IFERROR(INDEX('09-01'!M:M,MATCH(B449,'09-01'!N:N,0),0),"")</f>
        <v/>
      </c>
      <c r="S449" s="9">
        <f t="shared" si="21"/>
        <v>1</v>
      </c>
      <c r="T449" s="44">
        <f t="shared" si="22"/>
        <v>767</v>
      </c>
      <c r="U449" s="44">
        <f t="shared" si="23"/>
        <v>767</v>
      </c>
      <c r="V449" s="44" t="str">
        <f>IFERROR(SUMPRODUCT(LARGE(G449:R449,{1;2;3;4;5})),"NA")</f>
        <v>NA</v>
      </c>
      <c r="W449" s="45" t="str">
        <f>IFERROR(SUMPRODUCT(LARGE(G449:R449,{1;2;3;4;5;6;7;8;9;10})),"NA")</f>
        <v>NA</v>
      </c>
    </row>
    <row r="450" spans="1:23" s="25" customFormat="1" x14ac:dyDescent="0.25">
      <c r="A450" s="14">
        <v>447</v>
      </c>
      <c r="B450" s="2" t="s">
        <v>2099</v>
      </c>
      <c r="C450" s="1"/>
      <c r="D450" s="1"/>
      <c r="E450" s="1"/>
      <c r="F450" s="2"/>
      <c r="G450" s="9" t="str">
        <f>IFERROR(INDEX(akva!I:I,MATCH(B450,akva!K:K,0),0),"")</f>
        <v/>
      </c>
      <c r="H450" s="10" t="str">
        <f>IFERROR(INDEX('04-07'!N:N,MATCH(B450,'04-07'!C:C,0),0),"")</f>
        <v/>
      </c>
      <c r="I450" s="10" t="str">
        <f>IFERROR(INDEX('04-21'!X:X,MATCH(B450,'04-21'!Z:Z,0),0),"")</f>
        <v/>
      </c>
      <c r="J450" s="10" t="str">
        <f>IFERROR(INDEX('04-28'!M:M,MATCH(B450,'04-28'!O:O,0),0),"")</f>
        <v/>
      </c>
      <c r="K450" s="10" t="str">
        <f>IFERROR(INDEX('05-26'!Y:Y,MATCH(B450,'05-26'!AA:AA,0),0),"")</f>
        <v/>
      </c>
      <c r="L450" s="10" t="str">
        <f>IFERROR(INDEX('06-16'!X:X,MATCH(B450,'06-16'!Z:Z,0),0),"")</f>
        <v/>
      </c>
      <c r="M450" s="10">
        <f>IFERROR(INDEX('07-08'!S:S,MATCH(B450,'07-08'!B:B,0),0),"")</f>
        <v>767</v>
      </c>
      <c r="N450" s="10" t="str">
        <f>IFERROR(INDEX('07-21'!V:V,MATCH(B450,'07-21'!X:X,0),0),"")</f>
        <v/>
      </c>
      <c r="O450" s="10" t="str">
        <f>IFERROR(INDEX('08-04'!H:H,MATCH(B450,'08-04'!I:I,0),0),"")</f>
        <v/>
      </c>
      <c r="P450" s="10" t="str">
        <f>IFERROR(INDEX('08-05'!R:R,MATCH(B450,'08-05'!S:S,0),0),"")</f>
        <v/>
      </c>
      <c r="Q450" s="10" t="str">
        <f>IFERROR(INDEX('08-18'!U:U,MATCH(B450,'08-18'!V:V,0),0),"")</f>
        <v/>
      </c>
      <c r="R450" s="5" t="str">
        <f>IFERROR(INDEX('09-01'!M:M,MATCH(B450,'09-01'!N:N,0),0),"")</f>
        <v/>
      </c>
      <c r="S450" s="9">
        <f t="shared" si="21"/>
        <v>1</v>
      </c>
      <c r="T450" s="44">
        <f t="shared" si="22"/>
        <v>767</v>
      </c>
      <c r="U450" s="44">
        <f t="shared" si="23"/>
        <v>767</v>
      </c>
      <c r="V450" s="44" t="str">
        <f>IFERROR(SUMPRODUCT(LARGE(G450:R450,{1;2;3;4;5})),"NA")</f>
        <v>NA</v>
      </c>
      <c r="W450" s="45" t="str">
        <f>IFERROR(SUMPRODUCT(LARGE(G450:R450,{1;2;3;4;5;6;7;8;9;10})),"NA")</f>
        <v>NA</v>
      </c>
    </row>
    <row r="451" spans="1:23" s="25" customFormat="1" x14ac:dyDescent="0.25">
      <c r="A451" s="14">
        <v>448</v>
      </c>
      <c r="B451" s="2" t="s">
        <v>2832</v>
      </c>
      <c r="C451" s="1"/>
      <c r="D451" s="1"/>
      <c r="E451" s="1"/>
      <c r="F451" s="2"/>
      <c r="G451" s="9" t="str">
        <f>IFERROR(INDEX(akva!I:I,MATCH(B451,akva!K:K,0),0),"")</f>
        <v/>
      </c>
      <c r="H451" s="10" t="str">
        <f>IFERROR(INDEX('04-07'!N:N,MATCH(B451,'04-07'!C:C,0),0),"")</f>
        <v/>
      </c>
      <c r="I451" s="10" t="str">
        <f>IFERROR(INDEX('04-21'!X:X,MATCH(B451,'04-21'!Z:Z,0),0),"")</f>
        <v/>
      </c>
      <c r="J451" s="10" t="str">
        <f>IFERROR(INDEX('04-28'!M:M,MATCH(B451,'04-28'!O:O,0),0),"")</f>
        <v/>
      </c>
      <c r="K451" s="10" t="str">
        <f>IFERROR(INDEX('05-26'!Y:Y,MATCH(B451,'05-26'!AA:AA,0),0),"")</f>
        <v/>
      </c>
      <c r="L451" s="10" t="str">
        <f>IFERROR(INDEX('06-16'!X:X,MATCH(B451,'06-16'!Z:Z,0),0),"")</f>
        <v/>
      </c>
      <c r="M451" s="10" t="str">
        <f>IFERROR(INDEX('07-08'!S:S,MATCH(B451,'07-08'!B:B,0),0),"")</f>
        <v/>
      </c>
      <c r="N451" s="10" t="str">
        <f>IFERROR(INDEX('07-21'!V:V,MATCH(B451,'07-21'!X:X,0),0),"")</f>
        <v/>
      </c>
      <c r="O451" s="10" t="str">
        <f>IFERROR(INDEX('08-04'!H:H,MATCH(B451,'08-04'!I:I,0),0),"")</f>
        <v/>
      </c>
      <c r="P451" s="10" t="str">
        <f>IFERROR(INDEX('08-05'!R:R,MATCH(B451,'08-05'!S:S,0),0),"")</f>
        <v/>
      </c>
      <c r="Q451" s="10">
        <f>IFERROR(INDEX('08-18'!U:U,MATCH(B451,'08-18'!V:V,0),0),"")</f>
        <v>766</v>
      </c>
      <c r="R451" s="5" t="str">
        <f>IFERROR(INDEX('09-01'!M:M,MATCH(B451,'09-01'!N:N,0),0),"")</f>
        <v/>
      </c>
      <c r="S451" s="9">
        <f t="shared" si="21"/>
        <v>1</v>
      </c>
      <c r="T451" s="44">
        <f t="shared" si="22"/>
        <v>766</v>
      </c>
      <c r="U451" s="44">
        <f t="shared" si="23"/>
        <v>766</v>
      </c>
      <c r="V451" s="44" t="str">
        <f>IFERROR(SUMPRODUCT(LARGE(G451:R451,{1;2;3;4;5})),"NA")</f>
        <v>NA</v>
      </c>
      <c r="W451" s="45" t="str">
        <f>IFERROR(SUMPRODUCT(LARGE(G451:R451,{1;2;3;4;5;6;7;8;9;10})),"NA")</f>
        <v>NA</v>
      </c>
    </row>
    <row r="452" spans="1:23" s="25" customFormat="1" x14ac:dyDescent="0.25">
      <c r="A452" s="14">
        <v>449</v>
      </c>
      <c r="B452" s="2" t="s">
        <v>3068</v>
      </c>
      <c r="C452" s="1"/>
      <c r="D452" s="1"/>
      <c r="E452" s="1"/>
      <c r="F452" s="2"/>
      <c r="G452" s="9" t="str">
        <f>IFERROR(INDEX(akva!I:I,MATCH(B452,akva!K:K,0),0),"")</f>
        <v/>
      </c>
      <c r="H452" s="10" t="str">
        <f>IFERROR(INDEX('04-07'!N:N,MATCH(B452,'04-07'!C:C,0),0),"")</f>
        <v/>
      </c>
      <c r="I452" s="10" t="str">
        <f>IFERROR(INDEX('04-21'!X:X,MATCH(B452,'04-21'!Z:Z,0),0),"")</f>
        <v/>
      </c>
      <c r="J452" s="10" t="str">
        <f>IFERROR(INDEX('04-28'!M:M,MATCH(B452,'04-28'!O:O,0),0),"")</f>
        <v/>
      </c>
      <c r="K452" s="10" t="str">
        <f>IFERROR(INDEX('05-26'!Y:Y,MATCH(B452,'05-26'!AA:AA,0),0),"")</f>
        <v/>
      </c>
      <c r="L452" s="10" t="str">
        <f>IFERROR(INDEX('06-16'!X:X,MATCH(B452,'06-16'!Z:Z,0),0),"")</f>
        <v/>
      </c>
      <c r="M452" s="10" t="str">
        <f>IFERROR(INDEX('07-08'!S:S,MATCH(B452,'07-08'!B:B,0),0),"")</f>
        <v/>
      </c>
      <c r="N452" s="10" t="str">
        <f>IFERROR(INDEX('07-21'!V:V,MATCH(B452,'07-21'!X:X,0),0),"")</f>
        <v/>
      </c>
      <c r="O452" s="10" t="str">
        <f>IFERROR(INDEX('08-04'!H:H,MATCH(B452,'08-04'!I:I,0),0),"")</f>
        <v/>
      </c>
      <c r="P452" s="10" t="str">
        <f>IFERROR(INDEX('08-05'!R:R,MATCH(B452,'08-05'!S:S,0),0),"")</f>
        <v/>
      </c>
      <c r="Q452" s="10" t="str">
        <f>IFERROR(INDEX('08-18'!U:U,MATCH(B452,'08-18'!V:V,0),0),"")</f>
        <v/>
      </c>
      <c r="R452" s="5">
        <f>IFERROR(INDEX('09-01'!M:M,MATCH(B452,'09-01'!N:N,0),0),"")</f>
        <v>766</v>
      </c>
      <c r="S452" s="9">
        <f t="shared" ref="S452:S515" si="24">COUNTIF(G452:R452,"&gt;0")</f>
        <v>1</v>
      </c>
      <c r="T452" s="44">
        <f t="shared" ref="T452:T515" si="25">SUM(G452:R452)</f>
        <v>766</v>
      </c>
      <c r="U452" s="44">
        <f t="shared" si="23"/>
        <v>766</v>
      </c>
      <c r="V452" s="44" t="str">
        <f>IFERROR(SUMPRODUCT(LARGE(G452:R452,{1;2;3;4;5})),"NA")</f>
        <v>NA</v>
      </c>
      <c r="W452" s="45" t="str">
        <f>IFERROR(SUMPRODUCT(LARGE(G452:R452,{1;2;3;4;5;6;7;8;9;10})),"NA")</f>
        <v>NA</v>
      </c>
    </row>
    <row r="453" spans="1:23" s="25" customFormat="1" x14ac:dyDescent="0.25">
      <c r="A453" s="14">
        <v>450</v>
      </c>
      <c r="B453" s="2" t="s">
        <v>718</v>
      </c>
      <c r="C453" s="1"/>
      <c r="D453" s="1"/>
      <c r="E453" s="1"/>
      <c r="F453" s="2"/>
      <c r="G453" s="9" t="str">
        <f>IFERROR(INDEX(akva!I:I,MATCH(B453,akva!K:K,0),0),"")</f>
        <v/>
      </c>
      <c r="H453" s="10">
        <f>IFERROR(INDEX('04-07'!N:N,MATCH(B453,'04-07'!C:C,0),0),"")</f>
        <v>763</v>
      </c>
      <c r="I453" s="10" t="str">
        <f>IFERROR(INDEX('04-21'!X:X,MATCH(B453,'04-21'!Z:Z,0),0),"")</f>
        <v/>
      </c>
      <c r="J453" s="10" t="str">
        <f>IFERROR(INDEX('04-28'!M:M,MATCH(B453,'04-28'!O:O,0),0),"")</f>
        <v/>
      </c>
      <c r="K453" s="10" t="str">
        <f>IFERROR(INDEX('05-26'!Y:Y,MATCH(B453,'05-26'!AA:AA,0),0),"")</f>
        <v/>
      </c>
      <c r="L453" s="10" t="str">
        <f>IFERROR(INDEX('06-16'!X:X,MATCH(B453,'06-16'!Z:Z,0),0),"")</f>
        <v/>
      </c>
      <c r="M453" s="10" t="str">
        <f>IFERROR(INDEX('07-08'!S:S,MATCH(B453,'07-08'!B:B,0),0),"")</f>
        <v/>
      </c>
      <c r="N453" s="10" t="str">
        <f>IFERROR(INDEX('07-21'!V:V,MATCH(B453,'07-21'!X:X,0),0),"")</f>
        <v/>
      </c>
      <c r="O453" s="10" t="str">
        <f>IFERROR(INDEX('08-04'!H:H,MATCH(B453,'08-04'!I:I,0),0),"")</f>
        <v/>
      </c>
      <c r="P453" s="10" t="str">
        <f>IFERROR(INDEX('08-05'!R:R,MATCH(B453,'08-05'!S:S,0),0),"")</f>
        <v/>
      </c>
      <c r="Q453" s="10" t="str">
        <f>IFERROR(INDEX('08-18'!U:U,MATCH(B453,'08-18'!V:V,0),0),"")</f>
        <v/>
      </c>
      <c r="R453" s="5" t="str">
        <f>IFERROR(INDEX('09-01'!M:M,MATCH(B453,'09-01'!N:N,0),0),"")</f>
        <v/>
      </c>
      <c r="S453" s="9">
        <f t="shared" si="24"/>
        <v>1</v>
      </c>
      <c r="T453" s="44">
        <f t="shared" si="25"/>
        <v>763</v>
      </c>
      <c r="U453" s="44">
        <f t="shared" si="23"/>
        <v>763</v>
      </c>
      <c r="V453" s="44" t="str">
        <f>IFERROR(SUMPRODUCT(LARGE(G453:R453,{1;2;3;4;5})),"NA")</f>
        <v>NA</v>
      </c>
      <c r="W453" s="45" t="str">
        <f>IFERROR(SUMPRODUCT(LARGE(G453:R453,{1;2;3;4;5;6;7;8;9;10})),"NA")</f>
        <v>NA</v>
      </c>
    </row>
    <row r="454" spans="1:23" s="25" customFormat="1" x14ac:dyDescent="0.25">
      <c r="A454" s="14">
        <v>451</v>
      </c>
      <c r="B454" s="2" t="s">
        <v>2304</v>
      </c>
      <c r="C454" s="1"/>
      <c r="D454" s="1"/>
      <c r="E454" s="1"/>
      <c r="F454" s="2"/>
      <c r="G454" s="9" t="str">
        <f>IFERROR(INDEX(akva!I:I,MATCH(B454,akva!K:K,0),0),"")</f>
        <v/>
      </c>
      <c r="H454" s="10" t="str">
        <f>IFERROR(INDEX('04-07'!N:N,MATCH(B454,'04-07'!C:C,0),0),"")</f>
        <v/>
      </c>
      <c r="I454" s="10" t="str">
        <f>IFERROR(INDEX('04-21'!X:X,MATCH(B454,'04-21'!Z:Z,0),0),"")</f>
        <v/>
      </c>
      <c r="J454" s="10" t="str">
        <f>IFERROR(INDEX('04-28'!M:M,MATCH(B454,'04-28'!O:O,0),0),"")</f>
        <v/>
      </c>
      <c r="K454" s="10" t="str">
        <f>IFERROR(INDEX('05-26'!Y:Y,MATCH(B454,'05-26'!AA:AA,0),0),"")</f>
        <v/>
      </c>
      <c r="L454" s="10" t="str">
        <f>IFERROR(INDEX('06-16'!X:X,MATCH(B454,'06-16'!Z:Z,0),0),"")</f>
        <v/>
      </c>
      <c r="M454" s="10" t="str">
        <f>IFERROR(INDEX('07-08'!S:S,MATCH(B454,'07-08'!B:B,0),0),"")</f>
        <v/>
      </c>
      <c r="N454" s="10">
        <f>IFERROR(INDEX('07-21'!V:V,MATCH(B454,'07-21'!X:X,0),0),"")</f>
        <v>763</v>
      </c>
      <c r="O454" s="10" t="str">
        <f>IFERROR(INDEX('08-04'!H:H,MATCH(B454,'08-04'!I:I,0),0),"")</f>
        <v/>
      </c>
      <c r="P454" s="10" t="str">
        <f>IFERROR(INDEX('08-05'!R:R,MATCH(B454,'08-05'!S:S,0),0),"")</f>
        <v/>
      </c>
      <c r="Q454" s="10" t="str">
        <f>IFERROR(INDEX('08-18'!U:U,MATCH(B454,'08-18'!V:V,0),0),"")</f>
        <v/>
      </c>
      <c r="R454" s="5" t="str">
        <f>IFERROR(INDEX('09-01'!M:M,MATCH(B454,'09-01'!N:N,0),0),"")</f>
        <v/>
      </c>
      <c r="S454" s="9">
        <f t="shared" si="24"/>
        <v>1</v>
      </c>
      <c r="T454" s="44">
        <f t="shared" si="25"/>
        <v>763</v>
      </c>
      <c r="U454" s="44">
        <f t="shared" si="23"/>
        <v>763</v>
      </c>
      <c r="V454" s="44" t="str">
        <f>IFERROR(SUMPRODUCT(LARGE(G454:R454,{1;2;3;4;5})),"NA")</f>
        <v>NA</v>
      </c>
      <c r="W454" s="45" t="str">
        <f>IFERROR(SUMPRODUCT(LARGE(G454:R454,{1;2;3;4;5;6;7;8;9;10})),"NA")</f>
        <v>NA</v>
      </c>
    </row>
    <row r="455" spans="1:23" s="25" customFormat="1" x14ac:dyDescent="0.25">
      <c r="A455" s="14">
        <v>452</v>
      </c>
      <c r="B455" s="2" t="s">
        <v>2044</v>
      </c>
      <c r="C455" s="1"/>
      <c r="D455" s="1"/>
      <c r="E455" s="1"/>
      <c r="F455" s="2"/>
      <c r="G455" s="9" t="str">
        <f>IFERROR(INDEX(akva!I:I,MATCH(B455,akva!K:K,0),0),"")</f>
        <v/>
      </c>
      <c r="H455" s="10" t="str">
        <f>IFERROR(INDEX('04-07'!N:N,MATCH(B455,'04-07'!C:C,0),0),"")</f>
        <v/>
      </c>
      <c r="I455" s="10" t="str">
        <f>IFERROR(INDEX('04-21'!X:X,MATCH(B455,'04-21'!Z:Z,0),0),"")</f>
        <v/>
      </c>
      <c r="J455" s="10" t="str">
        <f>IFERROR(INDEX('04-28'!M:M,MATCH(B455,'04-28'!O:O,0),0),"")</f>
        <v/>
      </c>
      <c r="K455" s="10" t="str">
        <f>IFERROR(INDEX('05-26'!Y:Y,MATCH(B455,'05-26'!AA:AA,0),0),"")</f>
        <v/>
      </c>
      <c r="L455" s="10" t="str">
        <f>IFERROR(INDEX('06-16'!X:X,MATCH(B455,'06-16'!Z:Z,0),0),"")</f>
        <v/>
      </c>
      <c r="M455" s="10">
        <f>IFERROR(INDEX('07-08'!S:S,MATCH(B455,'07-08'!B:B,0),0),"")</f>
        <v>763</v>
      </c>
      <c r="N455" s="10" t="str">
        <f>IFERROR(INDEX('07-21'!V:V,MATCH(B455,'07-21'!X:X,0),0),"")</f>
        <v/>
      </c>
      <c r="O455" s="10" t="str">
        <f>IFERROR(INDEX('08-04'!H:H,MATCH(B455,'08-04'!I:I,0),0),"")</f>
        <v/>
      </c>
      <c r="P455" s="10" t="str">
        <f>IFERROR(INDEX('08-05'!R:R,MATCH(B455,'08-05'!S:S,0),0),"")</f>
        <v/>
      </c>
      <c r="Q455" s="10" t="str">
        <f>IFERROR(INDEX('08-18'!U:U,MATCH(B455,'08-18'!V:V,0),0),"")</f>
        <v/>
      </c>
      <c r="R455" s="5" t="str">
        <f>IFERROR(INDEX('09-01'!M:M,MATCH(B455,'09-01'!N:N,0),0),"")</f>
        <v/>
      </c>
      <c r="S455" s="9">
        <f t="shared" si="24"/>
        <v>1</v>
      </c>
      <c r="T455" s="44">
        <f t="shared" si="25"/>
        <v>763</v>
      </c>
      <c r="U455" s="44">
        <f t="shared" si="23"/>
        <v>763</v>
      </c>
      <c r="V455" s="44" t="str">
        <f>IFERROR(SUMPRODUCT(LARGE(G455:R455,{1;2;3;4;5})),"NA")</f>
        <v>NA</v>
      </c>
      <c r="W455" s="45" t="str">
        <f>IFERROR(SUMPRODUCT(LARGE(G455:R455,{1;2;3;4;5;6;7;8;9;10})),"NA")</f>
        <v>NA</v>
      </c>
    </row>
    <row r="456" spans="1:23" s="25" customFormat="1" x14ac:dyDescent="0.25">
      <c r="A456" s="14">
        <v>453</v>
      </c>
      <c r="B456" s="2" t="s">
        <v>2100</v>
      </c>
      <c r="C456" s="1"/>
      <c r="D456" s="1"/>
      <c r="E456" s="1"/>
      <c r="F456" s="2"/>
      <c r="G456" s="9" t="str">
        <f>IFERROR(INDEX(akva!I:I,MATCH(B456,akva!K:K,0),0),"")</f>
        <v/>
      </c>
      <c r="H456" s="10" t="str">
        <f>IFERROR(INDEX('04-07'!N:N,MATCH(B456,'04-07'!C:C,0),0),"")</f>
        <v/>
      </c>
      <c r="I456" s="10" t="str">
        <f>IFERROR(INDEX('04-21'!X:X,MATCH(B456,'04-21'!Z:Z,0),0),"")</f>
        <v/>
      </c>
      <c r="J456" s="10" t="str">
        <f>IFERROR(INDEX('04-28'!M:M,MATCH(B456,'04-28'!O:O,0),0),"")</f>
        <v/>
      </c>
      <c r="K456" s="10" t="str">
        <f>IFERROR(INDEX('05-26'!Y:Y,MATCH(B456,'05-26'!AA:AA,0),0),"")</f>
        <v/>
      </c>
      <c r="L456" s="10" t="str">
        <f>IFERROR(INDEX('06-16'!X:X,MATCH(B456,'06-16'!Z:Z,0),0),"")</f>
        <v/>
      </c>
      <c r="M456" s="10">
        <f>IFERROR(INDEX('07-08'!S:S,MATCH(B456,'07-08'!B:B,0),0),"")</f>
        <v>762</v>
      </c>
      <c r="N456" s="10" t="str">
        <f>IFERROR(INDEX('07-21'!V:V,MATCH(B456,'07-21'!X:X,0),0),"")</f>
        <v/>
      </c>
      <c r="O456" s="10" t="str">
        <f>IFERROR(INDEX('08-04'!H:H,MATCH(B456,'08-04'!I:I,0),0),"")</f>
        <v/>
      </c>
      <c r="P456" s="10" t="str">
        <f>IFERROR(INDEX('08-05'!R:R,MATCH(B456,'08-05'!S:S,0),0),"")</f>
        <v/>
      </c>
      <c r="Q456" s="10" t="str">
        <f>IFERROR(INDEX('08-18'!U:U,MATCH(B456,'08-18'!V:V,0),0),"")</f>
        <v/>
      </c>
      <c r="R456" s="5" t="str">
        <f>IFERROR(INDEX('09-01'!M:M,MATCH(B456,'09-01'!N:N,0),0),"")</f>
        <v/>
      </c>
      <c r="S456" s="9">
        <f t="shared" si="24"/>
        <v>1</v>
      </c>
      <c r="T456" s="44">
        <f t="shared" si="25"/>
        <v>762</v>
      </c>
      <c r="U456" s="44">
        <f t="shared" si="23"/>
        <v>762</v>
      </c>
      <c r="V456" s="44" t="str">
        <f>IFERROR(SUMPRODUCT(LARGE(G456:R456,{1;2;3;4;5})),"NA")</f>
        <v>NA</v>
      </c>
      <c r="W456" s="45" t="str">
        <f>IFERROR(SUMPRODUCT(LARGE(G456:R456,{1;2;3;4;5;6;7;8;9;10})),"NA")</f>
        <v>NA</v>
      </c>
    </row>
    <row r="457" spans="1:23" s="25" customFormat="1" x14ac:dyDescent="0.25">
      <c r="A457" s="14">
        <v>454</v>
      </c>
      <c r="B457" s="2" t="s">
        <v>20</v>
      </c>
      <c r="C457" s="1"/>
      <c r="D457" s="1"/>
      <c r="E457" s="1"/>
      <c r="F457" s="2"/>
      <c r="G457" s="9" t="str">
        <f>IFERROR(INDEX(akva!I:I,MATCH(B457,akva!K:K,0),0),"")</f>
        <v/>
      </c>
      <c r="H457" s="10">
        <f>IFERROR(INDEX('04-07'!N:N,MATCH(B457,'04-07'!C:C,0),0),"")</f>
        <v>761</v>
      </c>
      <c r="I457" s="10" t="str">
        <f>IFERROR(INDEX('04-21'!X:X,MATCH(B457,'04-21'!Z:Z,0),0),"")</f>
        <v/>
      </c>
      <c r="J457" s="10" t="str">
        <f>IFERROR(INDEX('04-28'!M:M,MATCH(B457,'04-28'!O:O,0),0),"")</f>
        <v/>
      </c>
      <c r="K457" s="10" t="str">
        <f>IFERROR(INDEX('05-26'!Y:Y,MATCH(B457,'05-26'!AA:AA,0),0),"")</f>
        <v/>
      </c>
      <c r="L457" s="10" t="str">
        <f>IFERROR(INDEX('06-16'!X:X,MATCH(B457,'06-16'!Z:Z,0),0),"")</f>
        <v/>
      </c>
      <c r="M457" s="10" t="str">
        <f>IFERROR(INDEX('07-08'!S:S,MATCH(B457,'07-08'!B:B,0),0),"")</f>
        <v/>
      </c>
      <c r="N457" s="10" t="str">
        <f>IFERROR(INDEX('07-21'!V:V,MATCH(B457,'07-21'!X:X,0),0),"")</f>
        <v/>
      </c>
      <c r="O457" s="10" t="str">
        <f>IFERROR(INDEX('08-04'!H:H,MATCH(B457,'08-04'!I:I,0),0),"")</f>
        <v/>
      </c>
      <c r="P457" s="10" t="str">
        <f>IFERROR(INDEX('08-05'!R:R,MATCH(B457,'08-05'!S:S,0),0),"")</f>
        <v/>
      </c>
      <c r="Q457" s="10" t="str">
        <f>IFERROR(INDEX('08-18'!U:U,MATCH(B457,'08-18'!V:V,0),0),"")</f>
        <v/>
      </c>
      <c r="R457" s="5" t="str">
        <f>IFERROR(INDEX('09-01'!M:M,MATCH(B457,'09-01'!N:N,0),0),"")</f>
        <v/>
      </c>
      <c r="S457" s="9">
        <f t="shared" si="24"/>
        <v>1</v>
      </c>
      <c r="T457" s="44">
        <f t="shared" si="25"/>
        <v>761</v>
      </c>
      <c r="U457" s="44">
        <f t="shared" si="23"/>
        <v>761</v>
      </c>
      <c r="V457" s="44" t="str">
        <f>IFERROR(SUMPRODUCT(LARGE(G457:R457,{1;2;3;4;5})),"NA")</f>
        <v>NA</v>
      </c>
      <c r="W457" s="45" t="str">
        <f>IFERROR(SUMPRODUCT(LARGE(G457:R457,{1;2;3;4;5;6;7;8;9;10})),"NA")</f>
        <v>NA</v>
      </c>
    </row>
    <row r="458" spans="1:23" s="25" customFormat="1" x14ac:dyDescent="0.25">
      <c r="A458" s="14">
        <v>455</v>
      </c>
      <c r="B458" s="2" t="s">
        <v>2101</v>
      </c>
      <c r="C458" s="1"/>
      <c r="D458" s="1"/>
      <c r="E458" s="1"/>
      <c r="F458" s="2"/>
      <c r="G458" s="9" t="str">
        <f>IFERROR(INDEX(akva!I:I,MATCH(B458,akva!K:K,0),0),"")</f>
        <v/>
      </c>
      <c r="H458" s="10" t="str">
        <f>IFERROR(INDEX('04-07'!N:N,MATCH(B458,'04-07'!C:C,0),0),"")</f>
        <v/>
      </c>
      <c r="I458" s="10" t="str">
        <f>IFERROR(INDEX('04-21'!X:X,MATCH(B458,'04-21'!Z:Z,0),0),"")</f>
        <v/>
      </c>
      <c r="J458" s="10" t="str">
        <f>IFERROR(INDEX('04-28'!M:M,MATCH(B458,'04-28'!O:O,0),0),"")</f>
        <v/>
      </c>
      <c r="K458" s="10" t="str">
        <f>IFERROR(INDEX('05-26'!Y:Y,MATCH(B458,'05-26'!AA:AA,0),0),"")</f>
        <v/>
      </c>
      <c r="L458" s="10" t="str">
        <f>IFERROR(INDEX('06-16'!X:X,MATCH(B458,'06-16'!Z:Z,0),0),"")</f>
        <v/>
      </c>
      <c r="M458" s="10">
        <f>IFERROR(INDEX('07-08'!S:S,MATCH(B458,'07-08'!B:B,0),0),"")</f>
        <v>761</v>
      </c>
      <c r="N458" s="10" t="str">
        <f>IFERROR(INDEX('07-21'!V:V,MATCH(B458,'07-21'!X:X,0),0),"")</f>
        <v/>
      </c>
      <c r="O458" s="10" t="str">
        <f>IFERROR(INDEX('08-04'!H:H,MATCH(B458,'08-04'!I:I,0),0),"")</f>
        <v/>
      </c>
      <c r="P458" s="10" t="str">
        <f>IFERROR(INDEX('08-05'!R:R,MATCH(B458,'08-05'!S:S,0),0),"")</f>
        <v/>
      </c>
      <c r="Q458" s="10" t="str">
        <f>IFERROR(INDEX('08-18'!U:U,MATCH(B458,'08-18'!V:V,0),0),"")</f>
        <v/>
      </c>
      <c r="R458" s="5" t="str">
        <f>IFERROR(INDEX('09-01'!M:M,MATCH(B458,'09-01'!N:N,0),0),"")</f>
        <v/>
      </c>
      <c r="S458" s="9">
        <f t="shared" si="24"/>
        <v>1</v>
      </c>
      <c r="T458" s="44">
        <f t="shared" si="25"/>
        <v>761</v>
      </c>
      <c r="U458" s="44">
        <f t="shared" si="23"/>
        <v>761</v>
      </c>
      <c r="V458" s="44" t="str">
        <f>IFERROR(SUMPRODUCT(LARGE(G458:R458,{1;2;3;4;5})),"NA")</f>
        <v>NA</v>
      </c>
      <c r="W458" s="45" t="str">
        <f>IFERROR(SUMPRODUCT(LARGE(G458:R458,{1;2;3;4;5;6;7;8;9;10})),"NA")</f>
        <v>NA</v>
      </c>
    </row>
    <row r="459" spans="1:23" s="25" customFormat="1" x14ac:dyDescent="0.25">
      <c r="A459" s="14">
        <v>456</v>
      </c>
      <c r="B459" s="2" t="s">
        <v>3057</v>
      </c>
      <c r="C459" s="1"/>
      <c r="D459" s="1"/>
      <c r="E459" s="1"/>
      <c r="F459" s="2"/>
      <c r="G459" s="9" t="str">
        <f>IFERROR(INDEX(akva!I:I,MATCH(B459,akva!K:K,0),0),"")</f>
        <v/>
      </c>
      <c r="H459" s="10" t="str">
        <f>IFERROR(INDEX('04-07'!N:N,MATCH(B459,'04-07'!C:C,0),0),"")</f>
        <v/>
      </c>
      <c r="I459" s="10" t="str">
        <f>IFERROR(INDEX('04-21'!X:X,MATCH(B459,'04-21'!Z:Z,0),0),"")</f>
        <v/>
      </c>
      <c r="J459" s="10" t="str">
        <f>IFERROR(INDEX('04-28'!M:M,MATCH(B459,'04-28'!O:O,0),0),"")</f>
        <v/>
      </c>
      <c r="K459" s="10" t="str">
        <f>IFERROR(INDEX('05-26'!Y:Y,MATCH(B459,'05-26'!AA:AA,0),0),"")</f>
        <v/>
      </c>
      <c r="L459" s="10" t="str">
        <f>IFERROR(INDEX('06-16'!X:X,MATCH(B459,'06-16'!Z:Z,0),0),"")</f>
        <v/>
      </c>
      <c r="M459" s="10" t="str">
        <f>IFERROR(INDEX('07-08'!S:S,MATCH(B459,'07-08'!B:B,0),0),"")</f>
        <v/>
      </c>
      <c r="N459" s="10" t="str">
        <f>IFERROR(INDEX('07-21'!V:V,MATCH(B459,'07-21'!X:X,0),0),"")</f>
        <v/>
      </c>
      <c r="O459" s="10" t="str">
        <f>IFERROR(INDEX('08-04'!H:H,MATCH(B459,'08-04'!I:I,0),0),"")</f>
        <v/>
      </c>
      <c r="P459" s="10" t="str">
        <f>IFERROR(INDEX('08-05'!R:R,MATCH(B459,'08-05'!S:S,0),0),"")</f>
        <v/>
      </c>
      <c r="Q459" s="10" t="str">
        <f>IFERROR(INDEX('08-18'!U:U,MATCH(B459,'08-18'!V:V,0),0),"")</f>
        <v/>
      </c>
      <c r="R459" s="5">
        <f>IFERROR(INDEX('09-01'!M:M,MATCH(B459,'09-01'!N:N,0),0),"")</f>
        <v>761</v>
      </c>
      <c r="S459" s="9">
        <f t="shared" si="24"/>
        <v>1</v>
      </c>
      <c r="T459" s="44">
        <f t="shared" si="25"/>
        <v>761</v>
      </c>
      <c r="U459" s="44">
        <f t="shared" si="23"/>
        <v>761</v>
      </c>
      <c r="V459" s="44" t="str">
        <f>IFERROR(SUMPRODUCT(LARGE(G459:R459,{1;2;3;4;5})),"NA")</f>
        <v>NA</v>
      </c>
      <c r="W459" s="45" t="str">
        <f>IFERROR(SUMPRODUCT(LARGE(G459:R459,{1;2;3;4;5;6;7;8;9;10})),"NA")</f>
        <v>NA</v>
      </c>
    </row>
    <row r="460" spans="1:23" s="25" customFormat="1" x14ac:dyDescent="0.25">
      <c r="A460" s="14">
        <v>457</v>
      </c>
      <c r="B460" s="2" t="s">
        <v>2051</v>
      </c>
      <c r="C460" s="1"/>
      <c r="D460" s="1"/>
      <c r="E460" s="1"/>
      <c r="F460" s="2"/>
      <c r="G460" s="9" t="str">
        <f>IFERROR(INDEX(akva!I:I,MATCH(B460,akva!K:K,0),0),"")</f>
        <v/>
      </c>
      <c r="H460" s="10" t="str">
        <f>IFERROR(INDEX('04-07'!N:N,MATCH(B460,'04-07'!C:C,0),0),"")</f>
        <v/>
      </c>
      <c r="I460" s="10" t="str">
        <f>IFERROR(INDEX('04-21'!X:X,MATCH(B460,'04-21'!Z:Z,0),0),"")</f>
        <v/>
      </c>
      <c r="J460" s="10" t="str">
        <f>IFERROR(INDEX('04-28'!M:M,MATCH(B460,'04-28'!O:O,0),0),"")</f>
        <v/>
      </c>
      <c r="K460" s="10" t="str">
        <f>IFERROR(INDEX('05-26'!Y:Y,MATCH(B460,'05-26'!AA:AA,0),0),"")</f>
        <v/>
      </c>
      <c r="L460" s="10" t="str">
        <f>IFERROR(INDEX('06-16'!X:X,MATCH(B460,'06-16'!Z:Z,0),0),"")</f>
        <v/>
      </c>
      <c r="M460" s="10">
        <f>IFERROR(INDEX('07-08'!S:S,MATCH(B460,'07-08'!B:B,0),0),"")</f>
        <v>756</v>
      </c>
      <c r="N460" s="10" t="str">
        <f>IFERROR(INDEX('07-21'!V:V,MATCH(B460,'07-21'!X:X,0),0),"")</f>
        <v/>
      </c>
      <c r="O460" s="10" t="str">
        <f>IFERROR(INDEX('08-04'!H:H,MATCH(B460,'08-04'!I:I,0),0),"")</f>
        <v/>
      </c>
      <c r="P460" s="10" t="str">
        <f>IFERROR(INDEX('08-05'!R:R,MATCH(B460,'08-05'!S:S,0),0),"")</f>
        <v/>
      </c>
      <c r="Q460" s="10" t="str">
        <f>IFERROR(INDEX('08-18'!U:U,MATCH(B460,'08-18'!V:V,0),0),"")</f>
        <v/>
      </c>
      <c r="R460" s="5" t="str">
        <f>IFERROR(INDEX('09-01'!M:M,MATCH(B460,'09-01'!N:N,0),0),"")</f>
        <v/>
      </c>
      <c r="S460" s="9">
        <f t="shared" si="24"/>
        <v>1</v>
      </c>
      <c r="T460" s="44">
        <f t="shared" si="25"/>
        <v>756</v>
      </c>
      <c r="U460" s="44">
        <f t="shared" si="23"/>
        <v>756</v>
      </c>
      <c r="V460" s="44" t="str">
        <f>IFERROR(SUMPRODUCT(LARGE(G460:R460,{1;2;3;4;5})),"NA")</f>
        <v>NA</v>
      </c>
      <c r="W460" s="45" t="str">
        <f>IFERROR(SUMPRODUCT(LARGE(G460:R460,{1;2;3;4;5;6;7;8;9;10})),"NA")</f>
        <v>NA</v>
      </c>
    </row>
    <row r="461" spans="1:23" s="25" customFormat="1" x14ac:dyDescent="0.25">
      <c r="A461" s="14">
        <v>458</v>
      </c>
      <c r="B461" s="2" t="s">
        <v>720</v>
      </c>
      <c r="C461" s="1"/>
      <c r="D461" s="1"/>
      <c r="E461" s="1"/>
      <c r="F461" s="2"/>
      <c r="G461" s="9" t="str">
        <f>IFERROR(INDEX(akva!I:I,MATCH(B461,akva!K:K,0),0),"")</f>
        <v/>
      </c>
      <c r="H461" s="10">
        <f>IFERROR(INDEX('04-07'!N:N,MATCH(B461,'04-07'!C:C,0),0),"")</f>
        <v>756</v>
      </c>
      <c r="I461" s="10" t="str">
        <f>IFERROR(INDEX('04-21'!X:X,MATCH(B461,'04-21'!Z:Z,0),0),"")</f>
        <v/>
      </c>
      <c r="J461" s="10" t="str">
        <f>IFERROR(INDEX('04-28'!M:M,MATCH(B461,'04-28'!O:O,0),0),"")</f>
        <v/>
      </c>
      <c r="K461" s="10" t="str">
        <f>IFERROR(INDEX('05-26'!Y:Y,MATCH(B461,'05-26'!AA:AA,0),0),"")</f>
        <v/>
      </c>
      <c r="L461" s="10" t="str">
        <f>IFERROR(INDEX('06-16'!X:X,MATCH(B461,'06-16'!Z:Z,0),0),"")</f>
        <v/>
      </c>
      <c r="M461" s="10" t="str">
        <f>IFERROR(INDEX('07-08'!S:S,MATCH(B461,'07-08'!B:B,0),0),"")</f>
        <v/>
      </c>
      <c r="N461" s="10" t="str">
        <f>IFERROR(INDEX('07-21'!V:V,MATCH(B461,'07-21'!X:X,0),0),"")</f>
        <v/>
      </c>
      <c r="O461" s="10" t="str">
        <f>IFERROR(INDEX('08-04'!H:H,MATCH(B461,'08-04'!I:I,0),0),"")</f>
        <v/>
      </c>
      <c r="P461" s="10" t="str">
        <f>IFERROR(INDEX('08-05'!R:R,MATCH(B461,'08-05'!S:S,0),0),"")</f>
        <v/>
      </c>
      <c r="Q461" s="10" t="str">
        <f>IFERROR(INDEX('08-18'!U:U,MATCH(B461,'08-18'!V:V,0),0),"")</f>
        <v/>
      </c>
      <c r="R461" s="5" t="str">
        <f>IFERROR(INDEX('09-01'!M:M,MATCH(B461,'09-01'!N:N,0),0),"")</f>
        <v/>
      </c>
      <c r="S461" s="9">
        <f t="shared" si="24"/>
        <v>1</v>
      </c>
      <c r="T461" s="44">
        <f t="shared" si="25"/>
        <v>756</v>
      </c>
      <c r="U461" s="44">
        <f t="shared" si="23"/>
        <v>756</v>
      </c>
      <c r="V461" s="44" t="str">
        <f>IFERROR(SUMPRODUCT(LARGE(G461:R461,{1;2;3;4;5})),"NA")</f>
        <v>NA</v>
      </c>
      <c r="W461" s="45" t="str">
        <f>IFERROR(SUMPRODUCT(LARGE(G461:R461,{1;2;3;4;5;6;7;8;9;10})),"NA")</f>
        <v>NA</v>
      </c>
    </row>
    <row r="462" spans="1:23" s="25" customFormat="1" x14ac:dyDescent="0.25">
      <c r="A462" s="14">
        <v>459</v>
      </c>
      <c r="B462" s="2" t="s">
        <v>2053</v>
      </c>
      <c r="C462" s="1"/>
      <c r="D462" s="1"/>
      <c r="E462" s="1"/>
      <c r="F462" s="2"/>
      <c r="G462" s="9" t="str">
        <f>IFERROR(INDEX(akva!I:I,MATCH(B462,akva!K:K,0),0),"")</f>
        <v/>
      </c>
      <c r="H462" s="10" t="str">
        <f>IFERROR(INDEX('04-07'!N:N,MATCH(B462,'04-07'!C:C,0),0),"")</f>
        <v/>
      </c>
      <c r="I462" s="10" t="str">
        <f>IFERROR(INDEX('04-21'!X:X,MATCH(B462,'04-21'!Z:Z,0),0),"")</f>
        <v/>
      </c>
      <c r="J462" s="10" t="str">
        <f>IFERROR(INDEX('04-28'!M:M,MATCH(B462,'04-28'!O:O,0),0),"")</f>
        <v/>
      </c>
      <c r="K462" s="10" t="str">
        <f>IFERROR(INDEX('05-26'!Y:Y,MATCH(B462,'05-26'!AA:AA,0),0),"")</f>
        <v/>
      </c>
      <c r="L462" s="10" t="str">
        <f>IFERROR(INDEX('06-16'!X:X,MATCH(B462,'06-16'!Z:Z,0),0),"")</f>
        <v/>
      </c>
      <c r="M462" s="10">
        <f>IFERROR(INDEX('07-08'!S:S,MATCH(B462,'07-08'!B:B,0),0),"")</f>
        <v>755</v>
      </c>
      <c r="N462" s="10" t="str">
        <f>IFERROR(INDEX('07-21'!V:V,MATCH(B462,'07-21'!X:X,0),0),"")</f>
        <v/>
      </c>
      <c r="O462" s="10" t="str">
        <f>IFERROR(INDEX('08-04'!H:H,MATCH(B462,'08-04'!I:I,0),0),"")</f>
        <v/>
      </c>
      <c r="P462" s="10" t="str">
        <f>IFERROR(INDEX('08-05'!R:R,MATCH(B462,'08-05'!S:S,0),0),"")</f>
        <v/>
      </c>
      <c r="Q462" s="10" t="str">
        <f>IFERROR(INDEX('08-18'!U:U,MATCH(B462,'08-18'!V:V,0),0),"")</f>
        <v/>
      </c>
      <c r="R462" s="5" t="str">
        <f>IFERROR(INDEX('09-01'!M:M,MATCH(B462,'09-01'!N:N,0),0),"")</f>
        <v/>
      </c>
      <c r="S462" s="9">
        <f t="shared" si="24"/>
        <v>1</v>
      </c>
      <c r="T462" s="44">
        <f t="shared" si="25"/>
        <v>755</v>
      </c>
      <c r="U462" s="44">
        <f t="shared" si="23"/>
        <v>755</v>
      </c>
      <c r="V462" s="44" t="str">
        <f>IFERROR(SUMPRODUCT(LARGE(G462:R462,{1;2;3;4;5})),"NA")</f>
        <v>NA</v>
      </c>
      <c r="W462" s="45" t="str">
        <f>IFERROR(SUMPRODUCT(LARGE(G462:R462,{1;2;3;4;5;6;7;8;9;10})),"NA")</f>
        <v>NA</v>
      </c>
    </row>
    <row r="463" spans="1:23" s="25" customFormat="1" x14ac:dyDescent="0.25">
      <c r="A463" s="14">
        <v>460</v>
      </c>
      <c r="B463" s="2" t="s">
        <v>1415</v>
      </c>
      <c r="C463" s="1"/>
      <c r="D463" s="1"/>
      <c r="E463" s="1"/>
      <c r="F463" s="2"/>
      <c r="G463" s="9" t="str">
        <f>IFERROR(INDEX(akva!I:I,MATCH(B463,akva!K:K,0),0),"")</f>
        <v/>
      </c>
      <c r="H463" s="10" t="str">
        <f>IFERROR(INDEX('04-07'!N:N,MATCH(B463,'04-07'!C:C,0),0),"")</f>
        <v/>
      </c>
      <c r="I463" s="10" t="str">
        <f>IFERROR(INDEX('04-21'!X:X,MATCH(B463,'04-21'!Z:Z,0),0),"")</f>
        <v/>
      </c>
      <c r="J463" s="10">
        <f>IFERROR(INDEX('04-28'!M:M,MATCH(B463,'04-28'!O:O,0),0),"")</f>
        <v>753</v>
      </c>
      <c r="K463" s="10" t="str">
        <f>IFERROR(INDEX('05-26'!Y:Y,MATCH(B463,'05-26'!AA:AA,0),0),"")</f>
        <v/>
      </c>
      <c r="L463" s="10" t="str">
        <f>IFERROR(INDEX('06-16'!X:X,MATCH(B463,'06-16'!Z:Z,0),0),"")</f>
        <v/>
      </c>
      <c r="M463" s="10" t="str">
        <f>IFERROR(INDEX('07-08'!S:S,MATCH(B463,'07-08'!B:B,0),0),"")</f>
        <v/>
      </c>
      <c r="N463" s="10" t="str">
        <f>IFERROR(INDEX('07-21'!V:V,MATCH(B463,'07-21'!X:X,0),0),"")</f>
        <v/>
      </c>
      <c r="O463" s="10">
        <f>IFERROR(INDEX('08-04'!H:H,MATCH(B463,'08-04'!I:I,0),0),"")</f>
        <v>0</v>
      </c>
      <c r="P463" s="10" t="str">
        <f>IFERROR(INDEX('08-05'!R:R,MATCH(B463,'08-05'!S:S,0),0),"")</f>
        <v/>
      </c>
      <c r="Q463" s="10" t="str">
        <f>IFERROR(INDEX('08-18'!U:U,MATCH(B463,'08-18'!V:V,0),0),"")</f>
        <v/>
      </c>
      <c r="R463" s="5" t="str">
        <f>IFERROR(INDEX('09-01'!M:M,MATCH(B463,'09-01'!N:N,0),0),"")</f>
        <v/>
      </c>
      <c r="S463" s="9">
        <f t="shared" si="24"/>
        <v>1</v>
      </c>
      <c r="T463" s="44">
        <f t="shared" si="25"/>
        <v>753</v>
      </c>
      <c r="U463" s="44">
        <f t="shared" si="23"/>
        <v>753</v>
      </c>
      <c r="V463" s="44" t="str">
        <f>IFERROR(SUMPRODUCT(LARGE(G463:R463,{1;2;3;4;5})),"NA")</f>
        <v>NA</v>
      </c>
      <c r="W463" s="45" t="str">
        <f>IFERROR(SUMPRODUCT(LARGE(G463:R463,{1;2;3;4;5;6;7;8;9;10})),"NA")</f>
        <v>NA</v>
      </c>
    </row>
    <row r="464" spans="1:23" s="25" customFormat="1" x14ac:dyDescent="0.25">
      <c r="A464" s="14">
        <v>461</v>
      </c>
      <c r="B464" s="2" t="s">
        <v>1914</v>
      </c>
      <c r="C464" s="1"/>
      <c r="D464" s="1"/>
      <c r="E464" s="1"/>
      <c r="F464" s="2"/>
      <c r="G464" s="9" t="str">
        <f>IFERROR(INDEX(akva!I:I,MATCH(B464,akva!K:K,0),0),"")</f>
        <v/>
      </c>
      <c r="H464" s="10" t="str">
        <f>IFERROR(INDEX('04-07'!N:N,MATCH(B464,'04-07'!C:C,0),0),"")</f>
        <v/>
      </c>
      <c r="I464" s="10" t="str">
        <f>IFERROR(INDEX('04-21'!X:X,MATCH(B464,'04-21'!Z:Z,0),0),"")</f>
        <v/>
      </c>
      <c r="J464" s="10" t="str">
        <f>IFERROR(INDEX('04-28'!M:M,MATCH(B464,'04-28'!O:O,0),0),"")</f>
        <v/>
      </c>
      <c r="K464" s="10" t="str">
        <f>IFERROR(INDEX('05-26'!Y:Y,MATCH(B464,'05-26'!AA:AA,0),0),"")</f>
        <v/>
      </c>
      <c r="L464" s="10">
        <f>IFERROR(INDEX('06-16'!X:X,MATCH(B464,'06-16'!Z:Z,0),0),"")</f>
        <v>753</v>
      </c>
      <c r="M464" s="10" t="str">
        <f>IFERROR(INDEX('07-08'!S:S,MATCH(B464,'07-08'!B:B,0),0),"")</f>
        <v/>
      </c>
      <c r="N464" s="10" t="str">
        <f>IFERROR(INDEX('07-21'!V:V,MATCH(B464,'07-21'!X:X,0),0),"")</f>
        <v/>
      </c>
      <c r="O464" s="10" t="str">
        <f>IFERROR(INDEX('08-04'!H:H,MATCH(B464,'08-04'!I:I,0),0),"")</f>
        <v/>
      </c>
      <c r="P464" s="10" t="str">
        <f>IFERROR(INDEX('08-05'!R:R,MATCH(B464,'08-05'!S:S,0),0),"")</f>
        <v/>
      </c>
      <c r="Q464" s="10" t="str">
        <f>IFERROR(INDEX('08-18'!U:U,MATCH(B464,'08-18'!V:V,0),0),"")</f>
        <v/>
      </c>
      <c r="R464" s="5" t="str">
        <f>IFERROR(INDEX('09-01'!M:M,MATCH(B464,'09-01'!N:N,0),0),"")</f>
        <v/>
      </c>
      <c r="S464" s="9">
        <f t="shared" si="24"/>
        <v>1</v>
      </c>
      <c r="T464" s="44">
        <f t="shared" si="25"/>
        <v>753</v>
      </c>
      <c r="U464" s="44">
        <f t="shared" si="23"/>
        <v>753</v>
      </c>
      <c r="V464" s="44" t="str">
        <f>IFERROR(SUMPRODUCT(LARGE(G464:R464,{1;2;3;4;5})),"NA")</f>
        <v>NA</v>
      </c>
      <c r="W464" s="45" t="str">
        <f>IFERROR(SUMPRODUCT(LARGE(G464:R464,{1;2;3;4;5;6;7;8;9;10})),"NA")</f>
        <v>NA</v>
      </c>
    </row>
    <row r="465" spans="1:23" s="25" customFormat="1" x14ac:dyDescent="0.25">
      <c r="A465" s="14">
        <v>462</v>
      </c>
      <c r="B465" s="2" t="s">
        <v>2105</v>
      </c>
      <c r="C465" s="1"/>
      <c r="D465" s="1"/>
      <c r="E465" s="1"/>
      <c r="F465" s="2"/>
      <c r="G465" s="9" t="str">
        <f>IFERROR(INDEX(akva!I:I,MATCH(B465,akva!K:K,0),0),"")</f>
        <v/>
      </c>
      <c r="H465" s="10" t="str">
        <f>IFERROR(INDEX('04-07'!N:N,MATCH(B465,'04-07'!C:C,0),0),"")</f>
        <v/>
      </c>
      <c r="I465" s="10" t="str">
        <f>IFERROR(INDEX('04-21'!X:X,MATCH(B465,'04-21'!Z:Z,0),0),"")</f>
        <v/>
      </c>
      <c r="J465" s="10" t="str">
        <f>IFERROR(INDEX('04-28'!M:M,MATCH(B465,'04-28'!O:O,0),0),"")</f>
        <v/>
      </c>
      <c r="K465" s="10" t="str">
        <f>IFERROR(INDEX('05-26'!Y:Y,MATCH(B465,'05-26'!AA:AA,0),0),"")</f>
        <v/>
      </c>
      <c r="L465" s="10" t="str">
        <f>IFERROR(INDEX('06-16'!X:X,MATCH(B465,'06-16'!Z:Z,0),0),"")</f>
        <v/>
      </c>
      <c r="M465" s="10">
        <f>IFERROR(INDEX('07-08'!S:S,MATCH(B465,'07-08'!B:B,0),0),"")</f>
        <v>751</v>
      </c>
      <c r="N465" s="10" t="str">
        <f>IFERROR(INDEX('07-21'!V:V,MATCH(B465,'07-21'!X:X,0),0),"")</f>
        <v/>
      </c>
      <c r="O465" s="10" t="str">
        <f>IFERROR(INDEX('08-04'!H:H,MATCH(B465,'08-04'!I:I,0),0),"")</f>
        <v/>
      </c>
      <c r="P465" s="10" t="str">
        <f>IFERROR(INDEX('08-05'!R:R,MATCH(B465,'08-05'!S:S,0),0),"")</f>
        <v/>
      </c>
      <c r="Q465" s="10" t="str">
        <f>IFERROR(INDEX('08-18'!U:U,MATCH(B465,'08-18'!V:V,0),0),"")</f>
        <v/>
      </c>
      <c r="R465" s="5" t="str">
        <f>IFERROR(INDEX('09-01'!M:M,MATCH(B465,'09-01'!N:N,0),0),"")</f>
        <v/>
      </c>
      <c r="S465" s="9">
        <f t="shared" si="24"/>
        <v>1</v>
      </c>
      <c r="T465" s="44">
        <f t="shared" si="25"/>
        <v>751</v>
      </c>
      <c r="U465" s="44">
        <f t="shared" si="23"/>
        <v>751</v>
      </c>
      <c r="V465" s="44" t="str">
        <f>IFERROR(SUMPRODUCT(LARGE(G465:R465,{1;2;3;4;5})),"NA")</f>
        <v>NA</v>
      </c>
      <c r="W465" s="45" t="str">
        <f>IFERROR(SUMPRODUCT(LARGE(G465:R465,{1;2;3;4;5;6;7;8;9;10})),"NA")</f>
        <v>NA</v>
      </c>
    </row>
    <row r="466" spans="1:23" s="25" customFormat="1" x14ac:dyDescent="0.25">
      <c r="A466" s="14">
        <v>463</v>
      </c>
      <c r="B466" s="2" t="s">
        <v>2107</v>
      </c>
      <c r="C466" s="1"/>
      <c r="D466" s="1"/>
      <c r="E466" s="1"/>
      <c r="F466" s="2"/>
      <c r="G466" s="9" t="str">
        <f>IFERROR(INDEX(akva!I:I,MATCH(B466,akva!K:K,0),0),"")</f>
        <v/>
      </c>
      <c r="H466" s="10" t="str">
        <f>IFERROR(INDEX('04-07'!N:N,MATCH(B466,'04-07'!C:C,0),0),"")</f>
        <v/>
      </c>
      <c r="I466" s="10" t="str">
        <f>IFERROR(INDEX('04-21'!X:X,MATCH(B466,'04-21'!Z:Z,0),0),"")</f>
        <v/>
      </c>
      <c r="J466" s="10" t="str">
        <f>IFERROR(INDEX('04-28'!M:M,MATCH(B466,'04-28'!O:O,0),0),"")</f>
        <v/>
      </c>
      <c r="K466" s="10" t="str">
        <f>IFERROR(INDEX('05-26'!Y:Y,MATCH(B466,'05-26'!AA:AA,0),0),"")</f>
        <v/>
      </c>
      <c r="L466" s="10" t="str">
        <f>IFERROR(INDEX('06-16'!X:X,MATCH(B466,'06-16'!Z:Z,0),0),"")</f>
        <v/>
      </c>
      <c r="M466" s="10">
        <f>IFERROR(INDEX('07-08'!S:S,MATCH(B466,'07-08'!B:B,0),0),"")</f>
        <v>751</v>
      </c>
      <c r="N466" s="10" t="str">
        <f>IFERROR(INDEX('07-21'!V:V,MATCH(B466,'07-21'!X:X,0),0),"")</f>
        <v/>
      </c>
      <c r="O466" s="10" t="str">
        <f>IFERROR(INDEX('08-04'!H:H,MATCH(B466,'08-04'!I:I,0),0),"")</f>
        <v/>
      </c>
      <c r="P466" s="10" t="str">
        <f>IFERROR(INDEX('08-05'!R:R,MATCH(B466,'08-05'!S:S,0),0),"")</f>
        <v/>
      </c>
      <c r="Q466" s="10" t="str">
        <f>IFERROR(INDEX('08-18'!U:U,MATCH(B466,'08-18'!V:V,0),0),"")</f>
        <v/>
      </c>
      <c r="R466" s="5" t="str">
        <f>IFERROR(INDEX('09-01'!M:M,MATCH(B466,'09-01'!N:N,0),0),"")</f>
        <v/>
      </c>
      <c r="S466" s="9">
        <f t="shared" si="24"/>
        <v>1</v>
      </c>
      <c r="T466" s="44">
        <f t="shared" si="25"/>
        <v>751</v>
      </c>
      <c r="U466" s="44">
        <f t="shared" si="23"/>
        <v>751</v>
      </c>
      <c r="V466" s="44" t="str">
        <f>IFERROR(SUMPRODUCT(LARGE(G466:R466,{1;2;3;4;5})),"NA")</f>
        <v>NA</v>
      </c>
      <c r="W466" s="45" t="str">
        <f>IFERROR(SUMPRODUCT(LARGE(G466:R466,{1;2;3;4;5;6;7;8;9;10})),"NA")</f>
        <v>NA</v>
      </c>
    </row>
    <row r="467" spans="1:23" s="25" customFormat="1" x14ac:dyDescent="0.25">
      <c r="A467" s="14">
        <v>464</v>
      </c>
      <c r="B467" s="2" t="s">
        <v>3058</v>
      </c>
      <c r="C467" s="1"/>
      <c r="D467" s="1"/>
      <c r="E467" s="1"/>
      <c r="F467" s="2"/>
      <c r="G467" s="9" t="str">
        <f>IFERROR(INDEX(akva!I:I,MATCH(B467,akva!K:K,0),0),"")</f>
        <v/>
      </c>
      <c r="H467" s="10" t="str">
        <f>IFERROR(INDEX('04-07'!N:N,MATCH(B467,'04-07'!C:C,0),0),"")</f>
        <v/>
      </c>
      <c r="I467" s="10" t="str">
        <f>IFERROR(INDEX('04-21'!X:X,MATCH(B467,'04-21'!Z:Z,0),0),"")</f>
        <v/>
      </c>
      <c r="J467" s="10" t="str">
        <f>IFERROR(INDEX('04-28'!M:M,MATCH(B467,'04-28'!O:O,0),0),"")</f>
        <v/>
      </c>
      <c r="K467" s="10" t="str">
        <f>IFERROR(INDEX('05-26'!Y:Y,MATCH(B467,'05-26'!AA:AA,0),0),"")</f>
        <v/>
      </c>
      <c r="L467" s="10" t="str">
        <f>IFERROR(INDEX('06-16'!X:X,MATCH(B467,'06-16'!Z:Z,0),0),"")</f>
        <v/>
      </c>
      <c r="M467" s="10" t="str">
        <f>IFERROR(INDEX('07-08'!S:S,MATCH(B467,'07-08'!B:B,0),0),"")</f>
        <v/>
      </c>
      <c r="N467" s="10" t="str">
        <f>IFERROR(INDEX('07-21'!V:V,MATCH(B467,'07-21'!X:X,0),0),"")</f>
        <v/>
      </c>
      <c r="O467" s="10" t="str">
        <f>IFERROR(INDEX('08-04'!H:H,MATCH(B467,'08-04'!I:I,0),0),"")</f>
        <v/>
      </c>
      <c r="P467" s="10" t="str">
        <f>IFERROR(INDEX('08-05'!R:R,MATCH(B467,'08-05'!S:S,0),0),"")</f>
        <v/>
      </c>
      <c r="Q467" s="10" t="str">
        <f>IFERROR(INDEX('08-18'!U:U,MATCH(B467,'08-18'!V:V,0),0),"")</f>
        <v/>
      </c>
      <c r="R467" s="5">
        <f>IFERROR(INDEX('09-01'!M:M,MATCH(B467,'09-01'!N:N,0),0),"")</f>
        <v>751</v>
      </c>
      <c r="S467" s="9">
        <f t="shared" si="24"/>
        <v>1</v>
      </c>
      <c r="T467" s="44">
        <f t="shared" si="25"/>
        <v>751</v>
      </c>
      <c r="U467" s="44">
        <f t="shared" ref="U467:U529" si="26">T467/S467</f>
        <v>751</v>
      </c>
      <c r="V467" s="44" t="str">
        <f>IFERROR(SUMPRODUCT(LARGE(G467:R467,{1;2;3;4;5})),"NA")</f>
        <v>NA</v>
      </c>
      <c r="W467" s="45" t="str">
        <f>IFERROR(SUMPRODUCT(LARGE(G467:R467,{1;2;3;4;5;6;7;8;9;10})),"NA")</f>
        <v>NA</v>
      </c>
    </row>
    <row r="468" spans="1:23" s="25" customFormat="1" x14ac:dyDescent="0.25">
      <c r="A468" s="14">
        <v>465</v>
      </c>
      <c r="B468" s="2" t="s">
        <v>2568</v>
      </c>
      <c r="C468" s="1"/>
      <c r="D468" s="1"/>
      <c r="E468" s="1"/>
      <c r="F468" s="2"/>
      <c r="G468" s="9" t="str">
        <f>IFERROR(INDEX(akva!I:I,MATCH(B468,akva!K:K,0),0),"")</f>
        <v/>
      </c>
      <c r="H468" s="10" t="str">
        <f>IFERROR(INDEX('04-07'!N:N,MATCH(B468,'04-07'!C:C,0),0),"")</f>
        <v/>
      </c>
      <c r="I468" s="10" t="str">
        <f>IFERROR(INDEX('04-21'!X:X,MATCH(B468,'04-21'!Z:Z,0),0),"")</f>
        <v/>
      </c>
      <c r="J468" s="10" t="str">
        <f>IFERROR(INDEX('04-28'!M:M,MATCH(B468,'04-28'!O:O,0),0),"")</f>
        <v/>
      </c>
      <c r="K468" s="10" t="str">
        <f>IFERROR(INDEX('05-26'!Y:Y,MATCH(B468,'05-26'!AA:AA,0),0),"")</f>
        <v/>
      </c>
      <c r="L468" s="10" t="str">
        <f>IFERROR(INDEX('06-16'!X:X,MATCH(B468,'06-16'!Z:Z,0),0),"")</f>
        <v/>
      </c>
      <c r="M468" s="10" t="str">
        <f>IFERROR(INDEX('07-08'!S:S,MATCH(B468,'07-08'!B:B,0),0),"")</f>
        <v/>
      </c>
      <c r="N468" s="10" t="str">
        <f>IFERROR(INDEX('07-21'!V:V,MATCH(B468,'07-21'!X:X,0),0),"")</f>
        <v/>
      </c>
      <c r="O468" s="10" t="str">
        <f>IFERROR(INDEX('08-04'!H:H,MATCH(B468,'08-04'!I:I,0),0),"")</f>
        <v/>
      </c>
      <c r="P468" s="10">
        <f>IFERROR(INDEX('08-05'!R:R,MATCH(B468,'08-05'!S:S,0),0),"")</f>
        <v>749</v>
      </c>
      <c r="Q468" s="10" t="str">
        <f>IFERROR(INDEX('08-18'!U:U,MATCH(B468,'08-18'!V:V,0),0),"")</f>
        <v/>
      </c>
      <c r="R468" s="5" t="str">
        <f>IFERROR(INDEX('09-01'!M:M,MATCH(B468,'09-01'!N:N,0),0),"")</f>
        <v/>
      </c>
      <c r="S468" s="9">
        <f t="shared" si="24"/>
        <v>1</v>
      </c>
      <c r="T468" s="44">
        <f t="shared" si="25"/>
        <v>749</v>
      </c>
      <c r="U468" s="44">
        <f t="shared" si="26"/>
        <v>749</v>
      </c>
      <c r="V468" s="44" t="str">
        <f>IFERROR(SUMPRODUCT(LARGE(G468:R468,{1;2;3;4;5})),"NA")</f>
        <v>NA</v>
      </c>
      <c r="W468" s="45" t="str">
        <f>IFERROR(SUMPRODUCT(LARGE(G468:R468,{1;2;3;4;5;6;7;8;9;10})),"NA")</f>
        <v>NA</v>
      </c>
    </row>
    <row r="469" spans="1:23" s="25" customFormat="1" x14ac:dyDescent="0.25">
      <c r="A469" s="14">
        <v>466</v>
      </c>
      <c r="B469" s="2" t="s">
        <v>3069</v>
      </c>
      <c r="C469" s="1"/>
      <c r="D469" s="1"/>
      <c r="E469" s="1"/>
      <c r="F469" s="2"/>
      <c r="G469" s="9" t="str">
        <f>IFERROR(INDEX(akva!I:I,MATCH(B469,akva!K:K,0),0),"")</f>
        <v/>
      </c>
      <c r="H469" s="10" t="str">
        <f>IFERROR(INDEX('04-07'!N:N,MATCH(B469,'04-07'!C:C,0),0),"")</f>
        <v/>
      </c>
      <c r="I469" s="10" t="str">
        <f>IFERROR(INDEX('04-21'!X:X,MATCH(B469,'04-21'!Z:Z,0),0),"")</f>
        <v/>
      </c>
      <c r="J469" s="10" t="str">
        <f>IFERROR(INDEX('04-28'!M:M,MATCH(B469,'04-28'!O:O,0),0),"")</f>
        <v/>
      </c>
      <c r="K469" s="10" t="str">
        <f>IFERROR(INDEX('05-26'!Y:Y,MATCH(B469,'05-26'!AA:AA,0),0),"")</f>
        <v/>
      </c>
      <c r="L469" s="10" t="str">
        <f>IFERROR(INDEX('06-16'!X:X,MATCH(B469,'06-16'!Z:Z,0),0),"")</f>
        <v/>
      </c>
      <c r="M469" s="10" t="str">
        <f>IFERROR(INDEX('07-08'!S:S,MATCH(B469,'07-08'!B:B,0),0),"")</f>
        <v/>
      </c>
      <c r="N469" s="10" t="str">
        <f>IFERROR(INDEX('07-21'!V:V,MATCH(B469,'07-21'!X:X,0),0),"")</f>
        <v/>
      </c>
      <c r="O469" s="10" t="str">
        <f>IFERROR(INDEX('08-04'!H:H,MATCH(B469,'08-04'!I:I,0),0),"")</f>
        <v/>
      </c>
      <c r="P469" s="10" t="str">
        <f>IFERROR(INDEX('08-05'!R:R,MATCH(B469,'08-05'!S:S,0),0),"")</f>
        <v/>
      </c>
      <c r="Q469" s="10" t="str">
        <f>IFERROR(INDEX('08-18'!U:U,MATCH(B469,'08-18'!V:V,0),0),"")</f>
        <v/>
      </c>
      <c r="R469" s="5">
        <f>IFERROR(INDEX('09-01'!M:M,MATCH(B469,'09-01'!N:N,0),0),"")</f>
        <v>749</v>
      </c>
      <c r="S469" s="9">
        <f t="shared" si="24"/>
        <v>1</v>
      </c>
      <c r="T469" s="44">
        <f t="shared" si="25"/>
        <v>749</v>
      </c>
      <c r="U469" s="44">
        <f t="shared" si="26"/>
        <v>749</v>
      </c>
      <c r="V469" s="44" t="str">
        <f>IFERROR(SUMPRODUCT(LARGE(G469:R469,{1;2;3;4;5})),"NA")</f>
        <v>NA</v>
      </c>
      <c r="W469" s="45" t="str">
        <f>IFERROR(SUMPRODUCT(LARGE(G469:R469,{1;2;3;4;5;6;7;8;9;10})),"NA")</f>
        <v>NA</v>
      </c>
    </row>
    <row r="470" spans="1:23" s="25" customFormat="1" x14ac:dyDescent="0.25">
      <c r="A470" s="14">
        <v>467</v>
      </c>
      <c r="B470" s="2" t="s">
        <v>2055</v>
      </c>
      <c r="C470" s="1"/>
      <c r="D470" s="1"/>
      <c r="E470" s="1"/>
      <c r="F470" s="2"/>
      <c r="G470" s="9" t="str">
        <f>IFERROR(INDEX(akva!I:I,MATCH(B470,akva!K:K,0),0),"")</f>
        <v/>
      </c>
      <c r="H470" s="10" t="str">
        <f>IFERROR(INDEX('04-07'!N:N,MATCH(B470,'04-07'!C:C,0),0),"")</f>
        <v/>
      </c>
      <c r="I470" s="10" t="str">
        <f>IFERROR(INDEX('04-21'!X:X,MATCH(B470,'04-21'!Z:Z,0),0),"")</f>
        <v/>
      </c>
      <c r="J470" s="10" t="str">
        <f>IFERROR(INDEX('04-28'!M:M,MATCH(B470,'04-28'!O:O,0),0),"")</f>
        <v/>
      </c>
      <c r="K470" s="10" t="str">
        <f>IFERROR(INDEX('05-26'!Y:Y,MATCH(B470,'05-26'!AA:AA,0),0),"")</f>
        <v/>
      </c>
      <c r="L470" s="10" t="str">
        <f>IFERROR(INDEX('06-16'!X:X,MATCH(B470,'06-16'!Z:Z,0),0),"")</f>
        <v/>
      </c>
      <c r="M470" s="10">
        <f>IFERROR(INDEX('07-08'!S:S,MATCH(B470,'07-08'!B:B,0),0),"")</f>
        <v>748</v>
      </c>
      <c r="N470" s="10" t="str">
        <f>IFERROR(INDEX('07-21'!V:V,MATCH(B470,'07-21'!X:X,0),0),"")</f>
        <v/>
      </c>
      <c r="O470" s="10" t="str">
        <f>IFERROR(INDEX('08-04'!H:H,MATCH(B470,'08-04'!I:I,0),0),"")</f>
        <v/>
      </c>
      <c r="P470" s="10" t="str">
        <f>IFERROR(INDEX('08-05'!R:R,MATCH(B470,'08-05'!S:S,0),0),"")</f>
        <v/>
      </c>
      <c r="Q470" s="10" t="str">
        <f>IFERROR(INDEX('08-18'!U:U,MATCH(B470,'08-18'!V:V,0),0),"")</f>
        <v/>
      </c>
      <c r="R470" s="5" t="str">
        <f>IFERROR(INDEX('09-01'!M:M,MATCH(B470,'09-01'!N:N,0),0),"")</f>
        <v/>
      </c>
      <c r="S470" s="9">
        <f t="shared" si="24"/>
        <v>1</v>
      </c>
      <c r="T470" s="44">
        <f t="shared" si="25"/>
        <v>748</v>
      </c>
      <c r="U470" s="44">
        <f t="shared" si="26"/>
        <v>748</v>
      </c>
      <c r="V470" s="44" t="str">
        <f>IFERROR(SUMPRODUCT(LARGE(G470:R470,{1;2;3;4;5})),"NA")</f>
        <v>NA</v>
      </c>
      <c r="W470" s="45" t="str">
        <f>IFERROR(SUMPRODUCT(LARGE(G470:R470,{1;2;3;4;5;6;7;8;9;10})),"NA")</f>
        <v>NA</v>
      </c>
    </row>
    <row r="471" spans="1:23" s="25" customFormat="1" x14ac:dyDescent="0.25">
      <c r="A471" s="14">
        <v>468</v>
      </c>
      <c r="B471" s="2" t="s">
        <v>3059</v>
      </c>
      <c r="C471" s="1"/>
      <c r="D471" s="1"/>
      <c r="E471" s="1"/>
      <c r="F471" s="2"/>
      <c r="G471" s="9" t="str">
        <f>IFERROR(INDEX(akva!I:I,MATCH(B471,akva!K:K,0),0),"")</f>
        <v/>
      </c>
      <c r="H471" s="10" t="str">
        <f>IFERROR(INDEX('04-07'!N:N,MATCH(B471,'04-07'!C:C,0),0),"")</f>
        <v/>
      </c>
      <c r="I471" s="10" t="str">
        <f>IFERROR(INDEX('04-21'!X:X,MATCH(B471,'04-21'!Z:Z,0),0),"")</f>
        <v/>
      </c>
      <c r="J471" s="10" t="str">
        <f>IFERROR(INDEX('04-28'!M:M,MATCH(B471,'04-28'!O:O,0),0),"")</f>
        <v/>
      </c>
      <c r="K471" s="10" t="str">
        <f>IFERROR(INDEX('05-26'!Y:Y,MATCH(B471,'05-26'!AA:AA,0),0),"")</f>
        <v/>
      </c>
      <c r="L471" s="10" t="str">
        <f>IFERROR(INDEX('06-16'!X:X,MATCH(B471,'06-16'!Z:Z,0),0),"")</f>
        <v/>
      </c>
      <c r="M471" s="10" t="str">
        <f>IFERROR(INDEX('07-08'!S:S,MATCH(B471,'07-08'!B:B,0),0),"")</f>
        <v/>
      </c>
      <c r="N471" s="10" t="str">
        <f>IFERROR(INDEX('07-21'!V:V,MATCH(B471,'07-21'!X:X,0),0),"")</f>
        <v/>
      </c>
      <c r="O471" s="10" t="str">
        <f>IFERROR(INDEX('08-04'!H:H,MATCH(B471,'08-04'!I:I,0),0),"")</f>
        <v/>
      </c>
      <c r="P471" s="10" t="str">
        <f>IFERROR(INDEX('08-05'!R:R,MATCH(B471,'08-05'!S:S,0),0),"")</f>
        <v/>
      </c>
      <c r="Q471" s="10" t="str">
        <f>IFERROR(INDEX('08-18'!U:U,MATCH(B471,'08-18'!V:V,0),0),"")</f>
        <v/>
      </c>
      <c r="R471" s="5">
        <f>IFERROR(INDEX('09-01'!M:M,MATCH(B471,'09-01'!N:N,0),0),"")</f>
        <v>747</v>
      </c>
      <c r="S471" s="9">
        <f t="shared" si="24"/>
        <v>1</v>
      </c>
      <c r="T471" s="44">
        <f t="shared" si="25"/>
        <v>747</v>
      </c>
      <c r="U471" s="44">
        <f t="shared" si="26"/>
        <v>747</v>
      </c>
      <c r="V471" s="44" t="str">
        <f>IFERROR(SUMPRODUCT(LARGE(G471:R471,{1;2;3;4;5})),"NA")</f>
        <v>NA</v>
      </c>
      <c r="W471" s="45" t="str">
        <f>IFERROR(SUMPRODUCT(LARGE(G471:R471,{1;2;3;4;5;6;7;8;9;10})),"NA")</f>
        <v>NA</v>
      </c>
    </row>
    <row r="472" spans="1:23" s="25" customFormat="1" x14ac:dyDescent="0.25">
      <c r="A472" s="14">
        <v>469</v>
      </c>
      <c r="B472" s="2" t="s">
        <v>3070</v>
      </c>
      <c r="C472" s="1"/>
      <c r="D472" s="1"/>
      <c r="E472" s="1"/>
      <c r="F472" s="2"/>
      <c r="G472" s="9" t="str">
        <f>IFERROR(INDEX(akva!I:I,MATCH(B472,akva!K:K,0),0),"")</f>
        <v/>
      </c>
      <c r="H472" s="10" t="str">
        <f>IFERROR(INDEX('04-07'!N:N,MATCH(B472,'04-07'!C:C,0),0),"")</f>
        <v/>
      </c>
      <c r="I472" s="10" t="str">
        <f>IFERROR(INDEX('04-21'!X:X,MATCH(B472,'04-21'!Z:Z,0),0),"")</f>
        <v/>
      </c>
      <c r="J472" s="10" t="str">
        <f>IFERROR(INDEX('04-28'!M:M,MATCH(B472,'04-28'!O:O,0),0),"")</f>
        <v/>
      </c>
      <c r="K472" s="10" t="str">
        <f>IFERROR(INDEX('05-26'!Y:Y,MATCH(B472,'05-26'!AA:AA,0),0),"")</f>
        <v/>
      </c>
      <c r="L472" s="10" t="str">
        <f>IFERROR(INDEX('06-16'!X:X,MATCH(B472,'06-16'!Z:Z,0),0),"")</f>
        <v/>
      </c>
      <c r="M472" s="10" t="str">
        <f>IFERROR(INDEX('07-08'!S:S,MATCH(B472,'07-08'!B:B,0),0),"")</f>
        <v/>
      </c>
      <c r="N472" s="10" t="str">
        <f>IFERROR(INDEX('07-21'!V:V,MATCH(B472,'07-21'!X:X,0),0),"")</f>
        <v/>
      </c>
      <c r="O472" s="10" t="str">
        <f>IFERROR(INDEX('08-04'!H:H,MATCH(B472,'08-04'!I:I,0),0),"")</f>
        <v/>
      </c>
      <c r="P472" s="10" t="str">
        <f>IFERROR(INDEX('08-05'!R:R,MATCH(B472,'08-05'!S:S,0),0),"")</f>
        <v/>
      </c>
      <c r="Q472" s="10" t="str">
        <f>IFERROR(INDEX('08-18'!U:U,MATCH(B472,'08-18'!V:V,0),0),"")</f>
        <v/>
      </c>
      <c r="R472" s="5">
        <f>IFERROR(INDEX('09-01'!M:M,MATCH(B472,'09-01'!N:N,0),0),"")</f>
        <v>747</v>
      </c>
      <c r="S472" s="9">
        <f t="shared" si="24"/>
        <v>1</v>
      </c>
      <c r="T472" s="44">
        <f t="shared" si="25"/>
        <v>747</v>
      </c>
      <c r="U472" s="44">
        <f t="shared" si="26"/>
        <v>747</v>
      </c>
      <c r="V472" s="44" t="str">
        <f>IFERROR(SUMPRODUCT(LARGE(G472:R472,{1;2;3;4;5})),"NA")</f>
        <v>NA</v>
      </c>
      <c r="W472" s="45" t="str">
        <f>IFERROR(SUMPRODUCT(LARGE(G472:R472,{1;2;3;4;5;6;7;8;9;10})),"NA")</f>
        <v>NA</v>
      </c>
    </row>
    <row r="473" spans="1:23" s="25" customFormat="1" x14ac:dyDescent="0.25">
      <c r="A473" s="14">
        <v>470</v>
      </c>
      <c r="B473" s="2" t="s">
        <v>2056</v>
      </c>
      <c r="C473" s="1"/>
      <c r="D473" s="1"/>
      <c r="E473" s="1"/>
      <c r="F473" s="2"/>
      <c r="G473" s="9" t="str">
        <f>IFERROR(INDEX(akva!I:I,MATCH(B473,akva!K:K,0),0),"")</f>
        <v/>
      </c>
      <c r="H473" s="10" t="str">
        <f>IFERROR(INDEX('04-07'!N:N,MATCH(B473,'04-07'!C:C,0),0),"")</f>
        <v/>
      </c>
      <c r="I473" s="10" t="str">
        <f>IFERROR(INDEX('04-21'!X:X,MATCH(B473,'04-21'!Z:Z,0),0),"")</f>
        <v/>
      </c>
      <c r="J473" s="10" t="str">
        <f>IFERROR(INDEX('04-28'!M:M,MATCH(B473,'04-28'!O:O,0),0),"")</f>
        <v/>
      </c>
      <c r="K473" s="10" t="str">
        <f>IFERROR(INDEX('05-26'!Y:Y,MATCH(B473,'05-26'!AA:AA,0),0),"")</f>
        <v/>
      </c>
      <c r="L473" s="10" t="str">
        <f>IFERROR(INDEX('06-16'!X:X,MATCH(B473,'06-16'!Z:Z,0),0),"")</f>
        <v/>
      </c>
      <c r="M473" s="10">
        <f>IFERROR(INDEX('07-08'!S:S,MATCH(B473,'07-08'!B:B,0),0),"")</f>
        <v>746</v>
      </c>
      <c r="N473" s="10" t="str">
        <f>IFERROR(INDEX('07-21'!V:V,MATCH(B473,'07-21'!X:X,0),0),"")</f>
        <v/>
      </c>
      <c r="O473" s="10" t="str">
        <f>IFERROR(INDEX('08-04'!H:H,MATCH(B473,'08-04'!I:I,0),0),"")</f>
        <v/>
      </c>
      <c r="P473" s="10" t="str">
        <f>IFERROR(INDEX('08-05'!R:R,MATCH(B473,'08-05'!S:S,0),0),"")</f>
        <v/>
      </c>
      <c r="Q473" s="10" t="str">
        <f>IFERROR(INDEX('08-18'!U:U,MATCH(B473,'08-18'!V:V,0),0),"")</f>
        <v/>
      </c>
      <c r="R473" s="5" t="str">
        <f>IFERROR(INDEX('09-01'!M:M,MATCH(B473,'09-01'!N:N,0),0),"")</f>
        <v/>
      </c>
      <c r="S473" s="9">
        <f t="shared" si="24"/>
        <v>1</v>
      </c>
      <c r="T473" s="44">
        <f t="shared" si="25"/>
        <v>746</v>
      </c>
      <c r="U473" s="44">
        <f t="shared" si="26"/>
        <v>746</v>
      </c>
      <c r="V473" s="44" t="str">
        <f>IFERROR(SUMPRODUCT(LARGE(G473:R473,{1;2;3;4;5})),"NA")</f>
        <v>NA</v>
      </c>
      <c r="W473" s="45" t="str">
        <f>IFERROR(SUMPRODUCT(LARGE(G473:R473,{1;2;3;4;5;6;7;8;9;10})),"NA")</f>
        <v>NA</v>
      </c>
    </row>
    <row r="474" spans="1:23" s="25" customFormat="1" x14ac:dyDescent="0.25">
      <c r="A474" s="14">
        <v>471</v>
      </c>
      <c r="B474" s="2" t="s">
        <v>2060</v>
      </c>
      <c r="C474" s="1"/>
      <c r="D474" s="1"/>
      <c r="E474" s="1"/>
      <c r="F474" s="2"/>
      <c r="G474" s="9" t="str">
        <f>IFERROR(INDEX(akva!I:I,MATCH(B474,akva!K:K,0),0),"")</f>
        <v/>
      </c>
      <c r="H474" s="10" t="str">
        <f>IFERROR(INDEX('04-07'!N:N,MATCH(B474,'04-07'!C:C,0),0),"")</f>
        <v/>
      </c>
      <c r="I474" s="10" t="str">
        <f>IFERROR(INDEX('04-21'!X:X,MATCH(B474,'04-21'!Z:Z,0),0),"")</f>
        <v/>
      </c>
      <c r="J474" s="10" t="str">
        <f>IFERROR(INDEX('04-28'!M:M,MATCH(B474,'04-28'!O:O,0),0),"")</f>
        <v/>
      </c>
      <c r="K474" s="10" t="str">
        <f>IFERROR(INDEX('05-26'!Y:Y,MATCH(B474,'05-26'!AA:AA,0),0),"")</f>
        <v/>
      </c>
      <c r="L474" s="10" t="str">
        <f>IFERROR(INDEX('06-16'!X:X,MATCH(B474,'06-16'!Z:Z,0),0),"")</f>
        <v/>
      </c>
      <c r="M474" s="10">
        <f>IFERROR(INDEX('07-08'!S:S,MATCH(B474,'07-08'!B:B,0),0),"")</f>
        <v>745</v>
      </c>
      <c r="N474" s="10" t="str">
        <f>IFERROR(INDEX('07-21'!V:V,MATCH(B474,'07-21'!X:X,0),0),"")</f>
        <v/>
      </c>
      <c r="O474" s="10" t="str">
        <f>IFERROR(INDEX('08-04'!H:H,MATCH(B474,'08-04'!I:I,0),0),"")</f>
        <v/>
      </c>
      <c r="P474" s="10" t="str">
        <f>IFERROR(INDEX('08-05'!R:R,MATCH(B474,'08-05'!S:S,0),0),"")</f>
        <v/>
      </c>
      <c r="Q474" s="10" t="str">
        <f>IFERROR(INDEX('08-18'!U:U,MATCH(B474,'08-18'!V:V,0),0),"")</f>
        <v/>
      </c>
      <c r="R474" s="5" t="str">
        <f>IFERROR(INDEX('09-01'!M:M,MATCH(B474,'09-01'!N:N,0),0),"")</f>
        <v/>
      </c>
      <c r="S474" s="9">
        <f t="shared" si="24"/>
        <v>1</v>
      </c>
      <c r="T474" s="44">
        <f t="shared" si="25"/>
        <v>745</v>
      </c>
      <c r="U474" s="44">
        <f t="shared" si="26"/>
        <v>745</v>
      </c>
      <c r="V474" s="44" t="str">
        <f>IFERROR(SUMPRODUCT(LARGE(G474:R474,{1;2;3;4;5})),"NA")</f>
        <v>NA</v>
      </c>
      <c r="W474" s="45" t="str">
        <f>IFERROR(SUMPRODUCT(LARGE(G474:R474,{1;2;3;4;5;6;7;8;9;10})),"NA")</f>
        <v>NA</v>
      </c>
    </row>
    <row r="475" spans="1:23" s="25" customFormat="1" x14ac:dyDescent="0.25">
      <c r="A475" s="14">
        <v>472</v>
      </c>
      <c r="B475" s="2" t="s">
        <v>2110</v>
      </c>
      <c r="C475" s="1"/>
      <c r="D475" s="1"/>
      <c r="E475" s="1"/>
      <c r="F475" s="2"/>
      <c r="G475" s="9" t="str">
        <f>IFERROR(INDEX(akva!I:I,MATCH(B475,akva!K:K,0),0),"")</f>
        <v/>
      </c>
      <c r="H475" s="10" t="str">
        <f>IFERROR(INDEX('04-07'!N:N,MATCH(B475,'04-07'!C:C,0),0),"")</f>
        <v/>
      </c>
      <c r="I475" s="10" t="str">
        <f>IFERROR(INDEX('04-21'!X:X,MATCH(B475,'04-21'!Z:Z,0),0),"")</f>
        <v/>
      </c>
      <c r="J475" s="10" t="str">
        <f>IFERROR(INDEX('04-28'!M:M,MATCH(B475,'04-28'!O:O,0),0),"")</f>
        <v/>
      </c>
      <c r="K475" s="10" t="str">
        <f>IFERROR(INDEX('05-26'!Y:Y,MATCH(B475,'05-26'!AA:AA,0),0),"")</f>
        <v/>
      </c>
      <c r="L475" s="10" t="str">
        <f>IFERROR(INDEX('06-16'!X:X,MATCH(B475,'06-16'!Z:Z,0),0),"")</f>
        <v/>
      </c>
      <c r="M475" s="10">
        <f>IFERROR(INDEX('07-08'!S:S,MATCH(B475,'07-08'!B:B,0),0),"")</f>
        <v>745</v>
      </c>
      <c r="N475" s="10" t="str">
        <f>IFERROR(INDEX('07-21'!V:V,MATCH(B475,'07-21'!X:X,0),0),"")</f>
        <v/>
      </c>
      <c r="O475" s="10" t="str">
        <f>IFERROR(INDEX('08-04'!H:H,MATCH(B475,'08-04'!I:I,0),0),"")</f>
        <v/>
      </c>
      <c r="P475" s="10" t="str">
        <f>IFERROR(INDEX('08-05'!R:R,MATCH(B475,'08-05'!S:S,0),0),"")</f>
        <v/>
      </c>
      <c r="Q475" s="10" t="str">
        <f>IFERROR(INDEX('08-18'!U:U,MATCH(B475,'08-18'!V:V,0),0),"")</f>
        <v/>
      </c>
      <c r="R475" s="5" t="str">
        <f>IFERROR(INDEX('09-01'!M:M,MATCH(B475,'09-01'!N:N,0),0),"")</f>
        <v/>
      </c>
      <c r="S475" s="9">
        <f t="shared" si="24"/>
        <v>1</v>
      </c>
      <c r="T475" s="44">
        <f t="shared" si="25"/>
        <v>745</v>
      </c>
      <c r="U475" s="44">
        <f t="shared" si="26"/>
        <v>745</v>
      </c>
      <c r="V475" s="44" t="str">
        <f>IFERROR(SUMPRODUCT(LARGE(G475:R475,{1;2;3;4;5})),"NA")</f>
        <v>NA</v>
      </c>
      <c r="W475" s="45" t="str">
        <f>IFERROR(SUMPRODUCT(LARGE(G475:R475,{1;2;3;4;5;6;7;8;9;10})),"NA")</f>
        <v>NA</v>
      </c>
    </row>
    <row r="476" spans="1:23" s="25" customFormat="1" x14ac:dyDescent="0.25">
      <c r="A476" s="14">
        <v>473</v>
      </c>
      <c r="B476" s="2" t="s">
        <v>2555</v>
      </c>
      <c r="C476" s="1"/>
      <c r="D476" s="1"/>
      <c r="E476" s="1"/>
      <c r="F476" s="2"/>
      <c r="G476" s="9" t="str">
        <f>IFERROR(INDEX(akva!I:I,MATCH(B476,akva!K:K,0),0),"")</f>
        <v/>
      </c>
      <c r="H476" s="10" t="str">
        <f>IFERROR(INDEX('04-07'!N:N,MATCH(B476,'04-07'!C:C,0),0),"")</f>
        <v/>
      </c>
      <c r="I476" s="10" t="str">
        <f>IFERROR(INDEX('04-21'!X:X,MATCH(B476,'04-21'!Z:Z,0),0),"")</f>
        <v/>
      </c>
      <c r="J476" s="10" t="str">
        <f>IFERROR(INDEX('04-28'!M:M,MATCH(B476,'04-28'!O:O,0),0),"")</f>
        <v/>
      </c>
      <c r="K476" s="10" t="str">
        <f>IFERROR(INDEX('05-26'!Y:Y,MATCH(B476,'05-26'!AA:AA,0),0),"")</f>
        <v/>
      </c>
      <c r="L476" s="10" t="str">
        <f>IFERROR(INDEX('06-16'!X:X,MATCH(B476,'06-16'!Z:Z,0),0),"")</f>
        <v/>
      </c>
      <c r="M476" s="10" t="str">
        <f>IFERROR(INDEX('07-08'!S:S,MATCH(B476,'07-08'!B:B,0),0),"")</f>
        <v/>
      </c>
      <c r="N476" s="10" t="str">
        <f>IFERROR(INDEX('07-21'!V:V,MATCH(B476,'07-21'!X:X,0),0),"")</f>
        <v/>
      </c>
      <c r="O476" s="10">
        <f>IFERROR(INDEX('08-04'!H:H,MATCH(B476,'08-04'!I:I,0),0),"")</f>
        <v>741</v>
      </c>
      <c r="P476" s="10" t="str">
        <f>IFERROR(INDEX('08-05'!R:R,MATCH(B476,'08-05'!S:S,0),0),"")</f>
        <v/>
      </c>
      <c r="Q476" s="10" t="str">
        <f>IFERROR(INDEX('08-18'!U:U,MATCH(B476,'08-18'!V:V,0),0),"")</f>
        <v/>
      </c>
      <c r="R476" s="5" t="str">
        <f>IFERROR(INDEX('09-01'!M:M,MATCH(B476,'09-01'!N:N,0),0),"")</f>
        <v/>
      </c>
      <c r="S476" s="9">
        <f t="shared" si="24"/>
        <v>1</v>
      </c>
      <c r="T476" s="44">
        <f t="shared" si="25"/>
        <v>741</v>
      </c>
      <c r="U476" s="44">
        <f t="shared" si="26"/>
        <v>741</v>
      </c>
      <c r="V476" s="44" t="str">
        <f>IFERROR(SUMPRODUCT(LARGE(G476:R476,{1;2;3;4;5})),"NA")</f>
        <v>NA</v>
      </c>
      <c r="W476" s="45" t="str">
        <f>IFERROR(SUMPRODUCT(LARGE(G476:R476,{1;2;3;4;5;6;7;8;9;10})),"NA")</f>
        <v>NA</v>
      </c>
    </row>
    <row r="477" spans="1:23" s="25" customFormat="1" x14ac:dyDescent="0.25">
      <c r="A477" s="14">
        <v>474</v>
      </c>
      <c r="B477" s="2" t="s">
        <v>819</v>
      </c>
      <c r="C477" s="1"/>
      <c r="D477" s="1"/>
      <c r="E477" s="1"/>
      <c r="F477" s="2"/>
      <c r="G477" s="9">
        <f>IFERROR(INDEX(akva!I:I,MATCH(B477,akva!K:K,0),0),"")</f>
        <v>740</v>
      </c>
      <c r="H477" s="10" t="str">
        <f>IFERROR(INDEX('04-07'!N:N,MATCH(B477,'04-07'!C:C,0),0),"")</f>
        <v/>
      </c>
      <c r="I477" s="10" t="str">
        <f>IFERROR(INDEX('04-21'!X:X,MATCH(B477,'04-21'!Z:Z,0),0),"")</f>
        <v/>
      </c>
      <c r="J477" s="10" t="str">
        <f>IFERROR(INDEX('04-28'!M:M,MATCH(B477,'04-28'!O:O,0),0),"")</f>
        <v/>
      </c>
      <c r="K477" s="10" t="str">
        <f>IFERROR(INDEX('05-26'!Y:Y,MATCH(B477,'05-26'!AA:AA,0),0),"")</f>
        <v/>
      </c>
      <c r="L477" s="10" t="str">
        <f>IFERROR(INDEX('06-16'!X:X,MATCH(B477,'06-16'!Z:Z,0),0),"")</f>
        <v/>
      </c>
      <c r="M477" s="10" t="str">
        <f>IFERROR(INDEX('07-08'!S:S,MATCH(B477,'07-08'!B:B,0),0),"")</f>
        <v/>
      </c>
      <c r="N477" s="10" t="str">
        <f>IFERROR(INDEX('07-21'!V:V,MATCH(B477,'07-21'!X:X,0),0),"")</f>
        <v/>
      </c>
      <c r="O477" s="10" t="str">
        <f>IFERROR(INDEX('08-04'!H:H,MATCH(B477,'08-04'!I:I,0),0),"")</f>
        <v/>
      </c>
      <c r="P477" s="10" t="str">
        <f>IFERROR(INDEX('08-05'!R:R,MATCH(B477,'08-05'!S:S,0),0),"")</f>
        <v/>
      </c>
      <c r="Q477" s="10" t="str">
        <f>IFERROR(INDEX('08-18'!U:U,MATCH(B477,'08-18'!V:V,0),0),"")</f>
        <v/>
      </c>
      <c r="R477" s="5" t="str">
        <f>IFERROR(INDEX('09-01'!M:M,MATCH(B477,'09-01'!N:N,0),0),"")</f>
        <v/>
      </c>
      <c r="S477" s="9">
        <f t="shared" si="24"/>
        <v>1</v>
      </c>
      <c r="T477" s="44">
        <f t="shared" si="25"/>
        <v>740</v>
      </c>
      <c r="U477" s="44">
        <f t="shared" si="26"/>
        <v>740</v>
      </c>
      <c r="V477" s="44" t="str">
        <f>IFERROR(SUMPRODUCT(LARGE(G477:R477,{1;2;3;4;5})),"NA")</f>
        <v>NA</v>
      </c>
      <c r="W477" s="45" t="str">
        <f>IFERROR(SUMPRODUCT(LARGE(G477:R477,{1;2;3;4;5;6;7;8;9;10})),"NA")</f>
        <v>NA</v>
      </c>
    </row>
    <row r="478" spans="1:23" s="25" customFormat="1" x14ac:dyDescent="0.25">
      <c r="A478" s="14">
        <v>475</v>
      </c>
      <c r="B478" s="2" t="s">
        <v>1708</v>
      </c>
      <c r="C478" s="1"/>
      <c r="D478" s="1"/>
      <c r="E478" s="1"/>
      <c r="F478" s="2"/>
      <c r="G478" s="9" t="str">
        <f>IFERROR(INDEX(akva!I:I,MATCH(B478,akva!K:K,0),0),"")</f>
        <v/>
      </c>
      <c r="H478" s="10" t="str">
        <f>IFERROR(INDEX('04-07'!N:N,MATCH(B478,'04-07'!C:C,0),0),"")</f>
        <v/>
      </c>
      <c r="I478" s="10" t="str">
        <f>IFERROR(INDEX('04-21'!X:X,MATCH(B478,'04-21'!Z:Z,0),0),"")</f>
        <v/>
      </c>
      <c r="J478" s="10" t="str">
        <f>IFERROR(INDEX('04-28'!M:M,MATCH(B478,'04-28'!O:O,0),0),"")</f>
        <v/>
      </c>
      <c r="K478" s="10">
        <f>IFERROR(INDEX('05-26'!Y:Y,MATCH(B478,'05-26'!AA:AA,0),0),"")</f>
        <v>739</v>
      </c>
      <c r="L478" s="10" t="str">
        <f>IFERROR(INDEX('06-16'!X:X,MATCH(B478,'06-16'!Z:Z,0),0),"")</f>
        <v/>
      </c>
      <c r="M478" s="10" t="str">
        <f>IFERROR(INDEX('07-08'!S:S,MATCH(B478,'07-08'!B:B,0),0),"")</f>
        <v/>
      </c>
      <c r="N478" s="10" t="str">
        <f>IFERROR(INDEX('07-21'!V:V,MATCH(B478,'07-21'!X:X,0),0),"")</f>
        <v/>
      </c>
      <c r="O478" s="10" t="str">
        <f>IFERROR(INDEX('08-04'!H:H,MATCH(B478,'08-04'!I:I,0),0),"")</f>
        <v/>
      </c>
      <c r="P478" s="10" t="str">
        <f>IFERROR(INDEX('08-05'!R:R,MATCH(B478,'08-05'!S:S,0),0),"")</f>
        <v/>
      </c>
      <c r="Q478" s="10" t="str">
        <f>IFERROR(INDEX('08-18'!U:U,MATCH(B478,'08-18'!V:V,0),0),"")</f>
        <v/>
      </c>
      <c r="R478" s="5" t="str">
        <f>IFERROR(INDEX('09-01'!M:M,MATCH(B478,'09-01'!N:N,0),0),"")</f>
        <v/>
      </c>
      <c r="S478" s="9">
        <f t="shared" si="24"/>
        <v>1</v>
      </c>
      <c r="T478" s="44">
        <f t="shared" si="25"/>
        <v>739</v>
      </c>
      <c r="U478" s="44">
        <f t="shared" si="26"/>
        <v>739</v>
      </c>
      <c r="V478" s="44" t="str">
        <f>IFERROR(SUMPRODUCT(LARGE(G478:R478,{1;2;3;4;5})),"NA")</f>
        <v>NA</v>
      </c>
      <c r="W478" s="45" t="str">
        <f>IFERROR(SUMPRODUCT(LARGE(G478:R478,{1;2;3;4;5;6;7;8;9;10})),"NA")</f>
        <v>NA</v>
      </c>
    </row>
    <row r="479" spans="1:23" s="25" customFormat="1" x14ac:dyDescent="0.25">
      <c r="A479" s="14">
        <v>476</v>
      </c>
      <c r="B479" s="2" t="s">
        <v>1918</v>
      </c>
      <c r="C479" s="1"/>
      <c r="D479" s="1"/>
      <c r="E479" s="1"/>
      <c r="F479" s="2"/>
      <c r="G479" s="9" t="str">
        <f>IFERROR(INDEX(akva!I:I,MATCH(B479,akva!K:K,0),0),"")</f>
        <v/>
      </c>
      <c r="H479" s="10" t="str">
        <f>IFERROR(INDEX('04-07'!N:N,MATCH(B479,'04-07'!C:C,0),0),"")</f>
        <v/>
      </c>
      <c r="I479" s="10" t="str">
        <f>IFERROR(INDEX('04-21'!X:X,MATCH(B479,'04-21'!Z:Z,0),0),"")</f>
        <v/>
      </c>
      <c r="J479" s="10" t="str">
        <f>IFERROR(INDEX('04-28'!M:M,MATCH(B479,'04-28'!O:O,0),0),"")</f>
        <v/>
      </c>
      <c r="K479" s="10" t="str">
        <f>IFERROR(INDEX('05-26'!Y:Y,MATCH(B479,'05-26'!AA:AA,0),0),"")</f>
        <v/>
      </c>
      <c r="L479" s="10">
        <f>IFERROR(INDEX('06-16'!X:X,MATCH(B479,'06-16'!Z:Z,0),0),"")</f>
        <v>738</v>
      </c>
      <c r="M479" s="10" t="str">
        <f>IFERROR(INDEX('07-08'!S:S,MATCH(B479,'07-08'!B:B,0),0),"")</f>
        <v/>
      </c>
      <c r="N479" s="10" t="str">
        <f>IFERROR(INDEX('07-21'!V:V,MATCH(B479,'07-21'!X:X,0),0),"")</f>
        <v/>
      </c>
      <c r="O479" s="10" t="str">
        <f>IFERROR(INDEX('08-04'!H:H,MATCH(B479,'08-04'!I:I,0),0),"")</f>
        <v/>
      </c>
      <c r="P479" s="10" t="str">
        <f>IFERROR(INDEX('08-05'!R:R,MATCH(B479,'08-05'!S:S,0),0),"")</f>
        <v/>
      </c>
      <c r="Q479" s="10" t="str">
        <f>IFERROR(INDEX('08-18'!U:U,MATCH(B479,'08-18'!V:V,0),0),"")</f>
        <v/>
      </c>
      <c r="R479" s="5" t="str">
        <f>IFERROR(INDEX('09-01'!M:M,MATCH(B479,'09-01'!N:N,0),0),"")</f>
        <v/>
      </c>
      <c r="S479" s="9">
        <f t="shared" si="24"/>
        <v>1</v>
      </c>
      <c r="T479" s="44">
        <f t="shared" si="25"/>
        <v>738</v>
      </c>
      <c r="U479" s="44">
        <f t="shared" si="26"/>
        <v>738</v>
      </c>
      <c r="V479" s="44" t="str">
        <f>IFERROR(SUMPRODUCT(LARGE(G479:R479,{1;2;3;4;5})),"NA")</f>
        <v>NA</v>
      </c>
      <c r="W479" s="45" t="str">
        <f>IFERROR(SUMPRODUCT(LARGE(G479:R479,{1;2;3;4;5;6;7;8;9;10})),"NA")</f>
        <v>NA</v>
      </c>
    </row>
    <row r="480" spans="1:23" s="25" customFormat="1" x14ac:dyDescent="0.25">
      <c r="A480" s="14">
        <v>477</v>
      </c>
      <c r="B480" s="2" t="s">
        <v>721</v>
      </c>
      <c r="C480" s="1"/>
      <c r="D480" s="1"/>
      <c r="E480" s="1"/>
      <c r="F480" s="2"/>
      <c r="G480" s="9" t="str">
        <f>IFERROR(INDEX(akva!I:I,MATCH(B480,akva!K:K,0),0),"")</f>
        <v/>
      </c>
      <c r="H480" s="10">
        <f>IFERROR(INDEX('04-07'!N:N,MATCH(B480,'04-07'!C:C,0),0),"")</f>
        <v>737</v>
      </c>
      <c r="I480" s="10" t="str">
        <f>IFERROR(INDEX('04-21'!X:X,MATCH(B480,'04-21'!Z:Z,0),0),"")</f>
        <v/>
      </c>
      <c r="J480" s="10" t="str">
        <f>IFERROR(INDEX('04-28'!M:M,MATCH(B480,'04-28'!O:O,0),0),"")</f>
        <v/>
      </c>
      <c r="K480" s="10" t="str">
        <f>IFERROR(INDEX('05-26'!Y:Y,MATCH(B480,'05-26'!AA:AA,0),0),"")</f>
        <v/>
      </c>
      <c r="L480" s="10" t="str">
        <f>IFERROR(INDEX('06-16'!X:X,MATCH(B480,'06-16'!Z:Z,0),0),"")</f>
        <v/>
      </c>
      <c r="M480" s="10" t="str">
        <f>IFERROR(INDEX('07-08'!S:S,MATCH(B480,'07-08'!B:B,0),0),"")</f>
        <v/>
      </c>
      <c r="N480" s="10" t="str">
        <f>IFERROR(INDEX('07-21'!V:V,MATCH(B480,'07-21'!X:X,0),0),"")</f>
        <v/>
      </c>
      <c r="O480" s="10" t="str">
        <f>IFERROR(INDEX('08-04'!H:H,MATCH(B480,'08-04'!I:I,0),0),"")</f>
        <v/>
      </c>
      <c r="P480" s="10" t="str">
        <f>IFERROR(INDEX('08-05'!R:R,MATCH(B480,'08-05'!S:S,0),0),"")</f>
        <v/>
      </c>
      <c r="Q480" s="10" t="str">
        <f>IFERROR(INDEX('08-18'!U:U,MATCH(B480,'08-18'!V:V,0),0),"")</f>
        <v/>
      </c>
      <c r="R480" s="5" t="str">
        <f>IFERROR(INDEX('09-01'!M:M,MATCH(B480,'09-01'!N:N,0),0),"")</f>
        <v/>
      </c>
      <c r="S480" s="9">
        <f t="shared" si="24"/>
        <v>1</v>
      </c>
      <c r="T480" s="44">
        <f t="shared" si="25"/>
        <v>737</v>
      </c>
      <c r="U480" s="44">
        <f t="shared" si="26"/>
        <v>737</v>
      </c>
      <c r="V480" s="44" t="str">
        <f>IFERROR(SUMPRODUCT(LARGE(G480:R480,{1;2;3;4;5})),"NA")</f>
        <v>NA</v>
      </c>
      <c r="W480" s="45" t="str">
        <f>IFERROR(SUMPRODUCT(LARGE(G480:R480,{1;2;3;4;5;6;7;8;9;10})),"NA")</f>
        <v>NA</v>
      </c>
    </row>
    <row r="481" spans="1:23" s="25" customFormat="1" x14ac:dyDescent="0.25">
      <c r="A481" s="14">
        <v>478</v>
      </c>
      <c r="B481" s="2" t="s">
        <v>2805</v>
      </c>
      <c r="C481" s="1"/>
      <c r="D481" s="1"/>
      <c r="E481" s="1"/>
      <c r="F481" s="2"/>
      <c r="G481" s="9" t="str">
        <f>IFERROR(INDEX(akva!I:I,MATCH(B481,akva!K:K,0),0),"")</f>
        <v/>
      </c>
      <c r="H481" s="10" t="str">
        <f>IFERROR(INDEX('04-07'!N:N,MATCH(B481,'04-07'!C:C,0),0),"")</f>
        <v/>
      </c>
      <c r="I481" s="10" t="str">
        <f>IFERROR(INDEX('04-21'!X:X,MATCH(B481,'04-21'!Z:Z,0),0),"")</f>
        <v/>
      </c>
      <c r="J481" s="10" t="str">
        <f>IFERROR(INDEX('04-28'!M:M,MATCH(B481,'04-28'!O:O,0),0),"")</f>
        <v/>
      </c>
      <c r="K481" s="10" t="str">
        <f>IFERROR(INDEX('05-26'!Y:Y,MATCH(B481,'05-26'!AA:AA,0),0),"")</f>
        <v/>
      </c>
      <c r="L481" s="10" t="str">
        <f>IFERROR(INDEX('06-16'!X:X,MATCH(B481,'06-16'!Z:Z,0),0),"")</f>
        <v/>
      </c>
      <c r="M481" s="10" t="str">
        <f>IFERROR(INDEX('07-08'!S:S,MATCH(B481,'07-08'!B:B,0),0),"")</f>
        <v/>
      </c>
      <c r="N481" s="10" t="str">
        <f>IFERROR(INDEX('07-21'!V:V,MATCH(B481,'07-21'!X:X,0),0),"")</f>
        <v/>
      </c>
      <c r="O481" s="10" t="str">
        <f>IFERROR(INDEX('08-04'!H:H,MATCH(B481,'08-04'!I:I,0),0),"")</f>
        <v/>
      </c>
      <c r="P481" s="10" t="str">
        <f>IFERROR(INDEX('08-05'!R:R,MATCH(B481,'08-05'!S:S,0),0),"")</f>
        <v/>
      </c>
      <c r="Q481" s="10">
        <f>IFERROR(INDEX('08-18'!U:U,MATCH(B481,'08-18'!V:V,0),0),"")</f>
        <v>737</v>
      </c>
      <c r="R481" s="5" t="str">
        <f>IFERROR(INDEX('09-01'!M:M,MATCH(B481,'09-01'!N:N,0),0),"")</f>
        <v/>
      </c>
      <c r="S481" s="9">
        <f t="shared" si="24"/>
        <v>1</v>
      </c>
      <c r="T481" s="44">
        <f t="shared" si="25"/>
        <v>737</v>
      </c>
      <c r="U481" s="44">
        <f t="shared" si="26"/>
        <v>737</v>
      </c>
      <c r="V481" s="44" t="str">
        <f>IFERROR(SUMPRODUCT(LARGE(G481:R481,{1;2;3;4;5})),"NA")</f>
        <v>NA</v>
      </c>
      <c r="W481" s="45" t="str">
        <f>IFERROR(SUMPRODUCT(LARGE(G481:R481,{1;2;3;4;5;6;7;8;9;10})),"NA")</f>
        <v>NA</v>
      </c>
    </row>
    <row r="482" spans="1:23" s="25" customFormat="1" x14ac:dyDescent="0.25">
      <c r="A482" s="14">
        <v>479</v>
      </c>
      <c r="B482" s="2" t="s">
        <v>2333</v>
      </c>
      <c r="C482" s="1"/>
      <c r="D482" s="1"/>
      <c r="E482" s="1"/>
      <c r="F482" s="2"/>
      <c r="G482" s="9" t="str">
        <f>IFERROR(INDEX(akva!I:I,MATCH(B482,akva!K:K,0),0),"")</f>
        <v/>
      </c>
      <c r="H482" s="10" t="str">
        <f>IFERROR(INDEX('04-07'!N:N,MATCH(B482,'04-07'!C:C,0),0),"")</f>
        <v/>
      </c>
      <c r="I482" s="10" t="str">
        <f>IFERROR(INDEX('04-21'!X:X,MATCH(B482,'04-21'!Z:Z,0),0),"")</f>
        <v/>
      </c>
      <c r="J482" s="10" t="str">
        <f>IFERROR(INDEX('04-28'!M:M,MATCH(B482,'04-28'!O:O,0),0),"")</f>
        <v/>
      </c>
      <c r="K482" s="10" t="str">
        <f>IFERROR(INDEX('05-26'!Y:Y,MATCH(B482,'05-26'!AA:AA,0),0),"")</f>
        <v/>
      </c>
      <c r="L482" s="10" t="str">
        <f>IFERROR(INDEX('06-16'!X:X,MATCH(B482,'06-16'!Z:Z,0),0),"")</f>
        <v/>
      </c>
      <c r="M482" s="10" t="str">
        <f>IFERROR(INDEX('07-08'!S:S,MATCH(B482,'07-08'!B:B,0),0),"")</f>
        <v/>
      </c>
      <c r="N482" s="10">
        <f>IFERROR(INDEX('07-21'!V:V,MATCH(B482,'07-21'!X:X,0),0),"")</f>
        <v>736</v>
      </c>
      <c r="O482" s="10" t="str">
        <f>IFERROR(INDEX('08-04'!H:H,MATCH(B482,'08-04'!I:I,0),0),"")</f>
        <v/>
      </c>
      <c r="P482" s="10" t="str">
        <f>IFERROR(INDEX('08-05'!R:R,MATCH(B482,'08-05'!S:S,0),0),"")</f>
        <v/>
      </c>
      <c r="Q482" s="10" t="str">
        <f>IFERROR(INDEX('08-18'!U:U,MATCH(B482,'08-18'!V:V,0),0),"")</f>
        <v/>
      </c>
      <c r="R482" s="5" t="str">
        <f>IFERROR(INDEX('09-01'!M:M,MATCH(B482,'09-01'!N:N,0),0),"")</f>
        <v/>
      </c>
      <c r="S482" s="9">
        <f t="shared" si="24"/>
        <v>1</v>
      </c>
      <c r="T482" s="44">
        <f t="shared" si="25"/>
        <v>736</v>
      </c>
      <c r="U482" s="44">
        <f t="shared" si="26"/>
        <v>736</v>
      </c>
      <c r="V482" s="44" t="str">
        <f>IFERROR(SUMPRODUCT(LARGE(G482:R482,{1;2;3;4;5})),"NA")</f>
        <v>NA</v>
      </c>
      <c r="W482" s="45" t="str">
        <f>IFERROR(SUMPRODUCT(LARGE(G482:R482,{1;2;3;4;5;6;7;8;9;10})),"NA")</f>
        <v>NA</v>
      </c>
    </row>
    <row r="483" spans="1:23" s="25" customFormat="1" x14ac:dyDescent="0.25">
      <c r="A483" s="14">
        <v>480</v>
      </c>
      <c r="B483" s="2" t="s">
        <v>2061</v>
      </c>
      <c r="C483" s="1"/>
      <c r="D483" s="1"/>
      <c r="E483" s="1"/>
      <c r="F483" s="2"/>
      <c r="G483" s="9" t="str">
        <f>IFERROR(INDEX(akva!I:I,MATCH(B483,akva!K:K,0),0),"")</f>
        <v/>
      </c>
      <c r="H483" s="10" t="str">
        <f>IFERROR(INDEX('04-07'!N:N,MATCH(B483,'04-07'!C:C,0),0),"")</f>
        <v/>
      </c>
      <c r="I483" s="10" t="str">
        <f>IFERROR(INDEX('04-21'!X:X,MATCH(B483,'04-21'!Z:Z,0),0),"")</f>
        <v/>
      </c>
      <c r="J483" s="10" t="str">
        <f>IFERROR(INDEX('04-28'!M:M,MATCH(B483,'04-28'!O:O,0),0),"")</f>
        <v/>
      </c>
      <c r="K483" s="10" t="str">
        <f>IFERROR(INDEX('05-26'!Y:Y,MATCH(B483,'05-26'!AA:AA,0),0),"")</f>
        <v/>
      </c>
      <c r="L483" s="10" t="str">
        <f>IFERROR(INDEX('06-16'!X:X,MATCH(B483,'06-16'!Z:Z,0),0),"")</f>
        <v/>
      </c>
      <c r="M483" s="10">
        <f>IFERROR(INDEX('07-08'!S:S,MATCH(B483,'07-08'!B:B,0),0),"")</f>
        <v>735</v>
      </c>
      <c r="N483" s="10" t="str">
        <f>IFERROR(INDEX('07-21'!V:V,MATCH(B483,'07-21'!X:X,0),0),"")</f>
        <v/>
      </c>
      <c r="O483" s="10" t="str">
        <f>IFERROR(INDEX('08-04'!H:H,MATCH(B483,'08-04'!I:I,0),0),"")</f>
        <v/>
      </c>
      <c r="P483" s="10" t="str">
        <f>IFERROR(INDEX('08-05'!R:R,MATCH(B483,'08-05'!S:S,0),0),"")</f>
        <v/>
      </c>
      <c r="Q483" s="10" t="str">
        <f>IFERROR(INDEX('08-18'!U:U,MATCH(B483,'08-18'!V:V,0),0),"")</f>
        <v/>
      </c>
      <c r="R483" s="5" t="str">
        <f>IFERROR(INDEX('09-01'!M:M,MATCH(B483,'09-01'!N:N,0),0),"")</f>
        <v/>
      </c>
      <c r="S483" s="9">
        <f t="shared" si="24"/>
        <v>1</v>
      </c>
      <c r="T483" s="44">
        <f t="shared" si="25"/>
        <v>735</v>
      </c>
      <c r="U483" s="44">
        <f t="shared" si="26"/>
        <v>735</v>
      </c>
      <c r="V483" s="44" t="str">
        <f>IFERROR(SUMPRODUCT(LARGE(G483:R483,{1;2;3;4;5})),"NA")</f>
        <v>NA</v>
      </c>
      <c r="W483" s="45" t="str">
        <f>IFERROR(SUMPRODUCT(LARGE(G483:R483,{1;2;3;4;5;6;7;8;9;10})),"NA")</f>
        <v>NA</v>
      </c>
    </row>
    <row r="484" spans="1:23" s="25" customFormat="1" x14ac:dyDescent="0.25">
      <c r="A484" s="14">
        <v>481</v>
      </c>
      <c r="B484" s="2" t="s">
        <v>2111</v>
      </c>
      <c r="C484" s="1"/>
      <c r="D484" s="1"/>
      <c r="E484" s="1"/>
      <c r="F484" s="2"/>
      <c r="G484" s="9" t="str">
        <f>IFERROR(INDEX(akva!I:I,MATCH(B484,akva!K:K,0),0),"")</f>
        <v/>
      </c>
      <c r="H484" s="10" t="str">
        <f>IFERROR(INDEX('04-07'!N:N,MATCH(B484,'04-07'!C:C,0),0),"")</f>
        <v/>
      </c>
      <c r="I484" s="10" t="str">
        <f>IFERROR(INDEX('04-21'!X:X,MATCH(B484,'04-21'!Z:Z,0),0),"")</f>
        <v/>
      </c>
      <c r="J484" s="10" t="str">
        <f>IFERROR(INDEX('04-28'!M:M,MATCH(B484,'04-28'!O:O,0),0),"")</f>
        <v/>
      </c>
      <c r="K484" s="10" t="str">
        <f>IFERROR(INDEX('05-26'!Y:Y,MATCH(B484,'05-26'!AA:AA,0),0),"")</f>
        <v/>
      </c>
      <c r="L484" s="10" t="str">
        <f>IFERROR(INDEX('06-16'!X:X,MATCH(B484,'06-16'!Z:Z,0),0),"")</f>
        <v/>
      </c>
      <c r="M484" s="10">
        <f>IFERROR(INDEX('07-08'!S:S,MATCH(B484,'07-08'!B:B,0),0),"")</f>
        <v>734</v>
      </c>
      <c r="N484" s="10" t="str">
        <f>IFERROR(INDEX('07-21'!V:V,MATCH(B484,'07-21'!X:X,0),0),"")</f>
        <v/>
      </c>
      <c r="O484" s="10" t="str">
        <f>IFERROR(INDEX('08-04'!H:H,MATCH(B484,'08-04'!I:I,0),0),"")</f>
        <v/>
      </c>
      <c r="P484" s="10" t="str">
        <f>IFERROR(INDEX('08-05'!R:R,MATCH(B484,'08-05'!S:S,0),0),"")</f>
        <v/>
      </c>
      <c r="Q484" s="10" t="str">
        <f>IFERROR(INDEX('08-18'!U:U,MATCH(B484,'08-18'!V:V,0),0),"")</f>
        <v/>
      </c>
      <c r="R484" s="5" t="str">
        <f>IFERROR(INDEX('09-01'!M:M,MATCH(B484,'09-01'!N:N,0),0),"")</f>
        <v/>
      </c>
      <c r="S484" s="9">
        <f t="shared" si="24"/>
        <v>1</v>
      </c>
      <c r="T484" s="44">
        <f t="shared" si="25"/>
        <v>734</v>
      </c>
      <c r="U484" s="44">
        <f t="shared" si="26"/>
        <v>734</v>
      </c>
      <c r="V484" s="44" t="str">
        <f>IFERROR(SUMPRODUCT(LARGE(G484:R484,{1;2;3;4;5})),"NA")</f>
        <v>NA</v>
      </c>
      <c r="W484" s="45" t="str">
        <f>IFERROR(SUMPRODUCT(LARGE(G484:R484,{1;2;3;4;5;6;7;8;9;10})),"NA")</f>
        <v>NA</v>
      </c>
    </row>
    <row r="485" spans="1:23" s="25" customFormat="1" x14ac:dyDescent="0.25">
      <c r="A485" s="14">
        <v>482</v>
      </c>
      <c r="B485" s="2" t="s">
        <v>3071</v>
      </c>
      <c r="C485" s="1"/>
      <c r="D485" s="1"/>
      <c r="E485" s="1"/>
      <c r="F485" s="2"/>
      <c r="G485" s="9" t="str">
        <f>IFERROR(INDEX(akva!I:I,MATCH(B485,akva!K:K,0),0),"")</f>
        <v/>
      </c>
      <c r="H485" s="10" t="str">
        <f>IFERROR(INDEX('04-07'!N:N,MATCH(B485,'04-07'!C:C,0),0),"")</f>
        <v/>
      </c>
      <c r="I485" s="10" t="str">
        <f>IFERROR(INDEX('04-21'!X:X,MATCH(B485,'04-21'!Z:Z,0),0),"")</f>
        <v/>
      </c>
      <c r="J485" s="10" t="str">
        <f>IFERROR(INDEX('04-28'!M:M,MATCH(B485,'04-28'!O:O,0),0),"")</f>
        <v/>
      </c>
      <c r="K485" s="10" t="str">
        <f>IFERROR(INDEX('05-26'!Y:Y,MATCH(B485,'05-26'!AA:AA,0),0),"")</f>
        <v/>
      </c>
      <c r="L485" s="10" t="str">
        <f>IFERROR(INDEX('06-16'!X:X,MATCH(B485,'06-16'!Z:Z,0),0),"")</f>
        <v/>
      </c>
      <c r="M485" s="10" t="str">
        <f>IFERROR(INDEX('07-08'!S:S,MATCH(B485,'07-08'!B:B,0),0),"")</f>
        <v/>
      </c>
      <c r="N485" s="10" t="str">
        <f>IFERROR(INDEX('07-21'!V:V,MATCH(B485,'07-21'!X:X,0),0),"")</f>
        <v/>
      </c>
      <c r="O485" s="10" t="str">
        <f>IFERROR(INDEX('08-04'!H:H,MATCH(B485,'08-04'!I:I,0),0),"")</f>
        <v/>
      </c>
      <c r="P485" s="10" t="str">
        <f>IFERROR(INDEX('08-05'!R:R,MATCH(B485,'08-05'!S:S,0),0),"")</f>
        <v/>
      </c>
      <c r="Q485" s="10" t="str">
        <f>IFERROR(INDEX('08-18'!U:U,MATCH(B485,'08-18'!V:V,0),0),"")</f>
        <v/>
      </c>
      <c r="R485" s="5">
        <f>IFERROR(INDEX('09-01'!M:M,MATCH(B485,'09-01'!N:N,0),0),"")</f>
        <v>733</v>
      </c>
      <c r="S485" s="9">
        <f t="shared" si="24"/>
        <v>1</v>
      </c>
      <c r="T485" s="44">
        <f t="shared" si="25"/>
        <v>733</v>
      </c>
      <c r="U485" s="44">
        <f t="shared" si="26"/>
        <v>733</v>
      </c>
      <c r="V485" s="44" t="str">
        <f>IFERROR(SUMPRODUCT(LARGE(G485:R485,{1;2;3;4;5})),"NA")</f>
        <v>NA</v>
      </c>
      <c r="W485" s="45" t="str">
        <f>IFERROR(SUMPRODUCT(LARGE(G485:R485,{1;2;3;4;5;6;7;8;9;10})),"NA")</f>
        <v>NA</v>
      </c>
    </row>
    <row r="486" spans="1:23" s="25" customFormat="1" x14ac:dyDescent="0.25">
      <c r="A486" s="14">
        <v>483</v>
      </c>
      <c r="B486" s="2" t="s">
        <v>1536</v>
      </c>
      <c r="C486" s="1"/>
      <c r="D486" s="1"/>
      <c r="E486" s="1"/>
      <c r="F486" s="2"/>
      <c r="G486" s="9" t="str">
        <f>IFERROR(INDEX(akva!I:I,MATCH(B486,akva!K:K,0),0),"")</f>
        <v/>
      </c>
      <c r="H486" s="10" t="str">
        <f>IFERROR(INDEX('04-07'!N:N,MATCH(B486,'04-07'!C:C,0),0),"")</f>
        <v/>
      </c>
      <c r="I486" s="10" t="str">
        <f>IFERROR(INDEX('04-21'!X:X,MATCH(B486,'04-21'!Z:Z,0),0),"")</f>
        <v/>
      </c>
      <c r="J486" s="10">
        <f>IFERROR(INDEX('04-28'!M:M,MATCH(B486,'04-28'!O:O,0),0),"")</f>
        <v>732</v>
      </c>
      <c r="K486" s="10" t="str">
        <f>IFERROR(INDEX('05-26'!Y:Y,MATCH(B486,'05-26'!AA:AA,0),0),"")</f>
        <v/>
      </c>
      <c r="L486" s="10" t="str">
        <f>IFERROR(INDEX('06-16'!X:X,MATCH(B486,'06-16'!Z:Z,0),0),"")</f>
        <v/>
      </c>
      <c r="M486" s="10" t="str">
        <f>IFERROR(INDEX('07-08'!S:S,MATCH(B486,'07-08'!B:B,0),0),"")</f>
        <v/>
      </c>
      <c r="N486" s="10" t="str">
        <f>IFERROR(INDEX('07-21'!V:V,MATCH(B486,'07-21'!X:X,0),0),"")</f>
        <v/>
      </c>
      <c r="O486" s="10" t="str">
        <f>IFERROR(INDEX('08-04'!H:H,MATCH(B486,'08-04'!I:I,0),0),"")</f>
        <v/>
      </c>
      <c r="P486" s="10" t="str">
        <f>IFERROR(INDEX('08-05'!R:R,MATCH(B486,'08-05'!S:S,0),0),"")</f>
        <v/>
      </c>
      <c r="Q486" s="10" t="str">
        <f>IFERROR(INDEX('08-18'!U:U,MATCH(B486,'08-18'!V:V,0),0),"")</f>
        <v/>
      </c>
      <c r="R486" s="5" t="str">
        <f>IFERROR(INDEX('09-01'!M:M,MATCH(B486,'09-01'!N:N,0),0),"")</f>
        <v/>
      </c>
      <c r="S486" s="9">
        <f t="shared" si="24"/>
        <v>1</v>
      </c>
      <c r="T486" s="44">
        <f t="shared" si="25"/>
        <v>732</v>
      </c>
      <c r="U486" s="44">
        <f t="shared" si="26"/>
        <v>732</v>
      </c>
      <c r="V486" s="44" t="str">
        <f>IFERROR(SUMPRODUCT(LARGE(G486:R486,{1;2;3;4;5})),"NA")</f>
        <v>NA</v>
      </c>
      <c r="W486" s="45" t="str">
        <f>IFERROR(SUMPRODUCT(LARGE(G486:R486,{1;2;3;4;5;6;7;8;9;10})),"NA")</f>
        <v>NA</v>
      </c>
    </row>
    <row r="487" spans="1:23" s="25" customFormat="1" x14ac:dyDescent="0.25">
      <c r="A487" s="14">
        <v>484</v>
      </c>
      <c r="B487" s="2" t="s">
        <v>1504</v>
      </c>
      <c r="C487" s="1"/>
      <c r="D487" s="1"/>
      <c r="E487" s="1"/>
      <c r="F487" s="2"/>
      <c r="G487" s="9" t="str">
        <f>IFERROR(INDEX(akva!I:I,MATCH(B487,akva!K:K,0),0),"")</f>
        <v/>
      </c>
      <c r="H487" s="10" t="str">
        <f>IFERROR(INDEX('04-07'!N:N,MATCH(B487,'04-07'!C:C,0),0),"")</f>
        <v/>
      </c>
      <c r="I487" s="10" t="str">
        <f>IFERROR(INDEX('04-21'!X:X,MATCH(B487,'04-21'!Z:Z,0),0),"")</f>
        <v/>
      </c>
      <c r="J487" s="10">
        <f>IFERROR(INDEX('04-28'!M:M,MATCH(B487,'04-28'!O:O,0),0),"")</f>
        <v>731</v>
      </c>
      <c r="K487" s="10" t="str">
        <f>IFERROR(INDEX('05-26'!Y:Y,MATCH(B487,'05-26'!AA:AA,0),0),"")</f>
        <v/>
      </c>
      <c r="L487" s="10" t="str">
        <f>IFERROR(INDEX('06-16'!X:X,MATCH(B487,'06-16'!Z:Z,0),0),"")</f>
        <v/>
      </c>
      <c r="M487" s="10" t="str">
        <f>IFERROR(INDEX('07-08'!S:S,MATCH(B487,'07-08'!B:B,0),0),"")</f>
        <v/>
      </c>
      <c r="N487" s="10" t="str">
        <f>IFERROR(INDEX('07-21'!V:V,MATCH(B487,'07-21'!X:X,0),0),"")</f>
        <v/>
      </c>
      <c r="O487" s="10" t="str">
        <f>IFERROR(INDEX('08-04'!H:H,MATCH(B487,'08-04'!I:I,0),0),"")</f>
        <v/>
      </c>
      <c r="P487" s="10" t="str">
        <f>IFERROR(INDEX('08-05'!R:R,MATCH(B487,'08-05'!S:S,0),0),"")</f>
        <v/>
      </c>
      <c r="Q487" s="10" t="str">
        <f>IFERROR(INDEX('08-18'!U:U,MATCH(B487,'08-18'!V:V,0),0),"")</f>
        <v/>
      </c>
      <c r="R487" s="5" t="str">
        <f>IFERROR(INDEX('09-01'!M:M,MATCH(B487,'09-01'!N:N,0),0),"")</f>
        <v/>
      </c>
      <c r="S487" s="9">
        <f t="shared" si="24"/>
        <v>1</v>
      </c>
      <c r="T487" s="44">
        <f t="shared" si="25"/>
        <v>731</v>
      </c>
      <c r="U487" s="44">
        <f t="shared" si="26"/>
        <v>731</v>
      </c>
      <c r="V487" s="44" t="str">
        <f>IFERROR(SUMPRODUCT(LARGE(G487:R487,{1;2;3;4;5})),"NA")</f>
        <v>NA</v>
      </c>
      <c r="W487" s="45" t="str">
        <f>IFERROR(SUMPRODUCT(LARGE(G487:R487,{1;2;3;4;5;6;7;8;9;10})),"NA")</f>
        <v>NA</v>
      </c>
    </row>
    <row r="488" spans="1:23" s="25" customFormat="1" x14ac:dyDescent="0.25">
      <c r="A488" s="14">
        <v>485</v>
      </c>
      <c r="B488" s="2" t="s">
        <v>2820</v>
      </c>
      <c r="C488" s="1"/>
      <c r="D488" s="1"/>
      <c r="E488" s="1"/>
      <c r="F488" s="2"/>
      <c r="G488" s="9" t="str">
        <f>IFERROR(INDEX(akva!I:I,MATCH(B488,akva!K:K,0),0),"")</f>
        <v/>
      </c>
      <c r="H488" s="10" t="str">
        <f>IFERROR(INDEX('04-07'!N:N,MATCH(B488,'04-07'!C:C,0),0),"")</f>
        <v/>
      </c>
      <c r="I488" s="10" t="str">
        <f>IFERROR(INDEX('04-21'!X:X,MATCH(B488,'04-21'!Z:Z,0),0),"")</f>
        <v/>
      </c>
      <c r="J488" s="10" t="str">
        <f>IFERROR(INDEX('04-28'!M:M,MATCH(B488,'04-28'!O:O,0),0),"")</f>
        <v/>
      </c>
      <c r="K488" s="10" t="str">
        <f>IFERROR(INDEX('05-26'!Y:Y,MATCH(B488,'05-26'!AA:AA,0),0),"")</f>
        <v/>
      </c>
      <c r="L488" s="10" t="str">
        <f>IFERROR(INDEX('06-16'!X:X,MATCH(B488,'06-16'!Z:Z,0),0),"")</f>
        <v/>
      </c>
      <c r="M488" s="10" t="str">
        <f>IFERROR(INDEX('07-08'!S:S,MATCH(B488,'07-08'!B:B,0),0),"")</f>
        <v/>
      </c>
      <c r="N488" s="10" t="str">
        <f>IFERROR(INDEX('07-21'!V:V,MATCH(B488,'07-21'!X:X,0),0),"")</f>
        <v/>
      </c>
      <c r="O488" s="10" t="str">
        <f>IFERROR(INDEX('08-04'!H:H,MATCH(B488,'08-04'!I:I,0),0),"")</f>
        <v/>
      </c>
      <c r="P488" s="10" t="str">
        <f>IFERROR(INDEX('08-05'!R:R,MATCH(B488,'08-05'!S:S,0),0),"")</f>
        <v/>
      </c>
      <c r="Q488" s="10">
        <f>IFERROR(INDEX('08-18'!U:U,MATCH(B488,'08-18'!V:V,0),0),"")</f>
        <v>730</v>
      </c>
      <c r="R488" s="5" t="str">
        <f>IFERROR(INDEX('09-01'!M:M,MATCH(B488,'09-01'!N:N,0),0),"")</f>
        <v/>
      </c>
      <c r="S488" s="9">
        <f t="shared" si="24"/>
        <v>1</v>
      </c>
      <c r="T488" s="44">
        <f t="shared" si="25"/>
        <v>730</v>
      </c>
      <c r="U488" s="44">
        <f t="shared" si="26"/>
        <v>730</v>
      </c>
      <c r="V488" s="44" t="str">
        <f>IFERROR(SUMPRODUCT(LARGE(G488:R488,{1;2;3;4;5})),"NA")</f>
        <v>NA</v>
      </c>
      <c r="W488" s="45" t="str">
        <f>IFERROR(SUMPRODUCT(LARGE(G488:R488,{1;2;3;4;5;6;7;8;9;10})),"NA")</f>
        <v>NA</v>
      </c>
    </row>
    <row r="489" spans="1:23" s="25" customFormat="1" x14ac:dyDescent="0.25">
      <c r="A489" s="14">
        <v>486</v>
      </c>
      <c r="B489" s="2" t="s">
        <v>2569</v>
      </c>
      <c r="C489" s="1"/>
      <c r="D489" s="1"/>
      <c r="E489" s="1"/>
      <c r="F489" s="2"/>
      <c r="G489" s="9" t="str">
        <f>IFERROR(INDEX(akva!I:I,MATCH(B489,akva!K:K,0),0),"")</f>
        <v/>
      </c>
      <c r="H489" s="10" t="str">
        <f>IFERROR(INDEX('04-07'!N:N,MATCH(B489,'04-07'!C:C,0),0),"")</f>
        <v/>
      </c>
      <c r="I489" s="10" t="str">
        <f>IFERROR(INDEX('04-21'!X:X,MATCH(B489,'04-21'!Z:Z,0),0),"")</f>
        <v/>
      </c>
      <c r="J489" s="10" t="str">
        <f>IFERROR(INDEX('04-28'!M:M,MATCH(B489,'04-28'!O:O,0),0),"")</f>
        <v/>
      </c>
      <c r="K489" s="10" t="str">
        <f>IFERROR(INDEX('05-26'!Y:Y,MATCH(B489,'05-26'!AA:AA,0),0),"")</f>
        <v/>
      </c>
      <c r="L489" s="10" t="str">
        <f>IFERROR(INDEX('06-16'!X:X,MATCH(B489,'06-16'!Z:Z,0),0),"")</f>
        <v/>
      </c>
      <c r="M489" s="10" t="str">
        <f>IFERROR(INDEX('07-08'!S:S,MATCH(B489,'07-08'!B:B,0),0),"")</f>
        <v/>
      </c>
      <c r="N489" s="10" t="str">
        <f>IFERROR(INDEX('07-21'!V:V,MATCH(B489,'07-21'!X:X,0),0),"")</f>
        <v/>
      </c>
      <c r="O489" s="10" t="str">
        <f>IFERROR(INDEX('08-04'!H:H,MATCH(B489,'08-04'!I:I,0),0),"")</f>
        <v/>
      </c>
      <c r="P489" s="10">
        <f>IFERROR(INDEX('08-05'!R:R,MATCH(B489,'08-05'!S:S,0),0),"")</f>
        <v>730</v>
      </c>
      <c r="Q489" s="10" t="str">
        <f>IFERROR(INDEX('08-18'!U:U,MATCH(B489,'08-18'!V:V,0),0),"")</f>
        <v/>
      </c>
      <c r="R489" s="5" t="str">
        <f>IFERROR(INDEX('09-01'!M:M,MATCH(B489,'09-01'!N:N,0),0),"")</f>
        <v/>
      </c>
      <c r="S489" s="9">
        <f t="shared" si="24"/>
        <v>1</v>
      </c>
      <c r="T489" s="44">
        <f t="shared" si="25"/>
        <v>730</v>
      </c>
      <c r="U489" s="44">
        <f t="shared" si="26"/>
        <v>730</v>
      </c>
      <c r="V489" s="44" t="str">
        <f>IFERROR(SUMPRODUCT(LARGE(G489:R489,{1;2;3;4;5})),"NA")</f>
        <v>NA</v>
      </c>
      <c r="W489" s="45" t="str">
        <f>IFERROR(SUMPRODUCT(LARGE(G489:R489,{1;2;3;4;5;6;7;8;9;10})),"NA")</f>
        <v>NA</v>
      </c>
    </row>
    <row r="490" spans="1:23" s="25" customFormat="1" x14ac:dyDescent="0.25">
      <c r="A490" s="14">
        <v>487</v>
      </c>
      <c r="B490" s="2" t="s">
        <v>724</v>
      </c>
      <c r="C490" s="1"/>
      <c r="D490" s="1"/>
      <c r="E490" s="1"/>
      <c r="F490" s="2"/>
      <c r="G490" s="9" t="str">
        <f>IFERROR(INDEX(akva!I:I,MATCH(B490,akva!K:K,0),0),"")</f>
        <v/>
      </c>
      <c r="H490" s="10">
        <f>IFERROR(INDEX('04-07'!N:N,MATCH(B490,'04-07'!C:C,0),0),"")</f>
        <v>730</v>
      </c>
      <c r="I490" s="10" t="str">
        <f>IFERROR(INDEX('04-21'!X:X,MATCH(B490,'04-21'!Z:Z,0),0),"")</f>
        <v/>
      </c>
      <c r="J490" s="10" t="str">
        <f>IFERROR(INDEX('04-28'!M:M,MATCH(B490,'04-28'!O:O,0),0),"")</f>
        <v/>
      </c>
      <c r="K490" s="10" t="str">
        <f>IFERROR(INDEX('05-26'!Y:Y,MATCH(B490,'05-26'!AA:AA,0),0),"")</f>
        <v/>
      </c>
      <c r="L490" s="10" t="str">
        <f>IFERROR(INDEX('06-16'!X:X,MATCH(B490,'06-16'!Z:Z,0),0),"")</f>
        <v/>
      </c>
      <c r="M490" s="10" t="str">
        <f>IFERROR(INDEX('07-08'!S:S,MATCH(B490,'07-08'!B:B,0),0),"")</f>
        <v/>
      </c>
      <c r="N490" s="10" t="str">
        <f>IFERROR(INDEX('07-21'!V:V,MATCH(B490,'07-21'!X:X,0),0),"")</f>
        <v/>
      </c>
      <c r="O490" s="10" t="str">
        <f>IFERROR(INDEX('08-04'!H:H,MATCH(B490,'08-04'!I:I,0),0),"")</f>
        <v/>
      </c>
      <c r="P490" s="10" t="str">
        <f>IFERROR(INDEX('08-05'!R:R,MATCH(B490,'08-05'!S:S,0),0),"")</f>
        <v/>
      </c>
      <c r="Q490" s="10" t="str">
        <f>IFERROR(INDEX('08-18'!U:U,MATCH(B490,'08-18'!V:V,0),0),"")</f>
        <v/>
      </c>
      <c r="R490" s="5" t="str">
        <f>IFERROR(INDEX('09-01'!M:M,MATCH(B490,'09-01'!N:N,0),0),"")</f>
        <v/>
      </c>
      <c r="S490" s="9">
        <f t="shared" si="24"/>
        <v>1</v>
      </c>
      <c r="T490" s="44">
        <f t="shared" si="25"/>
        <v>730</v>
      </c>
      <c r="U490" s="44">
        <f t="shared" si="26"/>
        <v>730</v>
      </c>
      <c r="V490" s="44" t="str">
        <f>IFERROR(SUMPRODUCT(LARGE(G490:R490,{1;2;3;4;5})),"NA")</f>
        <v>NA</v>
      </c>
      <c r="W490" s="45" t="str">
        <f>IFERROR(SUMPRODUCT(LARGE(G490:R490,{1;2;3;4;5;6;7;8;9;10})),"NA")</f>
        <v>NA</v>
      </c>
    </row>
    <row r="491" spans="1:23" s="25" customFormat="1" x14ac:dyDescent="0.25">
      <c r="A491" s="14">
        <v>488</v>
      </c>
      <c r="B491" s="2" t="s">
        <v>1568</v>
      </c>
      <c r="C491" s="1"/>
      <c r="D491" s="1"/>
      <c r="E491" s="1"/>
      <c r="F491" s="2"/>
      <c r="G491" s="9" t="str">
        <f>IFERROR(INDEX(akva!I:I,MATCH(B491,akva!K:K,0),0),"")</f>
        <v/>
      </c>
      <c r="H491" s="10" t="str">
        <f>IFERROR(INDEX('04-07'!N:N,MATCH(B491,'04-07'!C:C,0),0),"")</f>
        <v/>
      </c>
      <c r="I491" s="10" t="str">
        <f>IFERROR(INDEX('04-21'!X:X,MATCH(B491,'04-21'!Z:Z,0),0),"")</f>
        <v/>
      </c>
      <c r="J491" s="10">
        <f>IFERROR(INDEX('04-28'!M:M,MATCH(B491,'04-28'!O:O,0),0),"")</f>
        <v>730</v>
      </c>
      <c r="K491" s="10" t="str">
        <f>IFERROR(INDEX('05-26'!Y:Y,MATCH(B491,'05-26'!AA:AA,0),0),"")</f>
        <v/>
      </c>
      <c r="L491" s="10" t="str">
        <f>IFERROR(INDEX('06-16'!X:X,MATCH(B491,'06-16'!Z:Z,0),0),"")</f>
        <v/>
      </c>
      <c r="M491" s="10" t="str">
        <f>IFERROR(INDEX('07-08'!S:S,MATCH(B491,'07-08'!B:B,0),0),"")</f>
        <v/>
      </c>
      <c r="N491" s="10" t="str">
        <f>IFERROR(INDEX('07-21'!V:V,MATCH(B491,'07-21'!X:X,0),0),"")</f>
        <v/>
      </c>
      <c r="O491" s="10" t="str">
        <f>IFERROR(INDEX('08-04'!H:H,MATCH(B491,'08-04'!I:I,0),0),"")</f>
        <v/>
      </c>
      <c r="P491" s="10" t="str">
        <f>IFERROR(INDEX('08-05'!R:R,MATCH(B491,'08-05'!S:S,0),0),"")</f>
        <v/>
      </c>
      <c r="Q491" s="10" t="str">
        <f>IFERROR(INDEX('08-18'!U:U,MATCH(B491,'08-18'!V:V,0),0),"")</f>
        <v/>
      </c>
      <c r="R491" s="5" t="str">
        <f>IFERROR(INDEX('09-01'!M:M,MATCH(B491,'09-01'!N:N,0),0),"")</f>
        <v/>
      </c>
      <c r="S491" s="9">
        <f t="shared" si="24"/>
        <v>1</v>
      </c>
      <c r="T491" s="44">
        <f t="shared" si="25"/>
        <v>730</v>
      </c>
      <c r="U491" s="44">
        <f t="shared" si="26"/>
        <v>730</v>
      </c>
      <c r="V491" s="44" t="str">
        <f>IFERROR(SUMPRODUCT(LARGE(G491:R491,{1;2;3;4;5})),"NA")</f>
        <v>NA</v>
      </c>
      <c r="W491" s="45" t="str">
        <f>IFERROR(SUMPRODUCT(LARGE(G491:R491,{1;2;3;4;5;6;7;8;9;10})),"NA")</f>
        <v>NA</v>
      </c>
    </row>
    <row r="492" spans="1:23" s="25" customFormat="1" x14ac:dyDescent="0.25">
      <c r="A492" s="14">
        <v>489</v>
      </c>
      <c r="B492" s="2" t="s">
        <v>3060</v>
      </c>
      <c r="C492" s="1"/>
      <c r="D492" s="1"/>
      <c r="E492" s="1"/>
      <c r="F492" s="2"/>
      <c r="G492" s="9" t="str">
        <f>IFERROR(INDEX(akva!I:I,MATCH(B492,akva!K:K,0),0),"")</f>
        <v/>
      </c>
      <c r="H492" s="10" t="str">
        <f>IFERROR(INDEX('04-07'!N:N,MATCH(B492,'04-07'!C:C,0),0),"")</f>
        <v/>
      </c>
      <c r="I492" s="10" t="str">
        <f>IFERROR(INDEX('04-21'!X:X,MATCH(B492,'04-21'!Z:Z,0),0),"")</f>
        <v/>
      </c>
      <c r="J492" s="10" t="str">
        <f>IFERROR(INDEX('04-28'!M:M,MATCH(B492,'04-28'!O:O,0),0),"")</f>
        <v/>
      </c>
      <c r="K492" s="10" t="str">
        <f>IFERROR(INDEX('05-26'!Y:Y,MATCH(B492,'05-26'!AA:AA,0),0),"")</f>
        <v/>
      </c>
      <c r="L492" s="10" t="str">
        <f>IFERROR(INDEX('06-16'!X:X,MATCH(B492,'06-16'!Z:Z,0),0),"")</f>
        <v/>
      </c>
      <c r="M492" s="10" t="str">
        <f>IFERROR(INDEX('07-08'!S:S,MATCH(B492,'07-08'!B:B,0),0),"")</f>
        <v/>
      </c>
      <c r="N492" s="10" t="str">
        <f>IFERROR(INDEX('07-21'!V:V,MATCH(B492,'07-21'!X:X,0),0),"")</f>
        <v/>
      </c>
      <c r="O492" s="10" t="str">
        <f>IFERROR(INDEX('08-04'!H:H,MATCH(B492,'08-04'!I:I,0),0),"")</f>
        <v/>
      </c>
      <c r="P492" s="10" t="str">
        <f>IFERROR(INDEX('08-05'!R:R,MATCH(B492,'08-05'!S:S,0),0),"")</f>
        <v/>
      </c>
      <c r="Q492" s="10" t="str">
        <f>IFERROR(INDEX('08-18'!U:U,MATCH(B492,'08-18'!V:V,0),0),"")</f>
        <v/>
      </c>
      <c r="R492" s="5">
        <f>IFERROR(INDEX('09-01'!M:M,MATCH(B492,'09-01'!N:N,0),0),"")</f>
        <v>730</v>
      </c>
      <c r="S492" s="9">
        <f t="shared" si="24"/>
        <v>1</v>
      </c>
      <c r="T492" s="44">
        <f t="shared" si="25"/>
        <v>730</v>
      </c>
      <c r="U492" s="44">
        <f t="shared" si="26"/>
        <v>730</v>
      </c>
      <c r="V492" s="44" t="str">
        <f>IFERROR(SUMPRODUCT(LARGE(G492:R492,{1;2;3;4;5})),"NA")</f>
        <v>NA</v>
      </c>
      <c r="W492" s="45" t="str">
        <f>IFERROR(SUMPRODUCT(LARGE(G492:R492,{1;2;3;4;5;6;7;8;9;10})),"NA")</f>
        <v>NA</v>
      </c>
    </row>
    <row r="493" spans="1:23" s="25" customFormat="1" x14ac:dyDescent="0.25">
      <c r="A493" s="14">
        <v>490</v>
      </c>
      <c r="B493" s="2" t="s">
        <v>1416</v>
      </c>
      <c r="C493" s="1"/>
      <c r="D493" s="1"/>
      <c r="E493" s="1"/>
      <c r="F493" s="2"/>
      <c r="G493" s="9" t="str">
        <f>IFERROR(INDEX(akva!I:I,MATCH(B493,akva!K:K,0),0),"")</f>
        <v/>
      </c>
      <c r="H493" s="10" t="str">
        <f>IFERROR(INDEX('04-07'!N:N,MATCH(B493,'04-07'!C:C,0),0),"")</f>
        <v/>
      </c>
      <c r="I493" s="10" t="str">
        <f>IFERROR(INDEX('04-21'!X:X,MATCH(B493,'04-21'!Z:Z,0),0),"")</f>
        <v/>
      </c>
      <c r="J493" s="10">
        <f>IFERROR(INDEX('04-28'!M:M,MATCH(B493,'04-28'!O:O,0),0),"")</f>
        <v>729</v>
      </c>
      <c r="K493" s="10" t="str">
        <f>IFERROR(INDEX('05-26'!Y:Y,MATCH(B493,'05-26'!AA:AA,0),0),"")</f>
        <v/>
      </c>
      <c r="L493" s="10" t="str">
        <f>IFERROR(INDEX('06-16'!X:X,MATCH(B493,'06-16'!Z:Z,0),0),"")</f>
        <v/>
      </c>
      <c r="M493" s="10" t="str">
        <f>IFERROR(INDEX('07-08'!S:S,MATCH(B493,'07-08'!B:B,0),0),"")</f>
        <v/>
      </c>
      <c r="N493" s="10" t="str">
        <f>IFERROR(INDEX('07-21'!V:V,MATCH(B493,'07-21'!X:X,0),0),"")</f>
        <v/>
      </c>
      <c r="O493" s="10" t="str">
        <f>IFERROR(INDEX('08-04'!H:H,MATCH(B493,'08-04'!I:I,0),0),"")</f>
        <v/>
      </c>
      <c r="P493" s="10" t="str">
        <f>IFERROR(INDEX('08-05'!R:R,MATCH(B493,'08-05'!S:S,0),0),"")</f>
        <v/>
      </c>
      <c r="Q493" s="10" t="str">
        <f>IFERROR(INDEX('08-18'!U:U,MATCH(B493,'08-18'!V:V,0),0),"")</f>
        <v/>
      </c>
      <c r="R493" s="5" t="str">
        <f>IFERROR(INDEX('09-01'!M:M,MATCH(B493,'09-01'!N:N,0),0),"")</f>
        <v/>
      </c>
      <c r="S493" s="9">
        <f t="shared" si="24"/>
        <v>1</v>
      </c>
      <c r="T493" s="44">
        <f t="shared" si="25"/>
        <v>729</v>
      </c>
      <c r="U493" s="44">
        <f t="shared" si="26"/>
        <v>729</v>
      </c>
      <c r="V493" s="44" t="str">
        <f>IFERROR(SUMPRODUCT(LARGE(G493:R493,{1;2;3;4;5})),"NA")</f>
        <v>NA</v>
      </c>
      <c r="W493" s="45" t="str">
        <f>IFERROR(SUMPRODUCT(LARGE(G493:R493,{1;2;3;4;5;6;7;8;9;10})),"NA")</f>
        <v>NA</v>
      </c>
    </row>
    <row r="494" spans="1:23" s="25" customFormat="1" x14ac:dyDescent="0.25">
      <c r="A494" s="14">
        <v>491</v>
      </c>
      <c r="B494" s="2" t="s">
        <v>2314</v>
      </c>
      <c r="C494" s="1"/>
      <c r="D494" s="1"/>
      <c r="E494" s="1"/>
      <c r="F494" s="2"/>
      <c r="G494" s="9" t="str">
        <f>IFERROR(INDEX(akva!I:I,MATCH(B494,akva!K:K,0),0),"")</f>
        <v/>
      </c>
      <c r="H494" s="10" t="str">
        <f>IFERROR(INDEX('04-07'!N:N,MATCH(B494,'04-07'!C:C,0),0),"")</f>
        <v/>
      </c>
      <c r="I494" s="10" t="str">
        <f>IFERROR(INDEX('04-21'!X:X,MATCH(B494,'04-21'!Z:Z,0),0),"")</f>
        <v/>
      </c>
      <c r="J494" s="10" t="str">
        <f>IFERROR(INDEX('04-28'!M:M,MATCH(B494,'04-28'!O:O,0),0),"")</f>
        <v/>
      </c>
      <c r="K494" s="10" t="str">
        <f>IFERROR(INDEX('05-26'!Y:Y,MATCH(B494,'05-26'!AA:AA,0),0),"")</f>
        <v/>
      </c>
      <c r="L494" s="10" t="str">
        <f>IFERROR(INDEX('06-16'!X:X,MATCH(B494,'06-16'!Z:Z,0),0),"")</f>
        <v/>
      </c>
      <c r="M494" s="10" t="str">
        <f>IFERROR(INDEX('07-08'!S:S,MATCH(B494,'07-08'!B:B,0),0),"")</f>
        <v/>
      </c>
      <c r="N494" s="10">
        <f>IFERROR(INDEX('07-21'!V:V,MATCH(B494,'07-21'!X:X,0),0),"")</f>
        <v>729</v>
      </c>
      <c r="O494" s="10" t="str">
        <f>IFERROR(INDEX('08-04'!H:H,MATCH(B494,'08-04'!I:I,0),0),"")</f>
        <v/>
      </c>
      <c r="P494" s="10" t="str">
        <f>IFERROR(INDEX('08-05'!R:R,MATCH(B494,'08-05'!S:S,0),0),"")</f>
        <v/>
      </c>
      <c r="Q494" s="10" t="str">
        <f>IFERROR(INDEX('08-18'!U:U,MATCH(B494,'08-18'!V:V,0),0),"")</f>
        <v/>
      </c>
      <c r="R494" s="5" t="str">
        <f>IFERROR(INDEX('09-01'!M:M,MATCH(B494,'09-01'!N:N,0),0),"")</f>
        <v/>
      </c>
      <c r="S494" s="9">
        <f t="shared" si="24"/>
        <v>1</v>
      </c>
      <c r="T494" s="44">
        <f t="shared" si="25"/>
        <v>729</v>
      </c>
      <c r="U494" s="44">
        <f t="shared" si="26"/>
        <v>729</v>
      </c>
      <c r="V494" s="44" t="str">
        <f>IFERROR(SUMPRODUCT(LARGE(G494:R494,{1;2;3;4;5})),"NA")</f>
        <v>NA</v>
      </c>
      <c r="W494" s="45" t="str">
        <f>IFERROR(SUMPRODUCT(LARGE(G494:R494,{1;2;3;4;5;6;7;8;9;10})),"NA")</f>
        <v>NA</v>
      </c>
    </row>
    <row r="495" spans="1:23" s="25" customFormat="1" x14ac:dyDescent="0.25">
      <c r="A495" s="14">
        <v>492</v>
      </c>
      <c r="B495" s="2" t="s">
        <v>2062</v>
      </c>
      <c r="C495" s="1"/>
      <c r="D495" s="1"/>
      <c r="E495" s="1"/>
      <c r="F495" s="2"/>
      <c r="G495" s="9" t="str">
        <f>IFERROR(INDEX(akva!I:I,MATCH(B495,akva!K:K,0),0),"")</f>
        <v/>
      </c>
      <c r="H495" s="10" t="str">
        <f>IFERROR(INDEX('04-07'!N:N,MATCH(B495,'04-07'!C:C,0),0),"")</f>
        <v/>
      </c>
      <c r="I495" s="10" t="str">
        <f>IFERROR(INDEX('04-21'!X:X,MATCH(B495,'04-21'!Z:Z,0),0),"")</f>
        <v/>
      </c>
      <c r="J495" s="10" t="str">
        <f>IFERROR(INDEX('04-28'!M:M,MATCH(B495,'04-28'!O:O,0),0),"")</f>
        <v/>
      </c>
      <c r="K495" s="10" t="str">
        <f>IFERROR(INDEX('05-26'!Y:Y,MATCH(B495,'05-26'!AA:AA,0),0),"")</f>
        <v/>
      </c>
      <c r="L495" s="10" t="str">
        <f>IFERROR(INDEX('06-16'!X:X,MATCH(B495,'06-16'!Z:Z,0),0),"")</f>
        <v/>
      </c>
      <c r="M495" s="10">
        <f>IFERROR(INDEX('07-08'!S:S,MATCH(B495,'07-08'!B:B,0),0),"")</f>
        <v>729</v>
      </c>
      <c r="N495" s="10" t="str">
        <f>IFERROR(INDEX('07-21'!V:V,MATCH(B495,'07-21'!X:X,0),0),"")</f>
        <v/>
      </c>
      <c r="O495" s="10" t="str">
        <f>IFERROR(INDEX('08-04'!H:H,MATCH(B495,'08-04'!I:I,0),0),"")</f>
        <v/>
      </c>
      <c r="P495" s="10" t="str">
        <f>IFERROR(INDEX('08-05'!R:R,MATCH(B495,'08-05'!S:S,0),0),"")</f>
        <v/>
      </c>
      <c r="Q495" s="10" t="str">
        <f>IFERROR(INDEX('08-18'!U:U,MATCH(B495,'08-18'!V:V,0),0),"")</f>
        <v/>
      </c>
      <c r="R495" s="5" t="str">
        <f>IFERROR(INDEX('09-01'!M:M,MATCH(B495,'09-01'!N:N,0),0),"")</f>
        <v/>
      </c>
      <c r="S495" s="9">
        <f t="shared" si="24"/>
        <v>1</v>
      </c>
      <c r="T495" s="44">
        <f t="shared" si="25"/>
        <v>729</v>
      </c>
      <c r="U495" s="44">
        <f t="shared" si="26"/>
        <v>729</v>
      </c>
      <c r="V495" s="44" t="str">
        <f>IFERROR(SUMPRODUCT(LARGE(G495:R495,{1;2;3;4;5})),"NA")</f>
        <v>NA</v>
      </c>
      <c r="W495" s="45" t="str">
        <f>IFERROR(SUMPRODUCT(LARGE(G495:R495,{1;2;3;4;5;6;7;8;9;10})),"NA")</f>
        <v>NA</v>
      </c>
    </row>
    <row r="496" spans="1:23" s="25" customFormat="1" x14ac:dyDescent="0.25">
      <c r="A496" s="14">
        <v>493</v>
      </c>
      <c r="B496" s="2" t="s">
        <v>1903</v>
      </c>
      <c r="C496" s="1"/>
      <c r="D496" s="1"/>
      <c r="E496" s="1"/>
      <c r="F496" s="2"/>
      <c r="G496" s="9" t="str">
        <f>IFERROR(INDEX(akva!I:I,MATCH(B496,akva!K:K,0),0),"")</f>
        <v/>
      </c>
      <c r="H496" s="10" t="str">
        <f>IFERROR(INDEX('04-07'!N:N,MATCH(B496,'04-07'!C:C,0),0),"")</f>
        <v/>
      </c>
      <c r="I496" s="10" t="str">
        <f>IFERROR(INDEX('04-21'!X:X,MATCH(B496,'04-21'!Z:Z,0),0),"")</f>
        <v/>
      </c>
      <c r="J496" s="10" t="str">
        <f>IFERROR(INDEX('04-28'!M:M,MATCH(B496,'04-28'!O:O,0),0),"")</f>
        <v/>
      </c>
      <c r="K496" s="10" t="str">
        <f>IFERROR(INDEX('05-26'!Y:Y,MATCH(B496,'05-26'!AA:AA,0),0),"")</f>
        <v/>
      </c>
      <c r="L496" s="10">
        <f>IFERROR(INDEX('06-16'!X:X,MATCH(B496,'06-16'!Z:Z,0),0),"")</f>
        <v>728</v>
      </c>
      <c r="M496" s="10" t="str">
        <f>IFERROR(INDEX('07-08'!S:S,MATCH(B496,'07-08'!B:B,0),0),"")</f>
        <v/>
      </c>
      <c r="N496" s="10" t="str">
        <f>IFERROR(INDEX('07-21'!V:V,MATCH(B496,'07-21'!X:X,0),0),"")</f>
        <v/>
      </c>
      <c r="O496" s="10" t="str">
        <f>IFERROR(INDEX('08-04'!H:H,MATCH(B496,'08-04'!I:I,0),0),"")</f>
        <v/>
      </c>
      <c r="P496" s="10" t="str">
        <f>IFERROR(INDEX('08-05'!R:R,MATCH(B496,'08-05'!S:S,0),0),"")</f>
        <v/>
      </c>
      <c r="Q496" s="10" t="str">
        <f>IFERROR(INDEX('08-18'!U:U,MATCH(B496,'08-18'!V:V,0),0),"")</f>
        <v/>
      </c>
      <c r="R496" s="5" t="str">
        <f>IFERROR(INDEX('09-01'!M:M,MATCH(B496,'09-01'!N:N,0),0),"")</f>
        <v/>
      </c>
      <c r="S496" s="9">
        <f t="shared" si="24"/>
        <v>1</v>
      </c>
      <c r="T496" s="44">
        <f t="shared" si="25"/>
        <v>728</v>
      </c>
      <c r="U496" s="44">
        <f t="shared" si="26"/>
        <v>728</v>
      </c>
      <c r="V496" s="44" t="str">
        <f>IFERROR(SUMPRODUCT(LARGE(G496:R496,{1;2;3;4;5})),"NA")</f>
        <v>NA</v>
      </c>
      <c r="W496" s="45" t="str">
        <f>IFERROR(SUMPRODUCT(LARGE(G496:R496,{1;2;3;4;5;6;7;8;9;10})),"NA")</f>
        <v>NA</v>
      </c>
    </row>
    <row r="497" spans="1:23" s="25" customFormat="1" x14ac:dyDescent="0.25">
      <c r="A497" s="14">
        <v>494</v>
      </c>
      <c r="B497" s="2" t="s">
        <v>1418</v>
      </c>
      <c r="C497" s="1"/>
      <c r="D497" s="1"/>
      <c r="E497" s="1"/>
      <c r="F497" s="2"/>
      <c r="G497" s="9" t="str">
        <f>IFERROR(INDEX(akva!I:I,MATCH(B497,akva!K:K,0),0),"")</f>
        <v/>
      </c>
      <c r="H497" s="10" t="str">
        <f>IFERROR(INDEX('04-07'!N:N,MATCH(B497,'04-07'!C:C,0),0),"")</f>
        <v/>
      </c>
      <c r="I497" s="10">
        <f>IFERROR(INDEX('04-21'!X:X,MATCH(B497,'04-21'!Z:Z,0),0),"")</f>
        <v>727</v>
      </c>
      <c r="J497" s="10" t="str">
        <f>IFERROR(INDEX('04-28'!M:M,MATCH(B497,'04-28'!O:O,0),0),"")</f>
        <v/>
      </c>
      <c r="K497" s="10" t="str">
        <f>IFERROR(INDEX('05-26'!Y:Y,MATCH(B497,'05-26'!AA:AA,0),0),"")</f>
        <v/>
      </c>
      <c r="L497" s="10" t="str">
        <f>IFERROR(INDEX('06-16'!X:X,MATCH(B497,'06-16'!Z:Z,0),0),"")</f>
        <v/>
      </c>
      <c r="M497" s="10" t="str">
        <f>IFERROR(INDEX('07-08'!S:S,MATCH(B497,'07-08'!B:B,0),0),"")</f>
        <v/>
      </c>
      <c r="N497" s="10" t="str">
        <f>IFERROR(INDEX('07-21'!V:V,MATCH(B497,'07-21'!X:X,0),0),"")</f>
        <v/>
      </c>
      <c r="O497" s="10" t="str">
        <f>IFERROR(INDEX('08-04'!H:H,MATCH(B497,'08-04'!I:I,0),0),"")</f>
        <v/>
      </c>
      <c r="P497" s="10" t="str">
        <f>IFERROR(INDEX('08-05'!R:R,MATCH(B497,'08-05'!S:S,0),0),"")</f>
        <v/>
      </c>
      <c r="Q497" s="10" t="str">
        <f>IFERROR(INDEX('08-18'!U:U,MATCH(B497,'08-18'!V:V,0),0),"")</f>
        <v/>
      </c>
      <c r="R497" s="5" t="str">
        <f>IFERROR(INDEX('09-01'!M:M,MATCH(B497,'09-01'!N:N,0),0),"")</f>
        <v/>
      </c>
      <c r="S497" s="9">
        <f t="shared" si="24"/>
        <v>1</v>
      </c>
      <c r="T497" s="44">
        <f t="shared" si="25"/>
        <v>727</v>
      </c>
      <c r="U497" s="44">
        <f t="shared" si="26"/>
        <v>727</v>
      </c>
      <c r="V497" s="44" t="str">
        <f>IFERROR(SUMPRODUCT(LARGE(G497:R497,{1;2;3;4;5})),"NA")</f>
        <v>NA</v>
      </c>
      <c r="W497" s="45" t="str">
        <f>IFERROR(SUMPRODUCT(LARGE(G497:R497,{1;2;3;4;5;6;7;8;9;10})),"NA")</f>
        <v>NA</v>
      </c>
    </row>
    <row r="498" spans="1:23" s="25" customFormat="1" x14ac:dyDescent="0.25">
      <c r="A498" s="14">
        <v>495</v>
      </c>
      <c r="B498" s="2" t="s">
        <v>2114</v>
      </c>
      <c r="C498" s="1"/>
      <c r="D498" s="1"/>
      <c r="E498" s="1"/>
      <c r="F498" s="2"/>
      <c r="G498" s="9" t="str">
        <f>IFERROR(INDEX(akva!I:I,MATCH(B498,akva!K:K,0),0),"")</f>
        <v/>
      </c>
      <c r="H498" s="10" t="str">
        <f>IFERROR(INDEX('04-07'!N:N,MATCH(B498,'04-07'!C:C,0),0),"")</f>
        <v/>
      </c>
      <c r="I498" s="10" t="str">
        <f>IFERROR(INDEX('04-21'!X:X,MATCH(B498,'04-21'!Z:Z,0),0),"")</f>
        <v/>
      </c>
      <c r="J498" s="10" t="str">
        <f>IFERROR(INDEX('04-28'!M:M,MATCH(B498,'04-28'!O:O,0),0),"")</f>
        <v/>
      </c>
      <c r="K498" s="10" t="str">
        <f>IFERROR(INDEX('05-26'!Y:Y,MATCH(B498,'05-26'!AA:AA,0),0),"")</f>
        <v/>
      </c>
      <c r="L498" s="10" t="str">
        <f>IFERROR(INDEX('06-16'!X:X,MATCH(B498,'06-16'!Z:Z,0),0),"")</f>
        <v/>
      </c>
      <c r="M498" s="10">
        <f>IFERROR(INDEX('07-08'!S:S,MATCH(B498,'07-08'!B:B,0),0),"")</f>
        <v>726</v>
      </c>
      <c r="N498" s="10" t="str">
        <f>IFERROR(INDEX('07-21'!V:V,MATCH(B498,'07-21'!X:X,0),0),"")</f>
        <v/>
      </c>
      <c r="O498" s="10" t="str">
        <f>IFERROR(INDEX('08-04'!H:H,MATCH(B498,'08-04'!I:I,0),0),"")</f>
        <v/>
      </c>
      <c r="P498" s="10" t="str">
        <f>IFERROR(INDEX('08-05'!R:R,MATCH(B498,'08-05'!S:S,0),0),"")</f>
        <v/>
      </c>
      <c r="Q498" s="10" t="str">
        <f>IFERROR(INDEX('08-18'!U:U,MATCH(B498,'08-18'!V:V,0),0),"")</f>
        <v/>
      </c>
      <c r="R498" s="5" t="str">
        <f>IFERROR(INDEX('09-01'!M:M,MATCH(B498,'09-01'!N:N,0),0),"")</f>
        <v/>
      </c>
      <c r="S498" s="9">
        <f t="shared" si="24"/>
        <v>1</v>
      </c>
      <c r="T498" s="44">
        <f t="shared" si="25"/>
        <v>726</v>
      </c>
      <c r="U498" s="44">
        <f t="shared" si="26"/>
        <v>726</v>
      </c>
      <c r="V498" s="44" t="str">
        <f>IFERROR(SUMPRODUCT(LARGE(G498:R498,{1;2;3;4;5})),"NA")</f>
        <v>NA</v>
      </c>
      <c r="W498" s="45" t="str">
        <f>IFERROR(SUMPRODUCT(LARGE(G498:R498,{1;2;3;4;5;6;7;8;9;10})),"NA")</f>
        <v>NA</v>
      </c>
    </row>
    <row r="499" spans="1:23" s="25" customFormat="1" x14ac:dyDescent="0.25">
      <c r="A499" s="14">
        <v>496</v>
      </c>
      <c r="B499" s="2" t="s">
        <v>183</v>
      </c>
      <c r="C499" s="1"/>
      <c r="D499" s="1"/>
      <c r="E499" s="1"/>
      <c r="F499" s="2"/>
      <c r="G499" s="9" t="str">
        <f>IFERROR(INDEX(akva!I:I,MATCH(B499,akva!K:K,0),0),"")</f>
        <v/>
      </c>
      <c r="H499" s="10">
        <f>IFERROR(INDEX('04-07'!N:N,MATCH(B499,'04-07'!C:C,0),0),"")</f>
        <v>725</v>
      </c>
      <c r="I499" s="10" t="str">
        <f>IFERROR(INDEX('04-21'!X:X,MATCH(B499,'04-21'!Z:Z,0),0),"")</f>
        <v/>
      </c>
      <c r="J499" s="10" t="str">
        <f>IFERROR(INDEX('04-28'!M:M,MATCH(B499,'04-28'!O:O,0),0),"")</f>
        <v/>
      </c>
      <c r="K499" s="10" t="str">
        <f>IFERROR(INDEX('05-26'!Y:Y,MATCH(B499,'05-26'!AA:AA,0),0),"")</f>
        <v/>
      </c>
      <c r="L499" s="10" t="str">
        <f>IFERROR(INDEX('06-16'!X:X,MATCH(B499,'06-16'!Z:Z,0),0),"")</f>
        <v/>
      </c>
      <c r="M499" s="10" t="str">
        <f>IFERROR(INDEX('07-08'!S:S,MATCH(B499,'07-08'!B:B,0),0),"")</f>
        <v/>
      </c>
      <c r="N499" s="10" t="str">
        <f>IFERROR(INDEX('07-21'!V:V,MATCH(B499,'07-21'!X:X,0),0),"")</f>
        <v/>
      </c>
      <c r="O499" s="10" t="str">
        <f>IFERROR(INDEX('08-04'!H:H,MATCH(B499,'08-04'!I:I,0),0),"")</f>
        <v/>
      </c>
      <c r="P499" s="10" t="str">
        <f>IFERROR(INDEX('08-05'!R:R,MATCH(B499,'08-05'!S:S,0),0),"")</f>
        <v/>
      </c>
      <c r="Q499" s="10" t="str">
        <f>IFERROR(INDEX('08-18'!U:U,MATCH(B499,'08-18'!V:V,0),0),"")</f>
        <v/>
      </c>
      <c r="R499" s="5" t="str">
        <f>IFERROR(INDEX('09-01'!M:M,MATCH(B499,'09-01'!N:N,0),0),"")</f>
        <v/>
      </c>
      <c r="S499" s="9">
        <f t="shared" si="24"/>
        <v>1</v>
      </c>
      <c r="T499" s="44">
        <f t="shared" si="25"/>
        <v>725</v>
      </c>
      <c r="U499" s="44">
        <f t="shared" si="26"/>
        <v>725</v>
      </c>
      <c r="V499" s="44" t="str">
        <f>IFERROR(SUMPRODUCT(LARGE(G499:R499,{1;2;3;4;5})),"NA")</f>
        <v>NA</v>
      </c>
      <c r="W499" s="45" t="str">
        <f>IFERROR(SUMPRODUCT(LARGE(G499:R499,{1;2;3;4;5;6;7;8;9;10})),"NA")</f>
        <v>NA</v>
      </c>
    </row>
    <row r="500" spans="1:23" s="25" customFormat="1" x14ac:dyDescent="0.25">
      <c r="A500" s="14">
        <v>497</v>
      </c>
      <c r="B500" s="2" t="s">
        <v>2115</v>
      </c>
      <c r="C500" s="1"/>
      <c r="D500" s="1"/>
      <c r="E500" s="1"/>
      <c r="F500" s="2"/>
      <c r="G500" s="9" t="str">
        <f>IFERROR(INDEX(akva!I:I,MATCH(B500,akva!K:K,0),0),"")</f>
        <v/>
      </c>
      <c r="H500" s="10" t="str">
        <f>IFERROR(INDEX('04-07'!N:N,MATCH(B500,'04-07'!C:C,0),0),"")</f>
        <v/>
      </c>
      <c r="I500" s="10" t="str">
        <f>IFERROR(INDEX('04-21'!X:X,MATCH(B500,'04-21'!Z:Z,0),0),"")</f>
        <v/>
      </c>
      <c r="J500" s="10" t="str">
        <f>IFERROR(INDEX('04-28'!M:M,MATCH(B500,'04-28'!O:O,0),0),"")</f>
        <v/>
      </c>
      <c r="K500" s="10" t="str">
        <f>IFERROR(INDEX('05-26'!Y:Y,MATCH(B500,'05-26'!AA:AA,0),0),"")</f>
        <v/>
      </c>
      <c r="L500" s="10" t="str">
        <f>IFERROR(INDEX('06-16'!X:X,MATCH(B500,'06-16'!Z:Z,0),0),"")</f>
        <v/>
      </c>
      <c r="M500" s="10">
        <f>IFERROR(INDEX('07-08'!S:S,MATCH(B500,'07-08'!B:B,0),0),"")</f>
        <v>722</v>
      </c>
      <c r="N500" s="10" t="str">
        <f>IFERROR(INDEX('07-21'!V:V,MATCH(B500,'07-21'!X:X,0),0),"")</f>
        <v/>
      </c>
      <c r="O500" s="10" t="str">
        <f>IFERROR(INDEX('08-04'!H:H,MATCH(B500,'08-04'!I:I,0),0),"")</f>
        <v/>
      </c>
      <c r="P500" s="10" t="str">
        <f>IFERROR(INDEX('08-05'!R:R,MATCH(B500,'08-05'!S:S,0),0),"")</f>
        <v/>
      </c>
      <c r="Q500" s="10" t="str">
        <f>IFERROR(INDEX('08-18'!U:U,MATCH(B500,'08-18'!V:V,0),0),"")</f>
        <v/>
      </c>
      <c r="R500" s="5" t="str">
        <f>IFERROR(INDEX('09-01'!M:M,MATCH(B500,'09-01'!N:N,0),0),"")</f>
        <v/>
      </c>
      <c r="S500" s="9">
        <f t="shared" si="24"/>
        <v>1</v>
      </c>
      <c r="T500" s="44">
        <f t="shared" si="25"/>
        <v>722</v>
      </c>
      <c r="U500" s="44">
        <f t="shared" si="26"/>
        <v>722</v>
      </c>
      <c r="V500" s="44" t="str">
        <f>IFERROR(SUMPRODUCT(LARGE(G500:R500,{1;2;3;4;5})),"NA")</f>
        <v>NA</v>
      </c>
      <c r="W500" s="45" t="str">
        <f>IFERROR(SUMPRODUCT(LARGE(G500:R500,{1;2;3;4;5;6;7;8;9;10})),"NA")</f>
        <v>NA</v>
      </c>
    </row>
    <row r="501" spans="1:23" s="25" customFormat="1" x14ac:dyDescent="0.25">
      <c r="A501" s="14">
        <v>498</v>
      </c>
      <c r="B501" s="2" t="s">
        <v>3061</v>
      </c>
      <c r="C501" s="1"/>
      <c r="D501" s="1"/>
      <c r="E501" s="1"/>
      <c r="F501" s="2"/>
      <c r="G501" s="9" t="str">
        <f>IFERROR(INDEX(akva!I:I,MATCH(B501,akva!K:K,0),0),"")</f>
        <v/>
      </c>
      <c r="H501" s="10" t="str">
        <f>IFERROR(INDEX('04-07'!N:N,MATCH(B501,'04-07'!C:C,0),0),"")</f>
        <v/>
      </c>
      <c r="I501" s="10" t="str">
        <f>IFERROR(INDEX('04-21'!X:X,MATCH(B501,'04-21'!Z:Z,0),0),"")</f>
        <v/>
      </c>
      <c r="J501" s="10" t="str">
        <f>IFERROR(INDEX('04-28'!M:M,MATCH(B501,'04-28'!O:O,0),0),"")</f>
        <v/>
      </c>
      <c r="K501" s="10" t="str">
        <f>IFERROR(INDEX('05-26'!Y:Y,MATCH(B501,'05-26'!AA:AA,0),0),"")</f>
        <v/>
      </c>
      <c r="L501" s="10" t="str">
        <f>IFERROR(INDEX('06-16'!X:X,MATCH(B501,'06-16'!Z:Z,0),0),"")</f>
        <v/>
      </c>
      <c r="M501" s="10" t="str">
        <f>IFERROR(INDEX('07-08'!S:S,MATCH(B501,'07-08'!B:B,0),0),"")</f>
        <v/>
      </c>
      <c r="N501" s="10" t="str">
        <f>IFERROR(INDEX('07-21'!V:V,MATCH(B501,'07-21'!X:X,0),0),"")</f>
        <v/>
      </c>
      <c r="O501" s="10" t="str">
        <f>IFERROR(INDEX('08-04'!H:H,MATCH(B501,'08-04'!I:I,0),0),"")</f>
        <v/>
      </c>
      <c r="P501" s="10" t="str">
        <f>IFERROR(INDEX('08-05'!R:R,MATCH(B501,'08-05'!S:S,0),0),"")</f>
        <v/>
      </c>
      <c r="Q501" s="10" t="str">
        <f>IFERROR(INDEX('08-18'!U:U,MATCH(B501,'08-18'!V:V,0),0),"")</f>
        <v/>
      </c>
      <c r="R501" s="5">
        <f>IFERROR(INDEX('09-01'!M:M,MATCH(B501,'09-01'!N:N,0),0),"")</f>
        <v>721</v>
      </c>
      <c r="S501" s="9">
        <f t="shared" si="24"/>
        <v>1</v>
      </c>
      <c r="T501" s="44">
        <f t="shared" si="25"/>
        <v>721</v>
      </c>
      <c r="U501" s="44">
        <f t="shared" si="26"/>
        <v>721</v>
      </c>
      <c r="V501" s="44" t="str">
        <f>IFERROR(SUMPRODUCT(LARGE(G501:R501,{1;2;3;4;5})),"NA")</f>
        <v>NA</v>
      </c>
      <c r="W501" s="45" t="str">
        <f>IFERROR(SUMPRODUCT(LARGE(G501:R501,{1;2;3;4;5;6;7;8;9;10})),"NA")</f>
        <v>NA</v>
      </c>
    </row>
    <row r="502" spans="1:23" s="25" customFormat="1" x14ac:dyDescent="0.25">
      <c r="A502" s="14">
        <v>499</v>
      </c>
      <c r="B502" s="2" t="s">
        <v>2803</v>
      </c>
      <c r="C502" s="1"/>
      <c r="D502" s="1"/>
      <c r="E502" s="1"/>
      <c r="F502" s="2"/>
      <c r="G502" s="9" t="str">
        <f>IFERROR(INDEX(akva!I:I,MATCH(B502,akva!K:K,0),0),"")</f>
        <v/>
      </c>
      <c r="H502" s="10" t="str">
        <f>IFERROR(INDEX('04-07'!N:N,MATCH(B502,'04-07'!C:C,0),0),"")</f>
        <v/>
      </c>
      <c r="I502" s="10" t="str">
        <f>IFERROR(INDEX('04-21'!X:X,MATCH(B502,'04-21'!Z:Z,0),0),"")</f>
        <v/>
      </c>
      <c r="J502" s="10" t="str">
        <f>IFERROR(INDEX('04-28'!M:M,MATCH(B502,'04-28'!O:O,0),0),"")</f>
        <v/>
      </c>
      <c r="K502" s="10" t="str">
        <f>IFERROR(INDEX('05-26'!Y:Y,MATCH(B502,'05-26'!AA:AA,0),0),"")</f>
        <v/>
      </c>
      <c r="L502" s="10" t="str">
        <f>IFERROR(INDEX('06-16'!X:X,MATCH(B502,'06-16'!Z:Z,0),0),"")</f>
        <v/>
      </c>
      <c r="M502" s="10" t="str">
        <f>IFERROR(INDEX('07-08'!S:S,MATCH(B502,'07-08'!B:B,0),0),"")</f>
        <v/>
      </c>
      <c r="N502" s="10" t="str">
        <f>IFERROR(INDEX('07-21'!V:V,MATCH(B502,'07-21'!X:X,0),0),"")</f>
        <v/>
      </c>
      <c r="O502" s="10" t="str">
        <f>IFERROR(INDEX('08-04'!H:H,MATCH(B502,'08-04'!I:I,0),0),"")</f>
        <v/>
      </c>
      <c r="P502" s="10" t="str">
        <f>IFERROR(INDEX('08-05'!R:R,MATCH(B502,'08-05'!S:S,0),0),"")</f>
        <v/>
      </c>
      <c r="Q502" s="10">
        <f>IFERROR(INDEX('08-18'!U:U,MATCH(B502,'08-18'!V:V,0),0),"")</f>
        <v>720</v>
      </c>
      <c r="R502" s="5" t="str">
        <f>IFERROR(INDEX('09-01'!M:M,MATCH(B502,'09-01'!N:N,0),0),"")</f>
        <v/>
      </c>
      <c r="S502" s="9">
        <f t="shared" si="24"/>
        <v>1</v>
      </c>
      <c r="T502" s="44">
        <f t="shared" si="25"/>
        <v>720</v>
      </c>
      <c r="U502" s="44">
        <f t="shared" si="26"/>
        <v>720</v>
      </c>
      <c r="V502" s="44" t="str">
        <f>IFERROR(SUMPRODUCT(LARGE(G502:R502,{1;2;3;4;5})),"NA")</f>
        <v>NA</v>
      </c>
      <c r="W502" s="45" t="str">
        <f>IFERROR(SUMPRODUCT(LARGE(G502:R502,{1;2;3;4;5;6;7;8;9;10})),"NA")</f>
        <v>NA</v>
      </c>
    </row>
    <row r="503" spans="1:23" s="25" customFormat="1" x14ac:dyDescent="0.25">
      <c r="A503" s="14">
        <v>500</v>
      </c>
      <c r="B503" s="2" t="s">
        <v>1538</v>
      </c>
      <c r="C503" s="1"/>
      <c r="D503" s="1"/>
      <c r="E503" s="1"/>
      <c r="F503" s="2"/>
      <c r="G503" s="9" t="str">
        <f>IFERROR(INDEX(akva!I:I,MATCH(B503,akva!K:K,0),0),"")</f>
        <v/>
      </c>
      <c r="H503" s="10" t="str">
        <f>IFERROR(INDEX('04-07'!N:N,MATCH(B503,'04-07'!C:C,0),0),"")</f>
        <v/>
      </c>
      <c r="I503" s="10" t="str">
        <f>IFERROR(INDEX('04-21'!X:X,MATCH(B503,'04-21'!Z:Z,0),0),"")</f>
        <v/>
      </c>
      <c r="J503" s="10">
        <f>IFERROR(INDEX('04-28'!M:M,MATCH(B503,'04-28'!O:O,0),0),"")</f>
        <v>720</v>
      </c>
      <c r="K503" s="10" t="str">
        <f>IFERROR(INDEX('05-26'!Y:Y,MATCH(B503,'05-26'!AA:AA,0),0),"")</f>
        <v/>
      </c>
      <c r="L503" s="10" t="str">
        <f>IFERROR(INDEX('06-16'!X:X,MATCH(B503,'06-16'!Z:Z,0),0),"")</f>
        <v/>
      </c>
      <c r="M503" s="10" t="str">
        <f>IFERROR(INDEX('07-08'!S:S,MATCH(B503,'07-08'!B:B,0),0),"")</f>
        <v/>
      </c>
      <c r="N503" s="10" t="str">
        <f>IFERROR(INDEX('07-21'!V:V,MATCH(B503,'07-21'!X:X,0),0),"")</f>
        <v/>
      </c>
      <c r="O503" s="10" t="str">
        <f>IFERROR(INDEX('08-04'!H:H,MATCH(B503,'08-04'!I:I,0),0),"")</f>
        <v/>
      </c>
      <c r="P503" s="10" t="str">
        <f>IFERROR(INDEX('08-05'!R:R,MATCH(B503,'08-05'!S:S,0),0),"")</f>
        <v/>
      </c>
      <c r="Q503" s="10" t="str">
        <f>IFERROR(INDEX('08-18'!U:U,MATCH(B503,'08-18'!V:V,0),0),"")</f>
        <v/>
      </c>
      <c r="R503" s="5" t="str">
        <f>IFERROR(INDEX('09-01'!M:M,MATCH(B503,'09-01'!N:N,0),0),"")</f>
        <v/>
      </c>
      <c r="S503" s="9">
        <f t="shared" si="24"/>
        <v>1</v>
      </c>
      <c r="T503" s="44">
        <f t="shared" si="25"/>
        <v>720</v>
      </c>
      <c r="U503" s="44">
        <f t="shared" si="26"/>
        <v>720</v>
      </c>
      <c r="V503" s="44" t="str">
        <f>IFERROR(SUMPRODUCT(LARGE(G503:R503,{1;2;3;4;5})),"NA")</f>
        <v>NA</v>
      </c>
      <c r="W503" s="45" t="str">
        <f>IFERROR(SUMPRODUCT(LARGE(G503:R503,{1;2;3;4;5;6;7;8;9;10})),"NA")</f>
        <v>NA</v>
      </c>
    </row>
    <row r="504" spans="1:23" s="25" customFormat="1" x14ac:dyDescent="0.25">
      <c r="A504" s="14">
        <v>501</v>
      </c>
      <c r="B504" s="2" t="s">
        <v>2570</v>
      </c>
      <c r="C504" s="1"/>
      <c r="D504" s="1"/>
      <c r="E504" s="1"/>
      <c r="F504" s="2"/>
      <c r="G504" s="9" t="str">
        <f>IFERROR(INDEX(akva!I:I,MATCH(B504,akva!K:K,0),0),"")</f>
        <v/>
      </c>
      <c r="H504" s="10" t="str">
        <f>IFERROR(INDEX('04-07'!N:N,MATCH(B504,'04-07'!C:C,0),0),"")</f>
        <v/>
      </c>
      <c r="I504" s="10" t="str">
        <f>IFERROR(INDEX('04-21'!X:X,MATCH(B504,'04-21'!Z:Z,0),0),"")</f>
        <v/>
      </c>
      <c r="J504" s="10" t="str">
        <f>IFERROR(INDEX('04-28'!M:M,MATCH(B504,'04-28'!O:O,0),0),"")</f>
        <v/>
      </c>
      <c r="K504" s="10" t="str">
        <f>IFERROR(INDEX('05-26'!Y:Y,MATCH(B504,'05-26'!AA:AA,0),0),"")</f>
        <v/>
      </c>
      <c r="L504" s="10" t="str">
        <f>IFERROR(INDEX('06-16'!X:X,MATCH(B504,'06-16'!Z:Z,0),0),"")</f>
        <v/>
      </c>
      <c r="M504" s="10" t="str">
        <f>IFERROR(INDEX('07-08'!S:S,MATCH(B504,'07-08'!B:B,0),0),"")</f>
        <v/>
      </c>
      <c r="N504" s="10" t="str">
        <f>IFERROR(INDEX('07-21'!V:V,MATCH(B504,'07-21'!X:X,0),0),"")</f>
        <v/>
      </c>
      <c r="O504" s="10" t="str">
        <f>IFERROR(INDEX('08-04'!H:H,MATCH(B504,'08-04'!I:I,0),0),"")</f>
        <v/>
      </c>
      <c r="P504" s="10">
        <f>IFERROR(INDEX('08-05'!R:R,MATCH(B504,'08-05'!S:S,0),0),"")</f>
        <v>719</v>
      </c>
      <c r="Q504" s="10" t="str">
        <f>IFERROR(INDEX('08-18'!U:U,MATCH(B504,'08-18'!V:V,0),0),"")</f>
        <v/>
      </c>
      <c r="R504" s="5" t="str">
        <f>IFERROR(INDEX('09-01'!M:M,MATCH(B504,'09-01'!N:N,0),0),"")</f>
        <v/>
      </c>
      <c r="S504" s="9">
        <f t="shared" si="24"/>
        <v>1</v>
      </c>
      <c r="T504" s="44">
        <f t="shared" si="25"/>
        <v>719</v>
      </c>
      <c r="U504" s="44">
        <f t="shared" si="26"/>
        <v>719</v>
      </c>
      <c r="V504" s="44" t="str">
        <f>IFERROR(SUMPRODUCT(LARGE(G504:R504,{1;2;3;4;5})),"NA")</f>
        <v>NA</v>
      </c>
      <c r="W504" s="45" t="str">
        <f>IFERROR(SUMPRODUCT(LARGE(G504:R504,{1;2;3;4;5;6;7;8;9;10})),"NA")</f>
        <v>NA</v>
      </c>
    </row>
    <row r="505" spans="1:23" s="25" customFormat="1" x14ac:dyDescent="0.25">
      <c r="A505" s="14">
        <v>502</v>
      </c>
      <c r="B505" s="2" t="s">
        <v>2063</v>
      </c>
      <c r="C505" s="1"/>
      <c r="D505" s="1"/>
      <c r="E505" s="1"/>
      <c r="F505" s="2"/>
      <c r="G505" s="9" t="str">
        <f>IFERROR(INDEX(akva!I:I,MATCH(B505,akva!K:K,0),0),"")</f>
        <v/>
      </c>
      <c r="H505" s="10" t="str">
        <f>IFERROR(INDEX('04-07'!N:N,MATCH(B505,'04-07'!C:C,0),0),"")</f>
        <v/>
      </c>
      <c r="I505" s="10" t="str">
        <f>IFERROR(INDEX('04-21'!X:X,MATCH(B505,'04-21'!Z:Z,0),0),"")</f>
        <v/>
      </c>
      <c r="J505" s="10" t="str">
        <f>IFERROR(INDEX('04-28'!M:M,MATCH(B505,'04-28'!O:O,0),0),"")</f>
        <v/>
      </c>
      <c r="K505" s="10" t="str">
        <f>IFERROR(INDEX('05-26'!Y:Y,MATCH(B505,'05-26'!AA:AA,0),0),"")</f>
        <v/>
      </c>
      <c r="L505" s="10" t="str">
        <f>IFERROR(INDEX('06-16'!X:X,MATCH(B505,'06-16'!Z:Z,0),0),"")</f>
        <v/>
      </c>
      <c r="M505" s="10">
        <f>IFERROR(INDEX('07-08'!S:S,MATCH(B505,'07-08'!B:B,0),0),"")</f>
        <v>718</v>
      </c>
      <c r="N505" s="10" t="str">
        <f>IFERROR(INDEX('07-21'!V:V,MATCH(B505,'07-21'!X:X,0),0),"")</f>
        <v/>
      </c>
      <c r="O505" s="10" t="str">
        <f>IFERROR(INDEX('08-04'!H:H,MATCH(B505,'08-04'!I:I,0),0),"")</f>
        <v/>
      </c>
      <c r="P505" s="10" t="str">
        <f>IFERROR(INDEX('08-05'!R:R,MATCH(B505,'08-05'!S:S,0),0),"")</f>
        <v/>
      </c>
      <c r="Q505" s="10" t="str">
        <f>IFERROR(INDEX('08-18'!U:U,MATCH(B505,'08-18'!V:V,0),0),"")</f>
        <v/>
      </c>
      <c r="R505" s="5" t="str">
        <f>IFERROR(INDEX('09-01'!M:M,MATCH(B505,'09-01'!N:N,0),0),"")</f>
        <v/>
      </c>
      <c r="S505" s="9">
        <f t="shared" si="24"/>
        <v>1</v>
      </c>
      <c r="T505" s="44">
        <f t="shared" si="25"/>
        <v>718</v>
      </c>
      <c r="U505" s="44">
        <f t="shared" si="26"/>
        <v>718</v>
      </c>
      <c r="V505" s="44" t="str">
        <f>IFERROR(SUMPRODUCT(LARGE(G505:R505,{1;2;3;4;5})),"NA")</f>
        <v>NA</v>
      </c>
      <c r="W505" s="45" t="str">
        <f>IFERROR(SUMPRODUCT(LARGE(G505:R505,{1;2;3;4;5;6;7;8;9;10})),"NA")</f>
        <v>NA</v>
      </c>
    </row>
    <row r="506" spans="1:23" s="25" customFormat="1" x14ac:dyDescent="0.25">
      <c r="A506" s="14">
        <v>503</v>
      </c>
      <c r="B506" s="2" t="s">
        <v>2328</v>
      </c>
      <c r="C506" s="1"/>
      <c r="D506" s="1"/>
      <c r="E506" s="1"/>
      <c r="F506" s="2"/>
      <c r="G506" s="9" t="str">
        <f>IFERROR(INDEX(akva!I:I,MATCH(B506,akva!K:K,0),0),"")</f>
        <v/>
      </c>
      <c r="H506" s="10" t="str">
        <f>IFERROR(INDEX('04-07'!N:N,MATCH(B506,'04-07'!C:C,0),0),"")</f>
        <v/>
      </c>
      <c r="I506" s="10" t="str">
        <f>IFERROR(INDEX('04-21'!X:X,MATCH(B506,'04-21'!Z:Z,0),0),"")</f>
        <v/>
      </c>
      <c r="J506" s="10" t="str">
        <f>IFERROR(INDEX('04-28'!M:M,MATCH(B506,'04-28'!O:O,0),0),"")</f>
        <v/>
      </c>
      <c r="K506" s="10" t="str">
        <f>IFERROR(INDEX('05-26'!Y:Y,MATCH(B506,'05-26'!AA:AA,0),0),"")</f>
        <v/>
      </c>
      <c r="L506" s="10" t="str">
        <f>IFERROR(INDEX('06-16'!X:X,MATCH(B506,'06-16'!Z:Z,0),0),"")</f>
        <v/>
      </c>
      <c r="M506" s="10" t="str">
        <f>IFERROR(INDEX('07-08'!S:S,MATCH(B506,'07-08'!B:B,0),0),"")</f>
        <v/>
      </c>
      <c r="N506" s="10">
        <f>IFERROR(INDEX('07-21'!V:V,MATCH(B506,'07-21'!X:X,0),0),"")</f>
        <v>718</v>
      </c>
      <c r="O506" s="10" t="str">
        <f>IFERROR(INDEX('08-04'!H:H,MATCH(B506,'08-04'!I:I,0),0),"")</f>
        <v/>
      </c>
      <c r="P506" s="10" t="str">
        <f>IFERROR(INDEX('08-05'!R:R,MATCH(B506,'08-05'!S:S,0),0),"")</f>
        <v/>
      </c>
      <c r="Q506" s="10" t="str">
        <f>IFERROR(INDEX('08-18'!U:U,MATCH(B506,'08-18'!V:V,0),0),"")</f>
        <v/>
      </c>
      <c r="R506" s="5" t="str">
        <f>IFERROR(INDEX('09-01'!M:M,MATCH(B506,'09-01'!N:N,0),0),"")</f>
        <v/>
      </c>
      <c r="S506" s="9">
        <f t="shared" si="24"/>
        <v>1</v>
      </c>
      <c r="T506" s="44">
        <f t="shared" si="25"/>
        <v>718</v>
      </c>
      <c r="U506" s="44">
        <f t="shared" si="26"/>
        <v>718</v>
      </c>
      <c r="V506" s="44" t="str">
        <f>IFERROR(SUMPRODUCT(LARGE(G506:R506,{1;2;3;4;5})),"NA")</f>
        <v>NA</v>
      </c>
      <c r="W506" s="45" t="str">
        <f>IFERROR(SUMPRODUCT(LARGE(G506:R506,{1;2;3;4;5;6;7;8;9;10})),"NA")</f>
        <v>NA</v>
      </c>
    </row>
    <row r="507" spans="1:23" s="25" customFormat="1" x14ac:dyDescent="0.25">
      <c r="A507" s="14">
        <v>504</v>
      </c>
      <c r="B507" s="2" t="s">
        <v>727</v>
      </c>
      <c r="C507" s="1"/>
      <c r="D507" s="1"/>
      <c r="E507" s="1"/>
      <c r="F507" s="2"/>
      <c r="G507" s="9" t="str">
        <f>IFERROR(INDEX(akva!I:I,MATCH(B507,akva!K:K,0),0),"")</f>
        <v/>
      </c>
      <c r="H507" s="10">
        <f>IFERROR(INDEX('04-07'!N:N,MATCH(B507,'04-07'!C:C,0),0),"")</f>
        <v>718</v>
      </c>
      <c r="I507" s="10" t="str">
        <f>IFERROR(INDEX('04-21'!X:X,MATCH(B507,'04-21'!Z:Z,0),0),"")</f>
        <v/>
      </c>
      <c r="J507" s="10" t="str">
        <f>IFERROR(INDEX('04-28'!M:M,MATCH(B507,'04-28'!O:O,0),0),"")</f>
        <v/>
      </c>
      <c r="K507" s="10" t="str">
        <f>IFERROR(INDEX('05-26'!Y:Y,MATCH(B507,'05-26'!AA:AA,0),0),"")</f>
        <v/>
      </c>
      <c r="L507" s="10" t="str">
        <f>IFERROR(INDEX('06-16'!X:X,MATCH(B507,'06-16'!Z:Z,0),0),"")</f>
        <v/>
      </c>
      <c r="M507" s="10" t="str">
        <f>IFERROR(INDEX('07-08'!S:S,MATCH(B507,'07-08'!B:B,0),0),"")</f>
        <v/>
      </c>
      <c r="N507" s="10" t="str">
        <f>IFERROR(INDEX('07-21'!V:V,MATCH(B507,'07-21'!X:X,0),0),"")</f>
        <v/>
      </c>
      <c r="O507" s="10" t="str">
        <f>IFERROR(INDEX('08-04'!H:H,MATCH(B507,'08-04'!I:I,0),0),"")</f>
        <v/>
      </c>
      <c r="P507" s="10" t="str">
        <f>IFERROR(INDEX('08-05'!R:R,MATCH(B507,'08-05'!S:S,0),0),"")</f>
        <v/>
      </c>
      <c r="Q507" s="10" t="str">
        <f>IFERROR(INDEX('08-18'!U:U,MATCH(B507,'08-18'!V:V,0),0),"")</f>
        <v/>
      </c>
      <c r="R507" s="5" t="str">
        <f>IFERROR(INDEX('09-01'!M:M,MATCH(B507,'09-01'!N:N,0),0),"")</f>
        <v/>
      </c>
      <c r="S507" s="9">
        <f t="shared" si="24"/>
        <v>1</v>
      </c>
      <c r="T507" s="44">
        <f t="shared" si="25"/>
        <v>718</v>
      </c>
      <c r="U507" s="44">
        <f t="shared" si="26"/>
        <v>718</v>
      </c>
      <c r="V507" s="44" t="str">
        <f>IFERROR(SUMPRODUCT(LARGE(G507:R507,{1;2;3;4;5})),"NA")</f>
        <v>NA</v>
      </c>
      <c r="W507" s="45" t="str">
        <f>IFERROR(SUMPRODUCT(LARGE(G507:R507,{1;2;3;4;5;6;7;8;9;10})),"NA")</f>
        <v>NA</v>
      </c>
    </row>
    <row r="508" spans="1:23" s="25" customFormat="1" x14ac:dyDescent="0.25">
      <c r="A508" s="14">
        <v>505</v>
      </c>
      <c r="B508" s="2" t="s">
        <v>2064</v>
      </c>
      <c r="C508" s="1"/>
      <c r="D508" s="1"/>
      <c r="E508" s="1"/>
      <c r="F508" s="2"/>
      <c r="G508" s="9" t="str">
        <f>IFERROR(INDEX(akva!I:I,MATCH(B508,akva!K:K,0),0),"")</f>
        <v/>
      </c>
      <c r="H508" s="10" t="str">
        <f>IFERROR(INDEX('04-07'!N:N,MATCH(B508,'04-07'!C:C,0),0),"")</f>
        <v/>
      </c>
      <c r="I508" s="10" t="str">
        <f>IFERROR(INDEX('04-21'!X:X,MATCH(B508,'04-21'!Z:Z,0),0),"")</f>
        <v/>
      </c>
      <c r="J508" s="10" t="str">
        <f>IFERROR(INDEX('04-28'!M:M,MATCH(B508,'04-28'!O:O,0),0),"")</f>
        <v/>
      </c>
      <c r="K508" s="10" t="str">
        <f>IFERROR(INDEX('05-26'!Y:Y,MATCH(B508,'05-26'!AA:AA,0),0),"")</f>
        <v/>
      </c>
      <c r="L508" s="10" t="str">
        <f>IFERROR(INDEX('06-16'!X:X,MATCH(B508,'06-16'!Z:Z,0),0),"")</f>
        <v/>
      </c>
      <c r="M508" s="10">
        <f>IFERROR(INDEX('07-08'!S:S,MATCH(B508,'07-08'!B:B,0),0),"")</f>
        <v>717</v>
      </c>
      <c r="N508" s="10" t="str">
        <f>IFERROR(INDEX('07-21'!V:V,MATCH(B508,'07-21'!X:X,0),0),"")</f>
        <v/>
      </c>
      <c r="O508" s="10" t="str">
        <f>IFERROR(INDEX('08-04'!H:H,MATCH(B508,'08-04'!I:I,0),0),"")</f>
        <v/>
      </c>
      <c r="P508" s="10" t="str">
        <f>IFERROR(INDEX('08-05'!R:R,MATCH(B508,'08-05'!S:S,0),0),"")</f>
        <v/>
      </c>
      <c r="Q508" s="10" t="str">
        <f>IFERROR(INDEX('08-18'!U:U,MATCH(B508,'08-18'!V:V,0),0),"")</f>
        <v/>
      </c>
      <c r="R508" s="5" t="str">
        <f>IFERROR(INDEX('09-01'!M:M,MATCH(B508,'09-01'!N:N,0),0),"")</f>
        <v/>
      </c>
      <c r="S508" s="9">
        <f t="shared" si="24"/>
        <v>1</v>
      </c>
      <c r="T508" s="44">
        <f t="shared" si="25"/>
        <v>717</v>
      </c>
      <c r="U508" s="44">
        <f t="shared" si="26"/>
        <v>717</v>
      </c>
      <c r="V508" s="44" t="str">
        <f>IFERROR(SUMPRODUCT(LARGE(G508:R508,{1;2;3;4;5})),"NA")</f>
        <v>NA</v>
      </c>
      <c r="W508" s="45" t="str">
        <f>IFERROR(SUMPRODUCT(LARGE(G508:R508,{1;2;3;4;5;6;7;8;9;10})),"NA")</f>
        <v>NA</v>
      </c>
    </row>
    <row r="509" spans="1:23" s="25" customFormat="1" x14ac:dyDescent="0.25">
      <c r="A509" s="14">
        <v>506</v>
      </c>
      <c r="B509" s="2" t="s">
        <v>2065</v>
      </c>
      <c r="C509" s="1"/>
      <c r="D509" s="1"/>
      <c r="E509" s="1"/>
      <c r="F509" s="2"/>
      <c r="G509" s="9" t="str">
        <f>IFERROR(INDEX(akva!I:I,MATCH(B509,akva!K:K,0),0),"")</f>
        <v/>
      </c>
      <c r="H509" s="10" t="str">
        <f>IFERROR(INDEX('04-07'!N:N,MATCH(B509,'04-07'!C:C,0),0),"")</f>
        <v/>
      </c>
      <c r="I509" s="10" t="str">
        <f>IFERROR(INDEX('04-21'!X:X,MATCH(B509,'04-21'!Z:Z,0),0),"")</f>
        <v/>
      </c>
      <c r="J509" s="10" t="str">
        <f>IFERROR(INDEX('04-28'!M:M,MATCH(B509,'04-28'!O:O,0),0),"")</f>
        <v/>
      </c>
      <c r="K509" s="10" t="str">
        <f>IFERROR(INDEX('05-26'!Y:Y,MATCH(B509,'05-26'!AA:AA,0),0),"")</f>
        <v/>
      </c>
      <c r="L509" s="10" t="str">
        <f>IFERROR(INDEX('06-16'!X:X,MATCH(B509,'06-16'!Z:Z,0),0),"")</f>
        <v/>
      </c>
      <c r="M509" s="10">
        <f>IFERROR(INDEX('07-08'!S:S,MATCH(B509,'07-08'!B:B,0),0),"")</f>
        <v>714</v>
      </c>
      <c r="N509" s="10" t="str">
        <f>IFERROR(INDEX('07-21'!V:V,MATCH(B509,'07-21'!X:X,0),0),"")</f>
        <v/>
      </c>
      <c r="O509" s="10" t="str">
        <f>IFERROR(INDEX('08-04'!H:H,MATCH(B509,'08-04'!I:I,0),0),"")</f>
        <v/>
      </c>
      <c r="P509" s="10" t="str">
        <f>IFERROR(INDEX('08-05'!R:R,MATCH(B509,'08-05'!S:S,0),0),"")</f>
        <v/>
      </c>
      <c r="Q509" s="10" t="str">
        <f>IFERROR(INDEX('08-18'!U:U,MATCH(B509,'08-18'!V:V,0),0),"")</f>
        <v/>
      </c>
      <c r="R509" s="5" t="str">
        <f>IFERROR(INDEX('09-01'!M:M,MATCH(B509,'09-01'!N:N,0),0),"")</f>
        <v/>
      </c>
      <c r="S509" s="9">
        <f t="shared" si="24"/>
        <v>1</v>
      </c>
      <c r="T509" s="44">
        <f t="shared" si="25"/>
        <v>714</v>
      </c>
      <c r="U509" s="44">
        <f t="shared" si="26"/>
        <v>714</v>
      </c>
      <c r="V509" s="44" t="str">
        <f>IFERROR(SUMPRODUCT(LARGE(G509:R509,{1;2;3;4;5})),"NA")</f>
        <v>NA</v>
      </c>
      <c r="W509" s="45" t="str">
        <f>IFERROR(SUMPRODUCT(LARGE(G509:R509,{1;2;3;4;5;6;7;8;9;10})),"NA")</f>
        <v>NA</v>
      </c>
    </row>
    <row r="510" spans="1:23" s="25" customFormat="1" x14ac:dyDescent="0.25">
      <c r="A510" s="14">
        <v>507</v>
      </c>
      <c r="B510" s="2" t="s">
        <v>1755</v>
      </c>
      <c r="C510" s="1"/>
      <c r="D510" s="1"/>
      <c r="E510" s="1"/>
      <c r="F510" s="2"/>
      <c r="G510" s="9" t="str">
        <f>IFERROR(INDEX(akva!I:I,MATCH(B510,akva!K:K,0),0),"")</f>
        <v/>
      </c>
      <c r="H510" s="10" t="str">
        <f>IFERROR(INDEX('04-07'!N:N,MATCH(B510,'04-07'!C:C,0),0),"")</f>
        <v/>
      </c>
      <c r="I510" s="10" t="str">
        <f>IFERROR(INDEX('04-21'!X:X,MATCH(B510,'04-21'!Z:Z,0),0),"")</f>
        <v/>
      </c>
      <c r="J510" s="10" t="str">
        <f>IFERROR(INDEX('04-28'!M:M,MATCH(B510,'04-28'!O:O,0),0),"")</f>
        <v/>
      </c>
      <c r="K510" s="10">
        <f>IFERROR(INDEX('05-26'!Y:Y,MATCH(B510,'05-26'!AA:AA,0),0),"")</f>
        <v>713</v>
      </c>
      <c r="L510" s="10" t="str">
        <f>IFERROR(INDEX('06-16'!X:X,MATCH(B510,'06-16'!Z:Z,0),0),"")</f>
        <v/>
      </c>
      <c r="M510" s="10" t="str">
        <f>IFERROR(INDEX('07-08'!S:S,MATCH(B510,'07-08'!B:B,0),0),"")</f>
        <v/>
      </c>
      <c r="N510" s="10" t="str">
        <f>IFERROR(INDEX('07-21'!V:V,MATCH(B510,'07-21'!X:X,0),0),"")</f>
        <v/>
      </c>
      <c r="O510" s="10" t="str">
        <f>IFERROR(INDEX('08-04'!H:H,MATCH(B510,'08-04'!I:I,0),0),"")</f>
        <v/>
      </c>
      <c r="P510" s="10" t="str">
        <f>IFERROR(INDEX('08-05'!R:R,MATCH(B510,'08-05'!S:S,0),0),"")</f>
        <v/>
      </c>
      <c r="Q510" s="10" t="str">
        <f>IFERROR(INDEX('08-18'!U:U,MATCH(B510,'08-18'!V:V,0),0),"")</f>
        <v/>
      </c>
      <c r="R510" s="5" t="str">
        <f>IFERROR(INDEX('09-01'!M:M,MATCH(B510,'09-01'!N:N,0),0),"")</f>
        <v/>
      </c>
      <c r="S510" s="9">
        <f t="shared" si="24"/>
        <v>1</v>
      </c>
      <c r="T510" s="44">
        <f t="shared" si="25"/>
        <v>713</v>
      </c>
      <c r="U510" s="44">
        <f t="shared" si="26"/>
        <v>713</v>
      </c>
      <c r="V510" s="44" t="str">
        <f>IFERROR(SUMPRODUCT(LARGE(G510:R510,{1;2;3;4;5})),"NA")</f>
        <v>NA</v>
      </c>
      <c r="W510" s="45" t="str">
        <f>IFERROR(SUMPRODUCT(LARGE(G510:R510,{1;2;3;4;5;6;7;8;9;10})),"NA")</f>
        <v>NA</v>
      </c>
    </row>
    <row r="511" spans="1:23" s="25" customFormat="1" x14ac:dyDescent="0.25">
      <c r="A511" s="14">
        <v>508</v>
      </c>
      <c r="B511" s="2" t="s">
        <v>2067</v>
      </c>
      <c r="C511" s="1"/>
      <c r="D511" s="1"/>
      <c r="E511" s="1"/>
      <c r="F511" s="2"/>
      <c r="G511" s="9" t="str">
        <f>IFERROR(INDEX(akva!I:I,MATCH(B511,akva!K:K,0),0),"")</f>
        <v/>
      </c>
      <c r="H511" s="10" t="str">
        <f>IFERROR(INDEX('04-07'!N:N,MATCH(B511,'04-07'!C:C,0),0),"")</f>
        <v/>
      </c>
      <c r="I511" s="10" t="str">
        <f>IFERROR(INDEX('04-21'!X:X,MATCH(B511,'04-21'!Z:Z,0),0),"")</f>
        <v/>
      </c>
      <c r="J511" s="10" t="str">
        <f>IFERROR(INDEX('04-28'!M:M,MATCH(B511,'04-28'!O:O,0),0),"")</f>
        <v/>
      </c>
      <c r="K511" s="10" t="str">
        <f>IFERROR(INDEX('05-26'!Y:Y,MATCH(B511,'05-26'!AA:AA,0),0),"")</f>
        <v/>
      </c>
      <c r="L511" s="10" t="str">
        <f>IFERROR(INDEX('06-16'!X:X,MATCH(B511,'06-16'!Z:Z,0),0),"")</f>
        <v/>
      </c>
      <c r="M511" s="10">
        <f>IFERROR(INDEX('07-08'!S:S,MATCH(B511,'07-08'!B:B,0),0),"")</f>
        <v>712</v>
      </c>
      <c r="N511" s="10" t="str">
        <f>IFERROR(INDEX('07-21'!V:V,MATCH(B511,'07-21'!X:X,0),0),"")</f>
        <v/>
      </c>
      <c r="O511" s="10" t="str">
        <f>IFERROR(INDEX('08-04'!H:H,MATCH(B511,'08-04'!I:I,0),0),"")</f>
        <v/>
      </c>
      <c r="P511" s="10" t="str">
        <f>IFERROR(INDEX('08-05'!R:R,MATCH(B511,'08-05'!S:S,0),0),"")</f>
        <v/>
      </c>
      <c r="Q511" s="10" t="str">
        <f>IFERROR(INDEX('08-18'!U:U,MATCH(B511,'08-18'!V:V,0),0),"")</f>
        <v/>
      </c>
      <c r="R511" s="5" t="str">
        <f>IFERROR(INDEX('09-01'!M:M,MATCH(B511,'09-01'!N:N,0),0),"")</f>
        <v/>
      </c>
      <c r="S511" s="9">
        <f t="shared" si="24"/>
        <v>1</v>
      </c>
      <c r="T511" s="44">
        <f t="shared" si="25"/>
        <v>712</v>
      </c>
      <c r="U511" s="44">
        <f t="shared" si="26"/>
        <v>712</v>
      </c>
      <c r="V511" s="44" t="str">
        <f>IFERROR(SUMPRODUCT(LARGE(G511:R511,{1;2;3;4;5})),"NA")</f>
        <v>NA</v>
      </c>
      <c r="W511" s="45" t="str">
        <f>IFERROR(SUMPRODUCT(LARGE(G511:R511,{1;2;3;4;5;6;7;8;9;10})),"NA")</f>
        <v>NA</v>
      </c>
    </row>
    <row r="512" spans="1:23" s="25" customFormat="1" x14ac:dyDescent="0.25">
      <c r="A512" s="14">
        <v>509</v>
      </c>
      <c r="B512" s="2" t="s">
        <v>3062</v>
      </c>
      <c r="C512" s="1"/>
      <c r="D512" s="1"/>
      <c r="E512" s="1"/>
      <c r="F512" s="2"/>
      <c r="G512" s="9" t="str">
        <f>IFERROR(INDEX(akva!I:I,MATCH(B512,akva!K:K,0),0),"")</f>
        <v/>
      </c>
      <c r="H512" s="10" t="str">
        <f>IFERROR(INDEX('04-07'!N:N,MATCH(B512,'04-07'!C:C,0),0),"")</f>
        <v/>
      </c>
      <c r="I512" s="10" t="str">
        <f>IFERROR(INDEX('04-21'!X:X,MATCH(B512,'04-21'!Z:Z,0),0),"")</f>
        <v/>
      </c>
      <c r="J512" s="10" t="str">
        <f>IFERROR(INDEX('04-28'!M:M,MATCH(B512,'04-28'!O:O,0),0),"")</f>
        <v/>
      </c>
      <c r="K512" s="10" t="str">
        <f>IFERROR(INDEX('05-26'!Y:Y,MATCH(B512,'05-26'!AA:AA,0),0),"")</f>
        <v/>
      </c>
      <c r="L512" s="10" t="str">
        <f>IFERROR(INDEX('06-16'!X:X,MATCH(B512,'06-16'!Z:Z,0),0),"")</f>
        <v/>
      </c>
      <c r="M512" s="10" t="str">
        <f>IFERROR(INDEX('07-08'!S:S,MATCH(B512,'07-08'!B:B,0),0),"")</f>
        <v/>
      </c>
      <c r="N512" s="10" t="str">
        <f>IFERROR(INDEX('07-21'!V:V,MATCH(B512,'07-21'!X:X,0),0),"")</f>
        <v/>
      </c>
      <c r="O512" s="10" t="str">
        <f>IFERROR(INDEX('08-04'!H:H,MATCH(B512,'08-04'!I:I,0),0),"")</f>
        <v/>
      </c>
      <c r="P512" s="10" t="str">
        <f>IFERROR(INDEX('08-05'!R:R,MATCH(B512,'08-05'!S:S,0),0),"")</f>
        <v/>
      </c>
      <c r="Q512" s="10" t="str">
        <f>IFERROR(INDEX('08-18'!U:U,MATCH(B512,'08-18'!V:V,0),0),"")</f>
        <v/>
      </c>
      <c r="R512" s="5">
        <f>IFERROR(INDEX('09-01'!M:M,MATCH(B512,'09-01'!N:N,0),0),"")</f>
        <v>712</v>
      </c>
      <c r="S512" s="9">
        <f t="shared" si="24"/>
        <v>1</v>
      </c>
      <c r="T512" s="44">
        <f t="shared" si="25"/>
        <v>712</v>
      </c>
      <c r="U512" s="44">
        <f t="shared" si="26"/>
        <v>712</v>
      </c>
      <c r="V512" s="44" t="str">
        <f>IFERROR(SUMPRODUCT(LARGE(G512:R512,{1;2;3;4;5})),"NA")</f>
        <v>NA</v>
      </c>
      <c r="W512" s="45" t="str">
        <f>IFERROR(SUMPRODUCT(LARGE(G512:R512,{1;2;3;4;5;6;7;8;9;10})),"NA")</f>
        <v>NA</v>
      </c>
    </row>
    <row r="513" spans="1:23" s="25" customFormat="1" x14ac:dyDescent="0.25">
      <c r="A513" s="14">
        <v>510</v>
      </c>
      <c r="B513" s="2" t="s">
        <v>2117</v>
      </c>
      <c r="C513" s="1"/>
      <c r="D513" s="1"/>
      <c r="E513" s="1"/>
      <c r="F513" s="2"/>
      <c r="G513" s="9" t="str">
        <f>IFERROR(INDEX(akva!I:I,MATCH(B513,akva!K:K,0),0),"")</f>
        <v/>
      </c>
      <c r="H513" s="10" t="str">
        <f>IFERROR(INDEX('04-07'!N:N,MATCH(B513,'04-07'!C:C,0),0),"")</f>
        <v/>
      </c>
      <c r="I513" s="10" t="str">
        <f>IFERROR(INDEX('04-21'!X:X,MATCH(B513,'04-21'!Z:Z,0),0),"")</f>
        <v/>
      </c>
      <c r="J513" s="10" t="str">
        <f>IFERROR(INDEX('04-28'!M:M,MATCH(B513,'04-28'!O:O,0),0),"")</f>
        <v/>
      </c>
      <c r="K513" s="10" t="str">
        <f>IFERROR(INDEX('05-26'!Y:Y,MATCH(B513,'05-26'!AA:AA,0),0),"")</f>
        <v/>
      </c>
      <c r="L513" s="10" t="str">
        <f>IFERROR(INDEX('06-16'!X:X,MATCH(B513,'06-16'!Z:Z,0),0),"")</f>
        <v/>
      </c>
      <c r="M513" s="10">
        <f>IFERROR(INDEX('07-08'!S:S,MATCH(B513,'07-08'!B:B,0),0),"")</f>
        <v>710</v>
      </c>
      <c r="N513" s="10" t="str">
        <f>IFERROR(INDEX('07-21'!V:V,MATCH(B513,'07-21'!X:X,0),0),"")</f>
        <v/>
      </c>
      <c r="O513" s="10" t="str">
        <f>IFERROR(INDEX('08-04'!H:H,MATCH(B513,'08-04'!I:I,0),0),"")</f>
        <v/>
      </c>
      <c r="P513" s="10" t="str">
        <f>IFERROR(INDEX('08-05'!R:R,MATCH(B513,'08-05'!S:S,0),0),"")</f>
        <v/>
      </c>
      <c r="Q513" s="10" t="str">
        <f>IFERROR(INDEX('08-18'!U:U,MATCH(B513,'08-18'!V:V,0),0),"")</f>
        <v/>
      </c>
      <c r="R513" s="5" t="str">
        <f>IFERROR(INDEX('09-01'!M:M,MATCH(B513,'09-01'!N:N,0),0),"")</f>
        <v/>
      </c>
      <c r="S513" s="9">
        <f t="shared" si="24"/>
        <v>1</v>
      </c>
      <c r="T513" s="44">
        <f t="shared" si="25"/>
        <v>710</v>
      </c>
      <c r="U513" s="44">
        <f t="shared" si="26"/>
        <v>710</v>
      </c>
      <c r="V513" s="44" t="str">
        <f>IFERROR(SUMPRODUCT(LARGE(G513:R513,{1;2;3;4;5})),"NA")</f>
        <v>NA</v>
      </c>
      <c r="W513" s="45" t="str">
        <f>IFERROR(SUMPRODUCT(LARGE(G513:R513,{1;2;3;4;5;6;7;8;9;10})),"NA")</f>
        <v>NA</v>
      </c>
    </row>
    <row r="514" spans="1:23" s="25" customFormat="1" x14ac:dyDescent="0.25">
      <c r="A514" s="14">
        <v>511</v>
      </c>
      <c r="B514" s="2" t="s">
        <v>3063</v>
      </c>
      <c r="C514" s="1"/>
      <c r="D514" s="1"/>
      <c r="E514" s="1"/>
      <c r="F514" s="2"/>
      <c r="G514" s="9" t="str">
        <f>IFERROR(INDEX(akva!I:I,MATCH(B514,akva!K:K,0),0),"")</f>
        <v/>
      </c>
      <c r="H514" s="10" t="str">
        <f>IFERROR(INDEX('04-07'!N:N,MATCH(B514,'04-07'!C:C,0),0),"")</f>
        <v/>
      </c>
      <c r="I514" s="10" t="str">
        <f>IFERROR(INDEX('04-21'!X:X,MATCH(B514,'04-21'!Z:Z,0),0),"")</f>
        <v/>
      </c>
      <c r="J514" s="10" t="str">
        <f>IFERROR(INDEX('04-28'!M:M,MATCH(B514,'04-28'!O:O,0),0),"")</f>
        <v/>
      </c>
      <c r="K514" s="10" t="str">
        <f>IFERROR(INDEX('05-26'!Y:Y,MATCH(B514,'05-26'!AA:AA,0),0),"")</f>
        <v/>
      </c>
      <c r="L514" s="10" t="str">
        <f>IFERROR(INDEX('06-16'!X:X,MATCH(B514,'06-16'!Z:Z,0),0),"")</f>
        <v/>
      </c>
      <c r="M514" s="10" t="str">
        <f>IFERROR(INDEX('07-08'!S:S,MATCH(B514,'07-08'!B:B,0),0),"")</f>
        <v/>
      </c>
      <c r="N514" s="10" t="str">
        <f>IFERROR(INDEX('07-21'!V:V,MATCH(B514,'07-21'!X:X,0),0),"")</f>
        <v/>
      </c>
      <c r="O514" s="10" t="str">
        <f>IFERROR(INDEX('08-04'!H:H,MATCH(B514,'08-04'!I:I,0),0),"")</f>
        <v/>
      </c>
      <c r="P514" s="10" t="str">
        <f>IFERROR(INDEX('08-05'!R:R,MATCH(B514,'08-05'!S:S,0),0),"")</f>
        <v/>
      </c>
      <c r="Q514" s="10" t="str">
        <f>IFERROR(INDEX('08-18'!U:U,MATCH(B514,'08-18'!V:V,0),0),"")</f>
        <v/>
      </c>
      <c r="R514" s="5">
        <f>IFERROR(INDEX('09-01'!M:M,MATCH(B514,'09-01'!N:N,0),0),"")</f>
        <v>708</v>
      </c>
      <c r="S514" s="9">
        <f t="shared" si="24"/>
        <v>1</v>
      </c>
      <c r="T514" s="44">
        <f t="shared" si="25"/>
        <v>708</v>
      </c>
      <c r="U514" s="44">
        <f t="shared" si="26"/>
        <v>708</v>
      </c>
      <c r="V514" s="44" t="str">
        <f>IFERROR(SUMPRODUCT(LARGE(G514:R514,{1;2;3;4;5})),"NA")</f>
        <v>NA</v>
      </c>
      <c r="W514" s="45" t="str">
        <f>IFERROR(SUMPRODUCT(LARGE(G514:R514,{1;2;3;4;5;6;7;8;9;10})),"NA")</f>
        <v>NA</v>
      </c>
    </row>
    <row r="515" spans="1:23" s="25" customFormat="1" x14ac:dyDescent="0.25">
      <c r="A515" s="14">
        <v>512</v>
      </c>
      <c r="B515" s="2" t="s">
        <v>1461</v>
      </c>
      <c r="C515" s="1"/>
      <c r="D515" s="1"/>
      <c r="E515" s="1"/>
      <c r="F515" s="2"/>
      <c r="G515" s="9" t="str">
        <f>IFERROR(INDEX(akva!I:I,MATCH(B515,akva!K:K,0),0),"")</f>
        <v/>
      </c>
      <c r="H515" s="10" t="str">
        <f>IFERROR(INDEX('04-07'!N:N,MATCH(B515,'04-07'!C:C,0),0),"")</f>
        <v/>
      </c>
      <c r="I515" s="10">
        <f>IFERROR(INDEX('04-21'!X:X,MATCH(B515,'04-21'!Z:Z,0),0),"")</f>
        <v>707</v>
      </c>
      <c r="J515" s="10" t="str">
        <f>IFERROR(INDEX('04-28'!M:M,MATCH(B515,'04-28'!O:O,0),0),"")</f>
        <v/>
      </c>
      <c r="K515" s="10" t="str">
        <f>IFERROR(INDEX('05-26'!Y:Y,MATCH(B515,'05-26'!AA:AA,0),0),"")</f>
        <v/>
      </c>
      <c r="L515" s="10" t="str">
        <f>IFERROR(INDEX('06-16'!X:X,MATCH(B515,'06-16'!Z:Z,0),0),"")</f>
        <v/>
      </c>
      <c r="M515" s="10" t="str">
        <f>IFERROR(INDEX('07-08'!S:S,MATCH(B515,'07-08'!B:B,0),0),"")</f>
        <v/>
      </c>
      <c r="N515" s="10" t="str">
        <f>IFERROR(INDEX('07-21'!V:V,MATCH(B515,'07-21'!X:X,0),0),"")</f>
        <v/>
      </c>
      <c r="O515" s="10" t="str">
        <f>IFERROR(INDEX('08-04'!H:H,MATCH(B515,'08-04'!I:I,0),0),"")</f>
        <v/>
      </c>
      <c r="P515" s="10" t="str">
        <f>IFERROR(INDEX('08-05'!R:R,MATCH(B515,'08-05'!S:S,0),0),"")</f>
        <v/>
      </c>
      <c r="Q515" s="10" t="str">
        <f>IFERROR(INDEX('08-18'!U:U,MATCH(B515,'08-18'!V:V,0),0),"")</f>
        <v/>
      </c>
      <c r="R515" s="5" t="str">
        <f>IFERROR(INDEX('09-01'!M:M,MATCH(B515,'09-01'!N:N,0),0),"")</f>
        <v/>
      </c>
      <c r="S515" s="9">
        <f t="shared" si="24"/>
        <v>1</v>
      </c>
      <c r="T515" s="44">
        <f t="shared" si="25"/>
        <v>707</v>
      </c>
      <c r="U515" s="44">
        <f t="shared" si="26"/>
        <v>707</v>
      </c>
      <c r="V515" s="44" t="str">
        <f>IFERROR(SUMPRODUCT(LARGE(G515:R515,{1;2;3;4;5})),"NA")</f>
        <v>NA</v>
      </c>
      <c r="W515" s="45" t="str">
        <f>IFERROR(SUMPRODUCT(LARGE(G515:R515,{1;2;3;4;5;6;7;8;9;10})),"NA")</f>
        <v>NA</v>
      </c>
    </row>
    <row r="516" spans="1:23" s="25" customFormat="1" x14ac:dyDescent="0.25">
      <c r="A516" s="14">
        <v>513</v>
      </c>
      <c r="B516" s="2" t="s">
        <v>2571</v>
      </c>
      <c r="C516" s="1"/>
      <c r="D516" s="1"/>
      <c r="E516" s="1"/>
      <c r="F516" s="2"/>
      <c r="G516" s="9" t="str">
        <f>IFERROR(INDEX(akva!I:I,MATCH(B516,akva!K:K,0),0),"")</f>
        <v/>
      </c>
      <c r="H516" s="10" t="str">
        <f>IFERROR(INDEX('04-07'!N:N,MATCH(B516,'04-07'!C:C,0),0),"")</f>
        <v/>
      </c>
      <c r="I516" s="10" t="str">
        <f>IFERROR(INDEX('04-21'!X:X,MATCH(B516,'04-21'!Z:Z,0),0),"")</f>
        <v/>
      </c>
      <c r="J516" s="10" t="str">
        <f>IFERROR(INDEX('04-28'!M:M,MATCH(B516,'04-28'!O:O,0),0),"")</f>
        <v/>
      </c>
      <c r="K516" s="10" t="str">
        <f>IFERROR(INDEX('05-26'!Y:Y,MATCH(B516,'05-26'!AA:AA,0),0),"")</f>
        <v/>
      </c>
      <c r="L516" s="10" t="str">
        <f>IFERROR(INDEX('06-16'!X:X,MATCH(B516,'06-16'!Z:Z,0),0),"")</f>
        <v/>
      </c>
      <c r="M516" s="10" t="str">
        <f>IFERROR(INDEX('07-08'!S:S,MATCH(B516,'07-08'!B:B,0),0),"")</f>
        <v/>
      </c>
      <c r="N516" s="10" t="str">
        <f>IFERROR(INDEX('07-21'!V:V,MATCH(B516,'07-21'!X:X,0),0),"")</f>
        <v/>
      </c>
      <c r="O516" s="10" t="str">
        <f>IFERROR(INDEX('08-04'!H:H,MATCH(B516,'08-04'!I:I,0),0),"")</f>
        <v/>
      </c>
      <c r="P516" s="10">
        <f>IFERROR(INDEX('08-05'!R:R,MATCH(B516,'08-05'!S:S,0),0),"")</f>
        <v>707</v>
      </c>
      <c r="Q516" s="10" t="str">
        <f>IFERROR(INDEX('08-18'!U:U,MATCH(B516,'08-18'!V:V,0),0),"")</f>
        <v/>
      </c>
      <c r="R516" s="5" t="str">
        <f>IFERROR(INDEX('09-01'!M:M,MATCH(B516,'09-01'!N:N,0),0),"")</f>
        <v/>
      </c>
      <c r="S516" s="9">
        <f t="shared" ref="S516:S579" si="27">COUNTIF(G516:R516,"&gt;0")</f>
        <v>1</v>
      </c>
      <c r="T516" s="44">
        <f t="shared" ref="T516:T579" si="28">SUM(G516:R516)</f>
        <v>707</v>
      </c>
      <c r="U516" s="44">
        <f t="shared" si="26"/>
        <v>707</v>
      </c>
      <c r="V516" s="44" t="str">
        <f>IFERROR(SUMPRODUCT(LARGE(G516:R516,{1;2;3;4;5})),"NA")</f>
        <v>NA</v>
      </c>
      <c r="W516" s="45" t="str">
        <f>IFERROR(SUMPRODUCT(LARGE(G516:R516,{1;2;3;4;5;6;7;8;9;10})),"NA")</f>
        <v>NA</v>
      </c>
    </row>
    <row r="517" spans="1:23" s="25" customFormat="1" x14ac:dyDescent="0.25">
      <c r="A517" s="14">
        <v>514</v>
      </c>
      <c r="B517" s="2" t="s">
        <v>1417</v>
      </c>
      <c r="C517" s="1"/>
      <c r="D517" s="1"/>
      <c r="E517" s="1"/>
      <c r="F517" s="2"/>
      <c r="G517" s="9" t="str">
        <f>IFERROR(INDEX(akva!I:I,MATCH(B517,akva!K:K,0),0),"")</f>
        <v/>
      </c>
      <c r="H517" s="10" t="str">
        <f>IFERROR(INDEX('04-07'!N:N,MATCH(B517,'04-07'!C:C,0),0),"")</f>
        <v/>
      </c>
      <c r="I517" s="10" t="str">
        <f>IFERROR(INDEX('04-21'!X:X,MATCH(B517,'04-21'!Z:Z,0),0),"")</f>
        <v/>
      </c>
      <c r="J517" s="10">
        <f>IFERROR(INDEX('04-28'!M:M,MATCH(B517,'04-28'!O:O,0),0),"")</f>
        <v>705</v>
      </c>
      <c r="K517" s="10" t="str">
        <f>IFERROR(INDEX('05-26'!Y:Y,MATCH(B517,'05-26'!AA:AA,0),0),"")</f>
        <v/>
      </c>
      <c r="L517" s="10" t="str">
        <f>IFERROR(INDEX('06-16'!X:X,MATCH(B517,'06-16'!Z:Z,0),0),"")</f>
        <v/>
      </c>
      <c r="M517" s="10" t="str">
        <f>IFERROR(INDEX('07-08'!S:S,MATCH(B517,'07-08'!B:B,0),0),"")</f>
        <v/>
      </c>
      <c r="N517" s="10" t="str">
        <f>IFERROR(INDEX('07-21'!V:V,MATCH(B517,'07-21'!X:X,0),0),"")</f>
        <v/>
      </c>
      <c r="O517" s="10" t="str">
        <f>IFERROR(INDEX('08-04'!H:H,MATCH(B517,'08-04'!I:I,0),0),"")</f>
        <v/>
      </c>
      <c r="P517" s="10" t="str">
        <f>IFERROR(INDEX('08-05'!R:R,MATCH(B517,'08-05'!S:S,0),0),"")</f>
        <v/>
      </c>
      <c r="Q517" s="10" t="str">
        <f>IFERROR(INDEX('08-18'!U:U,MATCH(B517,'08-18'!V:V,0),0),"")</f>
        <v/>
      </c>
      <c r="R517" s="5" t="str">
        <f>IFERROR(INDEX('09-01'!M:M,MATCH(B517,'09-01'!N:N,0),0),"")</f>
        <v/>
      </c>
      <c r="S517" s="9">
        <f t="shared" si="27"/>
        <v>1</v>
      </c>
      <c r="T517" s="44">
        <f t="shared" si="28"/>
        <v>705</v>
      </c>
      <c r="U517" s="44">
        <f t="shared" si="26"/>
        <v>705</v>
      </c>
      <c r="V517" s="44" t="str">
        <f>IFERROR(SUMPRODUCT(LARGE(G517:R517,{1;2;3;4;5})),"NA")</f>
        <v>NA</v>
      </c>
      <c r="W517" s="45" t="str">
        <f>IFERROR(SUMPRODUCT(LARGE(G517:R517,{1;2;3;4;5;6;7;8;9;10})),"NA")</f>
        <v>NA</v>
      </c>
    </row>
    <row r="518" spans="1:23" s="25" customFormat="1" x14ac:dyDescent="0.25">
      <c r="A518" s="14">
        <v>515</v>
      </c>
      <c r="B518" s="2" t="s">
        <v>1553</v>
      </c>
      <c r="C518" s="1"/>
      <c r="D518" s="1"/>
      <c r="E518" s="1"/>
      <c r="F518" s="2"/>
      <c r="G518" s="9" t="str">
        <f>IFERROR(INDEX(akva!I:I,MATCH(B518,akva!K:K,0),0),"")</f>
        <v/>
      </c>
      <c r="H518" s="10" t="str">
        <f>IFERROR(INDEX('04-07'!N:N,MATCH(B518,'04-07'!C:C,0),0),"")</f>
        <v/>
      </c>
      <c r="I518" s="10">
        <f>IFERROR(INDEX('04-21'!X:X,MATCH(B518,'04-21'!Z:Z,0),0),"")</f>
        <v>705</v>
      </c>
      <c r="J518" s="10" t="str">
        <f>IFERROR(INDEX('04-28'!M:M,MATCH(B518,'04-28'!O:O,0),0),"")</f>
        <v/>
      </c>
      <c r="K518" s="10" t="str">
        <f>IFERROR(INDEX('05-26'!Y:Y,MATCH(B518,'05-26'!AA:AA,0),0),"")</f>
        <v/>
      </c>
      <c r="L518" s="10" t="str">
        <f>IFERROR(INDEX('06-16'!X:X,MATCH(B518,'06-16'!Z:Z,0),0),"")</f>
        <v/>
      </c>
      <c r="M518" s="10" t="str">
        <f>IFERROR(INDEX('07-08'!S:S,MATCH(B518,'07-08'!B:B,0),0),"")</f>
        <v/>
      </c>
      <c r="N518" s="10" t="str">
        <f>IFERROR(INDEX('07-21'!V:V,MATCH(B518,'07-21'!X:X,0),0),"")</f>
        <v/>
      </c>
      <c r="O518" s="10" t="str">
        <f>IFERROR(INDEX('08-04'!H:H,MATCH(B518,'08-04'!I:I,0),0),"")</f>
        <v/>
      </c>
      <c r="P518" s="10" t="str">
        <f>IFERROR(INDEX('08-05'!R:R,MATCH(B518,'08-05'!S:S,0),0),"")</f>
        <v/>
      </c>
      <c r="Q518" s="10" t="str">
        <f>IFERROR(INDEX('08-18'!U:U,MATCH(B518,'08-18'!V:V,0),0),"")</f>
        <v/>
      </c>
      <c r="R518" s="5" t="str">
        <f>IFERROR(INDEX('09-01'!M:M,MATCH(B518,'09-01'!N:N,0),0),"")</f>
        <v/>
      </c>
      <c r="S518" s="9">
        <f t="shared" si="27"/>
        <v>1</v>
      </c>
      <c r="T518" s="44">
        <f t="shared" si="28"/>
        <v>705</v>
      </c>
      <c r="U518" s="44">
        <f t="shared" si="26"/>
        <v>705</v>
      </c>
      <c r="V518" s="44" t="str">
        <f>IFERROR(SUMPRODUCT(LARGE(G518:R518,{1;2;3;4;5})),"NA")</f>
        <v>NA</v>
      </c>
      <c r="W518" s="45" t="str">
        <f>IFERROR(SUMPRODUCT(LARGE(G518:R518,{1;2;3;4;5;6;7;8;9;10})),"NA")</f>
        <v>NA</v>
      </c>
    </row>
    <row r="519" spans="1:23" s="25" customFormat="1" x14ac:dyDescent="0.25">
      <c r="A519" s="14">
        <v>516</v>
      </c>
      <c r="B519" s="2" t="s">
        <v>1919</v>
      </c>
      <c r="C519" s="1"/>
      <c r="D519" s="1"/>
      <c r="E519" s="1"/>
      <c r="F519" s="2"/>
      <c r="G519" s="9" t="str">
        <f>IFERROR(INDEX(akva!I:I,MATCH(B519,akva!K:K,0),0),"")</f>
        <v/>
      </c>
      <c r="H519" s="10" t="str">
        <f>IFERROR(INDEX('04-07'!N:N,MATCH(B519,'04-07'!C:C,0),0),"")</f>
        <v/>
      </c>
      <c r="I519" s="10" t="str">
        <f>IFERROR(INDEX('04-21'!X:X,MATCH(B519,'04-21'!Z:Z,0),0),"")</f>
        <v/>
      </c>
      <c r="J519" s="10" t="str">
        <f>IFERROR(INDEX('04-28'!M:M,MATCH(B519,'04-28'!O:O,0),0),"")</f>
        <v/>
      </c>
      <c r="K519" s="10" t="str">
        <f>IFERROR(INDEX('05-26'!Y:Y,MATCH(B519,'05-26'!AA:AA,0),0),"")</f>
        <v/>
      </c>
      <c r="L519" s="10">
        <f>IFERROR(INDEX('06-16'!X:X,MATCH(B519,'06-16'!Z:Z,0),0),"")</f>
        <v>704</v>
      </c>
      <c r="M519" s="10" t="str">
        <f>IFERROR(INDEX('07-08'!S:S,MATCH(B519,'07-08'!B:B,0),0),"")</f>
        <v/>
      </c>
      <c r="N519" s="10" t="str">
        <f>IFERROR(INDEX('07-21'!V:V,MATCH(B519,'07-21'!X:X,0),0),"")</f>
        <v/>
      </c>
      <c r="O519" s="10" t="str">
        <f>IFERROR(INDEX('08-04'!H:H,MATCH(B519,'08-04'!I:I,0),0),"")</f>
        <v/>
      </c>
      <c r="P519" s="10" t="str">
        <f>IFERROR(INDEX('08-05'!R:R,MATCH(B519,'08-05'!S:S,0),0),"")</f>
        <v/>
      </c>
      <c r="Q519" s="10" t="str">
        <f>IFERROR(INDEX('08-18'!U:U,MATCH(B519,'08-18'!V:V,0),0),"")</f>
        <v/>
      </c>
      <c r="R519" s="5" t="str">
        <f>IFERROR(INDEX('09-01'!M:M,MATCH(B519,'09-01'!N:N,0),0),"")</f>
        <v/>
      </c>
      <c r="S519" s="9">
        <f t="shared" si="27"/>
        <v>1</v>
      </c>
      <c r="T519" s="44">
        <f t="shared" si="28"/>
        <v>704</v>
      </c>
      <c r="U519" s="44">
        <f t="shared" si="26"/>
        <v>704</v>
      </c>
      <c r="V519" s="44" t="str">
        <f>IFERROR(SUMPRODUCT(LARGE(G519:R519,{1;2;3;4;5})),"NA")</f>
        <v>NA</v>
      </c>
      <c r="W519" s="45" t="str">
        <f>IFERROR(SUMPRODUCT(LARGE(G519:R519,{1;2;3;4;5;6;7;8;9;10})),"NA")</f>
        <v>NA</v>
      </c>
    </row>
    <row r="520" spans="1:23" s="25" customFormat="1" x14ac:dyDescent="0.25">
      <c r="A520" s="14">
        <v>517</v>
      </c>
      <c r="B520" s="2" t="s">
        <v>1503</v>
      </c>
      <c r="C520" s="1"/>
      <c r="D520" s="1"/>
      <c r="E520" s="1"/>
      <c r="F520" s="2"/>
      <c r="G520" s="9" t="str">
        <f>IFERROR(INDEX(akva!I:I,MATCH(B520,akva!K:K,0),0),"")</f>
        <v/>
      </c>
      <c r="H520" s="10" t="str">
        <f>IFERROR(INDEX('04-07'!N:N,MATCH(B520,'04-07'!C:C,0),0),"")</f>
        <v/>
      </c>
      <c r="I520" s="10" t="str">
        <f>IFERROR(INDEX('04-21'!X:X,MATCH(B520,'04-21'!Z:Z,0),0),"")</f>
        <v/>
      </c>
      <c r="J520" s="10">
        <f>IFERROR(INDEX('04-28'!M:M,MATCH(B520,'04-28'!O:O,0),0),"")</f>
        <v>703</v>
      </c>
      <c r="K520" s="10" t="str">
        <f>IFERROR(INDEX('05-26'!Y:Y,MATCH(B520,'05-26'!AA:AA,0),0),"")</f>
        <v/>
      </c>
      <c r="L520" s="10" t="str">
        <f>IFERROR(INDEX('06-16'!X:X,MATCH(B520,'06-16'!Z:Z,0),0),"")</f>
        <v/>
      </c>
      <c r="M520" s="10" t="str">
        <f>IFERROR(INDEX('07-08'!S:S,MATCH(B520,'07-08'!B:B,0),0),"")</f>
        <v/>
      </c>
      <c r="N520" s="10" t="str">
        <f>IFERROR(INDEX('07-21'!V:V,MATCH(B520,'07-21'!X:X,0),0),"")</f>
        <v/>
      </c>
      <c r="O520" s="10" t="str">
        <f>IFERROR(INDEX('08-04'!H:H,MATCH(B520,'08-04'!I:I,0),0),"")</f>
        <v/>
      </c>
      <c r="P520" s="10" t="str">
        <f>IFERROR(INDEX('08-05'!R:R,MATCH(B520,'08-05'!S:S,0),0),"")</f>
        <v/>
      </c>
      <c r="Q520" s="10" t="str">
        <f>IFERROR(INDEX('08-18'!U:U,MATCH(B520,'08-18'!V:V,0),0),"")</f>
        <v/>
      </c>
      <c r="R520" s="5" t="str">
        <f>IFERROR(INDEX('09-01'!M:M,MATCH(B520,'09-01'!N:N,0),0),"")</f>
        <v/>
      </c>
      <c r="S520" s="9">
        <f t="shared" si="27"/>
        <v>1</v>
      </c>
      <c r="T520" s="44">
        <f t="shared" si="28"/>
        <v>703</v>
      </c>
      <c r="U520" s="44">
        <f t="shared" si="26"/>
        <v>703</v>
      </c>
      <c r="V520" s="44" t="str">
        <f>IFERROR(SUMPRODUCT(LARGE(G520:R520,{1;2;3;4;5})),"NA")</f>
        <v>NA</v>
      </c>
      <c r="W520" s="45" t="str">
        <f>IFERROR(SUMPRODUCT(LARGE(G520:R520,{1;2;3;4;5;6;7;8;9;10})),"NA")</f>
        <v>NA</v>
      </c>
    </row>
    <row r="521" spans="1:23" s="25" customFormat="1" x14ac:dyDescent="0.25">
      <c r="A521" s="14">
        <v>518</v>
      </c>
      <c r="B521" s="2" t="s">
        <v>180</v>
      </c>
      <c r="C521" s="1"/>
      <c r="D521" s="1"/>
      <c r="E521" s="1"/>
      <c r="F521" s="2"/>
      <c r="G521" s="9">
        <f>IFERROR(INDEX(akva!I:I,MATCH(B521,akva!K:K,0),0),"")</f>
        <v>700</v>
      </c>
      <c r="H521" s="10" t="str">
        <f>IFERROR(INDEX('04-07'!N:N,MATCH(B521,'04-07'!C:C,0),0),"")</f>
        <v/>
      </c>
      <c r="I521" s="10" t="str">
        <f>IFERROR(INDEX('04-21'!X:X,MATCH(B521,'04-21'!Z:Z,0),0),"")</f>
        <v/>
      </c>
      <c r="J521" s="10" t="str">
        <f>IFERROR(INDEX('04-28'!M:M,MATCH(B521,'04-28'!O:O,0),0),"")</f>
        <v/>
      </c>
      <c r="K521" s="10" t="str">
        <f>IFERROR(INDEX('05-26'!Y:Y,MATCH(B521,'05-26'!AA:AA,0),0),"")</f>
        <v/>
      </c>
      <c r="L521" s="10" t="str">
        <f>IFERROR(INDEX('06-16'!X:X,MATCH(B521,'06-16'!Z:Z,0),0),"")</f>
        <v/>
      </c>
      <c r="M521" s="10" t="str">
        <f>IFERROR(INDEX('07-08'!S:S,MATCH(B521,'07-08'!B:B,0),0),"")</f>
        <v/>
      </c>
      <c r="N521" s="10" t="str">
        <f>IFERROR(INDEX('07-21'!V:V,MATCH(B521,'07-21'!X:X,0),0),"")</f>
        <v/>
      </c>
      <c r="O521" s="10" t="str">
        <f>IFERROR(INDEX('08-04'!H:H,MATCH(B521,'08-04'!I:I,0),0),"")</f>
        <v/>
      </c>
      <c r="P521" s="10" t="str">
        <f>IFERROR(INDEX('08-05'!R:R,MATCH(B521,'08-05'!S:S,0),0),"")</f>
        <v/>
      </c>
      <c r="Q521" s="10" t="str">
        <f>IFERROR(INDEX('08-18'!U:U,MATCH(B521,'08-18'!V:V,0),0),"")</f>
        <v/>
      </c>
      <c r="R521" s="5" t="str">
        <f>IFERROR(INDEX('09-01'!M:M,MATCH(B521,'09-01'!N:N,0),0),"")</f>
        <v/>
      </c>
      <c r="S521" s="9">
        <f t="shared" si="27"/>
        <v>1</v>
      </c>
      <c r="T521" s="44">
        <f t="shared" si="28"/>
        <v>700</v>
      </c>
      <c r="U521" s="44">
        <f t="shared" si="26"/>
        <v>700</v>
      </c>
      <c r="V521" s="44" t="str">
        <f>IFERROR(SUMPRODUCT(LARGE(G521:R521,{1;2;3;4;5})),"NA")</f>
        <v>NA</v>
      </c>
      <c r="W521" s="45" t="str">
        <f>IFERROR(SUMPRODUCT(LARGE(G521:R521,{1;2;3;4;5;6;7;8;9;10})),"NA")</f>
        <v>NA</v>
      </c>
    </row>
    <row r="522" spans="1:23" s="25" customFormat="1" x14ac:dyDescent="0.25">
      <c r="A522" s="14">
        <v>519</v>
      </c>
      <c r="B522" s="2" t="s">
        <v>2069</v>
      </c>
      <c r="C522" s="1"/>
      <c r="D522" s="1"/>
      <c r="E522" s="1"/>
      <c r="F522" s="2"/>
      <c r="G522" s="9" t="str">
        <f>IFERROR(INDEX(akva!I:I,MATCH(B522,akva!K:K,0),0),"")</f>
        <v/>
      </c>
      <c r="H522" s="10" t="str">
        <f>IFERROR(INDEX('04-07'!N:N,MATCH(B522,'04-07'!C:C,0),0),"")</f>
        <v/>
      </c>
      <c r="I522" s="10" t="str">
        <f>IFERROR(INDEX('04-21'!X:X,MATCH(B522,'04-21'!Z:Z,0),0),"")</f>
        <v/>
      </c>
      <c r="J522" s="10" t="str">
        <f>IFERROR(INDEX('04-28'!M:M,MATCH(B522,'04-28'!O:O,0),0),"")</f>
        <v/>
      </c>
      <c r="K522" s="10" t="str">
        <f>IFERROR(INDEX('05-26'!Y:Y,MATCH(B522,'05-26'!AA:AA,0),0),"")</f>
        <v/>
      </c>
      <c r="L522" s="10" t="str">
        <f>IFERROR(INDEX('06-16'!X:X,MATCH(B522,'06-16'!Z:Z,0),0),"")</f>
        <v/>
      </c>
      <c r="M522" s="10">
        <f>IFERROR(INDEX('07-08'!S:S,MATCH(B522,'07-08'!B:B,0),0),"")</f>
        <v>699</v>
      </c>
      <c r="N522" s="10" t="str">
        <f>IFERROR(INDEX('07-21'!V:V,MATCH(B522,'07-21'!X:X,0),0),"")</f>
        <v/>
      </c>
      <c r="O522" s="10" t="str">
        <f>IFERROR(INDEX('08-04'!H:H,MATCH(B522,'08-04'!I:I,0),0),"")</f>
        <v/>
      </c>
      <c r="P522" s="10" t="str">
        <f>IFERROR(INDEX('08-05'!R:R,MATCH(B522,'08-05'!S:S,0),0),"")</f>
        <v/>
      </c>
      <c r="Q522" s="10" t="str">
        <f>IFERROR(INDEX('08-18'!U:U,MATCH(B522,'08-18'!V:V,0),0),"")</f>
        <v/>
      </c>
      <c r="R522" s="5" t="str">
        <f>IFERROR(INDEX('09-01'!M:M,MATCH(B522,'09-01'!N:N,0),0),"")</f>
        <v/>
      </c>
      <c r="S522" s="9">
        <f t="shared" si="27"/>
        <v>1</v>
      </c>
      <c r="T522" s="44">
        <f t="shared" si="28"/>
        <v>699</v>
      </c>
      <c r="U522" s="44">
        <f t="shared" si="26"/>
        <v>699</v>
      </c>
      <c r="V522" s="44" t="str">
        <f>IFERROR(SUMPRODUCT(LARGE(G522:R522,{1;2;3;4;5})),"NA")</f>
        <v>NA</v>
      </c>
      <c r="W522" s="45" t="str">
        <f>IFERROR(SUMPRODUCT(LARGE(G522:R522,{1;2;3;4;5;6;7;8;9;10})),"NA")</f>
        <v>NA</v>
      </c>
    </row>
    <row r="523" spans="1:23" s="25" customFormat="1" x14ac:dyDescent="0.25">
      <c r="A523" s="14">
        <v>520</v>
      </c>
      <c r="B523" s="2" t="s">
        <v>2811</v>
      </c>
      <c r="C523" s="1"/>
      <c r="D523" s="1"/>
      <c r="E523" s="1"/>
      <c r="F523" s="2"/>
      <c r="G523" s="9" t="str">
        <f>IFERROR(INDEX(akva!I:I,MATCH(B523,akva!K:K,0),0),"")</f>
        <v/>
      </c>
      <c r="H523" s="10" t="str">
        <f>IFERROR(INDEX('04-07'!N:N,MATCH(B523,'04-07'!C:C,0),0),"")</f>
        <v/>
      </c>
      <c r="I523" s="10" t="str">
        <f>IFERROR(INDEX('04-21'!X:X,MATCH(B523,'04-21'!Z:Z,0),0),"")</f>
        <v/>
      </c>
      <c r="J523" s="10" t="str">
        <f>IFERROR(INDEX('04-28'!M:M,MATCH(B523,'04-28'!O:O,0),0),"")</f>
        <v/>
      </c>
      <c r="K523" s="10" t="str">
        <f>IFERROR(INDEX('05-26'!Y:Y,MATCH(B523,'05-26'!AA:AA,0),0),"")</f>
        <v/>
      </c>
      <c r="L523" s="10" t="str">
        <f>IFERROR(INDEX('06-16'!X:X,MATCH(B523,'06-16'!Z:Z,0),0),"")</f>
        <v/>
      </c>
      <c r="M523" s="10" t="str">
        <f>IFERROR(INDEX('07-08'!S:S,MATCH(B523,'07-08'!B:B,0),0),"")</f>
        <v/>
      </c>
      <c r="N523" s="10" t="str">
        <f>IFERROR(INDEX('07-21'!V:V,MATCH(B523,'07-21'!X:X,0),0),"")</f>
        <v/>
      </c>
      <c r="O523" s="10" t="str">
        <f>IFERROR(INDEX('08-04'!H:H,MATCH(B523,'08-04'!I:I,0),0),"")</f>
        <v/>
      </c>
      <c r="P523" s="10" t="str">
        <f>IFERROR(INDEX('08-05'!R:R,MATCH(B523,'08-05'!S:S,0),0),"")</f>
        <v/>
      </c>
      <c r="Q523" s="10">
        <f>IFERROR(INDEX('08-18'!U:U,MATCH(B523,'08-18'!V:V,0),0),"")</f>
        <v>699</v>
      </c>
      <c r="R523" s="5" t="str">
        <f>IFERROR(INDEX('09-01'!M:M,MATCH(B523,'09-01'!N:N,0),0),"")</f>
        <v/>
      </c>
      <c r="S523" s="9">
        <f t="shared" si="27"/>
        <v>1</v>
      </c>
      <c r="T523" s="44">
        <f t="shared" si="28"/>
        <v>699</v>
      </c>
      <c r="U523" s="44">
        <f t="shared" si="26"/>
        <v>699</v>
      </c>
      <c r="V523" s="44" t="str">
        <f>IFERROR(SUMPRODUCT(LARGE(G523:R523,{1;2;3;4;5})),"NA")</f>
        <v>NA</v>
      </c>
      <c r="W523" s="45" t="str">
        <f>IFERROR(SUMPRODUCT(LARGE(G523:R523,{1;2;3;4;5;6;7;8;9;10})),"NA")</f>
        <v>NA</v>
      </c>
    </row>
    <row r="524" spans="1:23" s="25" customFormat="1" x14ac:dyDescent="0.25">
      <c r="A524" s="14">
        <v>521</v>
      </c>
      <c r="B524" s="2" t="s">
        <v>2120</v>
      </c>
      <c r="C524" s="1"/>
      <c r="D524" s="1"/>
      <c r="E524" s="1"/>
      <c r="F524" s="2"/>
      <c r="G524" s="9" t="str">
        <f>IFERROR(INDEX(akva!I:I,MATCH(B524,akva!K:K,0),0),"")</f>
        <v/>
      </c>
      <c r="H524" s="10" t="str">
        <f>IFERROR(INDEX('04-07'!N:N,MATCH(B524,'04-07'!C:C,0),0),"")</f>
        <v/>
      </c>
      <c r="I524" s="10" t="str">
        <f>IFERROR(INDEX('04-21'!X:X,MATCH(B524,'04-21'!Z:Z,0),0),"")</f>
        <v/>
      </c>
      <c r="J524" s="10" t="str">
        <f>IFERROR(INDEX('04-28'!M:M,MATCH(B524,'04-28'!O:O,0),0),"")</f>
        <v/>
      </c>
      <c r="K524" s="10" t="str">
        <f>IFERROR(INDEX('05-26'!Y:Y,MATCH(B524,'05-26'!AA:AA,0),0),"")</f>
        <v/>
      </c>
      <c r="L524" s="10" t="str">
        <f>IFERROR(INDEX('06-16'!X:X,MATCH(B524,'06-16'!Z:Z,0),0),"")</f>
        <v/>
      </c>
      <c r="M524" s="10">
        <f>IFERROR(INDEX('07-08'!S:S,MATCH(B524,'07-08'!B:B,0),0),"")</f>
        <v>698</v>
      </c>
      <c r="N524" s="10" t="str">
        <f>IFERROR(INDEX('07-21'!V:V,MATCH(B524,'07-21'!X:X,0),0),"")</f>
        <v/>
      </c>
      <c r="O524" s="10" t="str">
        <f>IFERROR(INDEX('08-04'!H:H,MATCH(B524,'08-04'!I:I,0),0),"")</f>
        <v/>
      </c>
      <c r="P524" s="10" t="str">
        <f>IFERROR(INDEX('08-05'!R:R,MATCH(B524,'08-05'!S:S,0),0),"")</f>
        <v/>
      </c>
      <c r="Q524" s="10" t="str">
        <f>IFERROR(INDEX('08-18'!U:U,MATCH(B524,'08-18'!V:V,0),0),"")</f>
        <v/>
      </c>
      <c r="R524" s="5" t="str">
        <f>IFERROR(INDEX('09-01'!M:M,MATCH(B524,'09-01'!N:N,0),0),"")</f>
        <v/>
      </c>
      <c r="S524" s="9">
        <f t="shared" si="27"/>
        <v>1</v>
      </c>
      <c r="T524" s="44">
        <f t="shared" si="28"/>
        <v>698</v>
      </c>
      <c r="U524" s="44">
        <f t="shared" si="26"/>
        <v>698</v>
      </c>
      <c r="V524" s="44" t="str">
        <f>IFERROR(SUMPRODUCT(LARGE(G524:R524,{1;2;3;4;5})),"NA")</f>
        <v>NA</v>
      </c>
      <c r="W524" s="45" t="str">
        <f>IFERROR(SUMPRODUCT(LARGE(G524:R524,{1;2;3;4;5;6;7;8;9;10})),"NA")</f>
        <v>NA</v>
      </c>
    </row>
    <row r="525" spans="1:23" s="25" customFormat="1" x14ac:dyDescent="0.25">
      <c r="A525" s="14">
        <v>522</v>
      </c>
      <c r="B525" s="2" t="s">
        <v>63</v>
      </c>
      <c r="C525" s="1"/>
      <c r="D525" s="1"/>
      <c r="E525" s="1"/>
      <c r="F525" s="2"/>
      <c r="G525" s="9">
        <f>IFERROR(INDEX(akva!I:I,MATCH(B525,akva!K:K,0),0),"")</f>
        <v>698</v>
      </c>
      <c r="H525" s="10" t="str">
        <f>IFERROR(INDEX('04-07'!N:N,MATCH(B525,'04-07'!C:C,0),0),"")</f>
        <v/>
      </c>
      <c r="I525" s="10" t="str">
        <f>IFERROR(INDEX('04-21'!X:X,MATCH(B525,'04-21'!Z:Z,0),0),"")</f>
        <v/>
      </c>
      <c r="J525" s="10" t="str">
        <f>IFERROR(INDEX('04-28'!M:M,MATCH(B525,'04-28'!O:O,0),0),"")</f>
        <v/>
      </c>
      <c r="K525" s="10" t="str">
        <f>IFERROR(INDEX('05-26'!Y:Y,MATCH(B525,'05-26'!AA:AA,0),0),"")</f>
        <v/>
      </c>
      <c r="L525" s="10" t="str">
        <f>IFERROR(INDEX('06-16'!X:X,MATCH(B525,'06-16'!Z:Z,0),0),"")</f>
        <v/>
      </c>
      <c r="M525" s="10" t="str">
        <f>IFERROR(INDEX('07-08'!S:S,MATCH(B525,'07-08'!B:B,0),0),"")</f>
        <v/>
      </c>
      <c r="N525" s="10" t="str">
        <f>IFERROR(INDEX('07-21'!V:V,MATCH(B525,'07-21'!X:X,0),0),"")</f>
        <v/>
      </c>
      <c r="O525" s="10" t="str">
        <f>IFERROR(INDEX('08-04'!H:H,MATCH(B525,'08-04'!I:I,0),0),"")</f>
        <v/>
      </c>
      <c r="P525" s="10" t="str">
        <f>IFERROR(INDEX('08-05'!R:R,MATCH(B525,'08-05'!S:S,0),0),"")</f>
        <v/>
      </c>
      <c r="Q525" s="10" t="str">
        <f>IFERROR(INDEX('08-18'!U:U,MATCH(B525,'08-18'!V:V,0),0),"")</f>
        <v/>
      </c>
      <c r="R525" s="5" t="str">
        <f>IFERROR(INDEX('09-01'!M:M,MATCH(B525,'09-01'!N:N,0),0),"")</f>
        <v/>
      </c>
      <c r="S525" s="9">
        <f t="shared" si="27"/>
        <v>1</v>
      </c>
      <c r="T525" s="44">
        <f t="shared" si="28"/>
        <v>698</v>
      </c>
      <c r="U525" s="44">
        <f t="shared" si="26"/>
        <v>698</v>
      </c>
      <c r="V525" s="44" t="str">
        <f>IFERROR(SUMPRODUCT(LARGE(G525:R525,{1;2;3;4;5})),"NA")</f>
        <v>NA</v>
      </c>
      <c r="W525" s="45" t="str">
        <f>IFERROR(SUMPRODUCT(LARGE(G525:R525,{1;2;3;4;5;6;7;8;9;10})),"NA")</f>
        <v>NA</v>
      </c>
    </row>
    <row r="526" spans="1:23" s="25" customFormat="1" x14ac:dyDescent="0.25">
      <c r="A526" s="14">
        <v>523</v>
      </c>
      <c r="B526" s="2" t="s">
        <v>119</v>
      </c>
      <c r="C526" s="1"/>
      <c r="D526" s="1"/>
      <c r="E526" s="1"/>
      <c r="F526" s="2"/>
      <c r="G526" s="9" t="str">
        <f>IFERROR(INDEX(akva!I:I,MATCH(B526,akva!K:K,0),0),"")</f>
        <v/>
      </c>
      <c r="H526" s="10">
        <f>IFERROR(INDEX('04-07'!N:N,MATCH(B526,'04-07'!C:C,0),0),"")</f>
        <v>697</v>
      </c>
      <c r="I526" s="10" t="str">
        <f>IFERROR(INDEX('04-21'!X:X,MATCH(B526,'04-21'!Z:Z,0),0),"")</f>
        <v/>
      </c>
      <c r="J526" s="10" t="str">
        <f>IFERROR(INDEX('04-28'!M:M,MATCH(B526,'04-28'!O:O,0),0),"")</f>
        <v/>
      </c>
      <c r="K526" s="10" t="str">
        <f>IFERROR(INDEX('05-26'!Y:Y,MATCH(B526,'05-26'!AA:AA,0),0),"")</f>
        <v/>
      </c>
      <c r="L526" s="10" t="str">
        <f>IFERROR(INDEX('06-16'!X:X,MATCH(B526,'06-16'!Z:Z,0),0),"")</f>
        <v/>
      </c>
      <c r="M526" s="10" t="str">
        <f>IFERROR(INDEX('07-08'!S:S,MATCH(B526,'07-08'!B:B,0),0),"")</f>
        <v/>
      </c>
      <c r="N526" s="10" t="str">
        <f>IFERROR(INDEX('07-21'!V:V,MATCH(B526,'07-21'!X:X,0),0),"")</f>
        <v/>
      </c>
      <c r="O526" s="10" t="str">
        <f>IFERROR(INDEX('08-04'!H:H,MATCH(B526,'08-04'!I:I,0),0),"")</f>
        <v/>
      </c>
      <c r="P526" s="10" t="str">
        <f>IFERROR(INDEX('08-05'!R:R,MATCH(B526,'08-05'!S:S,0),0),"")</f>
        <v/>
      </c>
      <c r="Q526" s="10" t="str">
        <f>IFERROR(INDEX('08-18'!U:U,MATCH(B526,'08-18'!V:V,0),0),"")</f>
        <v/>
      </c>
      <c r="R526" s="5" t="str">
        <f>IFERROR(INDEX('09-01'!M:M,MATCH(B526,'09-01'!N:N,0),0),"")</f>
        <v/>
      </c>
      <c r="S526" s="9">
        <f t="shared" si="27"/>
        <v>1</v>
      </c>
      <c r="T526" s="44">
        <f t="shared" si="28"/>
        <v>697</v>
      </c>
      <c r="U526" s="44">
        <f t="shared" si="26"/>
        <v>697</v>
      </c>
      <c r="V526" s="44" t="str">
        <f>IFERROR(SUMPRODUCT(LARGE(G526:R526,{1;2;3;4;5})),"NA")</f>
        <v>NA</v>
      </c>
      <c r="W526" s="45" t="str">
        <f>IFERROR(SUMPRODUCT(LARGE(G526:R526,{1;2;3;4;5;6;7;8;9;10})),"NA")</f>
        <v>NA</v>
      </c>
    </row>
    <row r="527" spans="1:23" s="25" customFormat="1" x14ac:dyDescent="0.25">
      <c r="A527" s="14">
        <v>524</v>
      </c>
      <c r="B527" s="2" t="s">
        <v>1480</v>
      </c>
      <c r="C527" s="1"/>
      <c r="D527" s="1"/>
      <c r="E527" s="1"/>
      <c r="F527" s="2"/>
      <c r="G527" s="9" t="str">
        <f>IFERROR(INDEX(akva!I:I,MATCH(B527,akva!K:K,0),0),"")</f>
        <v/>
      </c>
      <c r="H527" s="10" t="str">
        <f>IFERROR(INDEX('04-07'!N:N,MATCH(B527,'04-07'!C:C,0),0),"")</f>
        <v/>
      </c>
      <c r="I527" s="10" t="str">
        <f>IFERROR(INDEX('04-21'!X:X,MATCH(B527,'04-21'!Z:Z,0),0),"")</f>
        <v/>
      </c>
      <c r="J527" s="10">
        <f>IFERROR(INDEX('04-28'!M:M,MATCH(B527,'04-28'!O:O,0),0),"")</f>
        <v>697</v>
      </c>
      <c r="K527" s="10" t="str">
        <f>IFERROR(INDEX('05-26'!Y:Y,MATCH(B527,'05-26'!AA:AA,0),0),"")</f>
        <v/>
      </c>
      <c r="L527" s="10" t="str">
        <f>IFERROR(INDEX('06-16'!X:X,MATCH(B527,'06-16'!Z:Z,0),0),"")</f>
        <v/>
      </c>
      <c r="M527" s="10" t="str">
        <f>IFERROR(INDEX('07-08'!S:S,MATCH(B527,'07-08'!B:B,0),0),"")</f>
        <v/>
      </c>
      <c r="N527" s="10" t="str">
        <f>IFERROR(INDEX('07-21'!V:V,MATCH(B527,'07-21'!X:X,0),0),"")</f>
        <v/>
      </c>
      <c r="O527" s="10">
        <f>IFERROR(INDEX('08-04'!H:H,MATCH(B527,'08-04'!I:I,0),0),"")</f>
        <v>0</v>
      </c>
      <c r="P527" s="10" t="str">
        <f>IFERROR(INDEX('08-05'!R:R,MATCH(B527,'08-05'!S:S,0),0),"")</f>
        <v/>
      </c>
      <c r="Q527" s="10" t="str">
        <f>IFERROR(INDEX('08-18'!U:U,MATCH(B527,'08-18'!V:V,0),0),"")</f>
        <v/>
      </c>
      <c r="R527" s="5" t="str">
        <f>IFERROR(INDEX('09-01'!M:M,MATCH(B527,'09-01'!N:N,0),0),"")</f>
        <v/>
      </c>
      <c r="S527" s="9">
        <f t="shared" si="27"/>
        <v>1</v>
      </c>
      <c r="T527" s="44">
        <f t="shared" si="28"/>
        <v>697</v>
      </c>
      <c r="U527" s="44">
        <f t="shared" si="26"/>
        <v>697</v>
      </c>
      <c r="V527" s="44" t="str">
        <f>IFERROR(SUMPRODUCT(LARGE(G527:R527,{1;2;3;4;5})),"NA")</f>
        <v>NA</v>
      </c>
      <c r="W527" s="45" t="str">
        <f>IFERROR(SUMPRODUCT(LARGE(G527:R527,{1;2;3;4;5;6;7;8;9;10})),"NA")</f>
        <v>NA</v>
      </c>
    </row>
    <row r="528" spans="1:23" s="25" customFormat="1" x14ac:dyDescent="0.25">
      <c r="A528" s="14">
        <v>525</v>
      </c>
      <c r="B528" s="2" t="s">
        <v>77</v>
      </c>
      <c r="C528" s="1"/>
      <c r="D528" s="1"/>
      <c r="E528" s="1"/>
      <c r="F528" s="2"/>
      <c r="G528" s="9" t="str">
        <f>IFERROR(INDEX(akva!I:I,MATCH(B528,akva!K:K,0),0),"")</f>
        <v/>
      </c>
      <c r="H528" s="10">
        <f>IFERROR(INDEX('04-07'!N:N,MATCH(B528,'04-07'!C:C,0),0),"")</f>
        <v>697</v>
      </c>
      <c r="I528" s="10" t="str">
        <f>IFERROR(INDEX('04-21'!X:X,MATCH(B528,'04-21'!Z:Z,0),0),"")</f>
        <v/>
      </c>
      <c r="J528" s="10" t="str">
        <f>IFERROR(INDEX('04-28'!M:M,MATCH(B528,'04-28'!O:O,0),0),"")</f>
        <v/>
      </c>
      <c r="K528" s="10" t="str">
        <f>IFERROR(INDEX('05-26'!Y:Y,MATCH(B528,'05-26'!AA:AA,0),0),"")</f>
        <v/>
      </c>
      <c r="L528" s="10" t="str">
        <f>IFERROR(INDEX('06-16'!X:X,MATCH(B528,'06-16'!Z:Z,0),0),"")</f>
        <v/>
      </c>
      <c r="M528" s="10" t="str">
        <f>IFERROR(INDEX('07-08'!S:S,MATCH(B528,'07-08'!B:B,0),0),"")</f>
        <v/>
      </c>
      <c r="N528" s="10" t="str">
        <f>IFERROR(INDEX('07-21'!V:V,MATCH(B528,'07-21'!X:X,0),0),"")</f>
        <v/>
      </c>
      <c r="O528" s="10" t="str">
        <f>IFERROR(INDEX('08-04'!H:H,MATCH(B528,'08-04'!I:I,0),0),"")</f>
        <v/>
      </c>
      <c r="P528" s="10" t="str">
        <f>IFERROR(INDEX('08-05'!R:R,MATCH(B528,'08-05'!S:S,0),0),"")</f>
        <v/>
      </c>
      <c r="Q528" s="10" t="str">
        <f>IFERROR(INDEX('08-18'!U:U,MATCH(B528,'08-18'!V:V,0),0),"")</f>
        <v/>
      </c>
      <c r="R528" s="5" t="str">
        <f>IFERROR(INDEX('09-01'!M:M,MATCH(B528,'09-01'!N:N,0),0),"")</f>
        <v/>
      </c>
      <c r="S528" s="9">
        <f t="shared" si="27"/>
        <v>1</v>
      </c>
      <c r="T528" s="44">
        <f t="shared" si="28"/>
        <v>697</v>
      </c>
      <c r="U528" s="44">
        <f t="shared" si="26"/>
        <v>697</v>
      </c>
      <c r="V528" s="44" t="str">
        <f>IFERROR(SUMPRODUCT(LARGE(G528:R528,{1;2;3;4;5})),"NA")</f>
        <v>NA</v>
      </c>
      <c r="W528" s="45" t="str">
        <f>IFERROR(SUMPRODUCT(LARGE(G528:R528,{1;2;3;4;5;6;7;8;9;10})),"NA")</f>
        <v>NA</v>
      </c>
    </row>
    <row r="529" spans="1:23" s="25" customFormat="1" x14ac:dyDescent="0.25">
      <c r="A529" s="14">
        <v>526</v>
      </c>
      <c r="B529" s="2" t="s">
        <v>2121</v>
      </c>
      <c r="C529" s="1"/>
      <c r="D529" s="1"/>
      <c r="E529" s="1"/>
      <c r="F529" s="2"/>
      <c r="G529" s="9" t="str">
        <f>IFERROR(INDEX(akva!I:I,MATCH(B529,akva!K:K,0),0),"")</f>
        <v/>
      </c>
      <c r="H529" s="10" t="str">
        <f>IFERROR(INDEX('04-07'!N:N,MATCH(B529,'04-07'!C:C,0),0),"")</f>
        <v/>
      </c>
      <c r="I529" s="10" t="str">
        <f>IFERROR(INDEX('04-21'!X:X,MATCH(B529,'04-21'!Z:Z,0),0),"")</f>
        <v/>
      </c>
      <c r="J529" s="10" t="str">
        <f>IFERROR(INDEX('04-28'!M:M,MATCH(B529,'04-28'!O:O,0),0),"")</f>
        <v/>
      </c>
      <c r="K529" s="10" t="str">
        <f>IFERROR(INDEX('05-26'!Y:Y,MATCH(B529,'05-26'!AA:AA,0),0),"")</f>
        <v/>
      </c>
      <c r="L529" s="10" t="str">
        <f>IFERROR(INDEX('06-16'!X:X,MATCH(B529,'06-16'!Z:Z,0),0),"")</f>
        <v/>
      </c>
      <c r="M529" s="10">
        <f>IFERROR(INDEX('07-08'!S:S,MATCH(B529,'07-08'!B:B,0),0),"")</f>
        <v>697</v>
      </c>
      <c r="N529" s="10" t="str">
        <f>IFERROR(INDEX('07-21'!V:V,MATCH(B529,'07-21'!X:X,0),0),"")</f>
        <v/>
      </c>
      <c r="O529" s="10" t="str">
        <f>IFERROR(INDEX('08-04'!H:H,MATCH(B529,'08-04'!I:I,0),0),"")</f>
        <v/>
      </c>
      <c r="P529" s="10" t="str">
        <f>IFERROR(INDEX('08-05'!R:R,MATCH(B529,'08-05'!S:S,0),0),"")</f>
        <v/>
      </c>
      <c r="Q529" s="10" t="str">
        <f>IFERROR(INDEX('08-18'!U:U,MATCH(B529,'08-18'!V:V,0),0),"")</f>
        <v/>
      </c>
      <c r="R529" s="5" t="str">
        <f>IFERROR(INDEX('09-01'!M:M,MATCH(B529,'09-01'!N:N,0),0),"")</f>
        <v/>
      </c>
      <c r="S529" s="9">
        <f t="shared" si="27"/>
        <v>1</v>
      </c>
      <c r="T529" s="44">
        <f t="shared" si="28"/>
        <v>697</v>
      </c>
      <c r="U529" s="44">
        <f t="shared" si="26"/>
        <v>697</v>
      </c>
      <c r="V529" s="44" t="str">
        <f>IFERROR(SUMPRODUCT(LARGE(G529:R529,{1;2;3;4;5})),"NA")</f>
        <v>NA</v>
      </c>
      <c r="W529" s="45" t="str">
        <f>IFERROR(SUMPRODUCT(LARGE(G529:R529,{1;2;3;4;5;6;7;8;9;10})),"NA")</f>
        <v>NA</v>
      </c>
    </row>
    <row r="530" spans="1:23" s="25" customFormat="1" x14ac:dyDescent="0.25">
      <c r="A530" s="14">
        <v>527</v>
      </c>
      <c r="B530" s="2" t="s">
        <v>2071</v>
      </c>
      <c r="C530" s="1"/>
      <c r="D530" s="1"/>
      <c r="E530" s="1"/>
      <c r="F530" s="2"/>
      <c r="G530" s="9" t="str">
        <f>IFERROR(INDEX(akva!I:I,MATCH(B530,akva!K:K,0),0),"")</f>
        <v/>
      </c>
      <c r="H530" s="10" t="str">
        <f>IFERROR(INDEX('04-07'!N:N,MATCH(B530,'04-07'!C:C,0),0),"")</f>
        <v/>
      </c>
      <c r="I530" s="10" t="str">
        <f>IFERROR(INDEX('04-21'!X:X,MATCH(B530,'04-21'!Z:Z,0),0),"")</f>
        <v/>
      </c>
      <c r="J530" s="10" t="str">
        <f>IFERROR(INDEX('04-28'!M:M,MATCH(B530,'04-28'!O:O,0),0),"")</f>
        <v/>
      </c>
      <c r="K530" s="10" t="str">
        <f>IFERROR(INDEX('05-26'!Y:Y,MATCH(B530,'05-26'!AA:AA,0),0),"")</f>
        <v/>
      </c>
      <c r="L530" s="10" t="str">
        <f>IFERROR(INDEX('06-16'!X:X,MATCH(B530,'06-16'!Z:Z,0),0),"")</f>
        <v/>
      </c>
      <c r="M530" s="10">
        <f>IFERROR(INDEX('07-08'!S:S,MATCH(B530,'07-08'!B:B,0),0),"")</f>
        <v>695</v>
      </c>
      <c r="N530" s="10" t="str">
        <f>IFERROR(INDEX('07-21'!V:V,MATCH(B530,'07-21'!X:X,0),0),"")</f>
        <v/>
      </c>
      <c r="O530" s="10" t="str">
        <f>IFERROR(INDEX('08-04'!H:H,MATCH(B530,'08-04'!I:I,0),0),"")</f>
        <v/>
      </c>
      <c r="P530" s="10" t="str">
        <f>IFERROR(INDEX('08-05'!R:R,MATCH(B530,'08-05'!S:S,0),0),"")</f>
        <v/>
      </c>
      <c r="Q530" s="10" t="str">
        <f>IFERROR(INDEX('08-18'!U:U,MATCH(B530,'08-18'!V:V,0),0),"")</f>
        <v/>
      </c>
      <c r="R530" s="5" t="str">
        <f>IFERROR(INDEX('09-01'!M:M,MATCH(B530,'09-01'!N:N,0),0),"")</f>
        <v/>
      </c>
      <c r="S530" s="9">
        <f t="shared" si="27"/>
        <v>1</v>
      </c>
      <c r="T530" s="44">
        <f t="shared" si="28"/>
        <v>695</v>
      </c>
      <c r="U530" s="44">
        <f t="shared" ref="U530:U547" si="29">T530/S530</f>
        <v>695</v>
      </c>
      <c r="V530" s="44" t="str">
        <f>IFERROR(SUMPRODUCT(LARGE(G530:R530,{1;2;3;4;5})),"NA")</f>
        <v>NA</v>
      </c>
      <c r="W530" s="45" t="str">
        <f>IFERROR(SUMPRODUCT(LARGE(G530:R530,{1;2;3;4;5;6;7;8;9;10})),"NA")</f>
        <v>NA</v>
      </c>
    </row>
    <row r="531" spans="1:23" s="25" customFormat="1" x14ac:dyDescent="0.25">
      <c r="A531" s="14">
        <v>528</v>
      </c>
      <c r="B531" s="2" t="s">
        <v>2075</v>
      </c>
      <c r="C531" s="1"/>
      <c r="D531" s="1"/>
      <c r="E531" s="1"/>
      <c r="F531" s="2"/>
      <c r="G531" s="9" t="str">
        <f>IFERROR(INDEX(akva!I:I,MATCH(B531,akva!K:K,0),0),"")</f>
        <v/>
      </c>
      <c r="H531" s="10" t="str">
        <f>IFERROR(INDEX('04-07'!N:N,MATCH(B531,'04-07'!C:C,0),0),"")</f>
        <v/>
      </c>
      <c r="I531" s="10" t="str">
        <f>IFERROR(INDEX('04-21'!X:X,MATCH(B531,'04-21'!Z:Z,0),0),"")</f>
        <v/>
      </c>
      <c r="J531" s="10" t="str">
        <f>IFERROR(INDEX('04-28'!M:M,MATCH(B531,'04-28'!O:O,0),0),"")</f>
        <v/>
      </c>
      <c r="K531" s="10" t="str">
        <f>IFERROR(INDEX('05-26'!Y:Y,MATCH(B531,'05-26'!AA:AA,0),0),"")</f>
        <v/>
      </c>
      <c r="L531" s="10" t="str">
        <f>IFERROR(INDEX('06-16'!X:X,MATCH(B531,'06-16'!Z:Z,0),0),"")</f>
        <v/>
      </c>
      <c r="M531" s="10">
        <f>IFERROR(INDEX('07-08'!S:S,MATCH(B531,'07-08'!B:B,0),0),"")</f>
        <v>695</v>
      </c>
      <c r="N531" s="10" t="str">
        <f>IFERROR(INDEX('07-21'!V:V,MATCH(B531,'07-21'!X:X,0),0),"")</f>
        <v/>
      </c>
      <c r="O531" s="10" t="str">
        <f>IFERROR(INDEX('08-04'!H:H,MATCH(B531,'08-04'!I:I,0),0),"")</f>
        <v/>
      </c>
      <c r="P531" s="10" t="str">
        <f>IFERROR(INDEX('08-05'!R:R,MATCH(B531,'08-05'!S:S,0),0),"")</f>
        <v/>
      </c>
      <c r="Q531" s="10" t="str">
        <f>IFERROR(INDEX('08-18'!U:U,MATCH(B531,'08-18'!V:V,0),0),"")</f>
        <v/>
      </c>
      <c r="R531" s="5" t="str">
        <f>IFERROR(INDEX('09-01'!M:M,MATCH(B531,'09-01'!N:N,0),0),"")</f>
        <v/>
      </c>
      <c r="S531" s="9">
        <f t="shared" si="27"/>
        <v>1</v>
      </c>
      <c r="T531" s="44">
        <f t="shared" si="28"/>
        <v>695</v>
      </c>
      <c r="U531" s="44">
        <f t="shared" si="29"/>
        <v>695</v>
      </c>
      <c r="V531" s="44" t="str">
        <f>IFERROR(SUMPRODUCT(LARGE(G531:R531,{1;2;3;4;5})),"NA")</f>
        <v>NA</v>
      </c>
      <c r="W531" s="45" t="str">
        <f>IFERROR(SUMPRODUCT(LARGE(G531:R531,{1;2;3;4;5;6;7;8;9;10})),"NA")</f>
        <v>NA</v>
      </c>
    </row>
    <row r="532" spans="1:23" s="25" customFormat="1" x14ac:dyDescent="0.25">
      <c r="A532" s="14">
        <v>529</v>
      </c>
      <c r="B532" s="2" t="s">
        <v>729</v>
      </c>
      <c r="C532" s="1"/>
      <c r="D532" s="1"/>
      <c r="E532" s="1"/>
      <c r="F532" s="2"/>
      <c r="G532" s="9" t="str">
        <f>IFERROR(INDEX(akva!I:I,MATCH(B532,akva!K:K,0),0),"")</f>
        <v/>
      </c>
      <c r="H532" s="10">
        <f>IFERROR(INDEX('04-07'!N:N,MATCH(B532,'04-07'!C:C,0),0),"")</f>
        <v>694</v>
      </c>
      <c r="I532" s="10" t="str">
        <f>IFERROR(INDEX('04-21'!X:X,MATCH(B532,'04-21'!Z:Z,0),0),"")</f>
        <v/>
      </c>
      <c r="J532" s="10" t="str">
        <f>IFERROR(INDEX('04-28'!M:M,MATCH(B532,'04-28'!O:O,0),0),"")</f>
        <v/>
      </c>
      <c r="K532" s="10" t="str">
        <f>IFERROR(INDEX('05-26'!Y:Y,MATCH(B532,'05-26'!AA:AA,0),0),"")</f>
        <v/>
      </c>
      <c r="L532" s="10" t="str">
        <f>IFERROR(INDEX('06-16'!X:X,MATCH(B532,'06-16'!Z:Z,0),0),"")</f>
        <v/>
      </c>
      <c r="M532" s="10" t="str">
        <f>IFERROR(INDEX('07-08'!S:S,MATCH(B532,'07-08'!B:B,0),0),"")</f>
        <v/>
      </c>
      <c r="N532" s="10" t="str">
        <f>IFERROR(INDEX('07-21'!V:V,MATCH(B532,'07-21'!X:X,0),0),"")</f>
        <v/>
      </c>
      <c r="O532" s="10" t="str">
        <f>IFERROR(INDEX('08-04'!H:H,MATCH(B532,'08-04'!I:I,0),0),"")</f>
        <v/>
      </c>
      <c r="P532" s="10" t="str">
        <f>IFERROR(INDEX('08-05'!R:R,MATCH(B532,'08-05'!S:S,0),0),"")</f>
        <v/>
      </c>
      <c r="Q532" s="10" t="str">
        <f>IFERROR(INDEX('08-18'!U:U,MATCH(B532,'08-18'!V:V,0),0),"")</f>
        <v/>
      </c>
      <c r="R532" s="5" t="str">
        <f>IFERROR(INDEX('09-01'!M:M,MATCH(B532,'09-01'!N:N,0),0),"")</f>
        <v/>
      </c>
      <c r="S532" s="9">
        <f t="shared" si="27"/>
        <v>1</v>
      </c>
      <c r="T532" s="44">
        <f t="shared" si="28"/>
        <v>694</v>
      </c>
      <c r="U532" s="44">
        <f t="shared" si="29"/>
        <v>694</v>
      </c>
      <c r="V532" s="44" t="str">
        <f>IFERROR(SUMPRODUCT(LARGE(G532:R532,{1;2;3;4;5})),"NA")</f>
        <v>NA</v>
      </c>
      <c r="W532" s="45" t="str">
        <f>IFERROR(SUMPRODUCT(LARGE(G532:R532,{1;2;3;4;5;6;7;8;9;10})),"NA")</f>
        <v>NA</v>
      </c>
    </row>
    <row r="533" spans="1:23" s="25" customFormat="1" x14ac:dyDescent="0.25">
      <c r="A533" s="14">
        <v>530</v>
      </c>
      <c r="B533" s="2" t="s">
        <v>75</v>
      </c>
      <c r="C533" s="1"/>
      <c r="D533" s="1"/>
      <c r="E533" s="1"/>
      <c r="F533" s="2"/>
      <c r="G533" s="9" t="str">
        <f>IFERROR(INDEX(akva!I:I,MATCH(B533,akva!K:K,0),0),"")</f>
        <v/>
      </c>
      <c r="H533" s="10">
        <f>IFERROR(INDEX('04-07'!N:N,MATCH(B533,'04-07'!C:C,0),0),"")</f>
        <v>694</v>
      </c>
      <c r="I533" s="10" t="str">
        <f>IFERROR(INDEX('04-21'!X:X,MATCH(B533,'04-21'!Z:Z,0),0),"")</f>
        <v/>
      </c>
      <c r="J533" s="10" t="str">
        <f>IFERROR(INDEX('04-28'!M:M,MATCH(B533,'04-28'!O:O,0),0),"")</f>
        <v/>
      </c>
      <c r="K533" s="10" t="str">
        <f>IFERROR(INDEX('05-26'!Y:Y,MATCH(B533,'05-26'!AA:AA,0),0),"")</f>
        <v/>
      </c>
      <c r="L533" s="10" t="str">
        <f>IFERROR(INDEX('06-16'!X:X,MATCH(B533,'06-16'!Z:Z,0),0),"")</f>
        <v/>
      </c>
      <c r="M533" s="10" t="str">
        <f>IFERROR(INDEX('07-08'!S:S,MATCH(B533,'07-08'!B:B,0),0),"")</f>
        <v/>
      </c>
      <c r="N533" s="10" t="str">
        <f>IFERROR(INDEX('07-21'!V:V,MATCH(B533,'07-21'!X:X,0),0),"")</f>
        <v/>
      </c>
      <c r="O533" s="10" t="str">
        <f>IFERROR(INDEX('08-04'!H:H,MATCH(B533,'08-04'!I:I,0),0),"")</f>
        <v/>
      </c>
      <c r="P533" s="10" t="str">
        <f>IFERROR(INDEX('08-05'!R:R,MATCH(B533,'08-05'!S:S,0),0),"")</f>
        <v/>
      </c>
      <c r="Q533" s="10" t="str">
        <f>IFERROR(INDEX('08-18'!U:U,MATCH(B533,'08-18'!V:V,0),0),"")</f>
        <v/>
      </c>
      <c r="R533" s="5" t="str">
        <f>IFERROR(INDEX('09-01'!M:M,MATCH(B533,'09-01'!N:N,0),0),"")</f>
        <v/>
      </c>
      <c r="S533" s="9">
        <f t="shared" si="27"/>
        <v>1</v>
      </c>
      <c r="T533" s="44">
        <f t="shared" si="28"/>
        <v>694</v>
      </c>
      <c r="U533" s="44">
        <f t="shared" si="29"/>
        <v>694</v>
      </c>
      <c r="V533" s="44" t="str">
        <f>IFERROR(SUMPRODUCT(LARGE(G533:R533,{1;2;3;4;5})),"NA")</f>
        <v>NA</v>
      </c>
      <c r="W533" s="45" t="str">
        <f>IFERROR(SUMPRODUCT(LARGE(G533:R533,{1;2;3;4;5;6;7;8;9;10})),"NA")</f>
        <v>NA</v>
      </c>
    </row>
    <row r="534" spans="1:23" s="25" customFormat="1" x14ac:dyDescent="0.25">
      <c r="A534" s="14">
        <v>531</v>
      </c>
      <c r="B534" s="2" t="s">
        <v>2185</v>
      </c>
      <c r="C534" s="1"/>
      <c r="D534" s="1"/>
      <c r="E534" s="1"/>
      <c r="F534" s="2"/>
      <c r="G534" s="9" t="str">
        <f>IFERROR(INDEX(akva!I:I,MATCH(B534,akva!K:K,0),0),"")</f>
        <v/>
      </c>
      <c r="H534" s="10" t="str">
        <f>IFERROR(INDEX('04-07'!N:N,MATCH(B534,'04-07'!C:C,0),0),"")</f>
        <v/>
      </c>
      <c r="I534" s="10" t="str">
        <f>IFERROR(INDEX('04-21'!X:X,MATCH(B534,'04-21'!Z:Z,0),0),"")</f>
        <v/>
      </c>
      <c r="J534" s="10" t="str">
        <f>IFERROR(INDEX('04-28'!M:M,MATCH(B534,'04-28'!O:O,0),0),"")</f>
        <v/>
      </c>
      <c r="K534" s="10" t="str">
        <f>IFERROR(INDEX('05-26'!Y:Y,MATCH(B534,'05-26'!AA:AA,0),0),"")</f>
        <v/>
      </c>
      <c r="L534" s="10" t="str">
        <f>IFERROR(INDEX('06-16'!X:X,MATCH(B534,'06-16'!Z:Z,0),0),"")</f>
        <v/>
      </c>
      <c r="M534" s="10">
        <f>IFERROR(INDEX('07-08'!S:S,MATCH(B534,'07-08'!B:B,0),0),"")</f>
        <v>0</v>
      </c>
      <c r="N534" s="10">
        <f>IFERROR(INDEX('07-21'!V:V,MATCH(B534,'07-21'!X:X,0),0),"")</f>
        <v>693</v>
      </c>
      <c r="O534" s="10" t="str">
        <f>IFERROR(INDEX('08-04'!H:H,MATCH(B534,'08-04'!I:I,0),0),"")</f>
        <v/>
      </c>
      <c r="P534" s="10" t="str">
        <f>IFERROR(INDEX('08-05'!R:R,MATCH(B534,'08-05'!S:S,0),0),"")</f>
        <v/>
      </c>
      <c r="Q534" s="10" t="str">
        <f>IFERROR(INDEX('08-18'!U:U,MATCH(B534,'08-18'!V:V,0),0),"")</f>
        <v/>
      </c>
      <c r="R534" s="5" t="str">
        <f>IFERROR(INDEX('09-01'!M:M,MATCH(B534,'09-01'!N:N,0),0),"")</f>
        <v/>
      </c>
      <c r="S534" s="9">
        <f t="shared" si="27"/>
        <v>1</v>
      </c>
      <c r="T534" s="44">
        <f t="shared" si="28"/>
        <v>693</v>
      </c>
      <c r="U534" s="44">
        <f t="shared" si="29"/>
        <v>693</v>
      </c>
      <c r="V534" s="44" t="str">
        <f>IFERROR(SUMPRODUCT(LARGE(G534:R534,{1;2;3;4;5})),"NA")</f>
        <v>NA</v>
      </c>
      <c r="W534" s="45" t="str">
        <f>IFERROR(SUMPRODUCT(LARGE(G534:R534,{1;2;3;4;5;6;7;8;9;10})),"NA")</f>
        <v>NA</v>
      </c>
    </row>
    <row r="535" spans="1:23" s="25" customFormat="1" x14ac:dyDescent="0.25">
      <c r="A535" s="14">
        <v>532</v>
      </c>
      <c r="B535" s="2" t="s">
        <v>2122</v>
      </c>
      <c r="C535" s="1"/>
      <c r="D535" s="1"/>
      <c r="E535" s="1"/>
      <c r="F535" s="2"/>
      <c r="G535" s="9" t="str">
        <f>IFERROR(INDEX(akva!I:I,MATCH(B535,akva!K:K,0),0),"")</f>
        <v/>
      </c>
      <c r="H535" s="10" t="str">
        <f>IFERROR(INDEX('04-07'!N:N,MATCH(B535,'04-07'!C:C,0),0),"")</f>
        <v/>
      </c>
      <c r="I535" s="10" t="str">
        <f>IFERROR(INDEX('04-21'!X:X,MATCH(B535,'04-21'!Z:Z,0),0),"")</f>
        <v/>
      </c>
      <c r="J535" s="10" t="str">
        <f>IFERROR(INDEX('04-28'!M:M,MATCH(B535,'04-28'!O:O,0),0),"")</f>
        <v/>
      </c>
      <c r="K535" s="10" t="str">
        <f>IFERROR(INDEX('05-26'!Y:Y,MATCH(B535,'05-26'!AA:AA,0),0),"")</f>
        <v/>
      </c>
      <c r="L535" s="10" t="str">
        <f>IFERROR(INDEX('06-16'!X:X,MATCH(B535,'06-16'!Z:Z,0),0),"")</f>
        <v/>
      </c>
      <c r="M535" s="10">
        <f>IFERROR(INDEX('07-08'!S:S,MATCH(B535,'07-08'!B:B,0),0),"")</f>
        <v>691</v>
      </c>
      <c r="N535" s="10" t="str">
        <f>IFERROR(INDEX('07-21'!V:V,MATCH(B535,'07-21'!X:X,0),0),"")</f>
        <v/>
      </c>
      <c r="O535" s="10" t="str">
        <f>IFERROR(INDEX('08-04'!H:H,MATCH(B535,'08-04'!I:I,0),0),"")</f>
        <v/>
      </c>
      <c r="P535" s="10" t="str">
        <f>IFERROR(INDEX('08-05'!R:R,MATCH(B535,'08-05'!S:S,0),0),"")</f>
        <v/>
      </c>
      <c r="Q535" s="10" t="str">
        <f>IFERROR(INDEX('08-18'!U:U,MATCH(B535,'08-18'!V:V,0),0),"")</f>
        <v/>
      </c>
      <c r="R535" s="5" t="str">
        <f>IFERROR(INDEX('09-01'!M:M,MATCH(B535,'09-01'!N:N,0),0),"")</f>
        <v/>
      </c>
      <c r="S535" s="9">
        <f t="shared" si="27"/>
        <v>1</v>
      </c>
      <c r="T535" s="44">
        <f t="shared" si="28"/>
        <v>691</v>
      </c>
      <c r="U535" s="44">
        <f t="shared" si="29"/>
        <v>691</v>
      </c>
      <c r="V535" s="44" t="str">
        <f>IFERROR(SUMPRODUCT(LARGE(G535:R535,{1;2;3;4;5})),"NA")</f>
        <v>NA</v>
      </c>
      <c r="W535" s="45" t="str">
        <f>IFERROR(SUMPRODUCT(LARGE(G535:R535,{1;2;3;4;5;6;7;8;9;10})),"NA")</f>
        <v>NA</v>
      </c>
    </row>
    <row r="536" spans="1:23" s="25" customFormat="1" x14ac:dyDescent="0.25">
      <c r="A536" s="14">
        <v>533</v>
      </c>
      <c r="B536" s="2" t="s">
        <v>1748</v>
      </c>
      <c r="C536" s="1"/>
      <c r="D536" s="1"/>
      <c r="E536" s="1"/>
      <c r="F536" s="2"/>
      <c r="G536" s="9" t="str">
        <f>IFERROR(INDEX(akva!I:I,MATCH(B536,akva!K:K,0),0),"")</f>
        <v/>
      </c>
      <c r="H536" s="10" t="str">
        <f>IFERROR(INDEX('04-07'!N:N,MATCH(B536,'04-07'!C:C,0),0),"")</f>
        <v/>
      </c>
      <c r="I536" s="10" t="str">
        <f>IFERROR(INDEX('04-21'!X:X,MATCH(B536,'04-21'!Z:Z,0),0),"")</f>
        <v/>
      </c>
      <c r="J536" s="10" t="str">
        <f>IFERROR(INDEX('04-28'!M:M,MATCH(B536,'04-28'!O:O,0),0),"")</f>
        <v/>
      </c>
      <c r="K536" s="10">
        <f>IFERROR(INDEX('05-26'!Y:Y,MATCH(B536,'05-26'!AA:AA,0),0),"")</f>
        <v>691</v>
      </c>
      <c r="L536" s="10" t="str">
        <f>IFERROR(INDEX('06-16'!X:X,MATCH(B536,'06-16'!Z:Z,0),0),"")</f>
        <v/>
      </c>
      <c r="M536" s="10" t="str">
        <f>IFERROR(INDEX('07-08'!S:S,MATCH(B536,'07-08'!B:B,0),0),"")</f>
        <v/>
      </c>
      <c r="N536" s="10" t="str">
        <f>IFERROR(INDEX('07-21'!V:V,MATCH(B536,'07-21'!X:X,0),0),"")</f>
        <v/>
      </c>
      <c r="O536" s="10" t="str">
        <f>IFERROR(INDEX('08-04'!H:H,MATCH(B536,'08-04'!I:I,0),0),"")</f>
        <v/>
      </c>
      <c r="P536" s="10" t="str">
        <f>IFERROR(INDEX('08-05'!R:R,MATCH(B536,'08-05'!S:S,0),0),"")</f>
        <v/>
      </c>
      <c r="Q536" s="10" t="str">
        <f>IFERROR(INDEX('08-18'!U:U,MATCH(B536,'08-18'!V:V,0),0),"")</f>
        <v/>
      </c>
      <c r="R536" s="5" t="str">
        <f>IFERROR(INDEX('09-01'!M:M,MATCH(B536,'09-01'!N:N,0),0),"")</f>
        <v/>
      </c>
      <c r="S536" s="9">
        <f t="shared" si="27"/>
        <v>1</v>
      </c>
      <c r="T536" s="44">
        <f t="shared" si="28"/>
        <v>691</v>
      </c>
      <c r="U536" s="44">
        <f t="shared" si="29"/>
        <v>691</v>
      </c>
      <c r="V536" s="44" t="str">
        <f>IFERROR(SUMPRODUCT(LARGE(G536:R536,{1;2;3;4;5})),"NA")</f>
        <v>NA</v>
      </c>
      <c r="W536" s="45" t="str">
        <f>IFERROR(SUMPRODUCT(LARGE(G536:R536,{1;2;3;4;5;6;7;8;9;10})),"NA")</f>
        <v>NA</v>
      </c>
    </row>
    <row r="537" spans="1:23" s="25" customFormat="1" x14ac:dyDescent="0.25">
      <c r="A537" s="14">
        <v>534</v>
      </c>
      <c r="B537" s="2" t="s">
        <v>1926</v>
      </c>
      <c r="C537" s="1"/>
      <c r="D537" s="1"/>
      <c r="E537" s="1"/>
      <c r="F537" s="2"/>
      <c r="G537" s="9" t="str">
        <f>IFERROR(INDEX(akva!I:I,MATCH(B537,akva!K:K,0),0),"")</f>
        <v/>
      </c>
      <c r="H537" s="10" t="str">
        <f>IFERROR(INDEX('04-07'!N:N,MATCH(B537,'04-07'!C:C,0),0),"")</f>
        <v/>
      </c>
      <c r="I537" s="10" t="str">
        <f>IFERROR(INDEX('04-21'!X:X,MATCH(B537,'04-21'!Z:Z,0),0),"")</f>
        <v/>
      </c>
      <c r="J537" s="10" t="str">
        <f>IFERROR(INDEX('04-28'!M:M,MATCH(B537,'04-28'!O:O,0),0),"")</f>
        <v/>
      </c>
      <c r="K537" s="10" t="str">
        <f>IFERROR(INDEX('05-26'!Y:Y,MATCH(B537,'05-26'!AA:AA,0),0),"")</f>
        <v/>
      </c>
      <c r="L537" s="10">
        <f>IFERROR(INDEX('06-16'!X:X,MATCH(B537,'06-16'!Z:Z,0),0),"")</f>
        <v>691</v>
      </c>
      <c r="M537" s="10" t="str">
        <f>IFERROR(INDEX('07-08'!S:S,MATCH(B537,'07-08'!B:B,0),0),"")</f>
        <v/>
      </c>
      <c r="N537" s="10" t="str">
        <f>IFERROR(INDEX('07-21'!V:V,MATCH(B537,'07-21'!X:X,0),0),"")</f>
        <v/>
      </c>
      <c r="O537" s="10" t="str">
        <f>IFERROR(INDEX('08-04'!H:H,MATCH(B537,'08-04'!I:I,0),0),"")</f>
        <v/>
      </c>
      <c r="P537" s="10" t="str">
        <f>IFERROR(INDEX('08-05'!R:R,MATCH(B537,'08-05'!S:S,0),0),"")</f>
        <v/>
      </c>
      <c r="Q537" s="10" t="str">
        <f>IFERROR(INDEX('08-18'!U:U,MATCH(B537,'08-18'!V:V,0),0),"")</f>
        <v/>
      </c>
      <c r="R537" s="5" t="str">
        <f>IFERROR(INDEX('09-01'!M:M,MATCH(B537,'09-01'!N:N,0),0),"")</f>
        <v/>
      </c>
      <c r="S537" s="9">
        <f t="shared" si="27"/>
        <v>1</v>
      </c>
      <c r="T537" s="44">
        <f t="shared" si="28"/>
        <v>691</v>
      </c>
      <c r="U537" s="44">
        <f t="shared" si="29"/>
        <v>691</v>
      </c>
      <c r="V537" s="44" t="str">
        <f>IFERROR(SUMPRODUCT(LARGE(G537:R537,{1;2;3;4;5})),"NA")</f>
        <v>NA</v>
      </c>
      <c r="W537" s="45" t="str">
        <f>IFERROR(SUMPRODUCT(LARGE(G537:R537,{1;2;3;4;5;6;7;8;9;10})),"NA")</f>
        <v>NA</v>
      </c>
    </row>
    <row r="538" spans="1:23" s="25" customFormat="1" x14ac:dyDescent="0.25">
      <c r="A538" s="14">
        <v>535</v>
      </c>
      <c r="B538" s="2" t="s">
        <v>3093</v>
      </c>
      <c r="C538" s="1"/>
      <c r="D538" s="1"/>
      <c r="E538" s="1"/>
      <c r="F538" s="2"/>
      <c r="G538" s="9" t="str">
        <f>IFERROR(INDEX(akva!I:I,MATCH(B538,akva!K:K,0),0),"")</f>
        <v/>
      </c>
      <c r="H538" s="10" t="str">
        <f>IFERROR(INDEX('04-07'!N:N,MATCH(B538,'04-07'!C:C,0),0),"")</f>
        <v/>
      </c>
      <c r="I538" s="10" t="str">
        <f>IFERROR(INDEX('04-21'!X:X,MATCH(B538,'04-21'!Z:Z,0),0),"")</f>
        <v/>
      </c>
      <c r="J538" s="10" t="str">
        <f>IFERROR(INDEX('04-28'!M:M,MATCH(B538,'04-28'!O:O,0),0),"")</f>
        <v/>
      </c>
      <c r="K538" s="10" t="str">
        <f>IFERROR(INDEX('05-26'!Y:Y,MATCH(B538,'05-26'!AA:AA,0),0),"")</f>
        <v/>
      </c>
      <c r="L538" s="10" t="str">
        <f>IFERROR(INDEX('06-16'!X:X,MATCH(B538,'06-16'!Z:Z,0),0),"")</f>
        <v/>
      </c>
      <c r="M538" s="10" t="str">
        <f>IFERROR(INDEX('07-08'!S:S,MATCH(B538,'07-08'!B:B,0),0),"")</f>
        <v/>
      </c>
      <c r="N538" s="10" t="str">
        <f>IFERROR(INDEX('07-21'!V:V,MATCH(B538,'07-21'!X:X,0),0),"")</f>
        <v/>
      </c>
      <c r="O538" s="10" t="str">
        <f>IFERROR(INDEX('08-04'!H:H,MATCH(B538,'08-04'!I:I,0),0),"")</f>
        <v/>
      </c>
      <c r="P538" s="10" t="str">
        <f>IFERROR(INDEX('08-05'!R:R,MATCH(B538,'08-05'!S:S,0),0),"")</f>
        <v/>
      </c>
      <c r="Q538" s="10" t="str">
        <f>IFERROR(INDEX('08-18'!U:U,MATCH(B538,'08-18'!V:V,0),0),"")</f>
        <v/>
      </c>
      <c r="R538" s="5">
        <f>IFERROR(INDEX('09-01'!M:M,MATCH(B538,'09-01'!N:N,0),0),"")</f>
        <v>691</v>
      </c>
      <c r="S538" s="9">
        <f t="shared" si="27"/>
        <v>1</v>
      </c>
      <c r="T538" s="44">
        <f t="shared" si="28"/>
        <v>691</v>
      </c>
      <c r="U538" s="44">
        <f t="shared" si="29"/>
        <v>691</v>
      </c>
      <c r="V538" s="44" t="str">
        <f>IFERROR(SUMPRODUCT(LARGE(G538:R538,{1;2;3;4;5})),"NA")</f>
        <v>NA</v>
      </c>
      <c r="W538" s="45" t="str">
        <f>IFERROR(SUMPRODUCT(LARGE(G538:R538,{1;2;3;4;5;6;7;8;9;10})),"NA")</f>
        <v>NA</v>
      </c>
    </row>
    <row r="539" spans="1:23" s="25" customFormat="1" x14ac:dyDescent="0.25">
      <c r="A539" s="14">
        <v>536</v>
      </c>
      <c r="B539" s="2" t="s">
        <v>2076</v>
      </c>
      <c r="C539" s="1"/>
      <c r="D539" s="1"/>
      <c r="E539" s="1"/>
      <c r="F539" s="2"/>
      <c r="G539" s="9" t="str">
        <f>IFERROR(INDEX(akva!I:I,MATCH(B539,akva!K:K,0),0),"")</f>
        <v/>
      </c>
      <c r="H539" s="10" t="str">
        <f>IFERROR(INDEX('04-07'!N:N,MATCH(B539,'04-07'!C:C,0),0),"")</f>
        <v/>
      </c>
      <c r="I539" s="10" t="str">
        <f>IFERROR(INDEX('04-21'!X:X,MATCH(B539,'04-21'!Z:Z,0),0),"")</f>
        <v/>
      </c>
      <c r="J539" s="10" t="str">
        <f>IFERROR(INDEX('04-28'!M:M,MATCH(B539,'04-28'!O:O,0),0),"")</f>
        <v/>
      </c>
      <c r="K539" s="10" t="str">
        <f>IFERROR(INDEX('05-26'!Y:Y,MATCH(B539,'05-26'!AA:AA,0),0),"")</f>
        <v/>
      </c>
      <c r="L539" s="10" t="str">
        <f>IFERROR(INDEX('06-16'!X:X,MATCH(B539,'06-16'!Z:Z,0),0),"")</f>
        <v/>
      </c>
      <c r="M539" s="10">
        <f>IFERROR(INDEX('07-08'!S:S,MATCH(B539,'07-08'!B:B,0),0),"")</f>
        <v>689</v>
      </c>
      <c r="N539" s="10" t="str">
        <f>IFERROR(INDEX('07-21'!V:V,MATCH(B539,'07-21'!X:X,0),0),"")</f>
        <v/>
      </c>
      <c r="O539" s="10" t="str">
        <f>IFERROR(INDEX('08-04'!H:H,MATCH(B539,'08-04'!I:I,0),0),"")</f>
        <v/>
      </c>
      <c r="P539" s="10" t="str">
        <f>IFERROR(INDEX('08-05'!R:R,MATCH(B539,'08-05'!S:S,0),0),"")</f>
        <v/>
      </c>
      <c r="Q539" s="10" t="str">
        <f>IFERROR(INDEX('08-18'!U:U,MATCH(B539,'08-18'!V:V,0),0),"")</f>
        <v/>
      </c>
      <c r="R539" s="5" t="str">
        <f>IFERROR(INDEX('09-01'!M:M,MATCH(B539,'09-01'!N:N,0),0),"")</f>
        <v/>
      </c>
      <c r="S539" s="9">
        <f t="shared" si="27"/>
        <v>1</v>
      </c>
      <c r="T539" s="44">
        <f t="shared" si="28"/>
        <v>689</v>
      </c>
      <c r="U539" s="44">
        <f t="shared" si="29"/>
        <v>689</v>
      </c>
      <c r="V539" s="44" t="str">
        <f>IFERROR(SUMPRODUCT(LARGE(G539:R539,{1;2;3;4;5})),"NA")</f>
        <v>NA</v>
      </c>
      <c r="W539" s="45" t="str">
        <f>IFERROR(SUMPRODUCT(LARGE(G539:R539,{1;2;3;4;5;6;7;8;9;10})),"NA")</f>
        <v>NA</v>
      </c>
    </row>
    <row r="540" spans="1:23" s="25" customFormat="1" x14ac:dyDescent="0.25">
      <c r="A540" s="14">
        <v>537</v>
      </c>
      <c r="B540" s="2" t="s">
        <v>1902</v>
      </c>
      <c r="C540" s="1"/>
      <c r="D540" s="1"/>
      <c r="E540" s="1"/>
      <c r="F540" s="2"/>
      <c r="G540" s="9" t="str">
        <f>IFERROR(INDEX(akva!I:I,MATCH(B540,akva!K:K,0),0),"")</f>
        <v/>
      </c>
      <c r="H540" s="10" t="str">
        <f>IFERROR(INDEX('04-07'!N:N,MATCH(B540,'04-07'!C:C,0),0),"")</f>
        <v/>
      </c>
      <c r="I540" s="10" t="str">
        <f>IFERROR(INDEX('04-21'!X:X,MATCH(B540,'04-21'!Z:Z,0),0),"")</f>
        <v/>
      </c>
      <c r="J540" s="10" t="str">
        <f>IFERROR(INDEX('04-28'!M:M,MATCH(B540,'04-28'!O:O,0),0),"")</f>
        <v/>
      </c>
      <c r="K540" s="10" t="str">
        <f>IFERROR(INDEX('05-26'!Y:Y,MATCH(B540,'05-26'!AA:AA,0),0),"")</f>
        <v/>
      </c>
      <c r="L540" s="10">
        <f>IFERROR(INDEX('06-16'!X:X,MATCH(B540,'06-16'!Z:Z,0),0),"")</f>
        <v>686</v>
      </c>
      <c r="M540" s="10" t="str">
        <f>IFERROR(INDEX('07-08'!S:S,MATCH(B540,'07-08'!B:B,0),0),"")</f>
        <v/>
      </c>
      <c r="N540" s="10" t="str">
        <f>IFERROR(INDEX('07-21'!V:V,MATCH(B540,'07-21'!X:X,0),0),"")</f>
        <v/>
      </c>
      <c r="O540" s="10" t="str">
        <f>IFERROR(INDEX('08-04'!H:H,MATCH(B540,'08-04'!I:I,0),0),"")</f>
        <v/>
      </c>
      <c r="P540" s="10" t="str">
        <f>IFERROR(INDEX('08-05'!R:R,MATCH(B540,'08-05'!S:S,0),0),"")</f>
        <v/>
      </c>
      <c r="Q540" s="10" t="str">
        <f>IFERROR(INDEX('08-18'!U:U,MATCH(B540,'08-18'!V:V,0),0),"")</f>
        <v/>
      </c>
      <c r="R540" s="5" t="str">
        <f>IFERROR(INDEX('09-01'!M:M,MATCH(B540,'09-01'!N:N,0),0),"")</f>
        <v/>
      </c>
      <c r="S540" s="9">
        <f t="shared" si="27"/>
        <v>1</v>
      </c>
      <c r="T540" s="44">
        <f t="shared" si="28"/>
        <v>686</v>
      </c>
      <c r="U540" s="44">
        <f t="shared" si="29"/>
        <v>686</v>
      </c>
      <c r="V540" s="44" t="str">
        <f>IFERROR(SUMPRODUCT(LARGE(G540:R540,{1;2;3;4;5})),"NA")</f>
        <v>NA</v>
      </c>
      <c r="W540" s="45" t="str">
        <f>IFERROR(SUMPRODUCT(LARGE(G540:R540,{1;2;3;4;5;6;7;8;9;10})),"NA")</f>
        <v>NA</v>
      </c>
    </row>
    <row r="541" spans="1:23" s="25" customFormat="1" x14ac:dyDescent="0.25">
      <c r="A541" s="14">
        <v>538</v>
      </c>
      <c r="B541" s="2" t="s">
        <v>1443</v>
      </c>
      <c r="C541" s="1"/>
      <c r="D541" s="1"/>
      <c r="E541" s="1"/>
      <c r="F541" s="2"/>
      <c r="G541" s="9" t="str">
        <f>IFERROR(INDEX(akva!I:I,MATCH(B541,akva!K:K,0),0),"")</f>
        <v/>
      </c>
      <c r="H541" s="10" t="str">
        <f>IFERROR(INDEX('04-07'!N:N,MATCH(B541,'04-07'!C:C,0),0),"")</f>
        <v/>
      </c>
      <c r="I541" s="10" t="str">
        <f>IFERROR(INDEX('04-21'!X:X,MATCH(B541,'04-21'!Z:Z,0),0),"")</f>
        <v/>
      </c>
      <c r="J541" s="10">
        <f>IFERROR(INDEX('04-28'!M:M,MATCH(B541,'04-28'!O:O,0),0),"")</f>
        <v>685</v>
      </c>
      <c r="K541" s="10" t="str">
        <f>IFERROR(INDEX('05-26'!Y:Y,MATCH(B541,'05-26'!AA:AA,0),0),"")</f>
        <v/>
      </c>
      <c r="L541" s="10" t="str">
        <f>IFERROR(INDEX('06-16'!X:X,MATCH(B541,'06-16'!Z:Z,0),0),"")</f>
        <v/>
      </c>
      <c r="M541" s="10" t="str">
        <f>IFERROR(INDEX('07-08'!S:S,MATCH(B541,'07-08'!B:B,0),0),"")</f>
        <v/>
      </c>
      <c r="N541" s="10" t="str">
        <f>IFERROR(INDEX('07-21'!V:V,MATCH(B541,'07-21'!X:X,0),0),"")</f>
        <v/>
      </c>
      <c r="O541" s="10" t="str">
        <f>IFERROR(INDEX('08-04'!H:H,MATCH(B541,'08-04'!I:I,0),0),"")</f>
        <v/>
      </c>
      <c r="P541" s="10" t="str">
        <f>IFERROR(INDEX('08-05'!R:R,MATCH(B541,'08-05'!S:S,0),0),"")</f>
        <v/>
      </c>
      <c r="Q541" s="10" t="str">
        <f>IFERROR(INDEX('08-18'!U:U,MATCH(B541,'08-18'!V:V,0),0),"")</f>
        <v/>
      </c>
      <c r="R541" s="5" t="str">
        <f>IFERROR(INDEX('09-01'!M:M,MATCH(B541,'09-01'!N:N,0),0),"")</f>
        <v/>
      </c>
      <c r="S541" s="9">
        <f t="shared" si="27"/>
        <v>1</v>
      </c>
      <c r="T541" s="44">
        <f t="shared" si="28"/>
        <v>685</v>
      </c>
      <c r="U541" s="44">
        <f t="shared" si="29"/>
        <v>685</v>
      </c>
      <c r="V541" s="44" t="str">
        <f>IFERROR(SUMPRODUCT(LARGE(G541:R541,{1;2;3;4;5})),"NA")</f>
        <v>NA</v>
      </c>
      <c r="W541" s="45" t="str">
        <f>IFERROR(SUMPRODUCT(LARGE(G541:R541,{1;2;3;4;5;6;7;8;9;10})),"NA")</f>
        <v>NA</v>
      </c>
    </row>
    <row r="542" spans="1:23" s="25" customFormat="1" x14ac:dyDescent="0.25">
      <c r="A542" s="14">
        <v>539</v>
      </c>
      <c r="B542" s="2" t="s">
        <v>793</v>
      </c>
      <c r="C542" s="1"/>
      <c r="D542" s="1"/>
      <c r="E542" s="1"/>
      <c r="F542" s="2"/>
      <c r="G542" s="9">
        <f>IFERROR(INDEX(akva!I:I,MATCH(B542,akva!K:K,0),0),"")</f>
        <v>685</v>
      </c>
      <c r="H542" s="10" t="str">
        <f>IFERROR(INDEX('04-07'!N:N,MATCH(B542,'04-07'!C:C,0),0),"")</f>
        <v/>
      </c>
      <c r="I542" s="10" t="str">
        <f>IFERROR(INDEX('04-21'!X:X,MATCH(B542,'04-21'!Z:Z,0),0),"")</f>
        <v/>
      </c>
      <c r="J542" s="10" t="str">
        <f>IFERROR(INDEX('04-28'!M:M,MATCH(B542,'04-28'!O:O,0),0),"")</f>
        <v/>
      </c>
      <c r="K542" s="10" t="str">
        <f>IFERROR(INDEX('05-26'!Y:Y,MATCH(B542,'05-26'!AA:AA,0),0),"")</f>
        <v/>
      </c>
      <c r="L542" s="10" t="str">
        <f>IFERROR(INDEX('06-16'!X:X,MATCH(B542,'06-16'!Z:Z,0),0),"")</f>
        <v/>
      </c>
      <c r="M542" s="10" t="str">
        <f>IFERROR(INDEX('07-08'!S:S,MATCH(B542,'07-08'!B:B,0),0),"")</f>
        <v/>
      </c>
      <c r="N542" s="10" t="str">
        <f>IFERROR(INDEX('07-21'!V:V,MATCH(B542,'07-21'!X:X,0),0),"")</f>
        <v/>
      </c>
      <c r="O542" s="10" t="str">
        <f>IFERROR(INDEX('08-04'!H:H,MATCH(B542,'08-04'!I:I,0),0),"")</f>
        <v/>
      </c>
      <c r="P542" s="10" t="str">
        <f>IFERROR(INDEX('08-05'!R:R,MATCH(B542,'08-05'!S:S,0),0),"")</f>
        <v/>
      </c>
      <c r="Q542" s="10" t="str">
        <f>IFERROR(INDEX('08-18'!U:U,MATCH(B542,'08-18'!V:V,0),0),"")</f>
        <v/>
      </c>
      <c r="R542" s="5" t="str">
        <f>IFERROR(INDEX('09-01'!M:M,MATCH(B542,'09-01'!N:N,0),0),"")</f>
        <v/>
      </c>
      <c r="S542" s="9">
        <f t="shared" si="27"/>
        <v>1</v>
      </c>
      <c r="T542" s="44">
        <f t="shared" si="28"/>
        <v>685</v>
      </c>
      <c r="U542" s="44">
        <f t="shared" si="29"/>
        <v>685</v>
      </c>
      <c r="V542" s="44" t="str">
        <f>IFERROR(SUMPRODUCT(LARGE(G542:R542,{1;2;3;4;5})),"NA")</f>
        <v>NA</v>
      </c>
      <c r="W542" s="45" t="str">
        <f>IFERROR(SUMPRODUCT(LARGE(G542:R542,{1;2;3;4;5;6;7;8;9;10})),"NA")</f>
        <v>NA</v>
      </c>
    </row>
    <row r="543" spans="1:23" s="25" customFormat="1" x14ac:dyDescent="0.25">
      <c r="A543" s="14">
        <v>540</v>
      </c>
      <c r="B543" s="2" t="s">
        <v>2125</v>
      </c>
      <c r="C543" s="1"/>
      <c r="D543" s="1"/>
      <c r="E543" s="1"/>
      <c r="F543" s="2"/>
      <c r="G543" s="9" t="str">
        <f>IFERROR(INDEX(akva!I:I,MATCH(B543,akva!K:K,0),0),"")</f>
        <v/>
      </c>
      <c r="H543" s="10" t="str">
        <f>IFERROR(INDEX('04-07'!N:N,MATCH(B543,'04-07'!C:C,0),0),"")</f>
        <v/>
      </c>
      <c r="I543" s="10" t="str">
        <f>IFERROR(INDEX('04-21'!X:X,MATCH(B543,'04-21'!Z:Z,0),0),"")</f>
        <v/>
      </c>
      <c r="J543" s="10" t="str">
        <f>IFERROR(INDEX('04-28'!M:M,MATCH(B543,'04-28'!O:O,0),0),"")</f>
        <v/>
      </c>
      <c r="K543" s="10" t="str">
        <f>IFERROR(INDEX('05-26'!Y:Y,MATCH(B543,'05-26'!AA:AA,0),0),"")</f>
        <v/>
      </c>
      <c r="L543" s="10" t="str">
        <f>IFERROR(INDEX('06-16'!X:X,MATCH(B543,'06-16'!Z:Z,0),0),"")</f>
        <v/>
      </c>
      <c r="M543" s="10">
        <f>IFERROR(INDEX('07-08'!S:S,MATCH(B543,'07-08'!B:B,0),0),"")</f>
        <v>683</v>
      </c>
      <c r="N543" s="10" t="str">
        <f>IFERROR(INDEX('07-21'!V:V,MATCH(B543,'07-21'!X:X,0),0),"")</f>
        <v/>
      </c>
      <c r="O543" s="10" t="str">
        <f>IFERROR(INDEX('08-04'!H:H,MATCH(B543,'08-04'!I:I,0),0),"")</f>
        <v/>
      </c>
      <c r="P543" s="10" t="str">
        <f>IFERROR(INDEX('08-05'!R:R,MATCH(B543,'08-05'!S:S,0),0),"")</f>
        <v/>
      </c>
      <c r="Q543" s="10" t="str">
        <f>IFERROR(INDEX('08-18'!U:U,MATCH(B543,'08-18'!V:V,0),0),"")</f>
        <v/>
      </c>
      <c r="R543" s="5" t="str">
        <f>IFERROR(INDEX('09-01'!M:M,MATCH(B543,'09-01'!N:N,0),0),"")</f>
        <v/>
      </c>
      <c r="S543" s="9">
        <f t="shared" si="27"/>
        <v>1</v>
      </c>
      <c r="T543" s="44">
        <f t="shared" si="28"/>
        <v>683</v>
      </c>
      <c r="U543" s="44">
        <f t="shared" si="29"/>
        <v>683</v>
      </c>
      <c r="V543" s="44" t="str">
        <f>IFERROR(SUMPRODUCT(LARGE(G543:R543,{1;2;3;4;5})),"NA")</f>
        <v>NA</v>
      </c>
      <c r="W543" s="45" t="str">
        <f>IFERROR(SUMPRODUCT(LARGE(G543:R543,{1;2;3;4;5;6;7;8;9;10})),"NA")</f>
        <v>NA</v>
      </c>
    </row>
    <row r="544" spans="1:23" s="25" customFormat="1" x14ac:dyDescent="0.25">
      <c r="A544" s="14">
        <v>541</v>
      </c>
      <c r="B544" s="2" t="s">
        <v>3072</v>
      </c>
      <c r="C544" s="1"/>
      <c r="D544" s="1"/>
      <c r="E544" s="1"/>
      <c r="F544" s="2"/>
      <c r="G544" s="9" t="str">
        <f>IFERROR(INDEX(akva!I:I,MATCH(B544,akva!K:K,0),0),"")</f>
        <v/>
      </c>
      <c r="H544" s="10" t="str">
        <f>IFERROR(INDEX('04-07'!N:N,MATCH(B544,'04-07'!C:C,0),0),"")</f>
        <v/>
      </c>
      <c r="I544" s="10" t="str">
        <f>IFERROR(INDEX('04-21'!X:X,MATCH(B544,'04-21'!Z:Z,0),0),"")</f>
        <v/>
      </c>
      <c r="J544" s="10" t="str">
        <f>IFERROR(INDEX('04-28'!M:M,MATCH(B544,'04-28'!O:O,0),0),"")</f>
        <v/>
      </c>
      <c r="K544" s="10" t="str">
        <f>IFERROR(INDEX('05-26'!Y:Y,MATCH(B544,'05-26'!AA:AA,0),0),"")</f>
        <v/>
      </c>
      <c r="L544" s="10" t="str">
        <f>IFERROR(INDEX('06-16'!X:X,MATCH(B544,'06-16'!Z:Z,0),0),"")</f>
        <v/>
      </c>
      <c r="M544" s="10" t="str">
        <f>IFERROR(INDEX('07-08'!S:S,MATCH(B544,'07-08'!B:B,0),0),"")</f>
        <v/>
      </c>
      <c r="N544" s="10" t="str">
        <f>IFERROR(INDEX('07-21'!V:V,MATCH(B544,'07-21'!X:X,0),0),"")</f>
        <v/>
      </c>
      <c r="O544" s="10" t="str">
        <f>IFERROR(INDEX('08-04'!H:H,MATCH(B544,'08-04'!I:I,0),0),"")</f>
        <v/>
      </c>
      <c r="P544" s="10" t="str">
        <f>IFERROR(INDEX('08-05'!R:R,MATCH(B544,'08-05'!S:S,0),0),"")</f>
        <v/>
      </c>
      <c r="Q544" s="10" t="str">
        <f>IFERROR(INDEX('08-18'!U:U,MATCH(B544,'08-18'!V:V,0),0),"")</f>
        <v/>
      </c>
      <c r="R544" s="5">
        <f>IFERROR(INDEX('09-01'!M:M,MATCH(B544,'09-01'!N:N,0),0),"")</f>
        <v>681</v>
      </c>
      <c r="S544" s="9">
        <f t="shared" si="27"/>
        <v>1</v>
      </c>
      <c r="T544" s="44">
        <f t="shared" si="28"/>
        <v>681</v>
      </c>
      <c r="U544" s="44">
        <f t="shared" si="29"/>
        <v>681</v>
      </c>
      <c r="V544" s="44" t="str">
        <f>IFERROR(SUMPRODUCT(LARGE(G544:R544,{1;2;3;4;5})),"NA")</f>
        <v>NA</v>
      </c>
      <c r="W544" s="45" t="str">
        <f>IFERROR(SUMPRODUCT(LARGE(G544:R544,{1;2;3;4;5;6;7;8;9;10})),"NA")</f>
        <v>NA</v>
      </c>
    </row>
    <row r="545" spans="1:23" s="25" customFormat="1" x14ac:dyDescent="0.25">
      <c r="A545" s="14">
        <v>542</v>
      </c>
      <c r="B545" s="2" t="s">
        <v>1922</v>
      </c>
      <c r="C545" s="1"/>
      <c r="D545" s="1"/>
      <c r="E545" s="1"/>
      <c r="F545" s="2"/>
      <c r="G545" s="9" t="str">
        <f>IFERROR(INDEX(akva!I:I,MATCH(B545,akva!K:K,0),0),"")</f>
        <v/>
      </c>
      <c r="H545" s="10" t="str">
        <f>IFERROR(INDEX('04-07'!N:N,MATCH(B545,'04-07'!C:C,0),0),"")</f>
        <v/>
      </c>
      <c r="I545" s="10" t="str">
        <f>IFERROR(INDEX('04-21'!X:X,MATCH(B545,'04-21'!Z:Z,0),0),"")</f>
        <v/>
      </c>
      <c r="J545" s="10" t="str">
        <f>IFERROR(INDEX('04-28'!M:M,MATCH(B545,'04-28'!O:O,0),0),"")</f>
        <v/>
      </c>
      <c r="K545" s="10" t="str">
        <f>IFERROR(INDEX('05-26'!Y:Y,MATCH(B545,'05-26'!AA:AA,0),0),"")</f>
        <v/>
      </c>
      <c r="L545" s="10">
        <f>IFERROR(INDEX('06-16'!X:X,MATCH(B545,'06-16'!Z:Z,0),0),"")</f>
        <v>680</v>
      </c>
      <c r="M545" s="10" t="str">
        <f>IFERROR(INDEX('07-08'!S:S,MATCH(B545,'07-08'!B:B,0),0),"")</f>
        <v/>
      </c>
      <c r="N545" s="10" t="str">
        <f>IFERROR(INDEX('07-21'!V:V,MATCH(B545,'07-21'!X:X,0),0),"")</f>
        <v/>
      </c>
      <c r="O545" s="10" t="str">
        <f>IFERROR(INDEX('08-04'!H:H,MATCH(B545,'08-04'!I:I,0),0),"")</f>
        <v/>
      </c>
      <c r="P545" s="10" t="str">
        <f>IFERROR(INDEX('08-05'!R:R,MATCH(B545,'08-05'!S:S,0),0),"")</f>
        <v/>
      </c>
      <c r="Q545" s="10" t="str">
        <f>IFERROR(INDEX('08-18'!U:U,MATCH(B545,'08-18'!V:V,0),0),"")</f>
        <v/>
      </c>
      <c r="R545" s="5" t="str">
        <f>IFERROR(INDEX('09-01'!M:M,MATCH(B545,'09-01'!N:N,0),0),"")</f>
        <v/>
      </c>
      <c r="S545" s="9">
        <f t="shared" si="27"/>
        <v>1</v>
      </c>
      <c r="T545" s="44">
        <f t="shared" si="28"/>
        <v>680</v>
      </c>
      <c r="U545" s="44">
        <f t="shared" si="29"/>
        <v>680</v>
      </c>
      <c r="V545" s="44" t="str">
        <f>IFERROR(SUMPRODUCT(LARGE(G545:R545,{1;2;3;4;5})),"NA")</f>
        <v>NA</v>
      </c>
      <c r="W545" s="45" t="str">
        <f>IFERROR(SUMPRODUCT(LARGE(G545:R545,{1;2;3;4;5;6;7;8;9;10})),"NA")</f>
        <v>NA</v>
      </c>
    </row>
    <row r="546" spans="1:23" s="25" customFormat="1" x14ac:dyDescent="0.25">
      <c r="A546" s="14">
        <v>543</v>
      </c>
      <c r="B546" s="2" t="s">
        <v>3073</v>
      </c>
      <c r="C546" s="1"/>
      <c r="D546" s="1"/>
      <c r="E546" s="1"/>
      <c r="F546" s="2"/>
      <c r="G546" s="9" t="str">
        <f>IFERROR(INDEX(akva!I:I,MATCH(B546,akva!K:K,0),0),"")</f>
        <v/>
      </c>
      <c r="H546" s="10" t="str">
        <f>IFERROR(INDEX('04-07'!N:N,MATCH(B546,'04-07'!C:C,0),0),"")</f>
        <v/>
      </c>
      <c r="I546" s="10" t="str">
        <f>IFERROR(INDEX('04-21'!X:X,MATCH(B546,'04-21'!Z:Z,0),0),"")</f>
        <v/>
      </c>
      <c r="J546" s="10" t="str">
        <f>IFERROR(INDEX('04-28'!M:M,MATCH(B546,'04-28'!O:O,0),0),"")</f>
        <v/>
      </c>
      <c r="K546" s="10" t="str">
        <f>IFERROR(INDEX('05-26'!Y:Y,MATCH(B546,'05-26'!AA:AA,0),0),"")</f>
        <v/>
      </c>
      <c r="L546" s="10" t="str">
        <f>IFERROR(INDEX('06-16'!X:X,MATCH(B546,'06-16'!Z:Z,0),0),"")</f>
        <v/>
      </c>
      <c r="M546" s="10" t="str">
        <f>IFERROR(INDEX('07-08'!S:S,MATCH(B546,'07-08'!B:B,0),0),"")</f>
        <v/>
      </c>
      <c r="N546" s="10" t="str">
        <f>IFERROR(INDEX('07-21'!V:V,MATCH(B546,'07-21'!X:X,0),0),"")</f>
        <v/>
      </c>
      <c r="O546" s="10" t="str">
        <f>IFERROR(INDEX('08-04'!H:H,MATCH(B546,'08-04'!I:I,0),0),"")</f>
        <v/>
      </c>
      <c r="P546" s="10" t="str">
        <f>IFERROR(INDEX('08-05'!R:R,MATCH(B546,'08-05'!S:S,0),0),"")</f>
        <v/>
      </c>
      <c r="Q546" s="10" t="str">
        <f>IFERROR(INDEX('08-18'!U:U,MATCH(B546,'08-18'!V:V,0),0),"")</f>
        <v/>
      </c>
      <c r="R546" s="5">
        <f>IFERROR(INDEX('09-01'!M:M,MATCH(B546,'09-01'!N:N,0),0),"")</f>
        <v>679</v>
      </c>
      <c r="S546" s="9">
        <f t="shared" si="27"/>
        <v>1</v>
      </c>
      <c r="T546" s="44">
        <f t="shared" si="28"/>
        <v>679</v>
      </c>
      <c r="U546" s="44">
        <f t="shared" si="29"/>
        <v>679</v>
      </c>
      <c r="V546" s="44" t="str">
        <f>IFERROR(SUMPRODUCT(LARGE(G546:R546,{1;2;3;4;5})),"NA")</f>
        <v>NA</v>
      </c>
      <c r="W546" s="45" t="str">
        <f>IFERROR(SUMPRODUCT(LARGE(G546:R546,{1;2;3;4;5;6;7;8;9;10})),"NA")</f>
        <v>NA</v>
      </c>
    </row>
    <row r="547" spans="1:23" s="25" customFormat="1" x14ac:dyDescent="0.25">
      <c r="A547" s="14">
        <v>544</v>
      </c>
      <c r="B547" s="2" t="s">
        <v>3074</v>
      </c>
      <c r="C547" s="1"/>
      <c r="D547" s="1"/>
      <c r="E547" s="1"/>
      <c r="F547" s="2"/>
      <c r="G547" s="9" t="str">
        <f>IFERROR(INDEX(akva!I:I,MATCH(B547,akva!K:K,0),0),"")</f>
        <v/>
      </c>
      <c r="H547" s="10" t="str">
        <f>IFERROR(INDEX('04-07'!N:N,MATCH(B547,'04-07'!C:C,0),0),"")</f>
        <v/>
      </c>
      <c r="I547" s="10" t="str">
        <f>IFERROR(INDEX('04-21'!X:X,MATCH(B547,'04-21'!Z:Z,0),0),"")</f>
        <v/>
      </c>
      <c r="J547" s="10" t="str">
        <f>IFERROR(INDEX('04-28'!M:M,MATCH(B547,'04-28'!O:O,0),0),"")</f>
        <v/>
      </c>
      <c r="K547" s="10" t="str">
        <f>IFERROR(INDEX('05-26'!Y:Y,MATCH(B547,'05-26'!AA:AA,0),0),"")</f>
        <v/>
      </c>
      <c r="L547" s="10" t="str">
        <f>IFERROR(INDEX('06-16'!X:X,MATCH(B547,'06-16'!Z:Z,0),0),"")</f>
        <v/>
      </c>
      <c r="M547" s="10" t="str">
        <f>IFERROR(INDEX('07-08'!S:S,MATCH(B547,'07-08'!B:B,0),0),"")</f>
        <v/>
      </c>
      <c r="N547" s="10" t="str">
        <f>IFERROR(INDEX('07-21'!V:V,MATCH(B547,'07-21'!X:X,0),0),"")</f>
        <v/>
      </c>
      <c r="O547" s="10" t="str">
        <f>IFERROR(INDEX('08-04'!H:H,MATCH(B547,'08-04'!I:I,0),0),"")</f>
        <v/>
      </c>
      <c r="P547" s="10" t="str">
        <f>IFERROR(INDEX('08-05'!R:R,MATCH(B547,'08-05'!S:S,0),0),"")</f>
        <v/>
      </c>
      <c r="Q547" s="10" t="str">
        <f>IFERROR(INDEX('08-18'!U:U,MATCH(B547,'08-18'!V:V,0),0),"")</f>
        <v/>
      </c>
      <c r="R547" s="5">
        <f>IFERROR(INDEX('09-01'!M:M,MATCH(B547,'09-01'!N:N,0),0),"")</f>
        <v>679</v>
      </c>
      <c r="S547" s="9">
        <f t="shared" si="27"/>
        <v>1</v>
      </c>
      <c r="T547" s="44">
        <f t="shared" si="28"/>
        <v>679</v>
      </c>
      <c r="U547" s="44">
        <f t="shared" si="29"/>
        <v>679</v>
      </c>
      <c r="V547" s="44" t="str">
        <f>IFERROR(SUMPRODUCT(LARGE(G547:R547,{1;2;3;4;5})),"NA")</f>
        <v>NA</v>
      </c>
      <c r="W547" s="45" t="str">
        <f>IFERROR(SUMPRODUCT(LARGE(G547:R547,{1;2;3;4;5;6;7;8;9;10})),"NA")</f>
        <v>NA</v>
      </c>
    </row>
    <row r="548" spans="1:23" s="25" customFormat="1" x14ac:dyDescent="0.25">
      <c r="A548" s="14">
        <v>545</v>
      </c>
      <c r="B548" s="2" t="s">
        <v>2077</v>
      </c>
      <c r="C548" s="1"/>
      <c r="D548" s="1"/>
      <c r="E548" s="1"/>
      <c r="F548" s="2"/>
      <c r="G548" s="9" t="str">
        <f>IFERROR(INDEX(akva!I:I,MATCH(B548,akva!K:K,0),0),"")</f>
        <v/>
      </c>
      <c r="H548" s="10" t="str">
        <f>IFERROR(INDEX('04-07'!N:N,MATCH(B548,'04-07'!C:C,0),0),"")</f>
        <v/>
      </c>
      <c r="I548" s="10" t="str">
        <f>IFERROR(INDEX('04-21'!X:X,MATCH(B548,'04-21'!Z:Z,0),0),"")</f>
        <v/>
      </c>
      <c r="J548" s="10" t="str">
        <f>IFERROR(INDEX('04-28'!M:M,MATCH(B548,'04-28'!O:O,0),0),"")</f>
        <v/>
      </c>
      <c r="K548" s="10" t="str">
        <f>IFERROR(INDEX('05-26'!Y:Y,MATCH(B548,'05-26'!AA:AA,0),0),"")</f>
        <v/>
      </c>
      <c r="L548" s="10" t="str">
        <f>IFERROR(INDEX('06-16'!X:X,MATCH(B548,'06-16'!Z:Z,0),0),"")</f>
        <v/>
      </c>
      <c r="M548" s="10">
        <f>IFERROR(INDEX('07-08'!S:S,MATCH(B548,'07-08'!B:B,0),0),"")</f>
        <v>676</v>
      </c>
      <c r="N548" s="10" t="str">
        <f>IFERROR(INDEX('07-21'!V:V,MATCH(B548,'07-21'!X:X,0),0),"")</f>
        <v/>
      </c>
      <c r="O548" s="10" t="str">
        <f>IFERROR(INDEX('08-04'!H:H,MATCH(B548,'08-04'!I:I,0),0),"")</f>
        <v/>
      </c>
      <c r="P548" s="10" t="str">
        <f>IFERROR(INDEX('08-05'!R:R,MATCH(B548,'08-05'!S:S,0),0),"")</f>
        <v/>
      </c>
      <c r="Q548" s="10" t="str">
        <f>IFERROR(INDEX('08-18'!U:U,MATCH(B548,'08-18'!V:V,0),0),"")</f>
        <v/>
      </c>
      <c r="R548" s="5" t="str">
        <f>IFERROR(INDEX('09-01'!M:M,MATCH(B548,'09-01'!N:N,0),0),"")</f>
        <v/>
      </c>
      <c r="S548" s="9">
        <f t="shared" si="27"/>
        <v>1</v>
      </c>
      <c r="T548" s="44">
        <f t="shared" si="28"/>
        <v>676</v>
      </c>
      <c r="U548" s="44">
        <f t="shared" ref="U548:U611" si="30">T548/S548</f>
        <v>676</v>
      </c>
      <c r="V548" s="44" t="str">
        <f>IFERROR(SUMPRODUCT(LARGE(G548:R548,{1;2;3;4;5})),"NA")</f>
        <v>NA</v>
      </c>
      <c r="W548" s="45" t="str">
        <f>IFERROR(SUMPRODUCT(LARGE(G548:R548,{1;2;3;4;5;6;7;8;9;10})),"NA")</f>
        <v>NA</v>
      </c>
    </row>
    <row r="549" spans="1:23" s="25" customFormat="1" x14ac:dyDescent="0.25">
      <c r="A549" s="14">
        <v>546</v>
      </c>
      <c r="B549" s="2" t="s">
        <v>820</v>
      </c>
      <c r="C549" s="1"/>
      <c r="D549" s="1"/>
      <c r="E549" s="1"/>
      <c r="F549" s="2"/>
      <c r="G549" s="9">
        <f>IFERROR(INDEX(akva!I:I,MATCH(B549,akva!K:K,0),0),"")</f>
        <v>676</v>
      </c>
      <c r="H549" s="10" t="str">
        <f>IFERROR(INDEX('04-07'!N:N,MATCH(B549,'04-07'!C:C,0),0),"")</f>
        <v/>
      </c>
      <c r="I549" s="10" t="str">
        <f>IFERROR(INDEX('04-21'!X:X,MATCH(B549,'04-21'!Z:Z,0),0),"")</f>
        <v/>
      </c>
      <c r="J549" s="10" t="str">
        <f>IFERROR(INDEX('04-28'!M:M,MATCH(B549,'04-28'!O:O,0),0),"")</f>
        <v/>
      </c>
      <c r="K549" s="10" t="str">
        <f>IFERROR(INDEX('05-26'!Y:Y,MATCH(B549,'05-26'!AA:AA,0),0),"")</f>
        <v/>
      </c>
      <c r="L549" s="10" t="str">
        <f>IFERROR(INDEX('06-16'!X:X,MATCH(B549,'06-16'!Z:Z,0),0),"")</f>
        <v/>
      </c>
      <c r="M549" s="10" t="str">
        <f>IFERROR(INDEX('07-08'!S:S,MATCH(B549,'07-08'!B:B,0),0),"")</f>
        <v/>
      </c>
      <c r="N549" s="10" t="str">
        <f>IFERROR(INDEX('07-21'!V:V,MATCH(B549,'07-21'!X:X,0),0),"")</f>
        <v/>
      </c>
      <c r="O549" s="10" t="str">
        <f>IFERROR(INDEX('08-04'!H:H,MATCH(B549,'08-04'!I:I,0),0),"")</f>
        <v/>
      </c>
      <c r="P549" s="10" t="str">
        <f>IFERROR(INDEX('08-05'!R:R,MATCH(B549,'08-05'!S:S,0),0),"")</f>
        <v/>
      </c>
      <c r="Q549" s="10" t="str">
        <f>IFERROR(INDEX('08-18'!U:U,MATCH(B549,'08-18'!V:V,0),0),"")</f>
        <v/>
      </c>
      <c r="R549" s="5" t="str">
        <f>IFERROR(INDEX('09-01'!M:M,MATCH(B549,'09-01'!N:N,0),0),"")</f>
        <v/>
      </c>
      <c r="S549" s="9">
        <f t="shared" si="27"/>
        <v>1</v>
      </c>
      <c r="T549" s="44">
        <f t="shared" si="28"/>
        <v>676</v>
      </c>
      <c r="U549" s="44">
        <f t="shared" si="30"/>
        <v>676</v>
      </c>
      <c r="V549" s="44" t="str">
        <f>IFERROR(SUMPRODUCT(LARGE(G549:R549,{1;2;3;4;5})),"NA")</f>
        <v>NA</v>
      </c>
      <c r="W549" s="45" t="str">
        <f>IFERROR(SUMPRODUCT(LARGE(G549:R549,{1;2;3;4;5;6;7;8;9;10})),"NA")</f>
        <v>NA</v>
      </c>
    </row>
    <row r="550" spans="1:23" s="25" customFormat="1" x14ac:dyDescent="0.25">
      <c r="A550" s="14">
        <v>547</v>
      </c>
      <c r="B550" s="2" t="s">
        <v>2127</v>
      </c>
      <c r="C550" s="1"/>
      <c r="D550" s="1"/>
      <c r="E550" s="1"/>
      <c r="F550" s="2"/>
      <c r="G550" s="9" t="str">
        <f>IFERROR(INDEX(akva!I:I,MATCH(B550,akva!K:K,0),0),"")</f>
        <v/>
      </c>
      <c r="H550" s="10" t="str">
        <f>IFERROR(INDEX('04-07'!N:N,MATCH(B550,'04-07'!C:C,0),0),"")</f>
        <v/>
      </c>
      <c r="I550" s="10" t="str">
        <f>IFERROR(INDEX('04-21'!X:X,MATCH(B550,'04-21'!Z:Z,0),0),"")</f>
        <v/>
      </c>
      <c r="J550" s="10" t="str">
        <f>IFERROR(INDEX('04-28'!M:M,MATCH(B550,'04-28'!O:O,0),0),"")</f>
        <v/>
      </c>
      <c r="K550" s="10" t="str">
        <f>IFERROR(INDEX('05-26'!Y:Y,MATCH(B550,'05-26'!AA:AA,0),0),"")</f>
        <v/>
      </c>
      <c r="L550" s="10" t="str">
        <f>IFERROR(INDEX('06-16'!X:X,MATCH(B550,'06-16'!Z:Z,0),0),"")</f>
        <v/>
      </c>
      <c r="M550" s="10">
        <f>IFERROR(INDEX('07-08'!S:S,MATCH(B550,'07-08'!B:B,0),0),"")</f>
        <v>675</v>
      </c>
      <c r="N550" s="10" t="str">
        <f>IFERROR(INDEX('07-21'!V:V,MATCH(B550,'07-21'!X:X,0),0),"")</f>
        <v/>
      </c>
      <c r="O550" s="10" t="str">
        <f>IFERROR(INDEX('08-04'!H:H,MATCH(B550,'08-04'!I:I,0),0),"")</f>
        <v/>
      </c>
      <c r="P550" s="10" t="str">
        <f>IFERROR(INDEX('08-05'!R:R,MATCH(B550,'08-05'!S:S,0),0),"")</f>
        <v/>
      </c>
      <c r="Q550" s="10" t="str">
        <f>IFERROR(INDEX('08-18'!U:U,MATCH(B550,'08-18'!V:V,0),0),"")</f>
        <v/>
      </c>
      <c r="R550" s="5" t="str">
        <f>IFERROR(INDEX('09-01'!M:M,MATCH(B550,'09-01'!N:N,0),0),"")</f>
        <v/>
      </c>
      <c r="S550" s="9">
        <f t="shared" si="27"/>
        <v>1</v>
      </c>
      <c r="T550" s="44">
        <f t="shared" si="28"/>
        <v>675</v>
      </c>
      <c r="U550" s="44">
        <f t="shared" si="30"/>
        <v>675</v>
      </c>
      <c r="V550" s="44" t="str">
        <f>IFERROR(SUMPRODUCT(LARGE(G550:R550,{1;2;3;4;5})),"NA")</f>
        <v>NA</v>
      </c>
      <c r="W550" s="45" t="str">
        <f>IFERROR(SUMPRODUCT(LARGE(G550:R550,{1;2;3;4;5;6;7;8;9;10})),"NA")</f>
        <v>NA</v>
      </c>
    </row>
    <row r="551" spans="1:23" s="25" customFormat="1" x14ac:dyDescent="0.25">
      <c r="A551" s="14">
        <v>548</v>
      </c>
      <c r="B551" s="2" t="s">
        <v>2129</v>
      </c>
      <c r="C551" s="1"/>
      <c r="D551" s="1"/>
      <c r="E551" s="1"/>
      <c r="F551" s="2"/>
      <c r="G551" s="9" t="str">
        <f>IFERROR(INDEX(akva!I:I,MATCH(B551,akva!K:K,0),0),"")</f>
        <v/>
      </c>
      <c r="H551" s="10" t="str">
        <f>IFERROR(INDEX('04-07'!N:N,MATCH(B551,'04-07'!C:C,0),0),"")</f>
        <v/>
      </c>
      <c r="I551" s="10" t="str">
        <f>IFERROR(INDEX('04-21'!X:X,MATCH(B551,'04-21'!Z:Z,0),0),"")</f>
        <v/>
      </c>
      <c r="J551" s="10" t="str">
        <f>IFERROR(INDEX('04-28'!M:M,MATCH(B551,'04-28'!O:O,0),0),"")</f>
        <v/>
      </c>
      <c r="K551" s="10" t="str">
        <f>IFERROR(INDEX('05-26'!Y:Y,MATCH(B551,'05-26'!AA:AA,0),0),"")</f>
        <v/>
      </c>
      <c r="L551" s="10" t="str">
        <f>IFERROR(INDEX('06-16'!X:X,MATCH(B551,'06-16'!Z:Z,0),0),"")</f>
        <v/>
      </c>
      <c r="M551" s="10">
        <f>IFERROR(INDEX('07-08'!S:S,MATCH(B551,'07-08'!B:B,0),0),"")</f>
        <v>674</v>
      </c>
      <c r="N551" s="10" t="str">
        <f>IFERROR(INDEX('07-21'!V:V,MATCH(B551,'07-21'!X:X,0),0),"")</f>
        <v/>
      </c>
      <c r="O551" s="10" t="str">
        <f>IFERROR(INDEX('08-04'!H:H,MATCH(B551,'08-04'!I:I,0),0),"")</f>
        <v/>
      </c>
      <c r="P551" s="10" t="str">
        <f>IFERROR(INDEX('08-05'!R:R,MATCH(B551,'08-05'!S:S,0),0),"")</f>
        <v/>
      </c>
      <c r="Q551" s="10" t="str">
        <f>IFERROR(INDEX('08-18'!U:U,MATCH(B551,'08-18'!V:V,0),0),"")</f>
        <v/>
      </c>
      <c r="R551" s="5" t="str">
        <f>IFERROR(INDEX('09-01'!M:M,MATCH(B551,'09-01'!N:N,0),0),"")</f>
        <v/>
      </c>
      <c r="S551" s="9">
        <f t="shared" si="27"/>
        <v>1</v>
      </c>
      <c r="T551" s="44">
        <f t="shared" si="28"/>
        <v>674</v>
      </c>
      <c r="U551" s="44">
        <f t="shared" si="30"/>
        <v>674</v>
      </c>
      <c r="V551" s="44" t="str">
        <f>IFERROR(SUMPRODUCT(LARGE(G551:R551,{1;2;3;4;5})),"NA")</f>
        <v>NA</v>
      </c>
      <c r="W551" s="45" t="str">
        <f>IFERROR(SUMPRODUCT(LARGE(G551:R551,{1;2;3;4;5;6;7;8;9;10})),"NA")</f>
        <v>NA</v>
      </c>
    </row>
    <row r="552" spans="1:23" s="25" customFormat="1" x14ac:dyDescent="0.25">
      <c r="A552" s="14">
        <v>549</v>
      </c>
      <c r="B552" s="2" t="s">
        <v>2132</v>
      </c>
      <c r="C552" s="1"/>
      <c r="D552" s="1"/>
      <c r="E552" s="1"/>
      <c r="F552" s="2"/>
      <c r="G552" s="9" t="str">
        <f>IFERROR(INDEX(akva!I:I,MATCH(B552,akva!K:K,0),0),"")</f>
        <v/>
      </c>
      <c r="H552" s="10" t="str">
        <f>IFERROR(INDEX('04-07'!N:N,MATCH(B552,'04-07'!C:C,0),0),"")</f>
        <v/>
      </c>
      <c r="I552" s="10" t="str">
        <f>IFERROR(INDEX('04-21'!X:X,MATCH(B552,'04-21'!Z:Z,0),0),"")</f>
        <v/>
      </c>
      <c r="J552" s="10" t="str">
        <f>IFERROR(INDEX('04-28'!M:M,MATCH(B552,'04-28'!O:O,0),0),"")</f>
        <v/>
      </c>
      <c r="K552" s="10" t="str">
        <f>IFERROR(INDEX('05-26'!Y:Y,MATCH(B552,'05-26'!AA:AA,0),0),"")</f>
        <v/>
      </c>
      <c r="L552" s="10" t="str">
        <f>IFERROR(INDEX('06-16'!X:X,MATCH(B552,'06-16'!Z:Z,0),0),"")</f>
        <v/>
      </c>
      <c r="M552" s="10">
        <f>IFERROR(INDEX('07-08'!S:S,MATCH(B552,'07-08'!B:B,0),0),"")</f>
        <v>673</v>
      </c>
      <c r="N552" s="10" t="str">
        <f>IFERROR(INDEX('07-21'!V:V,MATCH(B552,'07-21'!X:X,0),0),"")</f>
        <v/>
      </c>
      <c r="O552" s="10" t="str">
        <f>IFERROR(INDEX('08-04'!H:H,MATCH(B552,'08-04'!I:I,0),0),"")</f>
        <v/>
      </c>
      <c r="P552" s="10" t="str">
        <f>IFERROR(INDEX('08-05'!R:R,MATCH(B552,'08-05'!S:S,0),0),"")</f>
        <v/>
      </c>
      <c r="Q552" s="10" t="str">
        <f>IFERROR(INDEX('08-18'!U:U,MATCH(B552,'08-18'!V:V,0),0),"")</f>
        <v/>
      </c>
      <c r="R552" s="5" t="str">
        <f>IFERROR(INDEX('09-01'!M:M,MATCH(B552,'09-01'!N:N,0),0),"")</f>
        <v/>
      </c>
      <c r="S552" s="9">
        <f t="shared" si="27"/>
        <v>1</v>
      </c>
      <c r="T552" s="44">
        <f t="shared" si="28"/>
        <v>673</v>
      </c>
      <c r="U552" s="44">
        <f t="shared" si="30"/>
        <v>673</v>
      </c>
      <c r="V552" s="44" t="str">
        <f>IFERROR(SUMPRODUCT(LARGE(G552:R552,{1;2;3;4;5})),"NA")</f>
        <v>NA</v>
      </c>
      <c r="W552" s="45" t="str">
        <f>IFERROR(SUMPRODUCT(LARGE(G552:R552,{1;2;3;4;5;6;7;8;9;10})),"NA")</f>
        <v>NA</v>
      </c>
    </row>
    <row r="553" spans="1:23" s="25" customFormat="1" x14ac:dyDescent="0.25">
      <c r="A553" s="14">
        <v>550</v>
      </c>
      <c r="B553" s="2" t="s">
        <v>1920</v>
      </c>
      <c r="C553" s="1"/>
      <c r="D553" s="1"/>
      <c r="E553" s="1"/>
      <c r="F553" s="2"/>
      <c r="G553" s="9" t="str">
        <f>IFERROR(INDEX(akva!I:I,MATCH(B553,akva!K:K,0),0),"")</f>
        <v/>
      </c>
      <c r="H553" s="10" t="str">
        <f>IFERROR(INDEX('04-07'!N:N,MATCH(B553,'04-07'!C:C,0),0),"")</f>
        <v/>
      </c>
      <c r="I553" s="10" t="str">
        <f>IFERROR(INDEX('04-21'!X:X,MATCH(B553,'04-21'!Z:Z,0),0),"")</f>
        <v/>
      </c>
      <c r="J553" s="10" t="str">
        <f>IFERROR(INDEX('04-28'!M:M,MATCH(B553,'04-28'!O:O,0),0),"")</f>
        <v/>
      </c>
      <c r="K553" s="10" t="str">
        <f>IFERROR(INDEX('05-26'!Y:Y,MATCH(B553,'05-26'!AA:AA,0),0),"")</f>
        <v/>
      </c>
      <c r="L553" s="10">
        <f>IFERROR(INDEX('06-16'!X:X,MATCH(B553,'06-16'!Z:Z,0),0),"")</f>
        <v>673</v>
      </c>
      <c r="M553" s="10" t="str">
        <f>IFERROR(INDEX('07-08'!S:S,MATCH(B553,'07-08'!B:B,0),0),"")</f>
        <v/>
      </c>
      <c r="N553" s="10" t="str">
        <f>IFERROR(INDEX('07-21'!V:V,MATCH(B553,'07-21'!X:X,0),0),"")</f>
        <v/>
      </c>
      <c r="O553" s="10" t="str">
        <f>IFERROR(INDEX('08-04'!H:H,MATCH(B553,'08-04'!I:I,0),0),"")</f>
        <v/>
      </c>
      <c r="P553" s="10" t="str">
        <f>IFERROR(INDEX('08-05'!R:R,MATCH(B553,'08-05'!S:S,0),0),"")</f>
        <v/>
      </c>
      <c r="Q553" s="10" t="str">
        <f>IFERROR(INDEX('08-18'!U:U,MATCH(B553,'08-18'!V:V,0),0),"")</f>
        <v/>
      </c>
      <c r="R553" s="5" t="str">
        <f>IFERROR(INDEX('09-01'!M:M,MATCH(B553,'09-01'!N:N,0),0),"")</f>
        <v/>
      </c>
      <c r="S553" s="9">
        <f t="shared" si="27"/>
        <v>1</v>
      </c>
      <c r="T553" s="44">
        <f t="shared" si="28"/>
        <v>673</v>
      </c>
      <c r="U553" s="44">
        <f t="shared" si="30"/>
        <v>673</v>
      </c>
      <c r="V553" s="44" t="str">
        <f>IFERROR(SUMPRODUCT(LARGE(G553:R553,{1;2;3;4;5})),"NA")</f>
        <v>NA</v>
      </c>
      <c r="W553" s="45" t="str">
        <f>IFERROR(SUMPRODUCT(LARGE(G553:R553,{1;2;3;4;5;6;7;8;9;10})),"NA")</f>
        <v>NA</v>
      </c>
    </row>
    <row r="554" spans="1:23" s="25" customFormat="1" x14ac:dyDescent="0.25">
      <c r="A554" s="14">
        <v>551</v>
      </c>
      <c r="B554" s="2" t="s">
        <v>2305</v>
      </c>
      <c r="C554" s="1"/>
      <c r="D554" s="1"/>
      <c r="E554" s="1"/>
      <c r="F554" s="2"/>
      <c r="G554" s="9" t="str">
        <f>IFERROR(INDEX(akva!I:I,MATCH(B554,akva!K:K,0),0),"")</f>
        <v/>
      </c>
      <c r="H554" s="10" t="str">
        <f>IFERROR(INDEX('04-07'!N:N,MATCH(B554,'04-07'!C:C,0),0),"")</f>
        <v/>
      </c>
      <c r="I554" s="10" t="str">
        <f>IFERROR(INDEX('04-21'!X:X,MATCH(B554,'04-21'!Z:Z,0),0),"")</f>
        <v/>
      </c>
      <c r="J554" s="10" t="str">
        <f>IFERROR(INDEX('04-28'!M:M,MATCH(B554,'04-28'!O:O,0),0),"")</f>
        <v/>
      </c>
      <c r="K554" s="10" t="str">
        <f>IFERROR(INDEX('05-26'!Y:Y,MATCH(B554,'05-26'!AA:AA,0),0),"")</f>
        <v/>
      </c>
      <c r="L554" s="10" t="str">
        <f>IFERROR(INDEX('06-16'!X:X,MATCH(B554,'06-16'!Z:Z,0),0),"")</f>
        <v/>
      </c>
      <c r="M554" s="10" t="str">
        <f>IFERROR(INDEX('07-08'!S:S,MATCH(B554,'07-08'!B:B,0),0),"")</f>
        <v/>
      </c>
      <c r="N554" s="10">
        <f>IFERROR(INDEX('07-21'!V:V,MATCH(B554,'07-21'!X:X,0),0),"")</f>
        <v>672</v>
      </c>
      <c r="O554" s="10" t="str">
        <f>IFERROR(INDEX('08-04'!H:H,MATCH(B554,'08-04'!I:I,0),0),"")</f>
        <v/>
      </c>
      <c r="P554" s="10" t="str">
        <f>IFERROR(INDEX('08-05'!R:R,MATCH(B554,'08-05'!S:S,0),0),"")</f>
        <v/>
      </c>
      <c r="Q554" s="10" t="str">
        <f>IFERROR(INDEX('08-18'!U:U,MATCH(B554,'08-18'!V:V,0),0),"")</f>
        <v/>
      </c>
      <c r="R554" s="5" t="str">
        <f>IFERROR(INDEX('09-01'!M:M,MATCH(B554,'09-01'!N:N,0),0),"")</f>
        <v/>
      </c>
      <c r="S554" s="9">
        <f t="shared" si="27"/>
        <v>1</v>
      </c>
      <c r="T554" s="44">
        <f t="shared" si="28"/>
        <v>672</v>
      </c>
      <c r="U554" s="44">
        <f t="shared" si="30"/>
        <v>672</v>
      </c>
      <c r="V554" s="44" t="str">
        <f>IFERROR(SUMPRODUCT(LARGE(G554:R554,{1;2;3;4;5})),"NA")</f>
        <v>NA</v>
      </c>
      <c r="W554" s="45" t="str">
        <f>IFERROR(SUMPRODUCT(LARGE(G554:R554,{1;2;3;4;5;6;7;8;9;10})),"NA")</f>
        <v>NA</v>
      </c>
    </row>
    <row r="555" spans="1:23" s="25" customFormat="1" x14ac:dyDescent="0.25">
      <c r="A555" s="14">
        <v>552</v>
      </c>
      <c r="B555" s="2" t="s">
        <v>2134</v>
      </c>
      <c r="C555" s="1"/>
      <c r="D555" s="1"/>
      <c r="E555" s="1"/>
      <c r="F555" s="2"/>
      <c r="G555" s="9" t="str">
        <f>IFERROR(INDEX(akva!I:I,MATCH(B555,akva!K:K,0),0),"")</f>
        <v/>
      </c>
      <c r="H555" s="10" t="str">
        <f>IFERROR(INDEX('04-07'!N:N,MATCH(B555,'04-07'!C:C,0),0),"")</f>
        <v/>
      </c>
      <c r="I555" s="10" t="str">
        <f>IFERROR(INDEX('04-21'!X:X,MATCH(B555,'04-21'!Z:Z,0),0),"")</f>
        <v/>
      </c>
      <c r="J555" s="10" t="str">
        <f>IFERROR(INDEX('04-28'!M:M,MATCH(B555,'04-28'!O:O,0),0),"")</f>
        <v/>
      </c>
      <c r="K555" s="10" t="str">
        <f>IFERROR(INDEX('05-26'!Y:Y,MATCH(B555,'05-26'!AA:AA,0),0),"")</f>
        <v/>
      </c>
      <c r="L555" s="10" t="str">
        <f>IFERROR(INDEX('06-16'!X:X,MATCH(B555,'06-16'!Z:Z,0),0),"")</f>
        <v/>
      </c>
      <c r="M555" s="10">
        <f>IFERROR(INDEX('07-08'!S:S,MATCH(B555,'07-08'!B:B,0),0),"")</f>
        <v>672</v>
      </c>
      <c r="N555" s="10" t="str">
        <f>IFERROR(INDEX('07-21'!V:V,MATCH(B555,'07-21'!X:X,0),0),"")</f>
        <v/>
      </c>
      <c r="O555" s="10" t="str">
        <f>IFERROR(INDEX('08-04'!H:H,MATCH(B555,'08-04'!I:I,0),0),"")</f>
        <v/>
      </c>
      <c r="P555" s="10" t="str">
        <f>IFERROR(INDEX('08-05'!R:R,MATCH(B555,'08-05'!S:S,0),0),"")</f>
        <v/>
      </c>
      <c r="Q555" s="10" t="str">
        <f>IFERROR(INDEX('08-18'!U:U,MATCH(B555,'08-18'!V:V,0),0),"")</f>
        <v/>
      </c>
      <c r="R555" s="5" t="str">
        <f>IFERROR(INDEX('09-01'!M:M,MATCH(B555,'09-01'!N:N,0),0),"")</f>
        <v/>
      </c>
      <c r="S555" s="9">
        <f t="shared" si="27"/>
        <v>1</v>
      </c>
      <c r="T555" s="44">
        <f t="shared" si="28"/>
        <v>672</v>
      </c>
      <c r="U555" s="44">
        <f t="shared" si="30"/>
        <v>672</v>
      </c>
      <c r="V555" s="44" t="str">
        <f>IFERROR(SUMPRODUCT(LARGE(G555:R555,{1;2;3;4;5})),"NA")</f>
        <v>NA</v>
      </c>
      <c r="W555" s="45" t="str">
        <f>IFERROR(SUMPRODUCT(LARGE(G555:R555,{1;2;3;4;5;6;7;8;9;10})),"NA")</f>
        <v>NA</v>
      </c>
    </row>
    <row r="556" spans="1:23" s="25" customFormat="1" x14ac:dyDescent="0.25">
      <c r="A556" s="14">
        <v>553</v>
      </c>
      <c r="B556" s="2" t="s">
        <v>1473</v>
      </c>
      <c r="C556" s="1"/>
      <c r="D556" s="1"/>
      <c r="E556" s="1"/>
      <c r="F556" s="2"/>
      <c r="G556" s="9" t="str">
        <f>IFERROR(INDEX(akva!I:I,MATCH(B556,akva!K:K,0),0),"")</f>
        <v/>
      </c>
      <c r="H556" s="10" t="str">
        <f>IFERROR(INDEX('04-07'!N:N,MATCH(B556,'04-07'!C:C,0),0),"")</f>
        <v/>
      </c>
      <c r="I556" s="10" t="str">
        <f>IFERROR(INDEX('04-21'!X:X,MATCH(B556,'04-21'!Z:Z,0),0),"")</f>
        <v/>
      </c>
      <c r="J556" s="10">
        <f>IFERROR(INDEX('04-28'!M:M,MATCH(B556,'04-28'!O:O,0),0),"")</f>
        <v>672</v>
      </c>
      <c r="K556" s="10" t="str">
        <f>IFERROR(INDEX('05-26'!Y:Y,MATCH(B556,'05-26'!AA:AA,0),0),"")</f>
        <v/>
      </c>
      <c r="L556" s="10" t="str">
        <f>IFERROR(INDEX('06-16'!X:X,MATCH(B556,'06-16'!Z:Z,0),0),"")</f>
        <v/>
      </c>
      <c r="M556" s="10" t="str">
        <f>IFERROR(INDEX('07-08'!S:S,MATCH(B556,'07-08'!B:B,0),0),"")</f>
        <v/>
      </c>
      <c r="N556" s="10" t="str">
        <f>IFERROR(INDEX('07-21'!V:V,MATCH(B556,'07-21'!X:X,0),0),"")</f>
        <v/>
      </c>
      <c r="O556" s="10" t="str">
        <f>IFERROR(INDEX('08-04'!H:H,MATCH(B556,'08-04'!I:I,0),0),"")</f>
        <v/>
      </c>
      <c r="P556" s="10" t="str">
        <f>IFERROR(INDEX('08-05'!R:R,MATCH(B556,'08-05'!S:S,0),0),"")</f>
        <v/>
      </c>
      <c r="Q556" s="10" t="str">
        <f>IFERROR(INDEX('08-18'!U:U,MATCH(B556,'08-18'!V:V,0),0),"")</f>
        <v/>
      </c>
      <c r="R556" s="5" t="str">
        <f>IFERROR(INDEX('09-01'!M:M,MATCH(B556,'09-01'!N:N,0),0),"")</f>
        <v/>
      </c>
      <c r="S556" s="9">
        <f t="shared" si="27"/>
        <v>1</v>
      </c>
      <c r="T556" s="44">
        <f t="shared" si="28"/>
        <v>672</v>
      </c>
      <c r="U556" s="44">
        <f t="shared" si="30"/>
        <v>672</v>
      </c>
      <c r="V556" s="44" t="str">
        <f>IFERROR(SUMPRODUCT(LARGE(G556:R556,{1;2;3;4;5})),"NA")</f>
        <v>NA</v>
      </c>
      <c r="W556" s="45" t="str">
        <f>IFERROR(SUMPRODUCT(LARGE(G556:R556,{1;2;3;4;5;6;7;8;9;10})),"NA")</f>
        <v>NA</v>
      </c>
    </row>
    <row r="557" spans="1:23" s="25" customFormat="1" x14ac:dyDescent="0.25">
      <c r="A557" s="14">
        <v>554</v>
      </c>
      <c r="B557" s="2" t="s">
        <v>115</v>
      </c>
      <c r="C557" s="1"/>
      <c r="D557" s="1"/>
      <c r="E557" s="1"/>
      <c r="F557" s="2"/>
      <c r="G557" s="9" t="str">
        <f>IFERROR(INDEX(akva!I:I,MATCH(B557,akva!K:K,0),0),"")</f>
        <v/>
      </c>
      <c r="H557" s="10">
        <f>IFERROR(INDEX('04-07'!N:N,MATCH(B557,'04-07'!C:C,0),0),"")</f>
        <v>671</v>
      </c>
      <c r="I557" s="10" t="str">
        <f>IFERROR(INDEX('04-21'!X:X,MATCH(B557,'04-21'!Z:Z,0),0),"")</f>
        <v/>
      </c>
      <c r="J557" s="10" t="str">
        <f>IFERROR(INDEX('04-28'!M:M,MATCH(B557,'04-28'!O:O,0),0),"")</f>
        <v/>
      </c>
      <c r="K557" s="10" t="str">
        <f>IFERROR(INDEX('05-26'!Y:Y,MATCH(B557,'05-26'!AA:AA,0),0),"")</f>
        <v/>
      </c>
      <c r="L557" s="10" t="str">
        <f>IFERROR(INDEX('06-16'!X:X,MATCH(B557,'06-16'!Z:Z,0),0),"")</f>
        <v/>
      </c>
      <c r="M557" s="10" t="str">
        <f>IFERROR(INDEX('07-08'!S:S,MATCH(B557,'07-08'!B:B,0),0),"")</f>
        <v/>
      </c>
      <c r="N557" s="10" t="str">
        <f>IFERROR(INDEX('07-21'!V:V,MATCH(B557,'07-21'!X:X,0),0),"")</f>
        <v/>
      </c>
      <c r="O557" s="10" t="str">
        <f>IFERROR(INDEX('08-04'!H:H,MATCH(B557,'08-04'!I:I,0),0),"")</f>
        <v/>
      </c>
      <c r="P557" s="10" t="str">
        <f>IFERROR(INDEX('08-05'!R:R,MATCH(B557,'08-05'!S:S,0),0),"")</f>
        <v/>
      </c>
      <c r="Q557" s="10" t="str">
        <f>IFERROR(INDEX('08-18'!U:U,MATCH(B557,'08-18'!V:V,0),0),"")</f>
        <v/>
      </c>
      <c r="R557" s="5" t="str">
        <f>IFERROR(INDEX('09-01'!M:M,MATCH(B557,'09-01'!N:N,0),0),"")</f>
        <v/>
      </c>
      <c r="S557" s="9">
        <f t="shared" si="27"/>
        <v>1</v>
      </c>
      <c r="T557" s="44">
        <f t="shared" si="28"/>
        <v>671</v>
      </c>
      <c r="U557" s="44">
        <f t="shared" si="30"/>
        <v>671</v>
      </c>
      <c r="V557" s="44" t="str">
        <f>IFERROR(SUMPRODUCT(LARGE(G557:R557,{1;2;3;4;5})),"NA")</f>
        <v>NA</v>
      </c>
      <c r="W557" s="45" t="str">
        <f>IFERROR(SUMPRODUCT(LARGE(G557:R557,{1;2;3;4;5;6;7;8;9;10})),"NA")</f>
        <v>NA</v>
      </c>
    </row>
    <row r="558" spans="1:23" s="25" customFormat="1" x14ac:dyDescent="0.25">
      <c r="A558" s="14">
        <v>555</v>
      </c>
      <c r="B558" s="2" t="s">
        <v>1449</v>
      </c>
      <c r="C558" s="1"/>
      <c r="D558" s="1"/>
      <c r="E558" s="1"/>
      <c r="F558" s="2"/>
      <c r="G558" s="9" t="str">
        <f>IFERROR(INDEX(akva!I:I,MATCH(B558,akva!K:K,0),0),"")</f>
        <v/>
      </c>
      <c r="H558" s="10" t="str">
        <f>IFERROR(INDEX('04-07'!N:N,MATCH(B558,'04-07'!C:C,0),0),"")</f>
        <v/>
      </c>
      <c r="I558" s="10" t="str">
        <f>IFERROR(INDEX('04-21'!X:X,MATCH(B558,'04-21'!Z:Z,0),0),"")</f>
        <v/>
      </c>
      <c r="J558" s="10">
        <f>IFERROR(INDEX('04-28'!M:M,MATCH(B558,'04-28'!O:O,0),0),"")</f>
        <v>670</v>
      </c>
      <c r="K558" s="10" t="str">
        <f>IFERROR(INDEX('05-26'!Y:Y,MATCH(B558,'05-26'!AA:AA,0),0),"")</f>
        <v/>
      </c>
      <c r="L558" s="10" t="str">
        <f>IFERROR(INDEX('06-16'!X:X,MATCH(B558,'06-16'!Z:Z,0),0),"")</f>
        <v/>
      </c>
      <c r="M558" s="10" t="str">
        <f>IFERROR(INDEX('07-08'!S:S,MATCH(B558,'07-08'!B:B,0),0),"")</f>
        <v/>
      </c>
      <c r="N558" s="10" t="str">
        <f>IFERROR(INDEX('07-21'!V:V,MATCH(B558,'07-21'!X:X,0),0),"")</f>
        <v/>
      </c>
      <c r="O558" s="10" t="str">
        <f>IFERROR(INDEX('08-04'!H:H,MATCH(B558,'08-04'!I:I,0),0),"")</f>
        <v/>
      </c>
      <c r="P558" s="10" t="str">
        <f>IFERROR(INDEX('08-05'!R:R,MATCH(B558,'08-05'!S:S,0),0),"")</f>
        <v/>
      </c>
      <c r="Q558" s="10" t="str">
        <f>IFERROR(INDEX('08-18'!U:U,MATCH(B558,'08-18'!V:V,0),0),"")</f>
        <v/>
      </c>
      <c r="R558" s="5" t="str">
        <f>IFERROR(INDEX('09-01'!M:M,MATCH(B558,'09-01'!N:N,0),0),"")</f>
        <v/>
      </c>
      <c r="S558" s="9">
        <f t="shared" si="27"/>
        <v>1</v>
      </c>
      <c r="T558" s="44">
        <f t="shared" si="28"/>
        <v>670</v>
      </c>
      <c r="U558" s="44">
        <f t="shared" si="30"/>
        <v>670</v>
      </c>
      <c r="V558" s="44" t="str">
        <f>IFERROR(SUMPRODUCT(LARGE(G558:R558,{1;2;3;4;5})),"NA")</f>
        <v>NA</v>
      </c>
      <c r="W558" s="45" t="str">
        <f>IFERROR(SUMPRODUCT(LARGE(G558:R558,{1;2;3;4;5;6;7;8;9;10})),"NA")</f>
        <v>NA</v>
      </c>
    </row>
    <row r="559" spans="1:23" s="25" customFormat="1" x14ac:dyDescent="0.25">
      <c r="A559" s="14">
        <v>556</v>
      </c>
      <c r="B559" s="2" t="s">
        <v>794</v>
      </c>
      <c r="C559" s="1"/>
      <c r="D559" s="1"/>
      <c r="E559" s="1"/>
      <c r="F559" s="2"/>
      <c r="G559" s="9">
        <f>IFERROR(INDEX(akva!I:I,MATCH(B559,akva!K:K,0),0),"")</f>
        <v>670</v>
      </c>
      <c r="H559" s="10" t="str">
        <f>IFERROR(INDEX('04-07'!N:N,MATCH(B559,'04-07'!C:C,0),0),"")</f>
        <v/>
      </c>
      <c r="I559" s="10" t="str">
        <f>IFERROR(INDEX('04-21'!X:X,MATCH(B559,'04-21'!Z:Z,0),0),"")</f>
        <v/>
      </c>
      <c r="J559" s="10" t="str">
        <f>IFERROR(INDEX('04-28'!M:M,MATCH(B559,'04-28'!O:O,0),0),"")</f>
        <v/>
      </c>
      <c r="K559" s="10" t="str">
        <f>IFERROR(INDEX('05-26'!Y:Y,MATCH(B559,'05-26'!AA:AA,0),0),"")</f>
        <v/>
      </c>
      <c r="L559" s="10" t="str">
        <f>IFERROR(INDEX('06-16'!X:X,MATCH(B559,'06-16'!Z:Z,0),0),"")</f>
        <v/>
      </c>
      <c r="M559" s="10" t="str">
        <f>IFERROR(INDEX('07-08'!S:S,MATCH(B559,'07-08'!B:B,0),0),"")</f>
        <v/>
      </c>
      <c r="N559" s="10" t="str">
        <f>IFERROR(INDEX('07-21'!V:V,MATCH(B559,'07-21'!X:X,0),0),"")</f>
        <v/>
      </c>
      <c r="O559" s="10" t="str">
        <f>IFERROR(INDEX('08-04'!H:H,MATCH(B559,'08-04'!I:I,0),0),"")</f>
        <v/>
      </c>
      <c r="P559" s="10" t="str">
        <f>IFERROR(INDEX('08-05'!R:R,MATCH(B559,'08-05'!S:S,0),0),"")</f>
        <v/>
      </c>
      <c r="Q559" s="10" t="str">
        <f>IFERROR(INDEX('08-18'!U:U,MATCH(B559,'08-18'!V:V,0),0),"")</f>
        <v/>
      </c>
      <c r="R559" s="5" t="str">
        <f>IFERROR(INDEX('09-01'!M:M,MATCH(B559,'09-01'!N:N,0),0),"")</f>
        <v/>
      </c>
      <c r="S559" s="9">
        <f t="shared" si="27"/>
        <v>1</v>
      </c>
      <c r="T559" s="44">
        <f t="shared" si="28"/>
        <v>670</v>
      </c>
      <c r="U559" s="44">
        <f t="shared" si="30"/>
        <v>670</v>
      </c>
      <c r="V559" s="44" t="str">
        <f>IFERROR(SUMPRODUCT(LARGE(G559:R559,{1;2;3;4;5})),"NA")</f>
        <v>NA</v>
      </c>
      <c r="W559" s="45" t="str">
        <f>IFERROR(SUMPRODUCT(LARGE(G559:R559,{1;2;3;4;5;6;7;8;9;10})),"NA")</f>
        <v>NA</v>
      </c>
    </row>
    <row r="560" spans="1:23" s="25" customFormat="1" x14ac:dyDescent="0.25">
      <c r="A560" s="14">
        <v>557</v>
      </c>
      <c r="B560" s="2" t="s">
        <v>1426</v>
      </c>
      <c r="C560" s="1"/>
      <c r="D560" s="1"/>
      <c r="E560" s="1"/>
      <c r="F560" s="2"/>
      <c r="G560" s="9" t="str">
        <f>IFERROR(INDEX(akva!I:I,MATCH(B560,akva!K:K,0),0),"")</f>
        <v/>
      </c>
      <c r="H560" s="10" t="str">
        <f>IFERROR(INDEX('04-07'!N:N,MATCH(B560,'04-07'!C:C,0),0),"")</f>
        <v/>
      </c>
      <c r="I560" s="10" t="str">
        <f>IFERROR(INDEX('04-21'!X:X,MATCH(B560,'04-21'!Z:Z,0),0),"")</f>
        <v/>
      </c>
      <c r="J560" s="10">
        <f>IFERROR(INDEX('04-28'!M:M,MATCH(B560,'04-28'!O:O,0),0),"")</f>
        <v>669</v>
      </c>
      <c r="K560" s="10" t="str">
        <f>IFERROR(INDEX('05-26'!Y:Y,MATCH(B560,'05-26'!AA:AA,0),0),"")</f>
        <v/>
      </c>
      <c r="L560" s="10" t="str">
        <f>IFERROR(INDEX('06-16'!X:X,MATCH(B560,'06-16'!Z:Z,0),0),"")</f>
        <v/>
      </c>
      <c r="M560" s="10" t="str">
        <f>IFERROR(INDEX('07-08'!S:S,MATCH(B560,'07-08'!B:B,0),0),"")</f>
        <v/>
      </c>
      <c r="N560" s="10" t="str">
        <f>IFERROR(INDEX('07-21'!V:V,MATCH(B560,'07-21'!X:X,0),0),"")</f>
        <v/>
      </c>
      <c r="O560" s="10" t="str">
        <f>IFERROR(INDEX('08-04'!H:H,MATCH(B560,'08-04'!I:I,0),0),"")</f>
        <v/>
      </c>
      <c r="P560" s="10" t="str">
        <f>IFERROR(INDEX('08-05'!R:R,MATCH(B560,'08-05'!S:S,0),0),"")</f>
        <v/>
      </c>
      <c r="Q560" s="10" t="str">
        <f>IFERROR(INDEX('08-18'!U:U,MATCH(B560,'08-18'!V:V,0),0),"")</f>
        <v/>
      </c>
      <c r="R560" s="5" t="str">
        <f>IFERROR(INDEX('09-01'!M:M,MATCH(B560,'09-01'!N:N,0),0),"")</f>
        <v/>
      </c>
      <c r="S560" s="9">
        <f t="shared" si="27"/>
        <v>1</v>
      </c>
      <c r="T560" s="44">
        <f t="shared" si="28"/>
        <v>669</v>
      </c>
      <c r="U560" s="44">
        <f t="shared" si="30"/>
        <v>669</v>
      </c>
      <c r="V560" s="44" t="str">
        <f>IFERROR(SUMPRODUCT(LARGE(G560:R560,{1;2;3;4;5})),"NA")</f>
        <v>NA</v>
      </c>
      <c r="W560" s="45" t="str">
        <f>IFERROR(SUMPRODUCT(LARGE(G560:R560,{1;2;3;4;5;6;7;8;9;10})),"NA")</f>
        <v>NA</v>
      </c>
    </row>
    <row r="561" spans="1:23" s="25" customFormat="1" x14ac:dyDescent="0.25">
      <c r="A561" s="14">
        <v>558</v>
      </c>
      <c r="B561" s="2" t="s">
        <v>1720</v>
      </c>
      <c r="C561" s="1"/>
      <c r="D561" s="1"/>
      <c r="E561" s="1"/>
      <c r="F561" s="2"/>
      <c r="G561" s="9" t="str">
        <f>IFERROR(INDEX(akva!I:I,MATCH(B561,akva!K:K,0),0),"")</f>
        <v/>
      </c>
      <c r="H561" s="10" t="str">
        <f>IFERROR(INDEX('04-07'!N:N,MATCH(B561,'04-07'!C:C,0),0),"")</f>
        <v/>
      </c>
      <c r="I561" s="10" t="str">
        <f>IFERROR(INDEX('04-21'!X:X,MATCH(B561,'04-21'!Z:Z,0),0),"")</f>
        <v/>
      </c>
      <c r="J561" s="10" t="str">
        <f>IFERROR(INDEX('04-28'!M:M,MATCH(B561,'04-28'!O:O,0),0),"")</f>
        <v/>
      </c>
      <c r="K561" s="10">
        <f>IFERROR(INDEX('05-26'!Y:Y,MATCH(B561,'05-26'!AA:AA,0),0),"")</f>
        <v>669</v>
      </c>
      <c r="L561" s="10" t="str">
        <f>IFERROR(INDEX('06-16'!X:X,MATCH(B561,'06-16'!Z:Z,0),0),"")</f>
        <v/>
      </c>
      <c r="M561" s="10" t="str">
        <f>IFERROR(INDEX('07-08'!S:S,MATCH(B561,'07-08'!B:B,0),0),"")</f>
        <v/>
      </c>
      <c r="N561" s="10" t="str">
        <f>IFERROR(INDEX('07-21'!V:V,MATCH(B561,'07-21'!X:X,0),0),"")</f>
        <v/>
      </c>
      <c r="O561" s="10" t="str">
        <f>IFERROR(INDEX('08-04'!H:H,MATCH(B561,'08-04'!I:I,0),0),"")</f>
        <v/>
      </c>
      <c r="P561" s="10" t="str">
        <f>IFERROR(INDEX('08-05'!R:R,MATCH(B561,'08-05'!S:S,0),0),"")</f>
        <v/>
      </c>
      <c r="Q561" s="10" t="str">
        <f>IFERROR(INDEX('08-18'!U:U,MATCH(B561,'08-18'!V:V,0),0),"")</f>
        <v/>
      </c>
      <c r="R561" s="5" t="str">
        <f>IFERROR(INDEX('09-01'!M:M,MATCH(B561,'09-01'!N:N,0),0),"")</f>
        <v/>
      </c>
      <c r="S561" s="9">
        <f t="shared" si="27"/>
        <v>1</v>
      </c>
      <c r="T561" s="44">
        <f t="shared" si="28"/>
        <v>669</v>
      </c>
      <c r="U561" s="44">
        <f t="shared" si="30"/>
        <v>669</v>
      </c>
      <c r="V561" s="44" t="str">
        <f>IFERROR(SUMPRODUCT(LARGE(G561:R561,{1;2;3;4;5})),"NA")</f>
        <v>NA</v>
      </c>
      <c r="W561" s="45" t="str">
        <f>IFERROR(SUMPRODUCT(LARGE(G561:R561,{1;2;3;4;5;6;7;8;9;10})),"NA")</f>
        <v>NA</v>
      </c>
    </row>
    <row r="562" spans="1:23" s="25" customFormat="1" x14ac:dyDescent="0.25">
      <c r="A562" s="14">
        <v>559</v>
      </c>
      <c r="B562" s="2" t="s">
        <v>2136</v>
      </c>
      <c r="C562" s="1"/>
      <c r="D562" s="1"/>
      <c r="E562" s="1"/>
      <c r="F562" s="2"/>
      <c r="G562" s="9" t="str">
        <f>IFERROR(INDEX(akva!I:I,MATCH(B562,akva!K:K,0),0),"")</f>
        <v/>
      </c>
      <c r="H562" s="10" t="str">
        <f>IFERROR(INDEX('04-07'!N:N,MATCH(B562,'04-07'!C:C,0),0),"")</f>
        <v/>
      </c>
      <c r="I562" s="10" t="str">
        <f>IFERROR(INDEX('04-21'!X:X,MATCH(B562,'04-21'!Z:Z,0),0),"")</f>
        <v/>
      </c>
      <c r="J562" s="10" t="str">
        <f>IFERROR(INDEX('04-28'!M:M,MATCH(B562,'04-28'!O:O,0),0),"")</f>
        <v/>
      </c>
      <c r="K562" s="10" t="str">
        <f>IFERROR(INDEX('05-26'!Y:Y,MATCH(B562,'05-26'!AA:AA,0),0),"")</f>
        <v/>
      </c>
      <c r="L562" s="10" t="str">
        <f>IFERROR(INDEX('06-16'!X:X,MATCH(B562,'06-16'!Z:Z,0),0),"")</f>
        <v/>
      </c>
      <c r="M562" s="10">
        <f>IFERROR(INDEX('07-08'!S:S,MATCH(B562,'07-08'!B:B,0),0),"")</f>
        <v>669</v>
      </c>
      <c r="N562" s="10" t="str">
        <f>IFERROR(INDEX('07-21'!V:V,MATCH(B562,'07-21'!X:X,0),0),"")</f>
        <v/>
      </c>
      <c r="O562" s="10" t="str">
        <f>IFERROR(INDEX('08-04'!H:H,MATCH(B562,'08-04'!I:I,0),0),"")</f>
        <v/>
      </c>
      <c r="P562" s="10" t="str">
        <f>IFERROR(INDEX('08-05'!R:R,MATCH(B562,'08-05'!S:S,0),0),"")</f>
        <v/>
      </c>
      <c r="Q562" s="10" t="str">
        <f>IFERROR(INDEX('08-18'!U:U,MATCH(B562,'08-18'!V:V,0),0),"")</f>
        <v/>
      </c>
      <c r="R562" s="5" t="str">
        <f>IFERROR(INDEX('09-01'!M:M,MATCH(B562,'09-01'!N:N,0),0),"")</f>
        <v/>
      </c>
      <c r="S562" s="9">
        <f t="shared" si="27"/>
        <v>1</v>
      </c>
      <c r="T562" s="44">
        <f t="shared" si="28"/>
        <v>669</v>
      </c>
      <c r="U562" s="44">
        <f t="shared" si="30"/>
        <v>669</v>
      </c>
      <c r="V562" s="44" t="str">
        <f>IFERROR(SUMPRODUCT(LARGE(G562:R562,{1;2;3;4;5})),"NA")</f>
        <v>NA</v>
      </c>
      <c r="W562" s="45" t="str">
        <f>IFERROR(SUMPRODUCT(LARGE(G562:R562,{1;2;3;4;5;6;7;8;9;10})),"NA")</f>
        <v>NA</v>
      </c>
    </row>
    <row r="563" spans="1:23" s="25" customFormat="1" x14ac:dyDescent="0.25">
      <c r="A563" s="14">
        <v>560</v>
      </c>
      <c r="B563" s="2" t="s">
        <v>2572</v>
      </c>
      <c r="C563" s="1"/>
      <c r="D563" s="1"/>
      <c r="E563" s="1"/>
      <c r="F563" s="2"/>
      <c r="G563" s="9" t="str">
        <f>IFERROR(INDEX(akva!I:I,MATCH(B563,akva!K:K,0),0),"")</f>
        <v/>
      </c>
      <c r="H563" s="10" t="str">
        <f>IFERROR(INDEX('04-07'!N:N,MATCH(B563,'04-07'!C:C,0),0),"")</f>
        <v/>
      </c>
      <c r="I563" s="10" t="str">
        <f>IFERROR(INDEX('04-21'!X:X,MATCH(B563,'04-21'!Z:Z,0),0),"")</f>
        <v/>
      </c>
      <c r="J563" s="10" t="str">
        <f>IFERROR(INDEX('04-28'!M:M,MATCH(B563,'04-28'!O:O,0),0),"")</f>
        <v/>
      </c>
      <c r="K563" s="10" t="str">
        <f>IFERROR(INDEX('05-26'!Y:Y,MATCH(B563,'05-26'!AA:AA,0),0),"")</f>
        <v/>
      </c>
      <c r="L563" s="10" t="str">
        <f>IFERROR(INDEX('06-16'!X:X,MATCH(B563,'06-16'!Z:Z,0),0),"")</f>
        <v/>
      </c>
      <c r="M563" s="10" t="str">
        <f>IFERROR(INDEX('07-08'!S:S,MATCH(B563,'07-08'!B:B,0),0),"")</f>
        <v/>
      </c>
      <c r="N563" s="10" t="str">
        <f>IFERROR(INDEX('07-21'!V:V,MATCH(B563,'07-21'!X:X,0),0),"")</f>
        <v/>
      </c>
      <c r="O563" s="10" t="str">
        <f>IFERROR(INDEX('08-04'!H:H,MATCH(B563,'08-04'!I:I,0),0),"")</f>
        <v/>
      </c>
      <c r="P563" s="10">
        <f>IFERROR(INDEX('08-05'!R:R,MATCH(B563,'08-05'!S:S,0),0),"")</f>
        <v>668</v>
      </c>
      <c r="Q563" s="10" t="str">
        <f>IFERROR(INDEX('08-18'!U:U,MATCH(B563,'08-18'!V:V,0),0),"")</f>
        <v/>
      </c>
      <c r="R563" s="5" t="str">
        <f>IFERROR(INDEX('09-01'!M:M,MATCH(B563,'09-01'!N:N,0),0),"")</f>
        <v/>
      </c>
      <c r="S563" s="9">
        <f t="shared" si="27"/>
        <v>1</v>
      </c>
      <c r="T563" s="44">
        <f t="shared" si="28"/>
        <v>668</v>
      </c>
      <c r="U563" s="44">
        <f t="shared" si="30"/>
        <v>668</v>
      </c>
      <c r="V563" s="44" t="str">
        <f>IFERROR(SUMPRODUCT(LARGE(G563:R563,{1;2;3;4;5})),"NA")</f>
        <v>NA</v>
      </c>
      <c r="W563" s="45" t="str">
        <f>IFERROR(SUMPRODUCT(LARGE(G563:R563,{1;2;3;4;5;6;7;8;9;10})),"NA")</f>
        <v>NA</v>
      </c>
    </row>
    <row r="564" spans="1:23" s="25" customFormat="1" x14ac:dyDescent="0.25">
      <c r="A564" s="14">
        <v>561</v>
      </c>
      <c r="B564" s="2" t="s">
        <v>2839</v>
      </c>
      <c r="C564" s="1"/>
      <c r="D564" s="1"/>
      <c r="E564" s="1"/>
      <c r="F564" s="2"/>
      <c r="G564" s="9" t="str">
        <f>IFERROR(INDEX(akva!I:I,MATCH(B564,akva!K:K,0),0),"")</f>
        <v/>
      </c>
      <c r="H564" s="10" t="str">
        <f>IFERROR(INDEX('04-07'!N:N,MATCH(B564,'04-07'!C:C,0),0),"")</f>
        <v/>
      </c>
      <c r="I564" s="10" t="str">
        <f>IFERROR(INDEX('04-21'!X:X,MATCH(B564,'04-21'!Z:Z,0),0),"")</f>
        <v/>
      </c>
      <c r="J564" s="10" t="str">
        <f>IFERROR(INDEX('04-28'!M:M,MATCH(B564,'04-28'!O:O,0),0),"")</f>
        <v/>
      </c>
      <c r="K564" s="10" t="str">
        <f>IFERROR(INDEX('05-26'!Y:Y,MATCH(B564,'05-26'!AA:AA,0),0),"")</f>
        <v/>
      </c>
      <c r="L564" s="10" t="str">
        <f>IFERROR(INDEX('06-16'!X:X,MATCH(B564,'06-16'!Z:Z,0),0),"")</f>
        <v/>
      </c>
      <c r="M564" s="10" t="str">
        <f>IFERROR(INDEX('07-08'!S:S,MATCH(B564,'07-08'!B:B,0),0),"")</f>
        <v/>
      </c>
      <c r="N564" s="10" t="str">
        <f>IFERROR(INDEX('07-21'!V:V,MATCH(B564,'07-21'!X:X,0),0),"")</f>
        <v/>
      </c>
      <c r="O564" s="10" t="str">
        <f>IFERROR(INDEX('08-04'!H:H,MATCH(B564,'08-04'!I:I,0),0),"")</f>
        <v/>
      </c>
      <c r="P564" s="10" t="str">
        <f>IFERROR(INDEX('08-05'!R:R,MATCH(B564,'08-05'!S:S,0),0),"")</f>
        <v/>
      </c>
      <c r="Q564" s="10">
        <f>IFERROR(INDEX('08-18'!U:U,MATCH(B564,'08-18'!V:V,0),0),"")</f>
        <v>666</v>
      </c>
      <c r="R564" s="5" t="str">
        <f>IFERROR(INDEX('09-01'!M:M,MATCH(B564,'09-01'!N:N,0),0),"")</f>
        <v/>
      </c>
      <c r="S564" s="9">
        <f t="shared" si="27"/>
        <v>1</v>
      </c>
      <c r="T564" s="44">
        <f t="shared" si="28"/>
        <v>666</v>
      </c>
      <c r="U564" s="44">
        <f t="shared" si="30"/>
        <v>666</v>
      </c>
      <c r="V564" s="44" t="str">
        <f>IFERROR(SUMPRODUCT(LARGE(G564:R564,{1;2;3;4;5})),"NA")</f>
        <v>NA</v>
      </c>
      <c r="W564" s="45" t="str">
        <f>IFERROR(SUMPRODUCT(LARGE(G564:R564,{1;2;3;4;5;6;7;8;9;10})),"NA")</f>
        <v>NA</v>
      </c>
    </row>
    <row r="565" spans="1:23" s="25" customFormat="1" x14ac:dyDescent="0.25">
      <c r="A565" s="14">
        <v>562</v>
      </c>
      <c r="B565" s="2" t="s">
        <v>3075</v>
      </c>
      <c r="C565" s="1"/>
      <c r="D565" s="1"/>
      <c r="E565" s="1"/>
      <c r="F565" s="2"/>
      <c r="G565" s="9" t="str">
        <f>IFERROR(INDEX(akva!I:I,MATCH(B565,akva!K:K,0),0),"")</f>
        <v/>
      </c>
      <c r="H565" s="10" t="str">
        <f>IFERROR(INDEX('04-07'!N:N,MATCH(B565,'04-07'!C:C,0),0),"")</f>
        <v/>
      </c>
      <c r="I565" s="10" t="str">
        <f>IFERROR(INDEX('04-21'!X:X,MATCH(B565,'04-21'!Z:Z,0),0),"")</f>
        <v/>
      </c>
      <c r="J565" s="10" t="str">
        <f>IFERROR(INDEX('04-28'!M:M,MATCH(B565,'04-28'!O:O,0),0),"")</f>
        <v/>
      </c>
      <c r="K565" s="10" t="str">
        <f>IFERROR(INDEX('05-26'!Y:Y,MATCH(B565,'05-26'!AA:AA,0),0),"")</f>
        <v/>
      </c>
      <c r="L565" s="10" t="str">
        <f>IFERROR(INDEX('06-16'!X:X,MATCH(B565,'06-16'!Z:Z,0),0),"")</f>
        <v/>
      </c>
      <c r="M565" s="10" t="str">
        <f>IFERROR(INDEX('07-08'!S:S,MATCH(B565,'07-08'!B:B,0),0),"")</f>
        <v/>
      </c>
      <c r="N565" s="10" t="str">
        <f>IFERROR(INDEX('07-21'!V:V,MATCH(B565,'07-21'!X:X,0),0),"")</f>
        <v/>
      </c>
      <c r="O565" s="10" t="str">
        <f>IFERROR(INDEX('08-04'!H:H,MATCH(B565,'08-04'!I:I,0),0),"")</f>
        <v/>
      </c>
      <c r="P565" s="10" t="str">
        <f>IFERROR(INDEX('08-05'!R:R,MATCH(B565,'08-05'!S:S,0),0),"")</f>
        <v/>
      </c>
      <c r="Q565" s="10" t="str">
        <f>IFERROR(INDEX('08-18'!U:U,MATCH(B565,'08-18'!V:V,0),0),"")</f>
        <v/>
      </c>
      <c r="R565" s="5">
        <f>IFERROR(INDEX('09-01'!M:M,MATCH(B565,'09-01'!N:N,0),0),"")</f>
        <v>666</v>
      </c>
      <c r="S565" s="9">
        <f t="shared" si="27"/>
        <v>1</v>
      </c>
      <c r="T565" s="44">
        <f t="shared" si="28"/>
        <v>666</v>
      </c>
      <c r="U565" s="44">
        <f t="shared" si="30"/>
        <v>666</v>
      </c>
      <c r="V565" s="44" t="str">
        <f>IFERROR(SUMPRODUCT(LARGE(G565:R565,{1;2;3;4;5})),"NA")</f>
        <v>NA</v>
      </c>
      <c r="W565" s="45" t="str">
        <f>IFERROR(SUMPRODUCT(LARGE(G565:R565,{1;2;3;4;5;6;7;8;9;10})),"NA")</f>
        <v>NA</v>
      </c>
    </row>
    <row r="566" spans="1:23" s="25" customFormat="1" x14ac:dyDescent="0.25">
      <c r="A566" s="14">
        <v>563</v>
      </c>
      <c r="B566" s="2" t="s">
        <v>3076</v>
      </c>
      <c r="C566" s="1"/>
      <c r="D566" s="1"/>
      <c r="E566" s="1"/>
      <c r="F566" s="2"/>
      <c r="G566" s="9" t="str">
        <f>IFERROR(INDEX(akva!I:I,MATCH(B566,akva!K:K,0),0),"")</f>
        <v/>
      </c>
      <c r="H566" s="10" t="str">
        <f>IFERROR(INDEX('04-07'!N:N,MATCH(B566,'04-07'!C:C,0),0),"")</f>
        <v/>
      </c>
      <c r="I566" s="10" t="str">
        <f>IFERROR(INDEX('04-21'!X:X,MATCH(B566,'04-21'!Z:Z,0),0),"")</f>
        <v/>
      </c>
      <c r="J566" s="10" t="str">
        <f>IFERROR(INDEX('04-28'!M:M,MATCH(B566,'04-28'!O:O,0),0),"")</f>
        <v/>
      </c>
      <c r="K566" s="10" t="str">
        <f>IFERROR(INDEX('05-26'!Y:Y,MATCH(B566,'05-26'!AA:AA,0),0),"")</f>
        <v/>
      </c>
      <c r="L566" s="10" t="str">
        <f>IFERROR(INDEX('06-16'!X:X,MATCH(B566,'06-16'!Z:Z,0),0),"")</f>
        <v/>
      </c>
      <c r="M566" s="10" t="str">
        <f>IFERROR(INDEX('07-08'!S:S,MATCH(B566,'07-08'!B:B,0),0),"")</f>
        <v/>
      </c>
      <c r="N566" s="10" t="str">
        <f>IFERROR(INDEX('07-21'!V:V,MATCH(B566,'07-21'!X:X,0),0),"")</f>
        <v/>
      </c>
      <c r="O566" s="10" t="str">
        <f>IFERROR(INDEX('08-04'!H:H,MATCH(B566,'08-04'!I:I,0),0),"")</f>
        <v/>
      </c>
      <c r="P566" s="10" t="str">
        <f>IFERROR(INDEX('08-05'!R:R,MATCH(B566,'08-05'!S:S,0),0),"")</f>
        <v/>
      </c>
      <c r="Q566" s="10" t="str">
        <f>IFERROR(INDEX('08-18'!U:U,MATCH(B566,'08-18'!V:V,0),0),"")</f>
        <v/>
      </c>
      <c r="R566" s="5">
        <f>IFERROR(INDEX('09-01'!M:M,MATCH(B566,'09-01'!N:N,0),0),"")</f>
        <v>665</v>
      </c>
      <c r="S566" s="9">
        <f t="shared" si="27"/>
        <v>1</v>
      </c>
      <c r="T566" s="44">
        <f t="shared" si="28"/>
        <v>665</v>
      </c>
      <c r="U566" s="44">
        <f t="shared" si="30"/>
        <v>665</v>
      </c>
      <c r="V566" s="44" t="str">
        <f>IFERROR(SUMPRODUCT(LARGE(G566:R566,{1;2;3;4;5})),"NA")</f>
        <v>NA</v>
      </c>
      <c r="W566" s="45" t="str">
        <f>IFERROR(SUMPRODUCT(LARGE(G566:R566,{1;2;3;4;5;6;7;8;9;10})),"NA")</f>
        <v>NA</v>
      </c>
    </row>
    <row r="567" spans="1:23" s="25" customFormat="1" x14ac:dyDescent="0.25">
      <c r="A567" s="14">
        <v>564</v>
      </c>
      <c r="B567" s="2" t="s">
        <v>1484</v>
      </c>
      <c r="C567" s="1"/>
      <c r="D567" s="1"/>
      <c r="E567" s="1"/>
      <c r="F567" s="2"/>
      <c r="G567" s="9" t="str">
        <f>IFERROR(INDEX(akva!I:I,MATCH(B567,akva!K:K,0),0),"")</f>
        <v/>
      </c>
      <c r="H567" s="10" t="str">
        <f>IFERROR(INDEX('04-07'!N:N,MATCH(B567,'04-07'!C:C,0),0),"")</f>
        <v/>
      </c>
      <c r="I567" s="10" t="str">
        <f>IFERROR(INDEX('04-21'!X:X,MATCH(B567,'04-21'!Z:Z,0),0),"")</f>
        <v/>
      </c>
      <c r="J567" s="10">
        <f>IFERROR(INDEX('04-28'!M:M,MATCH(B567,'04-28'!O:O,0),0),"")</f>
        <v>664</v>
      </c>
      <c r="K567" s="10" t="str">
        <f>IFERROR(INDEX('05-26'!Y:Y,MATCH(B567,'05-26'!AA:AA,0),0),"")</f>
        <v/>
      </c>
      <c r="L567" s="10" t="str">
        <f>IFERROR(INDEX('06-16'!X:X,MATCH(B567,'06-16'!Z:Z,0),0),"")</f>
        <v/>
      </c>
      <c r="M567" s="10" t="str">
        <f>IFERROR(INDEX('07-08'!S:S,MATCH(B567,'07-08'!B:B,0),0),"")</f>
        <v/>
      </c>
      <c r="N567" s="10" t="str">
        <f>IFERROR(INDEX('07-21'!V:V,MATCH(B567,'07-21'!X:X,0),0),"")</f>
        <v/>
      </c>
      <c r="O567" s="10" t="str">
        <f>IFERROR(INDEX('08-04'!H:H,MATCH(B567,'08-04'!I:I,0),0),"")</f>
        <v/>
      </c>
      <c r="P567" s="10" t="str">
        <f>IFERROR(INDEX('08-05'!R:R,MATCH(B567,'08-05'!S:S,0),0),"")</f>
        <v/>
      </c>
      <c r="Q567" s="10" t="str">
        <f>IFERROR(INDEX('08-18'!U:U,MATCH(B567,'08-18'!V:V,0),0),"")</f>
        <v/>
      </c>
      <c r="R567" s="5" t="str">
        <f>IFERROR(INDEX('09-01'!M:M,MATCH(B567,'09-01'!N:N,0),0),"")</f>
        <v/>
      </c>
      <c r="S567" s="9">
        <f t="shared" si="27"/>
        <v>1</v>
      </c>
      <c r="T567" s="44">
        <f t="shared" si="28"/>
        <v>664</v>
      </c>
      <c r="U567" s="44">
        <f t="shared" si="30"/>
        <v>664</v>
      </c>
      <c r="V567" s="44" t="str">
        <f>IFERROR(SUMPRODUCT(LARGE(G567:R567,{1;2;3;4;5})),"NA")</f>
        <v>NA</v>
      </c>
      <c r="W567" s="45" t="str">
        <f>IFERROR(SUMPRODUCT(LARGE(G567:R567,{1;2;3;4;5;6;7;8;9;10})),"NA")</f>
        <v>NA</v>
      </c>
    </row>
    <row r="568" spans="1:23" s="25" customFormat="1" x14ac:dyDescent="0.25">
      <c r="A568" s="14">
        <v>565</v>
      </c>
      <c r="B568" s="2" t="s">
        <v>3077</v>
      </c>
      <c r="C568" s="1"/>
      <c r="D568" s="1"/>
      <c r="E568" s="1"/>
      <c r="F568" s="2"/>
      <c r="G568" s="9" t="str">
        <f>IFERROR(INDEX(akva!I:I,MATCH(B568,akva!K:K,0),0),"")</f>
        <v/>
      </c>
      <c r="H568" s="10" t="str">
        <f>IFERROR(INDEX('04-07'!N:N,MATCH(B568,'04-07'!C:C,0),0),"")</f>
        <v/>
      </c>
      <c r="I568" s="10" t="str">
        <f>IFERROR(INDEX('04-21'!X:X,MATCH(B568,'04-21'!Z:Z,0),0),"")</f>
        <v/>
      </c>
      <c r="J568" s="10" t="str">
        <f>IFERROR(INDEX('04-28'!M:M,MATCH(B568,'04-28'!O:O,0),0),"")</f>
        <v/>
      </c>
      <c r="K568" s="10" t="str">
        <f>IFERROR(INDEX('05-26'!Y:Y,MATCH(B568,'05-26'!AA:AA,0),0),"")</f>
        <v/>
      </c>
      <c r="L568" s="10" t="str">
        <f>IFERROR(INDEX('06-16'!X:X,MATCH(B568,'06-16'!Z:Z,0),0),"")</f>
        <v/>
      </c>
      <c r="M568" s="10" t="str">
        <f>IFERROR(INDEX('07-08'!S:S,MATCH(B568,'07-08'!B:B,0),0),"")</f>
        <v/>
      </c>
      <c r="N568" s="10" t="str">
        <f>IFERROR(INDEX('07-21'!V:V,MATCH(B568,'07-21'!X:X,0),0),"")</f>
        <v/>
      </c>
      <c r="O568" s="10" t="str">
        <f>IFERROR(INDEX('08-04'!H:H,MATCH(B568,'08-04'!I:I,0),0),"")</f>
        <v/>
      </c>
      <c r="P568" s="10" t="str">
        <f>IFERROR(INDEX('08-05'!R:R,MATCH(B568,'08-05'!S:S,0),0),"")</f>
        <v/>
      </c>
      <c r="Q568" s="10" t="str">
        <f>IFERROR(INDEX('08-18'!U:U,MATCH(B568,'08-18'!V:V,0),0),"")</f>
        <v/>
      </c>
      <c r="R568" s="5">
        <f>IFERROR(INDEX('09-01'!M:M,MATCH(B568,'09-01'!N:N,0),0),"")</f>
        <v>664</v>
      </c>
      <c r="S568" s="9">
        <f t="shared" si="27"/>
        <v>1</v>
      </c>
      <c r="T568" s="44">
        <f t="shared" si="28"/>
        <v>664</v>
      </c>
      <c r="U568" s="44">
        <f t="shared" si="30"/>
        <v>664</v>
      </c>
      <c r="V568" s="44" t="str">
        <f>IFERROR(SUMPRODUCT(LARGE(G568:R568,{1;2;3;4;5})),"NA")</f>
        <v>NA</v>
      </c>
      <c r="W568" s="45" t="str">
        <f>IFERROR(SUMPRODUCT(LARGE(G568:R568,{1;2;3;4;5;6;7;8;9;10})),"NA")</f>
        <v>NA</v>
      </c>
    </row>
    <row r="569" spans="1:23" s="25" customFormat="1" x14ac:dyDescent="0.25">
      <c r="A569" s="14">
        <v>566</v>
      </c>
      <c r="B569" s="2" t="s">
        <v>731</v>
      </c>
      <c r="C569" s="1"/>
      <c r="D569" s="1"/>
      <c r="E569" s="1"/>
      <c r="F569" s="2"/>
      <c r="G569" s="9" t="str">
        <f>IFERROR(INDEX(akva!I:I,MATCH(B569,akva!K:K,0),0),"")</f>
        <v/>
      </c>
      <c r="H569" s="10">
        <f>IFERROR(INDEX('04-07'!N:N,MATCH(B569,'04-07'!C:C,0),0),"")</f>
        <v>663</v>
      </c>
      <c r="I569" s="10" t="str">
        <f>IFERROR(INDEX('04-21'!X:X,MATCH(B569,'04-21'!Z:Z,0),0),"")</f>
        <v/>
      </c>
      <c r="J569" s="10" t="str">
        <f>IFERROR(INDEX('04-28'!M:M,MATCH(B569,'04-28'!O:O,0),0),"")</f>
        <v/>
      </c>
      <c r="K569" s="10" t="str">
        <f>IFERROR(INDEX('05-26'!Y:Y,MATCH(B569,'05-26'!AA:AA,0),0),"")</f>
        <v/>
      </c>
      <c r="L569" s="10" t="str">
        <f>IFERROR(INDEX('06-16'!X:X,MATCH(B569,'06-16'!Z:Z,0),0),"")</f>
        <v/>
      </c>
      <c r="M569" s="10" t="str">
        <f>IFERROR(INDEX('07-08'!S:S,MATCH(B569,'07-08'!B:B,0),0),"")</f>
        <v/>
      </c>
      <c r="N569" s="10" t="str">
        <f>IFERROR(INDEX('07-21'!V:V,MATCH(B569,'07-21'!X:X,0),0),"")</f>
        <v/>
      </c>
      <c r="O569" s="10" t="str">
        <f>IFERROR(INDEX('08-04'!H:H,MATCH(B569,'08-04'!I:I,0),0),"")</f>
        <v/>
      </c>
      <c r="P569" s="10" t="str">
        <f>IFERROR(INDEX('08-05'!R:R,MATCH(B569,'08-05'!S:S,0),0),"")</f>
        <v/>
      </c>
      <c r="Q569" s="10" t="str">
        <f>IFERROR(INDEX('08-18'!U:U,MATCH(B569,'08-18'!V:V,0),0),"")</f>
        <v/>
      </c>
      <c r="R569" s="5" t="str">
        <f>IFERROR(INDEX('09-01'!M:M,MATCH(B569,'09-01'!N:N,0),0),"")</f>
        <v/>
      </c>
      <c r="S569" s="9">
        <f t="shared" si="27"/>
        <v>1</v>
      </c>
      <c r="T569" s="44">
        <f t="shared" si="28"/>
        <v>663</v>
      </c>
      <c r="U569" s="44">
        <f t="shared" si="30"/>
        <v>663</v>
      </c>
      <c r="V569" s="44" t="str">
        <f>IFERROR(SUMPRODUCT(LARGE(G569:R569,{1;2;3;4;5})),"NA")</f>
        <v>NA</v>
      </c>
      <c r="W569" s="45" t="str">
        <f>IFERROR(SUMPRODUCT(LARGE(G569:R569,{1;2;3;4;5;6;7;8;9;10})),"NA")</f>
        <v>NA</v>
      </c>
    </row>
    <row r="570" spans="1:23" s="25" customFormat="1" x14ac:dyDescent="0.25">
      <c r="A570" s="14">
        <v>567</v>
      </c>
      <c r="B570" s="2" t="s">
        <v>821</v>
      </c>
      <c r="C570" s="1"/>
      <c r="D570" s="1"/>
      <c r="E570" s="1"/>
      <c r="F570" s="2"/>
      <c r="G570" s="9">
        <f>IFERROR(INDEX(akva!I:I,MATCH(B570,akva!K:K,0),0),"")</f>
        <v>662</v>
      </c>
      <c r="H570" s="10" t="str">
        <f>IFERROR(INDEX('04-07'!N:N,MATCH(B570,'04-07'!C:C,0),0),"")</f>
        <v/>
      </c>
      <c r="I570" s="10" t="str">
        <f>IFERROR(INDEX('04-21'!X:X,MATCH(B570,'04-21'!Z:Z,0),0),"")</f>
        <v/>
      </c>
      <c r="J570" s="10" t="str">
        <f>IFERROR(INDEX('04-28'!M:M,MATCH(B570,'04-28'!O:O,0),0),"")</f>
        <v/>
      </c>
      <c r="K570" s="10" t="str">
        <f>IFERROR(INDEX('05-26'!Y:Y,MATCH(B570,'05-26'!AA:AA,0),0),"")</f>
        <v/>
      </c>
      <c r="L570" s="10" t="str">
        <f>IFERROR(INDEX('06-16'!X:X,MATCH(B570,'06-16'!Z:Z,0),0),"")</f>
        <v/>
      </c>
      <c r="M570" s="10" t="str">
        <f>IFERROR(INDEX('07-08'!S:S,MATCH(B570,'07-08'!B:B,0),0),"")</f>
        <v/>
      </c>
      <c r="N570" s="10" t="str">
        <f>IFERROR(INDEX('07-21'!V:V,MATCH(B570,'07-21'!X:X,0),0),"")</f>
        <v/>
      </c>
      <c r="O570" s="10" t="str">
        <f>IFERROR(INDEX('08-04'!H:H,MATCH(B570,'08-04'!I:I,0),0),"")</f>
        <v/>
      </c>
      <c r="P570" s="10" t="str">
        <f>IFERROR(INDEX('08-05'!R:R,MATCH(B570,'08-05'!S:S,0),0),"")</f>
        <v/>
      </c>
      <c r="Q570" s="10" t="str">
        <f>IFERROR(INDEX('08-18'!U:U,MATCH(B570,'08-18'!V:V,0),0),"")</f>
        <v/>
      </c>
      <c r="R570" s="5" t="str">
        <f>IFERROR(INDEX('09-01'!M:M,MATCH(B570,'09-01'!N:N,0),0),"")</f>
        <v/>
      </c>
      <c r="S570" s="9">
        <f t="shared" si="27"/>
        <v>1</v>
      </c>
      <c r="T570" s="44">
        <f t="shared" si="28"/>
        <v>662</v>
      </c>
      <c r="U570" s="44">
        <f t="shared" si="30"/>
        <v>662</v>
      </c>
      <c r="V570" s="44" t="str">
        <f>IFERROR(SUMPRODUCT(LARGE(G570:R570,{1;2;3;4;5})),"NA")</f>
        <v>NA</v>
      </c>
      <c r="W570" s="45" t="str">
        <f>IFERROR(SUMPRODUCT(LARGE(G570:R570,{1;2;3;4;5;6;7;8;9;10})),"NA")</f>
        <v>NA</v>
      </c>
    </row>
    <row r="571" spans="1:23" s="25" customFormat="1" x14ac:dyDescent="0.25">
      <c r="A571" s="14">
        <v>568</v>
      </c>
      <c r="B571" s="2" t="s">
        <v>1931</v>
      </c>
      <c r="C571" s="1"/>
      <c r="D571" s="1"/>
      <c r="E571" s="1"/>
      <c r="F571" s="2"/>
      <c r="G571" s="9" t="str">
        <f>IFERROR(INDEX(akva!I:I,MATCH(B571,akva!K:K,0),0),"")</f>
        <v/>
      </c>
      <c r="H571" s="10" t="str">
        <f>IFERROR(INDEX('04-07'!N:N,MATCH(B571,'04-07'!C:C,0),0),"")</f>
        <v/>
      </c>
      <c r="I571" s="10" t="str">
        <f>IFERROR(INDEX('04-21'!X:X,MATCH(B571,'04-21'!Z:Z,0),0),"")</f>
        <v/>
      </c>
      <c r="J571" s="10" t="str">
        <f>IFERROR(INDEX('04-28'!M:M,MATCH(B571,'04-28'!O:O,0),0),"")</f>
        <v/>
      </c>
      <c r="K571" s="10" t="str">
        <f>IFERROR(INDEX('05-26'!Y:Y,MATCH(B571,'05-26'!AA:AA,0),0),"")</f>
        <v/>
      </c>
      <c r="L571" s="10">
        <f>IFERROR(INDEX('06-16'!X:X,MATCH(B571,'06-16'!Z:Z,0),0),"")</f>
        <v>662</v>
      </c>
      <c r="M571" s="10" t="str">
        <f>IFERROR(INDEX('07-08'!S:S,MATCH(B571,'07-08'!B:B,0),0),"")</f>
        <v/>
      </c>
      <c r="N571" s="10" t="str">
        <f>IFERROR(INDEX('07-21'!V:V,MATCH(B571,'07-21'!X:X,0),0),"")</f>
        <v/>
      </c>
      <c r="O571" s="10" t="str">
        <f>IFERROR(INDEX('08-04'!H:H,MATCH(B571,'08-04'!I:I,0),0),"")</f>
        <v/>
      </c>
      <c r="P571" s="10" t="str">
        <f>IFERROR(INDEX('08-05'!R:R,MATCH(B571,'08-05'!S:S,0),0),"")</f>
        <v/>
      </c>
      <c r="Q571" s="10" t="str">
        <f>IFERROR(INDEX('08-18'!U:U,MATCH(B571,'08-18'!V:V,0),0),"")</f>
        <v/>
      </c>
      <c r="R571" s="5" t="str">
        <f>IFERROR(INDEX('09-01'!M:M,MATCH(B571,'09-01'!N:N,0),0),"")</f>
        <v/>
      </c>
      <c r="S571" s="9">
        <f t="shared" si="27"/>
        <v>1</v>
      </c>
      <c r="T571" s="44">
        <f t="shared" si="28"/>
        <v>662</v>
      </c>
      <c r="U571" s="44">
        <f t="shared" si="30"/>
        <v>662</v>
      </c>
      <c r="V571" s="44" t="str">
        <f>IFERROR(SUMPRODUCT(LARGE(G571:R571,{1;2;3;4;5})),"NA")</f>
        <v>NA</v>
      </c>
      <c r="W571" s="45" t="str">
        <f>IFERROR(SUMPRODUCT(LARGE(G571:R571,{1;2;3;4;5;6;7;8;9;10})),"NA")</f>
        <v>NA</v>
      </c>
    </row>
    <row r="572" spans="1:23" s="25" customFormat="1" x14ac:dyDescent="0.25">
      <c r="A572" s="14">
        <v>569</v>
      </c>
      <c r="B572" s="2" t="s">
        <v>2318</v>
      </c>
      <c r="C572" s="1"/>
      <c r="D572" s="1"/>
      <c r="E572" s="1"/>
      <c r="F572" s="2"/>
      <c r="G572" s="9" t="str">
        <f>IFERROR(INDEX(akva!I:I,MATCH(B572,akva!K:K,0),0),"")</f>
        <v/>
      </c>
      <c r="H572" s="10" t="str">
        <f>IFERROR(INDEX('04-07'!N:N,MATCH(B572,'04-07'!C:C,0),0),"")</f>
        <v/>
      </c>
      <c r="I572" s="10" t="str">
        <f>IFERROR(INDEX('04-21'!X:X,MATCH(B572,'04-21'!Z:Z,0),0),"")</f>
        <v/>
      </c>
      <c r="J572" s="10" t="str">
        <f>IFERROR(INDEX('04-28'!M:M,MATCH(B572,'04-28'!O:O,0),0),"")</f>
        <v/>
      </c>
      <c r="K572" s="10" t="str">
        <f>IFERROR(INDEX('05-26'!Y:Y,MATCH(B572,'05-26'!AA:AA,0),0),"")</f>
        <v/>
      </c>
      <c r="L572" s="10" t="str">
        <f>IFERROR(INDEX('06-16'!X:X,MATCH(B572,'06-16'!Z:Z,0),0),"")</f>
        <v/>
      </c>
      <c r="M572" s="10" t="str">
        <f>IFERROR(INDEX('07-08'!S:S,MATCH(B572,'07-08'!B:B,0),0),"")</f>
        <v/>
      </c>
      <c r="N572" s="10">
        <f>IFERROR(INDEX('07-21'!V:V,MATCH(B572,'07-21'!X:X,0),0),"")</f>
        <v>661</v>
      </c>
      <c r="O572" s="10" t="str">
        <f>IFERROR(INDEX('08-04'!H:H,MATCH(B572,'08-04'!I:I,0),0),"")</f>
        <v/>
      </c>
      <c r="P572" s="10" t="str">
        <f>IFERROR(INDEX('08-05'!R:R,MATCH(B572,'08-05'!S:S,0),0),"")</f>
        <v/>
      </c>
      <c r="Q572" s="10" t="str">
        <f>IFERROR(INDEX('08-18'!U:U,MATCH(B572,'08-18'!V:V,0),0),"")</f>
        <v/>
      </c>
      <c r="R572" s="5" t="str">
        <f>IFERROR(INDEX('09-01'!M:M,MATCH(B572,'09-01'!N:N,0),0),"")</f>
        <v/>
      </c>
      <c r="S572" s="9">
        <f t="shared" si="27"/>
        <v>1</v>
      </c>
      <c r="T572" s="44">
        <f t="shared" si="28"/>
        <v>661</v>
      </c>
      <c r="U572" s="44">
        <f t="shared" si="30"/>
        <v>661</v>
      </c>
      <c r="V572" s="44" t="str">
        <f>IFERROR(SUMPRODUCT(LARGE(G572:R572,{1;2;3;4;5})),"NA")</f>
        <v>NA</v>
      </c>
      <c r="W572" s="45" t="str">
        <f>IFERROR(SUMPRODUCT(LARGE(G572:R572,{1;2;3;4;5;6;7;8;9;10})),"NA")</f>
        <v>NA</v>
      </c>
    </row>
    <row r="573" spans="1:23" s="25" customFormat="1" x14ac:dyDescent="0.25">
      <c r="A573" s="14">
        <v>570</v>
      </c>
      <c r="B573" s="2" t="s">
        <v>2826</v>
      </c>
      <c r="C573" s="1"/>
      <c r="D573" s="1"/>
      <c r="E573" s="1"/>
      <c r="F573" s="2"/>
      <c r="G573" s="9" t="str">
        <f>IFERROR(INDEX(akva!I:I,MATCH(B573,akva!K:K,0),0),"")</f>
        <v/>
      </c>
      <c r="H573" s="10" t="str">
        <f>IFERROR(INDEX('04-07'!N:N,MATCH(B573,'04-07'!C:C,0),0),"")</f>
        <v/>
      </c>
      <c r="I573" s="10" t="str">
        <f>IFERROR(INDEX('04-21'!X:X,MATCH(B573,'04-21'!Z:Z,0),0),"")</f>
        <v/>
      </c>
      <c r="J573" s="10" t="str">
        <f>IFERROR(INDEX('04-28'!M:M,MATCH(B573,'04-28'!O:O,0),0),"")</f>
        <v/>
      </c>
      <c r="K573" s="10" t="str">
        <f>IFERROR(INDEX('05-26'!Y:Y,MATCH(B573,'05-26'!AA:AA,0),0),"")</f>
        <v/>
      </c>
      <c r="L573" s="10" t="str">
        <f>IFERROR(INDEX('06-16'!X:X,MATCH(B573,'06-16'!Z:Z,0),0),"")</f>
        <v/>
      </c>
      <c r="M573" s="10" t="str">
        <f>IFERROR(INDEX('07-08'!S:S,MATCH(B573,'07-08'!B:B,0),0),"")</f>
        <v/>
      </c>
      <c r="N573" s="10" t="str">
        <f>IFERROR(INDEX('07-21'!V:V,MATCH(B573,'07-21'!X:X,0),0),"")</f>
        <v/>
      </c>
      <c r="O573" s="10" t="str">
        <f>IFERROR(INDEX('08-04'!H:H,MATCH(B573,'08-04'!I:I,0),0),"")</f>
        <v/>
      </c>
      <c r="P573" s="10" t="str">
        <f>IFERROR(INDEX('08-05'!R:R,MATCH(B573,'08-05'!S:S,0),0),"")</f>
        <v/>
      </c>
      <c r="Q573" s="10">
        <f>IFERROR(INDEX('08-18'!U:U,MATCH(B573,'08-18'!V:V,0),0),"")</f>
        <v>661</v>
      </c>
      <c r="R573" s="5" t="str">
        <f>IFERROR(INDEX('09-01'!M:M,MATCH(B573,'09-01'!N:N,0),0),"")</f>
        <v/>
      </c>
      <c r="S573" s="9">
        <f t="shared" si="27"/>
        <v>1</v>
      </c>
      <c r="T573" s="44">
        <f t="shared" si="28"/>
        <v>661</v>
      </c>
      <c r="U573" s="44">
        <f t="shared" si="30"/>
        <v>661</v>
      </c>
      <c r="V573" s="44" t="str">
        <f>IFERROR(SUMPRODUCT(LARGE(G573:R573,{1;2;3;4;5})),"NA")</f>
        <v>NA</v>
      </c>
      <c r="W573" s="45" t="str">
        <f>IFERROR(SUMPRODUCT(LARGE(G573:R573,{1;2;3;4;5;6;7;8;9;10})),"NA")</f>
        <v>NA</v>
      </c>
    </row>
    <row r="574" spans="1:23" s="25" customFormat="1" x14ac:dyDescent="0.25">
      <c r="A574" s="14">
        <v>571</v>
      </c>
      <c r="B574" s="2" t="s">
        <v>1400</v>
      </c>
      <c r="C574" s="1"/>
      <c r="D574" s="1"/>
      <c r="E574" s="1"/>
      <c r="F574" s="2"/>
      <c r="G574" s="9" t="str">
        <f>IFERROR(INDEX(akva!I:I,MATCH(B574,akva!K:K,0),0),"")</f>
        <v/>
      </c>
      <c r="H574" s="10" t="str">
        <f>IFERROR(INDEX('04-07'!N:N,MATCH(B574,'04-07'!C:C,0),0),"")</f>
        <v/>
      </c>
      <c r="I574" s="10" t="str">
        <f>IFERROR(INDEX('04-21'!X:X,MATCH(B574,'04-21'!Z:Z,0),0),"")</f>
        <v/>
      </c>
      <c r="J574" s="10">
        <f>IFERROR(INDEX('04-28'!M:M,MATCH(B574,'04-28'!O:O,0),0),"")</f>
        <v>660</v>
      </c>
      <c r="K574" s="10" t="str">
        <f>IFERROR(INDEX('05-26'!Y:Y,MATCH(B574,'05-26'!AA:AA,0),0),"")</f>
        <v/>
      </c>
      <c r="L574" s="10" t="str">
        <f>IFERROR(INDEX('06-16'!X:X,MATCH(B574,'06-16'!Z:Z,0),0),"")</f>
        <v/>
      </c>
      <c r="M574" s="10" t="str">
        <f>IFERROR(INDEX('07-08'!S:S,MATCH(B574,'07-08'!B:B,0),0),"")</f>
        <v/>
      </c>
      <c r="N574" s="10" t="str">
        <f>IFERROR(INDEX('07-21'!V:V,MATCH(B574,'07-21'!X:X,0),0),"")</f>
        <v/>
      </c>
      <c r="O574" s="10" t="str">
        <f>IFERROR(INDEX('08-04'!H:H,MATCH(B574,'08-04'!I:I,0),0),"")</f>
        <v/>
      </c>
      <c r="P574" s="10" t="str">
        <f>IFERROR(INDEX('08-05'!R:R,MATCH(B574,'08-05'!S:S,0),0),"")</f>
        <v/>
      </c>
      <c r="Q574" s="10" t="str">
        <f>IFERROR(INDEX('08-18'!U:U,MATCH(B574,'08-18'!V:V,0),0),"")</f>
        <v/>
      </c>
      <c r="R574" s="5" t="str">
        <f>IFERROR(INDEX('09-01'!M:M,MATCH(B574,'09-01'!N:N,0),0),"")</f>
        <v/>
      </c>
      <c r="S574" s="9">
        <f t="shared" si="27"/>
        <v>1</v>
      </c>
      <c r="T574" s="44">
        <f t="shared" si="28"/>
        <v>660</v>
      </c>
      <c r="U574" s="44">
        <f t="shared" si="30"/>
        <v>660</v>
      </c>
      <c r="V574" s="44" t="str">
        <f>IFERROR(SUMPRODUCT(LARGE(G574:R574,{1;2;3;4;5})),"NA")</f>
        <v>NA</v>
      </c>
      <c r="W574" s="45" t="str">
        <f>IFERROR(SUMPRODUCT(LARGE(G574:R574,{1;2;3;4;5;6;7;8;9;10})),"NA")</f>
        <v>NA</v>
      </c>
    </row>
    <row r="575" spans="1:23" s="25" customFormat="1" x14ac:dyDescent="0.25">
      <c r="A575" s="14">
        <v>572</v>
      </c>
      <c r="B575" s="2" t="s">
        <v>1483</v>
      </c>
      <c r="C575" s="1"/>
      <c r="D575" s="1"/>
      <c r="E575" s="1"/>
      <c r="F575" s="2"/>
      <c r="G575" s="9" t="str">
        <f>IFERROR(INDEX(akva!I:I,MATCH(B575,akva!K:K,0),0),"")</f>
        <v/>
      </c>
      <c r="H575" s="10" t="str">
        <f>IFERROR(INDEX('04-07'!N:N,MATCH(B575,'04-07'!C:C,0),0),"")</f>
        <v/>
      </c>
      <c r="I575" s="10" t="str">
        <f>IFERROR(INDEX('04-21'!X:X,MATCH(B575,'04-21'!Z:Z,0),0),"")</f>
        <v/>
      </c>
      <c r="J575" s="10">
        <f>IFERROR(INDEX('04-28'!M:M,MATCH(B575,'04-28'!O:O,0),0),"")</f>
        <v>660</v>
      </c>
      <c r="K575" s="10" t="str">
        <f>IFERROR(INDEX('05-26'!Y:Y,MATCH(B575,'05-26'!AA:AA,0),0),"")</f>
        <v/>
      </c>
      <c r="L575" s="10" t="str">
        <f>IFERROR(INDEX('06-16'!X:X,MATCH(B575,'06-16'!Z:Z,0),0),"")</f>
        <v/>
      </c>
      <c r="M575" s="10" t="str">
        <f>IFERROR(INDEX('07-08'!S:S,MATCH(B575,'07-08'!B:B,0),0),"")</f>
        <v/>
      </c>
      <c r="N575" s="10" t="str">
        <f>IFERROR(INDEX('07-21'!V:V,MATCH(B575,'07-21'!X:X,0),0),"")</f>
        <v/>
      </c>
      <c r="O575" s="10" t="str">
        <f>IFERROR(INDEX('08-04'!H:H,MATCH(B575,'08-04'!I:I,0),0),"")</f>
        <v/>
      </c>
      <c r="P575" s="10" t="str">
        <f>IFERROR(INDEX('08-05'!R:R,MATCH(B575,'08-05'!S:S,0),0),"")</f>
        <v/>
      </c>
      <c r="Q575" s="10" t="str">
        <f>IFERROR(INDEX('08-18'!U:U,MATCH(B575,'08-18'!V:V,0),0),"")</f>
        <v/>
      </c>
      <c r="R575" s="5" t="str">
        <f>IFERROR(INDEX('09-01'!M:M,MATCH(B575,'09-01'!N:N,0),0),"")</f>
        <v/>
      </c>
      <c r="S575" s="9">
        <f t="shared" si="27"/>
        <v>1</v>
      </c>
      <c r="T575" s="44">
        <f t="shared" si="28"/>
        <v>660</v>
      </c>
      <c r="U575" s="44">
        <f t="shared" si="30"/>
        <v>660</v>
      </c>
      <c r="V575" s="44" t="str">
        <f>IFERROR(SUMPRODUCT(LARGE(G575:R575,{1;2;3;4;5})),"NA")</f>
        <v>NA</v>
      </c>
      <c r="W575" s="45" t="str">
        <f>IFERROR(SUMPRODUCT(LARGE(G575:R575,{1;2;3;4;5;6;7;8;9;10})),"NA")</f>
        <v>NA</v>
      </c>
    </row>
    <row r="576" spans="1:23" s="25" customFormat="1" x14ac:dyDescent="0.25">
      <c r="A576" s="14">
        <v>573</v>
      </c>
      <c r="B576" s="2" t="s">
        <v>2137</v>
      </c>
      <c r="C576" s="1"/>
      <c r="D576" s="1"/>
      <c r="E576" s="1"/>
      <c r="F576" s="2"/>
      <c r="G576" s="9" t="str">
        <f>IFERROR(INDEX(akva!I:I,MATCH(B576,akva!K:K,0),0),"")</f>
        <v/>
      </c>
      <c r="H576" s="10" t="str">
        <f>IFERROR(INDEX('04-07'!N:N,MATCH(B576,'04-07'!C:C,0),0),"")</f>
        <v/>
      </c>
      <c r="I576" s="10" t="str">
        <f>IFERROR(INDEX('04-21'!X:X,MATCH(B576,'04-21'!Z:Z,0),0),"")</f>
        <v/>
      </c>
      <c r="J576" s="10" t="str">
        <f>IFERROR(INDEX('04-28'!M:M,MATCH(B576,'04-28'!O:O,0),0),"")</f>
        <v/>
      </c>
      <c r="K576" s="10" t="str">
        <f>IFERROR(INDEX('05-26'!Y:Y,MATCH(B576,'05-26'!AA:AA,0),0),"")</f>
        <v/>
      </c>
      <c r="L576" s="10" t="str">
        <f>IFERROR(INDEX('06-16'!X:X,MATCH(B576,'06-16'!Z:Z,0),0),"")</f>
        <v/>
      </c>
      <c r="M576" s="10">
        <f>IFERROR(INDEX('07-08'!S:S,MATCH(B576,'07-08'!B:B,0),0),"")</f>
        <v>659</v>
      </c>
      <c r="N576" s="10" t="str">
        <f>IFERROR(INDEX('07-21'!V:V,MATCH(B576,'07-21'!X:X,0),0),"")</f>
        <v/>
      </c>
      <c r="O576" s="10" t="str">
        <f>IFERROR(INDEX('08-04'!H:H,MATCH(B576,'08-04'!I:I,0),0),"")</f>
        <v/>
      </c>
      <c r="P576" s="10" t="str">
        <f>IFERROR(INDEX('08-05'!R:R,MATCH(B576,'08-05'!S:S,0),0),"")</f>
        <v/>
      </c>
      <c r="Q576" s="10" t="str">
        <f>IFERROR(INDEX('08-18'!U:U,MATCH(B576,'08-18'!V:V,0),0),"")</f>
        <v/>
      </c>
      <c r="R576" s="5" t="str">
        <f>IFERROR(INDEX('09-01'!M:M,MATCH(B576,'09-01'!N:N,0),0),"")</f>
        <v/>
      </c>
      <c r="S576" s="9">
        <f t="shared" si="27"/>
        <v>1</v>
      </c>
      <c r="T576" s="44">
        <f t="shared" si="28"/>
        <v>659</v>
      </c>
      <c r="U576" s="44">
        <f t="shared" si="30"/>
        <v>659</v>
      </c>
      <c r="V576" s="44" t="str">
        <f>IFERROR(SUMPRODUCT(LARGE(G576:R576,{1;2;3;4;5})),"NA")</f>
        <v>NA</v>
      </c>
      <c r="W576" s="45" t="str">
        <f>IFERROR(SUMPRODUCT(LARGE(G576:R576,{1;2;3;4;5;6;7;8;9;10})),"NA")</f>
        <v>NA</v>
      </c>
    </row>
    <row r="577" spans="1:23" s="25" customFormat="1" x14ac:dyDescent="0.25">
      <c r="A577" s="14">
        <v>574</v>
      </c>
      <c r="B577" s="2" t="s">
        <v>2139</v>
      </c>
      <c r="C577" s="1"/>
      <c r="D577" s="1"/>
      <c r="E577" s="1"/>
      <c r="F577" s="2"/>
      <c r="G577" s="9" t="str">
        <f>IFERROR(INDEX(akva!I:I,MATCH(B577,akva!K:K,0),0),"")</f>
        <v/>
      </c>
      <c r="H577" s="10" t="str">
        <f>IFERROR(INDEX('04-07'!N:N,MATCH(B577,'04-07'!C:C,0),0),"")</f>
        <v/>
      </c>
      <c r="I577" s="10" t="str">
        <f>IFERROR(INDEX('04-21'!X:X,MATCH(B577,'04-21'!Z:Z,0),0),"")</f>
        <v/>
      </c>
      <c r="J577" s="10" t="str">
        <f>IFERROR(INDEX('04-28'!M:M,MATCH(B577,'04-28'!O:O,0),0),"")</f>
        <v/>
      </c>
      <c r="K577" s="10" t="str">
        <f>IFERROR(INDEX('05-26'!Y:Y,MATCH(B577,'05-26'!AA:AA,0),0),"")</f>
        <v/>
      </c>
      <c r="L577" s="10" t="str">
        <f>IFERROR(INDEX('06-16'!X:X,MATCH(B577,'06-16'!Z:Z,0),0),"")</f>
        <v/>
      </c>
      <c r="M577" s="10">
        <f>IFERROR(INDEX('07-08'!S:S,MATCH(B577,'07-08'!B:B,0),0),"")</f>
        <v>659</v>
      </c>
      <c r="N577" s="10" t="str">
        <f>IFERROR(INDEX('07-21'!V:V,MATCH(B577,'07-21'!X:X,0),0),"")</f>
        <v/>
      </c>
      <c r="O577" s="10" t="str">
        <f>IFERROR(INDEX('08-04'!H:H,MATCH(B577,'08-04'!I:I,0),0),"")</f>
        <v/>
      </c>
      <c r="P577" s="10" t="str">
        <f>IFERROR(INDEX('08-05'!R:R,MATCH(B577,'08-05'!S:S,0),0),"")</f>
        <v/>
      </c>
      <c r="Q577" s="10" t="str">
        <f>IFERROR(INDEX('08-18'!U:U,MATCH(B577,'08-18'!V:V,0),0),"")</f>
        <v/>
      </c>
      <c r="R577" s="5" t="str">
        <f>IFERROR(INDEX('09-01'!M:M,MATCH(B577,'09-01'!N:N,0),0),"")</f>
        <v/>
      </c>
      <c r="S577" s="9">
        <f t="shared" si="27"/>
        <v>1</v>
      </c>
      <c r="T577" s="44">
        <f t="shared" si="28"/>
        <v>659</v>
      </c>
      <c r="U577" s="44">
        <f t="shared" si="30"/>
        <v>659</v>
      </c>
      <c r="V577" s="44" t="str">
        <f>IFERROR(SUMPRODUCT(LARGE(G577:R577,{1;2;3;4;5})),"NA")</f>
        <v>NA</v>
      </c>
      <c r="W577" s="45" t="str">
        <f>IFERROR(SUMPRODUCT(LARGE(G577:R577,{1;2;3;4;5;6;7;8;9;10})),"NA")</f>
        <v>NA</v>
      </c>
    </row>
    <row r="578" spans="1:23" s="25" customFormat="1" x14ac:dyDescent="0.25">
      <c r="A578" s="14">
        <v>575</v>
      </c>
      <c r="B578" s="2" t="s">
        <v>3064</v>
      </c>
      <c r="C578" s="1"/>
      <c r="D578" s="1"/>
      <c r="E578" s="1"/>
      <c r="F578" s="2"/>
      <c r="G578" s="9" t="str">
        <f>IFERROR(INDEX(akva!I:I,MATCH(B578,akva!K:K,0),0),"")</f>
        <v/>
      </c>
      <c r="H578" s="10" t="str">
        <f>IFERROR(INDEX('04-07'!N:N,MATCH(B578,'04-07'!C:C,0),0),"")</f>
        <v/>
      </c>
      <c r="I578" s="10" t="str">
        <f>IFERROR(INDEX('04-21'!X:X,MATCH(B578,'04-21'!Z:Z,0),0),"")</f>
        <v/>
      </c>
      <c r="J578" s="10" t="str">
        <f>IFERROR(INDEX('04-28'!M:M,MATCH(B578,'04-28'!O:O,0),0),"")</f>
        <v/>
      </c>
      <c r="K578" s="10" t="str">
        <f>IFERROR(INDEX('05-26'!Y:Y,MATCH(B578,'05-26'!AA:AA,0),0),"")</f>
        <v/>
      </c>
      <c r="L578" s="10" t="str">
        <f>IFERROR(INDEX('06-16'!X:X,MATCH(B578,'06-16'!Z:Z,0),0),"")</f>
        <v/>
      </c>
      <c r="M578" s="10" t="str">
        <f>IFERROR(INDEX('07-08'!S:S,MATCH(B578,'07-08'!B:B,0),0),"")</f>
        <v/>
      </c>
      <c r="N578" s="10" t="str">
        <f>IFERROR(INDEX('07-21'!V:V,MATCH(B578,'07-21'!X:X,0),0),"")</f>
        <v/>
      </c>
      <c r="O578" s="10" t="str">
        <f>IFERROR(INDEX('08-04'!H:H,MATCH(B578,'08-04'!I:I,0),0),"")</f>
        <v/>
      </c>
      <c r="P578" s="10" t="str">
        <f>IFERROR(INDEX('08-05'!R:R,MATCH(B578,'08-05'!S:S,0),0),"")</f>
        <v/>
      </c>
      <c r="Q578" s="10" t="str">
        <f>IFERROR(INDEX('08-18'!U:U,MATCH(B578,'08-18'!V:V,0),0),"")</f>
        <v/>
      </c>
      <c r="R578" s="5">
        <f>IFERROR(INDEX('09-01'!M:M,MATCH(B578,'09-01'!N:N,0),0),"")</f>
        <v>658</v>
      </c>
      <c r="S578" s="9">
        <f t="shared" si="27"/>
        <v>1</v>
      </c>
      <c r="T578" s="44">
        <f t="shared" si="28"/>
        <v>658</v>
      </c>
      <c r="U578" s="44">
        <f t="shared" si="30"/>
        <v>658</v>
      </c>
      <c r="V578" s="44" t="str">
        <f>IFERROR(SUMPRODUCT(LARGE(G578:R578,{1;2;3;4;5})),"NA")</f>
        <v>NA</v>
      </c>
      <c r="W578" s="45" t="str">
        <f>IFERROR(SUMPRODUCT(LARGE(G578:R578,{1;2;3;4;5;6;7;8;9;10})),"NA")</f>
        <v>NA</v>
      </c>
    </row>
    <row r="579" spans="1:23" s="25" customFormat="1" x14ac:dyDescent="0.25">
      <c r="A579" s="14">
        <v>576</v>
      </c>
      <c r="B579" s="2" t="s">
        <v>3078</v>
      </c>
      <c r="C579" s="1"/>
      <c r="D579" s="1"/>
      <c r="E579" s="1"/>
      <c r="F579" s="2"/>
      <c r="G579" s="9" t="str">
        <f>IFERROR(INDEX(akva!I:I,MATCH(B579,akva!K:K,0),0),"")</f>
        <v/>
      </c>
      <c r="H579" s="10" t="str">
        <f>IFERROR(INDEX('04-07'!N:N,MATCH(B579,'04-07'!C:C,0),0),"")</f>
        <v/>
      </c>
      <c r="I579" s="10" t="str">
        <f>IFERROR(INDEX('04-21'!X:X,MATCH(B579,'04-21'!Z:Z,0),0),"")</f>
        <v/>
      </c>
      <c r="J579" s="10" t="str">
        <f>IFERROR(INDEX('04-28'!M:M,MATCH(B579,'04-28'!O:O,0),0),"")</f>
        <v/>
      </c>
      <c r="K579" s="10" t="str">
        <f>IFERROR(INDEX('05-26'!Y:Y,MATCH(B579,'05-26'!AA:AA,0),0),"")</f>
        <v/>
      </c>
      <c r="L579" s="10" t="str">
        <f>IFERROR(INDEX('06-16'!X:X,MATCH(B579,'06-16'!Z:Z,0),0),"")</f>
        <v/>
      </c>
      <c r="M579" s="10" t="str">
        <f>IFERROR(INDEX('07-08'!S:S,MATCH(B579,'07-08'!B:B,0),0),"")</f>
        <v/>
      </c>
      <c r="N579" s="10" t="str">
        <f>IFERROR(INDEX('07-21'!V:V,MATCH(B579,'07-21'!X:X,0),0),"")</f>
        <v/>
      </c>
      <c r="O579" s="10" t="str">
        <f>IFERROR(INDEX('08-04'!H:H,MATCH(B579,'08-04'!I:I,0),0),"")</f>
        <v/>
      </c>
      <c r="P579" s="10" t="str">
        <f>IFERROR(INDEX('08-05'!R:R,MATCH(B579,'08-05'!S:S,0),0),"")</f>
        <v/>
      </c>
      <c r="Q579" s="10" t="str">
        <f>IFERROR(INDEX('08-18'!U:U,MATCH(B579,'08-18'!V:V,0),0),"")</f>
        <v/>
      </c>
      <c r="R579" s="5">
        <f>IFERROR(INDEX('09-01'!M:M,MATCH(B579,'09-01'!N:N,0),0),"")</f>
        <v>658</v>
      </c>
      <c r="S579" s="9">
        <f t="shared" si="27"/>
        <v>1</v>
      </c>
      <c r="T579" s="44">
        <f t="shared" si="28"/>
        <v>658</v>
      </c>
      <c r="U579" s="44">
        <f t="shared" si="30"/>
        <v>658</v>
      </c>
      <c r="V579" s="44" t="str">
        <f>IFERROR(SUMPRODUCT(LARGE(G579:R579,{1;2;3;4;5})),"NA")</f>
        <v>NA</v>
      </c>
      <c r="W579" s="45" t="str">
        <f>IFERROR(SUMPRODUCT(LARGE(G579:R579,{1;2;3;4;5;6;7;8;9;10})),"NA")</f>
        <v>NA</v>
      </c>
    </row>
    <row r="580" spans="1:23" s="25" customFormat="1" x14ac:dyDescent="0.25">
      <c r="A580" s="14">
        <v>577</v>
      </c>
      <c r="B580" s="2" t="s">
        <v>3079</v>
      </c>
      <c r="C580" s="1"/>
      <c r="D580" s="1"/>
      <c r="E580" s="1"/>
      <c r="F580" s="2"/>
      <c r="G580" s="9" t="str">
        <f>IFERROR(INDEX(akva!I:I,MATCH(B580,akva!K:K,0),0),"")</f>
        <v/>
      </c>
      <c r="H580" s="10" t="str">
        <f>IFERROR(INDEX('04-07'!N:N,MATCH(B580,'04-07'!C:C,0),0),"")</f>
        <v/>
      </c>
      <c r="I580" s="10" t="str">
        <f>IFERROR(INDEX('04-21'!X:X,MATCH(B580,'04-21'!Z:Z,0),0),"")</f>
        <v/>
      </c>
      <c r="J580" s="10" t="str">
        <f>IFERROR(INDEX('04-28'!M:M,MATCH(B580,'04-28'!O:O,0),0),"")</f>
        <v/>
      </c>
      <c r="K580" s="10" t="str">
        <f>IFERROR(INDEX('05-26'!Y:Y,MATCH(B580,'05-26'!AA:AA,0),0),"")</f>
        <v/>
      </c>
      <c r="L580" s="10" t="str">
        <f>IFERROR(INDEX('06-16'!X:X,MATCH(B580,'06-16'!Z:Z,0),0),"")</f>
        <v/>
      </c>
      <c r="M580" s="10" t="str">
        <f>IFERROR(INDEX('07-08'!S:S,MATCH(B580,'07-08'!B:B,0),0),"")</f>
        <v/>
      </c>
      <c r="N580" s="10" t="str">
        <f>IFERROR(INDEX('07-21'!V:V,MATCH(B580,'07-21'!X:X,0),0),"")</f>
        <v/>
      </c>
      <c r="O580" s="10" t="str">
        <f>IFERROR(INDEX('08-04'!H:H,MATCH(B580,'08-04'!I:I,0),0),"")</f>
        <v/>
      </c>
      <c r="P580" s="10" t="str">
        <f>IFERROR(INDEX('08-05'!R:R,MATCH(B580,'08-05'!S:S,0),0),"")</f>
        <v/>
      </c>
      <c r="Q580" s="10" t="str">
        <f>IFERROR(INDEX('08-18'!U:U,MATCH(B580,'08-18'!V:V,0),0),"")</f>
        <v/>
      </c>
      <c r="R580" s="5">
        <f>IFERROR(INDEX('09-01'!M:M,MATCH(B580,'09-01'!N:N,0),0),"")</f>
        <v>657</v>
      </c>
      <c r="S580" s="9">
        <f t="shared" ref="S580:S643" si="31">COUNTIF(G580:R580,"&gt;0")</f>
        <v>1</v>
      </c>
      <c r="T580" s="44">
        <f t="shared" ref="T580:T643" si="32">SUM(G580:R580)</f>
        <v>657</v>
      </c>
      <c r="U580" s="44">
        <f t="shared" si="30"/>
        <v>657</v>
      </c>
      <c r="V580" s="44" t="str">
        <f>IFERROR(SUMPRODUCT(LARGE(G580:R580,{1;2;3;4;5})),"NA")</f>
        <v>NA</v>
      </c>
      <c r="W580" s="45" t="str">
        <f>IFERROR(SUMPRODUCT(LARGE(G580:R580,{1;2;3;4;5;6;7;8;9;10})),"NA")</f>
        <v>NA</v>
      </c>
    </row>
    <row r="581" spans="1:23" s="25" customFormat="1" x14ac:dyDescent="0.25">
      <c r="A581" s="14">
        <v>578</v>
      </c>
      <c r="B581" s="2" t="s">
        <v>143</v>
      </c>
      <c r="C581" s="1"/>
      <c r="D581" s="1"/>
      <c r="E581" s="1"/>
      <c r="F581" s="2"/>
      <c r="G581" s="9">
        <f>IFERROR(INDEX(akva!I:I,MATCH(B581,akva!K:K,0),0),"")</f>
        <v>656</v>
      </c>
      <c r="H581" s="10" t="str">
        <f>IFERROR(INDEX('04-07'!N:N,MATCH(B581,'04-07'!C:C,0),0),"")</f>
        <v/>
      </c>
      <c r="I581" s="10" t="str">
        <f>IFERROR(INDEX('04-21'!X:X,MATCH(B581,'04-21'!Z:Z,0),0),"")</f>
        <v/>
      </c>
      <c r="J581" s="10" t="str">
        <f>IFERROR(INDEX('04-28'!M:M,MATCH(B581,'04-28'!O:O,0),0),"")</f>
        <v/>
      </c>
      <c r="K581" s="10" t="str">
        <f>IFERROR(INDEX('05-26'!Y:Y,MATCH(B581,'05-26'!AA:AA,0),0),"")</f>
        <v/>
      </c>
      <c r="L581" s="10" t="str">
        <f>IFERROR(INDEX('06-16'!X:X,MATCH(B581,'06-16'!Z:Z,0),0),"")</f>
        <v/>
      </c>
      <c r="M581" s="10" t="str">
        <f>IFERROR(INDEX('07-08'!S:S,MATCH(B581,'07-08'!B:B,0),0),"")</f>
        <v/>
      </c>
      <c r="N581" s="10" t="str">
        <f>IFERROR(INDEX('07-21'!V:V,MATCH(B581,'07-21'!X:X,0),0),"")</f>
        <v/>
      </c>
      <c r="O581" s="10" t="str">
        <f>IFERROR(INDEX('08-04'!H:H,MATCH(B581,'08-04'!I:I,0),0),"")</f>
        <v/>
      </c>
      <c r="P581" s="10" t="str">
        <f>IFERROR(INDEX('08-05'!R:R,MATCH(B581,'08-05'!S:S,0),0),"")</f>
        <v/>
      </c>
      <c r="Q581" s="10" t="str">
        <f>IFERROR(INDEX('08-18'!U:U,MATCH(B581,'08-18'!V:V,0),0),"")</f>
        <v/>
      </c>
      <c r="R581" s="5" t="str">
        <f>IFERROR(INDEX('09-01'!M:M,MATCH(B581,'09-01'!N:N,0),0),"")</f>
        <v/>
      </c>
      <c r="S581" s="9">
        <f t="shared" si="31"/>
        <v>1</v>
      </c>
      <c r="T581" s="44">
        <f t="shared" si="32"/>
        <v>656</v>
      </c>
      <c r="U581" s="44">
        <f t="shared" si="30"/>
        <v>656</v>
      </c>
      <c r="V581" s="44" t="str">
        <f>IFERROR(SUMPRODUCT(LARGE(G581:R581,{1;2;3;4;5})),"NA")</f>
        <v>NA</v>
      </c>
      <c r="W581" s="45" t="str">
        <f>IFERROR(SUMPRODUCT(LARGE(G581:R581,{1;2;3;4;5;6;7;8;9;10})),"NA")</f>
        <v>NA</v>
      </c>
    </row>
    <row r="582" spans="1:23" s="25" customFormat="1" x14ac:dyDescent="0.25">
      <c r="A582" s="14">
        <v>579</v>
      </c>
      <c r="B582" s="2" t="s">
        <v>2822</v>
      </c>
      <c r="C582" s="1"/>
      <c r="D582" s="1"/>
      <c r="E582" s="1"/>
      <c r="F582" s="2"/>
      <c r="G582" s="9" t="str">
        <f>IFERROR(INDEX(akva!I:I,MATCH(B582,akva!K:K,0),0),"")</f>
        <v/>
      </c>
      <c r="H582" s="10" t="str">
        <f>IFERROR(INDEX('04-07'!N:N,MATCH(B582,'04-07'!C:C,0),0),"")</f>
        <v/>
      </c>
      <c r="I582" s="10" t="str">
        <f>IFERROR(INDEX('04-21'!X:X,MATCH(B582,'04-21'!Z:Z,0),0),"")</f>
        <v/>
      </c>
      <c r="J582" s="10" t="str">
        <f>IFERROR(INDEX('04-28'!M:M,MATCH(B582,'04-28'!O:O,0),0),"")</f>
        <v/>
      </c>
      <c r="K582" s="10" t="str">
        <f>IFERROR(INDEX('05-26'!Y:Y,MATCH(B582,'05-26'!AA:AA,0),0),"")</f>
        <v/>
      </c>
      <c r="L582" s="10" t="str">
        <f>IFERROR(INDEX('06-16'!X:X,MATCH(B582,'06-16'!Z:Z,0),0),"")</f>
        <v/>
      </c>
      <c r="M582" s="10" t="str">
        <f>IFERROR(INDEX('07-08'!S:S,MATCH(B582,'07-08'!B:B,0),0),"")</f>
        <v/>
      </c>
      <c r="N582" s="10" t="str">
        <f>IFERROR(INDEX('07-21'!V:V,MATCH(B582,'07-21'!X:X,0),0),"")</f>
        <v/>
      </c>
      <c r="O582" s="10" t="str">
        <f>IFERROR(INDEX('08-04'!H:H,MATCH(B582,'08-04'!I:I,0),0),"")</f>
        <v/>
      </c>
      <c r="P582" s="10" t="str">
        <f>IFERROR(INDEX('08-05'!R:R,MATCH(B582,'08-05'!S:S,0),0),"")</f>
        <v/>
      </c>
      <c r="Q582" s="10">
        <f>IFERROR(INDEX('08-18'!U:U,MATCH(B582,'08-18'!V:V,0),0),"")</f>
        <v>653</v>
      </c>
      <c r="R582" s="5" t="str">
        <f>IFERROR(INDEX('09-01'!M:M,MATCH(B582,'09-01'!N:N,0),0),"")</f>
        <v/>
      </c>
      <c r="S582" s="9">
        <f t="shared" si="31"/>
        <v>1</v>
      </c>
      <c r="T582" s="44">
        <f t="shared" si="32"/>
        <v>653</v>
      </c>
      <c r="U582" s="44">
        <f t="shared" si="30"/>
        <v>653</v>
      </c>
      <c r="V582" s="44" t="str">
        <f>IFERROR(SUMPRODUCT(LARGE(G582:R582,{1;2;3;4;5})),"NA")</f>
        <v>NA</v>
      </c>
      <c r="W582" s="45" t="str">
        <f>IFERROR(SUMPRODUCT(LARGE(G582:R582,{1;2;3;4;5;6;7;8;9;10})),"NA")</f>
        <v>NA</v>
      </c>
    </row>
    <row r="583" spans="1:23" s="25" customFormat="1" x14ac:dyDescent="0.25">
      <c r="A583" s="14">
        <v>580</v>
      </c>
      <c r="B583" s="2" t="s">
        <v>733</v>
      </c>
      <c r="C583" s="1"/>
      <c r="D583" s="1"/>
      <c r="E583" s="1"/>
      <c r="F583" s="2"/>
      <c r="G583" s="9" t="str">
        <f>IFERROR(INDEX(akva!I:I,MATCH(B583,akva!K:K,0),0),"")</f>
        <v/>
      </c>
      <c r="H583" s="10">
        <f>IFERROR(INDEX('04-07'!N:N,MATCH(B583,'04-07'!C:C,0),0),"")</f>
        <v>652</v>
      </c>
      <c r="I583" s="10" t="str">
        <f>IFERROR(INDEX('04-21'!X:X,MATCH(B583,'04-21'!Z:Z,0),0),"")</f>
        <v/>
      </c>
      <c r="J583" s="10" t="str">
        <f>IFERROR(INDEX('04-28'!M:M,MATCH(B583,'04-28'!O:O,0),0),"")</f>
        <v/>
      </c>
      <c r="K583" s="10" t="str">
        <f>IFERROR(INDEX('05-26'!Y:Y,MATCH(B583,'05-26'!AA:AA,0),0),"")</f>
        <v/>
      </c>
      <c r="L583" s="10" t="str">
        <f>IFERROR(INDEX('06-16'!X:X,MATCH(B583,'06-16'!Z:Z,0),0),"")</f>
        <v/>
      </c>
      <c r="M583" s="10" t="str">
        <f>IFERROR(INDEX('07-08'!S:S,MATCH(B583,'07-08'!B:B,0),0),"")</f>
        <v/>
      </c>
      <c r="N583" s="10" t="str">
        <f>IFERROR(INDEX('07-21'!V:V,MATCH(B583,'07-21'!X:X,0),0),"")</f>
        <v/>
      </c>
      <c r="O583" s="10" t="str">
        <f>IFERROR(INDEX('08-04'!H:H,MATCH(B583,'08-04'!I:I,0),0),"")</f>
        <v/>
      </c>
      <c r="P583" s="10" t="str">
        <f>IFERROR(INDEX('08-05'!R:R,MATCH(B583,'08-05'!S:S,0),0),"")</f>
        <v/>
      </c>
      <c r="Q583" s="10" t="str">
        <f>IFERROR(INDEX('08-18'!U:U,MATCH(B583,'08-18'!V:V,0),0),"")</f>
        <v/>
      </c>
      <c r="R583" s="5" t="str">
        <f>IFERROR(INDEX('09-01'!M:M,MATCH(B583,'09-01'!N:N,0),0),"")</f>
        <v/>
      </c>
      <c r="S583" s="9">
        <f t="shared" si="31"/>
        <v>1</v>
      </c>
      <c r="T583" s="44">
        <f t="shared" si="32"/>
        <v>652</v>
      </c>
      <c r="U583" s="44">
        <f t="shared" si="30"/>
        <v>652</v>
      </c>
      <c r="V583" s="44" t="str">
        <f>IFERROR(SUMPRODUCT(LARGE(G583:R583,{1;2;3;4;5})),"NA")</f>
        <v>NA</v>
      </c>
      <c r="W583" s="45" t="str">
        <f>IFERROR(SUMPRODUCT(LARGE(G583:R583,{1;2;3;4;5;6;7;8;9;10})),"NA")</f>
        <v>NA</v>
      </c>
    </row>
    <row r="584" spans="1:23" s="25" customFormat="1" x14ac:dyDescent="0.25">
      <c r="A584" s="14">
        <v>581</v>
      </c>
      <c r="B584" s="2" t="s">
        <v>1474</v>
      </c>
      <c r="C584" s="1"/>
      <c r="D584" s="1"/>
      <c r="E584" s="1"/>
      <c r="F584" s="2"/>
      <c r="G584" s="9" t="str">
        <f>IFERROR(INDEX(akva!I:I,MATCH(B584,akva!K:K,0),0),"")</f>
        <v/>
      </c>
      <c r="H584" s="10" t="str">
        <f>IFERROR(INDEX('04-07'!N:N,MATCH(B584,'04-07'!C:C,0),0),"")</f>
        <v/>
      </c>
      <c r="I584" s="10">
        <f>IFERROR(INDEX('04-21'!X:X,MATCH(B584,'04-21'!Z:Z,0),0),"")</f>
        <v>649</v>
      </c>
      <c r="J584" s="10" t="str">
        <f>IFERROR(INDEX('04-28'!M:M,MATCH(B584,'04-28'!O:O,0),0),"")</f>
        <v/>
      </c>
      <c r="K584" s="10" t="str">
        <f>IFERROR(INDEX('05-26'!Y:Y,MATCH(B584,'05-26'!AA:AA,0),0),"")</f>
        <v/>
      </c>
      <c r="L584" s="10" t="str">
        <f>IFERROR(INDEX('06-16'!X:X,MATCH(B584,'06-16'!Z:Z,0),0),"")</f>
        <v/>
      </c>
      <c r="M584" s="10" t="str">
        <f>IFERROR(INDEX('07-08'!S:S,MATCH(B584,'07-08'!B:B,0),0),"")</f>
        <v/>
      </c>
      <c r="N584" s="10" t="str">
        <f>IFERROR(INDEX('07-21'!V:V,MATCH(B584,'07-21'!X:X,0),0),"")</f>
        <v/>
      </c>
      <c r="O584" s="10" t="str">
        <f>IFERROR(INDEX('08-04'!H:H,MATCH(B584,'08-04'!I:I,0),0),"")</f>
        <v/>
      </c>
      <c r="P584" s="10" t="str">
        <f>IFERROR(INDEX('08-05'!R:R,MATCH(B584,'08-05'!S:S,0),0),"")</f>
        <v/>
      </c>
      <c r="Q584" s="10" t="str">
        <f>IFERROR(INDEX('08-18'!U:U,MATCH(B584,'08-18'!V:V,0),0),"")</f>
        <v/>
      </c>
      <c r="R584" s="5" t="str">
        <f>IFERROR(INDEX('09-01'!M:M,MATCH(B584,'09-01'!N:N,0),0),"")</f>
        <v/>
      </c>
      <c r="S584" s="9">
        <f t="shared" si="31"/>
        <v>1</v>
      </c>
      <c r="T584" s="44">
        <f t="shared" si="32"/>
        <v>649</v>
      </c>
      <c r="U584" s="44">
        <f t="shared" si="30"/>
        <v>649</v>
      </c>
      <c r="V584" s="44" t="str">
        <f>IFERROR(SUMPRODUCT(LARGE(G584:R584,{1;2;3;4;5})),"NA")</f>
        <v>NA</v>
      </c>
      <c r="W584" s="45" t="str">
        <f>IFERROR(SUMPRODUCT(LARGE(G584:R584,{1;2;3;4;5;6;7;8;9;10})),"NA")</f>
        <v>NA</v>
      </c>
    </row>
    <row r="585" spans="1:23" s="25" customFormat="1" x14ac:dyDescent="0.25">
      <c r="A585" s="14">
        <v>582</v>
      </c>
      <c r="B585" s="2" t="s">
        <v>2080</v>
      </c>
      <c r="C585" s="1"/>
      <c r="D585" s="1"/>
      <c r="E585" s="1"/>
      <c r="F585" s="2"/>
      <c r="G585" s="9" t="str">
        <f>IFERROR(INDEX(akva!I:I,MATCH(B585,akva!K:K,0),0),"")</f>
        <v/>
      </c>
      <c r="H585" s="10" t="str">
        <f>IFERROR(INDEX('04-07'!N:N,MATCH(B585,'04-07'!C:C,0),0),"")</f>
        <v/>
      </c>
      <c r="I585" s="10" t="str">
        <f>IFERROR(INDEX('04-21'!X:X,MATCH(B585,'04-21'!Z:Z,0),0),"")</f>
        <v/>
      </c>
      <c r="J585" s="10" t="str">
        <f>IFERROR(INDEX('04-28'!M:M,MATCH(B585,'04-28'!O:O,0),0),"")</f>
        <v/>
      </c>
      <c r="K585" s="10" t="str">
        <f>IFERROR(INDEX('05-26'!Y:Y,MATCH(B585,'05-26'!AA:AA,0),0),"")</f>
        <v/>
      </c>
      <c r="L585" s="10" t="str">
        <f>IFERROR(INDEX('06-16'!X:X,MATCH(B585,'06-16'!Z:Z,0),0),"")</f>
        <v/>
      </c>
      <c r="M585" s="10">
        <f>IFERROR(INDEX('07-08'!S:S,MATCH(B585,'07-08'!B:B,0),0),"")</f>
        <v>647</v>
      </c>
      <c r="N585" s="10" t="str">
        <f>IFERROR(INDEX('07-21'!V:V,MATCH(B585,'07-21'!X:X,0),0),"")</f>
        <v/>
      </c>
      <c r="O585" s="10" t="str">
        <f>IFERROR(INDEX('08-04'!H:H,MATCH(B585,'08-04'!I:I,0),0),"")</f>
        <v/>
      </c>
      <c r="P585" s="10" t="str">
        <f>IFERROR(INDEX('08-05'!R:R,MATCH(B585,'08-05'!S:S,0),0),"")</f>
        <v/>
      </c>
      <c r="Q585" s="10" t="str">
        <f>IFERROR(INDEX('08-18'!U:U,MATCH(B585,'08-18'!V:V,0),0),"")</f>
        <v/>
      </c>
      <c r="R585" s="5" t="str">
        <f>IFERROR(INDEX('09-01'!M:M,MATCH(B585,'09-01'!N:N,0),0),"")</f>
        <v/>
      </c>
      <c r="S585" s="9">
        <f t="shared" si="31"/>
        <v>1</v>
      </c>
      <c r="T585" s="44">
        <f t="shared" si="32"/>
        <v>647</v>
      </c>
      <c r="U585" s="44">
        <f t="shared" si="30"/>
        <v>647</v>
      </c>
      <c r="V585" s="44" t="str">
        <f>IFERROR(SUMPRODUCT(LARGE(G585:R585,{1;2;3;4;5})),"NA")</f>
        <v>NA</v>
      </c>
      <c r="W585" s="45" t="str">
        <f>IFERROR(SUMPRODUCT(LARGE(G585:R585,{1;2;3;4;5;6;7;8;9;10})),"NA")</f>
        <v>NA</v>
      </c>
    </row>
    <row r="586" spans="1:23" s="25" customFormat="1" x14ac:dyDescent="0.25">
      <c r="A586" s="14">
        <v>583</v>
      </c>
      <c r="B586" s="2" t="s">
        <v>2142</v>
      </c>
      <c r="C586" s="1"/>
      <c r="D586" s="1"/>
      <c r="E586" s="1"/>
      <c r="F586" s="2"/>
      <c r="G586" s="9" t="str">
        <f>IFERROR(INDEX(akva!I:I,MATCH(B586,akva!K:K,0),0),"")</f>
        <v/>
      </c>
      <c r="H586" s="10" t="str">
        <f>IFERROR(INDEX('04-07'!N:N,MATCH(B586,'04-07'!C:C,0),0),"")</f>
        <v/>
      </c>
      <c r="I586" s="10" t="str">
        <f>IFERROR(INDEX('04-21'!X:X,MATCH(B586,'04-21'!Z:Z,0),0),"")</f>
        <v/>
      </c>
      <c r="J586" s="10" t="str">
        <f>IFERROR(INDEX('04-28'!M:M,MATCH(B586,'04-28'!O:O,0),0),"")</f>
        <v/>
      </c>
      <c r="K586" s="10" t="str">
        <f>IFERROR(INDEX('05-26'!Y:Y,MATCH(B586,'05-26'!AA:AA,0),0),"")</f>
        <v/>
      </c>
      <c r="L586" s="10" t="str">
        <f>IFERROR(INDEX('06-16'!X:X,MATCH(B586,'06-16'!Z:Z,0),0),"")</f>
        <v/>
      </c>
      <c r="M586" s="10">
        <f>IFERROR(INDEX('07-08'!S:S,MATCH(B586,'07-08'!B:B,0),0),"")</f>
        <v>646</v>
      </c>
      <c r="N586" s="10" t="str">
        <f>IFERROR(INDEX('07-21'!V:V,MATCH(B586,'07-21'!X:X,0),0),"")</f>
        <v/>
      </c>
      <c r="O586" s="10" t="str">
        <f>IFERROR(INDEX('08-04'!H:H,MATCH(B586,'08-04'!I:I,0),0),"")</f>
        <v/>
      </c>
      <c r="P586" s="10" t="str">
        <f>IFERROR(INDEX('08-05'!R:R,MATCH(B586,'08-05'!S:S,0),0),"")</f>
        <v/>
      </c>
      <c r="Q586" s="10" t="str">
        <f>IFERROR(INDEX('08-18'!U:U,MATCH(B586,'08-18'!V:V,0),0),"")</f>
        <v/>
      </c>
      <c r="R586" s="5" t="str">
        <f>IFERROR(INDEX('09-01'!M:M,MATCH(B586,'09-01'!N:N,0),0),"")</f>
        <v/>
      </c>
      <c r="S586" s="9">
        <f t="shared" si="31"/>
        <v>1</v>
      </c>
      <c r="T586" s="44">
        <f t="shared" si="32"/>
        <v>646</v>
      </c>
      <c r="U586" s="44">
        <f t="shared" si="30"/>
        <v>646</v>
      </c>
      <c r="V586" s="44" t="str">
        <f>IFERROR(SUMPRODUCT(LARGE(G586:R586,{1;2;3;4;5})),"NA")</f>
        <v>NA</v>
      </c>
      <c r="W586" s="45" t="str">
        <f>IFERROR(SUMPRODUCT(LARGE(G586:R586,{1;2;3;4;5;6;7;8;9;10})),"NA")</f>
        <v>NA</v>
      </c>
    </row>
    <row r="587" spans="1:23" s="25" customFormat="1" x14ac:dyDescent="0.25">
      <c r="A587" s="14">
        <v>584</v>
      </c>
      <c r="B587" s="2" t="s">
        <v>121</v>
      </c>
      <c r="C587" s="1"/>
      <c r="D587" s="1"/>
      <c r="E587" s="1"/>
      <c r="F587" s="2"/>
      <c r="G587" s="9" t="str">
        <f>IFERROR(INDEX(akva!I:I,MATCH(B587,akva!K:K,0),0),"")</f>
        <v/>
      </c>
      <c r="H587" s="10">
        <f>IFERROR(INDEX('04-07'!N:N,MATCH(B587,'04-07'!C:C,0),0),"")</f>
        <v>646</v>
      </c>
      <c r="I587" s="10" t="str">
        <f>IFERROR(INDEX('04-21'!X:X,MATCH(B587,'04-21'!Z:Z,0),0),"")</f>
        <v/>
      </c>
      <c r="J587" s="10" t="str">
        <f>IFERROR(INDEX('04-28'!M:M,MATCH(B587,'04-28'!O:O,0),0),"")</f>
        <v/>
      </c>
      <c r="K587" s="10" t="str">
        <f>IFERROR(INDEX('05-26'!Y:Y,MATCH(B587,'05-26'!AA:AA,0),0),"")</f>
        <v/>
      </c>
      <c r="L587" s="10" t="str">
        <f>IFERROR(INDEX('06-16'!X:X,MATCH(B587,'06-16'!Z:Z,0),0),"")</f>
        <v/>
      </c>
      <c r="M587" s="10" t="str">
        <f>IFERROR(INDEX('07-08'!S:S,MATCH(B587,'07-08'!B:B,0),0),"")</f>
        <v/>
      </c>
      <c r="N587" s="10" t="str">
        <f>IFERROR(INDEX('07-21'!V:V,MATCH(B587,'07-21'!X:X,0),0),"")</f>
        <v/>
      </c>
      <c r="O587" s="10" t="str">
        <f>IFERROR(INDEX('08-04'!H:H,MATCH(B587,'08-04'!I:I,0),0),"")</f>
        <v/>
      </c>
      <c r="P587" s="10" t="str">
        <f>IFERROR(INDEX('08-05'!R:R,MATCH(B587,'08-05'!S:S,0),0),"")</f>
        <v/>
      </c>
      <c r="Q587" s="10" t="str">
        <f>IFERROR(INDEX('08-18'!U:U,MATCH(B587,'08-18'!V:V,0),0),"")</f>
        <v/>
      </c>
      <c r="R587" s="5" t="str">
        <f>IFERROR(INDEX('09-01'!M:M,MATCH(B587,'09-01'!N:N,0),0),"")</f>
        <v/>
      </c>
      <c r="S587" s="9">
        <f t="shared" si="31"/>
        <v>1</v>
      </c>
      <c r="T587" s="44">
        <f t="shared" si="32"/>
        <v>646</v>
      </c>
      <c r="U587" s="44">
        <f t="shared" si="30"/>
        <v>646</v>
      </c>
      <c r="V587" s="44" t="str">
        <f>IFERROR(SUMPRODUCT(LARGE(G587:R587,{1;2;3;4;5})),"NA")</f>
        <v>NA</v>
      </c>
      <c r="W587" s="45" t="str">
        <f>IFERROR(SUMPRODUCT(LARGE(G587:R587,{1;2;3;4;5;6;7;8;9;10})),"NA")</f>
        <v>NA</v>
      </c>
    </row>
    <row r="588" spans="1:23" s="25" customFormat="1" x14ac:dyDescent="0.25">
      <c r="A588" s="14">
        <v>585</v>
      </c>
      <c r="B588" s="2" t="s">
        <v>3080</v>
      </c>
      <c r="C588" s="1"/>
      <c r="D588" s="1"/>
      <c r="E588" s="1"/>
      <c r="F588" s="2"/>
      <c r="G588" s="9" t="str">
        <f>IFERROR(INDEX(akva!I:I,MATCH(B588,akva!K:K,0),0),"")</f>
        <v/>
      </c>
      <c r="H588" s="10" t="str">
        <f>IFERROR(INDEX('04-07'!N:N,MATCH(B588,'04-07'!C:C,0),0),"")</f>
        <v/>
      </c>
      <c r="I588" s="10" t="str">
        <f>IFERROR(INDEX('04-21'!X:X,MATCH(B588,'04-21'!Z:Z,0),0),"")</f>
        <v/>
      </c>
      <c r="J588" s="10" t="str">
        <f>IFERROR(INDEX('04-28'!M:M,MATCH(B588,'04-28'!O:O,0),0),"")</f>
        <v/>
      </c>
      <c r="K588" s="10" t="str">
        <f>IFERROR(INDEX('05-26'!Y:Y,MATCH(B588,'05-26'!AA:AA,0),0),"")</f>
        <v/>
      </c>
      <c r="L588" s="10" t="str">
        <f>IFERROR(INDEX('06-16'!X:X,MATCH(B588,'06-16'!Z:Z,0),0),"")</f>
        <v/>
      </c>
      <c r="M588" s="10" t="str">
        <f>IFERROR(INDEX('07-08'!S:S,MATCH(B588,'07-08'!B:B,0),0),"")</f>
        <v/>
      </c>
      <c r="N588" s="10" t="str">
        <f>IFERROR(INDEX('07-21'!V:V,MATCH(B588,'07-21'!X:X,0),0),"")</f>
        <v/>
      </c>
      <c r="O588" s="10" t="str">
        <f>IFERROR(INDEX('08-04'!H:H,MATCH(B588,'08-04'!I:I,0),0),"")</f>
        <v/>
      </c>
      <c r="P588" s="10" t="str">
        <f>IFERROR(INDEX('08-05'!R:R,MATCH(B588,'08-05'!S:S,0),0),"")</f>
        <v/>
      </c>
      <c r="Q588" s="10" t="str">
        <f>IFERROR(INDEX('08-18'!U:U,MATCH(B588,'08-18'!V:V,0),0),"")</f>
        <v/>
      </c>
      <c r="R588" s="5">
        <f>IFERROR(INDEX('09-01'!M:M,MATCH(B588,'09-01'!N:N,0),0),"")</f>
        <v>646</v>
      </c>
      <c r="S588" s="9">
        <f t="shared" si="31"/>
        <v>1</v>
      </c>
      <c r="T588" s="44">
        <f t="shared" si="32"/>
        <v>646</v>
      </c>
      <c r="U588" s="44">
        <f t="shared" si="30"/>
        <v>646</v>
      </c>
      <c r="V588" s="44" t="str">
        <f>IFERROR(SUMPRODUCT(LARGE(G588:R588,{1;2;3;4;5})),"NA")</f>
        <v>NA</v>
      </c>
      <c r="W588" s="45" t="str">
        <f>IFERROR(SUMPRODUCT(LARGE(G588:R588,{1;2;3;4;5;6;7;8;9;10})),"NA")</f>
        <v>NA</v>
      </c>
    </row>
    <row r="589" spans="1:23" s="25" customFormat="1" x14ac:dyDescent="0.25">
      <c r="A589" s="14">
        <v>586</v>
      </c>
      <c r="B589" s="2" t="s">
        <v>2143</v>
      </c>
      <c r="C589" s="1"/>
      <c r="D589" s="1"/>
      <c r="E589" s="1"/>
      <c r="F589" s="2"/>
      <c r="G589" s="9" t="str">
        <f>IFERROR(INDEX(akva!I:I,MATCH(B589,akva!K:K,0),0),"")</f>
        <v/>
      </c>
      <c r="H589" s="10" t="str">
        <f>IFERROR(INDEX('04-07'!N:N,MATCH(B589,'04-07'!C:C,0),0),"")</f>
        <v/>
      </c>
      <c r="I589" s="10" t="str">
        <f>IFERROR(INDEX('04-21'!X:X,MATCH(B589,'04-21'!Z:Z,0),0),"")</f>
        <v/>
      </c>
      <c r="J589" s="10" t="str">
        <f>IFERROR(INDEX('04-28'!M:M,MATCH(B589,'04-28'!O:O,0),0),"")</f>
        <v/>
      </c>
      <c r="K589" s="10" t="str">
        <f>IFERROR(INDEX('05-26'!Y:Y,MATCH(B589,'05-26'!AA:AA,0),0),"")</f>
        <v/>
      </c>
      <c r="L589" s="10" t="str">
        <f>IFERROR(INDEX('06-16'!X:X,MATCH(B589,'06-16'!Z:Z,0),0),"")</f>
        <v/>
      </c>
      <c r="M589" s="10">
        <f>IFERROR(INDEX('07-08'!S:S,MATCH(B589,'07-08'!B:B,0),0),"")</f>
        <v>645</v>
      </c>
      <c r="N589" s="10" t="str">
        <f>IFERROR(INDEX('07-21'!V:V,MATCH(B589,'07-21'!X:X,0),0),"")</f>
        <v/>
      </c>
      <c r="O589" s="10" t="str">
        <f>IFERROR(INDEX('08-04'!H:H,MATCH(B589,'08-04'!I:I,0),0),"")</f>
        <v/>
      </c>
      <c r="P589" s="10" t="str">
        <f>IFERROR(INDEX('08-05'!R:R,MATCH(B589,'08-05'!S:S,0),0),"")</f>
        <v/>
      </c>
      <c r="Q589" s="10" t="str">
        <f>IFERROR(INDEX('08-18'!U:U,MATCH(B589,'08-18'!V:V,0),0),"")</f>
        <v/>
      </c>
      <c r="R589" s="5" t="str">
        <f>IFERROR(INDEX('09-01'!M:M,MATCH(B589,'09-01'!N:N,0),0),"")</f>
        <v/>
      </c>
      <c r="S589" s="9">
        <f t="shared" si="31"/>
        <v>1</v>
      </c>
      <c r="T589" s="44">
        <f t="shared" si="32"/>
        <v>645</v>
      </c>
      <c r="U589" s="44">
        <f t="shared" si="30"/>
        <v>645</v>
      </c>
      <c r="V589" s="44" t="str">
        <f>IFERROR(SUMPRODUCT(LARGE(G589:R589,{1;2;3;4;5})),"NA")</f>
        <v>NA</v>
      </c>
      <c r="W589" s="45" t="str">
        <f>IFERROR(SUMPRODUCT(LARGE(G589:R589,{1;2;3;4;5;6;7;8;9;10})),"NA")</f>
        <v>NA</v>
      </c>
    </row>
    <row r="590" spans="1:23" s="25" customFormat="1" x14ac:dyDescent="0.25">
      <c r="A590" s="14">
        <v>587</v>
      </c>
      <c r="B590" s="2" t="s">
        <v>158</v>
      </c>
      <c r="C590" s="1"/>
      <c r="D590" s="1"/>
      <c r="E590" s="1"/>
      <c r="F590" s="2"/>
      <c r="G590" s="9">
        <f>IFERROR(INDEX(akva!I:I,MATCH(B590,akva!K:K,0),0),"")</f>
        <v>645</v>
      </c>
      <c r="H590" s="10" t="str">
        <f>IFERROR(INDEX('04-07'!N:N,MATCH(B590,'04-07'!C:C,0),0),"")</f>
        <v/>
      </c>
      <c r="I590" s="10" t="str">
        <f>IFERROR(INDEX('04-21'!X:X,MATCH(B590,'04-21'!Z:Z,0),0),"")</f>
        <v/>
      </c>
      <c r="J590" s="10" t="str">
        <f>IFERROR(INDEX('04-28'!M:M,MATCH(B590,'04-28'!O:O,0),0),"")</f>
        <v/>
      </c>
      <c r="K590" s="10" t="str">
        <f>IFERROR(INDEX('05-26'!Y:Y,MATCH(B590,'05-26'!AA:AA,0),0),"")</f>
        <v/>
      </c>
      <c r="L590" s="10" t="str">
        <f>IFERROR(INDEX('06-16'!X:X,MATCH(B590,'06-16'!Z:Z,0),0),"")</f>
        <v/>
      </c>
      <c r="M590" s="10" t="str">
        <f>IFERROR(INDEX('07-08'!S:S,MATCH(B590,'07-08'!B:B,0),0),"")</f>
        <v/>
      </c>
      <c r="N590" s="10" t="str">
        <f>IFERROR(INDEX('07-21'!V:V,MATCH(B590,'07-21'!X:X,0),0),"")</f>
        <v/>
      </c>
      <c r="O590" s="10" t="str">
        <f>IFERROR(INDEX('08-04'!H:H,MATCH(B590,'08-04'!I:I,0),0),"")</f>
        <v/>
      </c>
      <c r="P590" s="10" t="str">
        <f>IFERROR(INDEX('08-05'!R:R,MATCH(B590,'08-05'!S:S,0),0),"")</f>
        <v/>
      </c>
      <c r="Q590" s="10" t="str">
        <f>IFERROR(INDEX('08-18'!U:U,MATCH(B590,'08-18'!V:V,0),0),"")</f>
        <v/>
      </c>
      <c r="R590" s="5" t="str">
        <f>IFERROR(INDEX('09-01'!M:M,MATCH(B590,'09-01'!N:N,0),0),"")</f>
        <v/>
      </c>
      <c r="S590" s="9">
        <f t="shared" si="31"/>
        <v>1</v>
      </c>
      <c r="T590" s="44">
        <f t="shared" si="32"/>
        <v>645</v>
      </c>
      <c r="U590" s="44">
        <f t="shared" si="30"/>
        <v>645</v>
      </c>
      <c r="V590" s="44" t="str">
        <f>IFERROR(SUMPRODUCT(LARGE(G590:R590,{1;2;3;4;5})),"NA")</f>
        <v>NA</v>
      </c>
      <c r="W590" s="45" t="str">
        <f>IFERROR(SUMPRODUCT(LARGE(G590:R590,{1;2;3;4;5;6;7;8;9;10})),"NA")</f>
        <v>NA</v>
      </c>
    </row>
    <row r="591" spans="1:23" s="25" customFormat="1" x14ac:dyDescent="0.25">
      <c r="A591" s="14">
        <v>588</v>
      </c>
      <c r="B591" s="2" t="s">
        <v>1895</v>
      </c>
      <c r="C591" s="1"/>
      <c r="D591" s="1"/>
      <c r="E591" s="1"/>
      <c r="F591" s="2"/>
      <c r="G591" s="9" t="str">
        <f>IFERROR(INDEX(akva!I:I,MATCH(B591,akva!K:K,0),0),"")</f>
        <v/>
      </c>
      <c r="H591" s="10" t="str">
        <f>IFERROR(INDEX('04-07'!N:N,MATCH(B591,'04-07'!C:C,0),0),"")</f>
        <v/>
      </c>
      <c r="I591" s="10" t="str">
        <f>IFERROR(INDEX('04-21'!X:X,MATCH(B591,'04-21'!Z:Z,0),0),"")</f>
        <v/>
      </c>
      <c r="J591" s="10" t="str">
        <f>IFERROR(INDEX('04-28'!M:M,MATCH(B591,'04-28'!O:O,0),0),"")</f>
        <v/>
      </c>
      <c r="K591" s="10" t="str">
        <f>IFERROR(INDEX('05-26'!Y:Y,MATCH(B591,'05-26'!AA:AA,0),0),"")</f>
        <v/>
      </c>
      <c r="L591" s="10">
        <f>IFERROR(INDEX('06-16'!X:X,MATCH(B591,'06-16'!Z:Z,0),0),"")</f>
        <v>644</v>
      </c>
      <c r="M591" s="10" t="str">
        <f>IFERROR(INDEX('07-08'!S:S,MATCH(B591,'07-08'!B:B,0),0),"")</f>
        <v/>
      </c>
      <c r="N591" s="10" t="str">
        <f>IFERROR(INDEX('07-21'!V:V,MATCH(B591,'07-21'!X:X,0),0),"")</f>
        <v/>
      </c>
      <c r="O591" s="10" t="str">
        <f>IFERROR(INDEX('08-04'!H:H,MATCH(B591,'08-04'!I:I,0),0),"")</f>
        <v/>
      </c>
      <c r="P591" s="10" t="str">
        <f>IFERROR(INDEX('08-05'!R:R,MATCH(B591,'08-05'!S:S,0),0),"")</f>
        <v/>
      </c>
      <c r="Q591" s="10" t="str">
        <f>IFERROR(INDEX('08-18'!U:U,MATCH(B591,'08-18'!V:V,0),0),"")</f>
        <v/>
      </c>
      <c r="R591" s="5" t="str">
        <f>IFERROR(INDEX('09-01'!M:M,MATCH(B591,'09-01'!N:N,0),0),"")</f>
        <v/>
      </c>
      <c r="S591" s="9">
        <f t="shared" si="31"/>
        <v>1</v>
      </c>
      <c r="T591" s="44">
        <f t="shared" si="32"/>
        <v>644</v>
      </c>
      <c r="U591" s="44">
        <f t="shared" si="30"/>
        <v>644</v>
      </c>
      <c r="V591" s="44" t="str">
        <f>IFERROR(SUMPRODUCT(LARGE(G591:R591,{1;2;3;4;5})),"NA")</f>
        <v>NA</v>
      </c>
      <c r="W591" s="45" t="str">
        <f>IFERROR(SUMPRODUCT(LARGE(G591:R591,{1;2;3;4;5;6;7;8;9;10})),"NA")</f>
        <v>NA</v>
      </c>
    </row>
    <row r="592" spans="1:23" s="25" customFormat="1" x14ac:dyDescent="0.25">
      <c r="A592" s="14">
        <v>589</v>
      </c>
      <c r="B592" s="2" t="s">
        <v>1472</v>
      </c>
      <c r="C592" s="1"/>
      <c r="D592" s="1"/>
      <c r="E592" s="1"/>
      <c r="F592" s="2"/>
      <c r="G592" s="9" t="str">
        <f>IFERROR(INDEX(akva!I:I,MATCH(B592,akva!K:K,0),0),"")</f>
        <v/>
      </c>
      <c r="H592" s="10" t="str">
        <f>IFERROR(INDEX('04-07'!N:N,MATCH(B592,'04-07'!C:C,0),0),"")</f>
        <v/>
      </c>
      <c r="I592" s="10">
        <f>IFERROR(INDEX('04-21'!X:X,MATCH(B592,'04-21'!Z:Z,0),0),"")</f>
        <v>644</v>
      </c>
      <c r="J592" s="10" t="str">
        <f>IFERROR(INDEX('04-28'!M:M,MATCH(B592,'04-28'!O:O,0),0),"")</f>
        <v/>
      </c>
      <c r="K592" s="10" t="str">
        <f>IFERROR(INDEX('05-26'!Y:Y,MATCH(B592,'05-26'!AA:AA,0),0),"")</f>
        <v/>
      </c>
      <c r="L592" s="10" t="str">
        <f>IFERROR(INDEX('06-16'!X:X,MATCH(B592,'06-16'!Z:Z,0),0),"")</f>
        <v/>
      </c>
      <c r="M592" s="10" t="str">
        <f>IFERROR(INDEX('07-08'!S:S,MATCH(B592,'07-08'!B:B,0),0),"")</f>
        <v/>
      </c>
      <c r="N592" s="10" t="str">
        <f>IFERROR(INDEX('07-21'!V:V,MATCH(B592,'07-21'!X:X,0),0),"")</f>
        <v/>
      </c>
      <c r="O592" s="10" t="str">
        <f>IFERROR(INDEX('08-04'!H:H,MATCH(B592,'08-04'!I:I,0),0),"")</f>
        <v/>
      </c>
      <c r="P592" s="10" t="str">
        <f>IFERROR(INDEX('08-05'!R:R,MATCH(B592,'08-05'!S:S,0),0),"")</f>
        <v/>
      </c>
      <c r="Q592" s="10" t="str">
        <f>IFERROR(INDEX('08-18'!U:U,MATCH(B592,'08-18'!V:V,0),0),"")</f>
        <v/>
      </c>
      <c r="R592" s="5" t="str">
        <f>IFERROR(INDEX('09-01'!M:M,MATCH(B592,'09-01'!N:N,0),0),"")</f>
        <v/>
      </c>
      <c r="S592" s="9">
        <f t="shared" si="31"/>
        <v>1</v>
      </c>
      <c r="T592" s="44">
        <f t="shared" si="32"/>
        <v>644</v>
      </c>
      <c r="U592" s="44">
        <f t="shared" si="30"/>
        <v>644</v>
      </c>
      <c r="V592" s="44" t="str">
        <f>IFERROR(SUMPRODUCT(LARGE(G592:R592,{1;2;3;4;5})),"NA")</f>
        <v>NA</v>
      </c>
      <c r="W592" s="45" t="str">
        <f>IFERROR(SUMPRODUCT(LARGE(G592:R592,{1;2;3;4;5;6;7;8;9;10})),"NA")</f>
        <v>NA</v>
      </c>
    </row>
    <row r="593" spans="1:23" s="25" customFormat="1" x14ac:dyDescent="0.25">
      <c r="A593" s="14">
        <v>590</v>
      </c>
      <c r="B593" s="2" t="s">
        <v>3081</v>
      </c>
      <c r="C593" s="1"/>
      <c r="D593" s="1"/>
      <c r="E593" s="1"/>
      <c r="F593" s="2"/>
      <c r="G593" s="9" t="str">
        <f>IFERROR(INDEX(akva!I:I,MATCH(B593,akva!K:K,0),0),"")</f>
        <v/>
      </c>
      <c r="H593" s="10" t="str">
        <f>IFERROR(INDEX('04-07'!N:N,MATCH(B593,'04-07'!C:C,0),0),"")</f>
        <v/>
      </c>
      <c r="I593" s="10" t="str">
        <f>IFERROR(INDEX('04-21'!X:X,MATCH(B593,'04-21'!Z:Z,0),0),"")</f>
        <v/>
      </c>
      <c r="J593" s="10" t="str">
        <f>IFERROR(INDEX('04-28'!M:M,MATCH(B593,'04-28'!O:O,0),0),"")</f>
        <v/>
      </c>
      <c r="K593" s="10" t="str">
        <f>IFERROR(INDEX('05-26'!Y:Y,MATCH(B593,'05-26'!AA:AA,0),0),"")</f>
        <v/>
      </c>
      <c r="L593" s="10" t="str">
        <f>IFERROR(INDEX('06-16'!X:X,MATCH(B593,'06-16'!Z:Z,0),0),"")</f>
        <v/>
      </c>
      <c r="M593" s="10" t="str">
        <f>IFERROR(INDEX('07-08'!S:S,MATCH(B593,'07-08'!B:B,0),0),"")</f>
        <v/>
      </c>
      <c r="N593" s="10" t="str">
        <f>IFERROR(INDEX('07-21'!V:V,MATCH(B593,'07-21'!X:X,0),0),"")</f>
        <v/>
      </c>
      <c r="O593" s="10" t="str">
        <f>IFERROR(INDEX('08-04'!H:H,MATCH(B593,'08-04'!I:I,0),0),"")</f>
        <v/>
      </c>
      <c r="P593" s="10" t="str">
        <f>IFERROR(INDEX('08-05'!R:R,MATCH(B593,'08-05'!S:S,0),0),"")</f>
        <v/>
      </c>
      <c r="Q593" s="10" t="str">
        <f>IFERROR(INDEX('08-18'!U:U,MATCH(B593,'08-18'!V:V,0),0),"")</f>
        <v/>
      </c>
      <c r="R593" s="5">
        <f>IFERROR(INDEX('09-01'!M:M,MATCH(B593,'09-01'!N:N,0),0),"")</f>
        <v>644</v>
      </c>
      <c r="S593" s="9">
        <f t="shared" si="31"/>
        <v>1</v>
      </c>
      <c r="T593" s="44">
        <f t="shared" si="32"/>
        <v>644</v>
      </c>
      <c r="U593" s="44">
        <f t="shared" si="30"/>
        <v>644</v>
      </c>
      <c r="V593" s="44" t="str">
        <f>IFERROR(SUMPRODUCT(LARGE(G593:R593,{1;2;3;4;5})),"NA")</f>
        <v>NA</v>
      </c>
      <c r="W593" s="45" t="str">
        <f>IFERROR(SUMPRODUCT(LARGE(G593:R593,{1;2;3;4;5;6;7;8;9;10})),"NA")</f>
        <v>NA</v>
      </c>
    </row>
    <row r="594" spans="1:23" s="25" customFormat="1" x14ac:dyDescent="0.25">
      <c r="A594" s="14">
        <v>591</v>
      </c>
      <c r="B594" s="2" t="s">
        <v>2144</v>
      </c>
      <c r="C594" s="1"/>
      <c r="D594" s="1"/>
      <c r="E594" s="1"/>
      <c r="F594" s="2"/>
      <c r="G594" s="9" t="str">
        <f>IFERROR(INDEX(akva!I:I,MATCH(B594,akva!K:K,0),0),"")</f>
        <v/>
      </c>
      <c r="H594" s="10" t="str">
        <f>IFERROR(INDEX('04-07'!N:N,MATCH(B594,'04-07'!C:C,0),0),"")</f>
        <v/>
      </c>
      <c r="I594" s="10" t="str">
        <f>IFERROR(INDEX('04-21'!X:X,MATCH(B594,'04-21'!Z:Z,0),0),"")</f>
        <v/>
      </c>
      <c r="J594" s="10" t="str">
        <f>IFERROR(INDEX('04-28'!M:M,MATCH(B594,'04-28'!O:O,0),0),"")</f>
        <v/>
      </c>
      <c r="K594" s="10" t="str">
        <f>IFERROR(INDEX('05-26'!Y:Y,MATCH(B594,'05-26'!AA:AA,0),0),"")</f>
        <v/>
      </c>
      <c r="L594" s="10" t="str">
        <f>IFERROR(INDEX('06-16'!X:X,MATCH(B594,'06-16'!Z:Z,0),0),"")</f>
        <v/>
      </c>
      <c r="M594" s="10">
        <f>IFERROR(INDEX('07-08'!S:S,MATCH(B594,'07-08'!B:B,0),0),"")</f>
        <v>643</v>
      </c>
      <c r="N594" s="10" t="str">
        <f>IFERROR(INDEX('07-21'!V:V,MATCH(B594,'07-21'!X:X,0),0),"")</f>
        <v/>
      </c>
      <c r="O594" s="10" t="str">
        <f>IFERROR(INDEX('08-04'!H:H,MATCH(B594,'08-04'!I:I,0),0),"")</f>
        <v/>
      </c>
      <c r="P594" s="10" t="str">
        <f>IFERROR(INDEX('08-05'!R:R,MATCH(B594,'08-05'!S:S,0),0),"")</f>
        <v/>
      </c>
      <c r="Q594" s="10" t="str">
        <f>IFERROR(INDEX('08-18'!U:U,MATCH(B594,'08-18'!V:V,0),0),"")</f>
        <v/>
      </c>
      <c r="R594" s="5" t="str">
        <f>IFERROR(INDEX('09-01'!M:M,MATCH(B594,'09-01'!N:N,0),0),"")</f>
        <v/>
      </c>
      <c r="S594" s="9">
        <f t="shared" si="31"/>
        <v>1</v>
      </c>
      <c r="T594" s="44">
        <f t="shared" si="32"/>
        <v>643</v>
      </c>
      <c r="U594" s="44">
        <f t="shared" si="30"/>
        <v>643</v>
      </c>
      <c r="V594" s="44" t="str">
        <f>IFERROR(SUMPRODUCT(LARGE(G594:R594,{1;2;3;4;5})),"NA")</f>
        <v>NA</v>
      </c>
      <c r="W594" s="45" t="str">
        <f>IFERROR(SUMPRODUCT(LARGE(G594:R594,{1;2;3;4;5;6;7;8;9;10})),"NA")</f>
        <v>NA</v>
      </c>
    </row>
    <row r="595" spans="1:23" s="25" customFormat="1" x14ac:dyDescent="0.25">
      <c r="A595" s="14">
        <v>592</v>
      </c>
      <c r="B595" s="2" t="s">
        <v>2833</v>
      </c>
      <c r="C595" s="1"/>
      <c r="D595" s="1"/>
      <c r="E595" s="1"/>
      <c r="F595" s="2"/>
      <c r="G595" s="9" t="str">
        <f>IFERROR(INDEX(akva!I:I,MATCH(B595,akva!K:K,0),0),"")</f>
        <v/>
      </c>
      <c r="H595" s="10" t="str">
        <f>IFERROR(INDEX('04-07'!N:N,MATCH(B595,'04-07'!C:C,0),0),"")</f>
        <v/>
      </c>
      <c r="I595" s="10" t="str">
        <f>IFERROR(INDEX('04-21'!X:X,MATCH(B595,'04-21'!Z:Z,0),0),"")</f>
        <v/>
      </c>
      <c r="J595" s="10" t="str">
        <f>IFERROR(INDEX('04-28'!M:M,MATCH(B595,'04-28'!O:O,0),0),"")</f>
        <v/>
      </c>
      <c r="K595" s="10" t="str">
        <f>IFERROR(INDEX('05-26'!Y:Y,MATCH(B595,'05-26'!AA:AA,0),0),"")</f>
        <v/>
      </c>
      <c r="L595" s="10" t="str">
        <f>IFERROR(INDEX('06-16'!X:X,MATCH(B595,'06-16'!Z:Z,0),0),"")</f>
        <v/>
      </c>
      <c r="M595" s="10" t="str">
        <f>IFERROR(INDEX('07-08'!S:S,MATCH(B595,'07-08'!B:B,0),0),"")</f>
        <v/>
      </c>
      <c r="N595" s="10" t="str">
        <f>IFERROR(INDEX('07-21'!V:V,MATCH(B595,'07-21'!X:X,0),0),"")</f>
        <v/>
      </c>
      <c r="O595" s="10" t="str">
        <f>IFERROR(INDEX('08-04'!H:H,MATCH(B595,'08-04'!I:I,0),0),"")</f>
        <v/>
      </c>
      <c r="P595" s="10" t="str">
        <f>IFERROR(INDEX('08-05'!R:R,MATCH(B595,'08-05'!S:S,0),0),"")</f>
        <v/>
      </c>
      <c r="Q595" s="10">
        <f>IFERROR(INDEX('08-18'!U:U,MATCH(B595,'08-18'!V:V,0),0),"")</f>
        <v>643</v>
      </c>
      <c r="R595" s="5" t="str">
        <f>IFERROR(INDEX('09-01'!M:M,MATCH(B595,'09-01'!N:N,0),0),"")</f>
        <v/>
      </c>
      <c r="S595" s="9">
        <f t="shared" si="31"/>
        <v>1</v>
      </c>
      <c r="T595" s="44">
        <f t="shared" si="32"/>
        <v>643</v>
      </c>
      <c r="U595" s="44">
        <f t="shared" si="30"/>
        <v>643</v>
      </c>
      <c r="V595" s="44" t="str">
        <f>IFERROR(SUMPRODUCT(LARGE(G595:R595,{1;2;3;4;5})),"NA")</f>
        <v>NA</v>
      </c>
      <c r="W595" s="45" t="str">
        <f>IFERROR(SUMPRODUCT(LARGE(G595:R595,{1;2;3;4;5;6;7;8;9;10})),"NA")</f>
        <v>NA</v>
      </c>
    </row>
    <row r="596" spans="1:23" s="25" customFormat="1" x14ac:dyDescent="0.25">
      <c r="A596" s="14">
        <v>593</v>
      </c>
      <c r="B596" s="2" t="s">
        <v>3082</v>
      </c>
      <c r="C596" s="1"/>
      <c r="D596" s="1"/>
      <c r="E596" s="1"/>
      <c r="F596" s="2"/>
      <c r="G596" s="9" t="str">
        <f>IFERROR(INDEX(akva!I:I,MATCH(B596,akva!K:K,0),0),"")</f>
        <v/>
      </c>
      <c r="H596" s="10" t="str">
        <f>IFERROR(INDEX('04-07'!N:N,MATCH(B596,'04-07'!C:C,0),0),"")</f>
        <v/>
      </c>
      <c r="I596" s="10" t="str">
        <f>IFERROR(INDEX('04-21'!X:X,MATCH(B596,'04-21'!Z:Z,0),0),"")</f>
        <v/>
      </c>
      <c r="J596" s="10" t="str">
        <f>IFERROR(INDEX('04-28'!M:M,MATCH(B596,'04-28'!O:O,0),0),"")</f>
        <v/>
      </c>
      <c r="K596" s="10" t="str">
        <f>IFERROR(INDEX('05-26'!Y:Y,MATCH(B596,'05-26'!AA:AA,0),0),"")</f>
        <v/>
      </c>
      <c r="L596" s="10" t="str">
        <f>IFERROR(INDEX('06-16'!X:X,MATCH(B596,'06-16'!Z:Z,0),0),"")</f>
        <v/>
      </c>
      <c r="M596" s="10" t="str">
        <f>IFERROR(INDEX('07-08'!S:S,MATCH(B596,'07-08'!B:B,0),0),"")</f>
        <v/>
      </c>
      <c r="N596" s="10" t="str">
        <f>IFERROR(INDEX('07-21'!V:V,MATCH(B596,'07-21'!X:X,0),0),"")</f>
        <v/>
      </c>
      <c r="O596" s="10" t="str">
        <f>IFERROR(INDEX('08-04'!H:H,MATCH(B596,'08-04'!I:I,0),0),"")</f>
        <v/>
      </c>
      <c r="P596" s="10" t="str">
        <f>IFERROR(INDEX('08-05'!R:R,MATCH(B596,'08-05'!S:S,0),0),"")</f>
        <v/>
      </c>
      <c r="Q596" s="10" t="str">
        <f>IFERROR(INDEX('08-18'!U:U,MATCH(B596,'08-18'!V:V,0),0),"")</f>
        <v/>
      </c>
      <c r="R596" s="5">
        <f>IFERROR(INDEX('09-01'!M:M,MATCH(B596,'09-01'!N:N,0),0),"")</f>
        <v>642</v>
      </c>
      <c r="S596" s="9">
        <f t="shared" si="31"/>
        <v>1</v>
      </c>
      <c r="T596" s="44">
        <f t="shared" si="32"/>
        <v>642</v>
      </c>
      <c r="U596" s="44">
        <f t="shared" si="30"/>
        <v>642</v>
      </c>
      <c r="V596" s="44" t="str">
        <f>IFERROR(SUMPRODUCT(LARGE(G596:R596,{1;2;3;4;5})),"NA")</f>
        <v>NA</v>
      </c>
      <c r="W596" s="45" t="str">
        <f>IFERROR(SUMPRODUCT(LARGE(G596:R596,{1;2;3;4;5;6;7;8;9;10})),"NA")</f>
        <v>NA</v>
      </c>
    </row>
    <row r="597" spans="1:23" s="25" customFormat="1" x14ac:dyDescent="0.25">
      <c r="A597" s="14">
        <v>594</v>
      </c>
      <c r="B597" s="2" t="s">
        <v>1468</v>
      </c>
      <c r="C597" s="1"/>
      <c r="D597" s="1"/>
      <c r="E597" s="1"/>
      <c r="F597" s="2"/>
      <c r="G597" s="9" t="str">
        <f>IFERROR(INDEX(akva!I:I,MATCH(B597,akva!K:K,0),0),"")</f>
        <v/>
      </c>
      <c r="H597" s="10" t="str">
        <f>IFERROR(INDEX('04-07'!N:N,MATCH(B597,'04-07'!C:C,0),0),"")</f>
        <v/>
      </c>
      <c r="I597" s="10" t="str">
        <f>IFERROR(INDEX('04-21'!X:X,MATCH(B597,'04-21'!Z:Z,0),0),"")</f>
        <v/>
      </c>
      <c r="J597" s="10">
        <f>IFERROR(INDEX('04-28'!M:M,MATCH(B597,'04-28'!O:O,0),0),"")</f>
        <v>640</v>
      </c>
      <c r="K597" s="10" t="str">
        <f>IFERROR(INDEX('05-26'!Y:Y,MATCH(B597,'05-26'!AA:AA,0),0),"")</f>
        <v/>
      </c>
      <c r="L597" s="10" t="str">
        <f>IFERROR(INDEX('06-16'!X:X,MATCH(B597,'06-16'!Z:Z,0),0),"")</f>
        <v/>
      </c>
      <c r="M597" s="10" t="str">
        <f>IFERROR(INDEX('07-08'!S:S,MATCH(B597,'07-08'!B:B,0),0),"")</f>
        <v/>
      </c>
      <c r="N597" s="10" t="str">
        <f>IFERROR(INDEX('07-21'!V:V,MATCH(B597,'07-21'!X:X,0),0),"")</f>
        <v/>
      </c>
      <c r="O597" s="10" t="str">
        <f>IFERROR(INDEX('08-04'!H:H,MATCH(B597,'08-04'!I:I,0),0),"")</f>
        <v/>
      </c>
      <c r="P597" s="10" t="str">
        <f>IFERROR(INDEX('08-05'!R:R,MATCH(B597,'08-05'!S:S,0),0),"")</f>
        <v/>
      </c>
      <c r="Q597" s="10" t="str">
        <f>IFERROR(INDEX('08-18'!U:U,MATCH(B597,'08-18'!V:V,0),0),"")</f>
        <v/>
      </c>
      <c r="R597" s="5" t="str">
        <f>IFERROR(INDEX('09-01'!M:M,MATCH(B597,'09-01'!N:N,0),0),"")</f>
        <v/>
      </c>
      <c r="S597" s="9">
        <f t="shared" si="31"/>
        <v>1</v>
      </c>
      <c r="T597" s="44">
        <f t="shared" si="32"/>
        <v>640</v>
      </c>
      <c r="U597" s="44">
        <f t="shared" si="30"/>
        <v>640</v>
      </c>
      <c r="V597" s="44" t="str">
        <f>IFERROR(SUMPRODUCT(LARGE(G597:R597,{1;2;3;4;5})),"NA")</f>
        <v>NA</v>
      </c>
      <c r="W597" s="45" t="str">
        <f>IFERROR(SUMPRODUCT(LARGE(G597:R597,{1;2;3;4;5;6;7;8;9;10})),"NA")</f>
        <v>NA</v>
      </c>
    </row>
    <row r="598" spans="1:23" s="25" customFormat="1" x14ac:dyDescent="0.25">
      <c r="A598" s="14">
        <v>595</v>
      </c>
      <c r="B598" s="2" t="s">
        <v>2349</v>
      </c>
      <c r="C598" s="1"/>
      <c r="D598" s="1"/>
      <c r="E598" s="1"/>
      <c r="F598" s="2"/>
      <c r="G598" s="9" t="str">
        <f>IFERROR(INDEX(akva!I:I,MATCH(B598,akva!K:K,0),0),"")</f>
        <v/>
      </c>
      <c r="H598" s="10" t="str">
        <f>IFERROR(INDEX('04-07'!N:N,MATCH(B598,'04-07'!C:C,0),0),"")</f>
        <v/>
      </c>
      <c r="I598" s="10" t="str">
        <f>IFERROR(INDEX('04-21'!X:X,MATCH(B598,'04-21'!Z:Z,0),0),"")</f>
        <v/>
      </c>
      <c r="J598" s="10" t="str">
        <f>IFERROR(INDEX('04-28'!M:M,MATCH(B598,'04-28'!O:O,0),0),"")</f>
        <v/>
      </c>
      <c r="K598" s="10" t="str">
        <f>IFERROR(INDEX('05-26'!Y:Y,MATCH(B598,'05-26'!AA:AA,0),0),"")</f>
        <v/>
      </c>
      <c r="L598" s="10" t="str">
        <f>IFERROR(INDEX('06-16'!X:X,MATCH(B598,'06-16'!Z:Z,0),0),"")</f>
        <v/>
      </c>
      <c r="M598" s="10" t="str">
        <f>IFERROR(INDEX('07-08'!S:S,MATCH(B598,'07-08'!B:B,0),0),"")</f>
        <v/>
      </c>
      <c r="N598" s="10">
        <f>IFERROR(INDEX('07-21'!V:V,MATCH(B598,'07-21'!X:X,0),0),"")</f>
        <v>640</v>
      </c>
      <c r="O598" s="10" t="str">
        <f>IFERROR(INDEX('08-04'!H:H,MATCH(B598,'08-04'!I:I,0),0),"")</f>
        <v/>
      </c>
      <c r="P598" s="10" t="str">
        <f>IFERROR(INDEX('08-05'!R:R,MATCH(B598,'08-05'!S:S,0),0),"")</f>
        <v/>
      </c>
      <c r="Q598" s="10" t="str">
        <f>IFERROR(INDEX('08-18'!U:U,MATCH(B598,'08-18'!V:V,0),0),"")</f>
        <v/>
      </c>
      <c r="R598" s="5" t="str">
        <f>IFERROR(INDEX('09-01'!M:M,MATCH(B598,'09-01'!N:N,0),0),"")</f>
        <v/>
      </c>
      <c r="S598" s="9">
        <f t="shared" si="31"/>
        <v>1</v>
      </c>
      <c r="T598" s="44">
        <f t="shared" si="32"/>
        <v>640</v>
      </c>
      <c r="U598" s="44">
        <f t="shared" si="30"/>
        <v>640</v>
      </c>
      <c r="V598" s="44" t="str">
        <f>IFERROR(SUMPRODUCT(LARGE(G598:R598,{1;2;3;4;5})),"NA")</f>
        <v>NA</v>
      </c>
      <c r="W598" s="45" t="str">
        <f>IFERROR(SUMPRODUCT(LARGE(G598:R598,{1;2;3;4;5;6;7;8;9;10})),"NA")</f>
        <v>NA</v>
      </c>
    </row>
    <row r="599" spans="1:23" s="25" customFormat="1" x14ac:dyDescent="0.25">
      <c r="A599" s="14">
        <v>596</v>
      </c>
      <c r="B599" s="2" t="s">
        <v>3083</v>
      </c>
      <c r="C599" s="1"/>
      <c r="D599" s="1"/>
      <c r="E599" s="1"/>
      <c r="F599" s="2"/>
      <c r="G599" s="9" t="str">
        <f>IFERROR(INDEX(akva!I:I,MATCH(B599,akva!K:K,0),0),"")</f>
        <v/>
      </c>
      <c r="H599" s="10" t="str">
        <f>IFERROR(INDEX('04-07'!N:N,MATCH(B599,'04-07'!C:C,0),0),"")</f>
        <v/>
      </c>
      <c r="I599" s="10" t="str">
        <f>IFERROR(INDEX('04-21'!X:X,MATCH(B599,'04-21'!Z:Z,0),0),"")</f>
        <v/>
      </c>
      <c r="J599" s="10" t="str">
        <f>IFERROR(INDEX('04-28'!M:M,MATCH(B599,'04-28'!O:O,0),0),"")</f>
        <v/>
      </c>
      <c r="K599" s="10" t="str">
        <f>IFERROR(INDEX('05-26'!Y:Y,MATCH(B599,'05-26'!AA:AA,0),0),"")</f>
        <v/>
      </c>
      <c r="L599" s="10" t="str">
        <f>IFERROR(INDEX('06-16'!X:X,MATCH(B599,'06-16'!Z:Z,0),0),"")</f>
        <v/>
      </c>
      <c r="M599" s="10" t="str">
        <f>IFERROR(INDEX('07-08'!S:S,MATCH(B599,'07-08'!B:B,0),0),"")</f>
        <v/>
      </c>
      <c r="N599" s="10" t="str">
        <f>IFERROR(INDEX('07-21'!V:V,MATCH(B599,'07-21'!X:X,0),0),"")</f>
        <v/>
      </c>
      <c r="O599" s="10" t="str">
        <f>IFERROR(INDEX('08-04'!H:H,MATCH(B599,'08-04'!I:I,0),0),"")</f>
        <v/>
      </c>
      <c r="P599" s="10" t="str">
        <f>IFERROR(INDEX('08-05'!R:R,MATCH(B599,'08-05'!S:S,0),0),"")</f>
        <v/>
      </c>
      <c r="Q599" s="10" t="str">
        <f>IFERROR(INDEX('08-18'!U:U,MATCH(B599,'08-18'!V:V,0),0),"")</f>
        <v/>
      </c>
      <c r="R599" s="5">
        <f>IFERROR(INDEX('09-01'!M:M,MATCH(B599,'09-01'!N:N,0),0),"")</f>
        <v>638</v>
      </c>
      <c r="S599" s="9">
        <f t="shared" si="31"/>
        <v>1</v>
      </c>
      <c r="T599" s="44">
        <f t="shared" si="32"/>
        <v>638</v>
      </c>
      <c r="U599" s="44">
        <f t="shared" si="30"/>
        <v>638</v>
      </c>
      <c r="V599" s="44" t="str">
        <f>IFERROR(SUMPRODUCT(LARGE(G599:R599,{1;2;3;4;5})),"NA")</f>
        <v>NA</v>
      </c>
      <c r="W599" s="45" t="str">
        <f>IFERROR(SUMPRODUCT(LARGE(G599:R599,{1;2;3;4;5;6;7;8;9;10})),"NA")</f>
        <v>NA</v>
      </c>
    </row>
    <row r="600" spans="1:23" s="25" customFormat="1" x14ac:dyDescent="0.25">
      <c r="A600" s="14">
        <v>597</v>
      </c>
      <c r="B600" s="2" t="s">
        <v>3094</v>
      </c>
      <c r="C600" s="1"/>
      <c r="D600" s="1"/>
      <c r="E600" s="1"/>
      <c r="F600" s="2"/>
      <c r="G600" s="9" t="str">
        <f>IFERROR(INDEX(akva!I:I,MATCH(B600,akva!K:K,0),0),"")</f>
        <v/>
      </c>
      <c r="H600" s="10" t="str">
        <f>IFERROR(INDEX('04-07'!N:N,MATCH(B600,'04-07'!C:C,0),0),"")</f>
        <v/>
      </c>
      <c r="I600" s="10" t="str">
        <f>IFERROR(INDEX('04-21'!X:X,MATCH(B600,'04-21'!Z:Z,0),0),"")</f>
        <v/>
      </c>
      <c r="J600" s="10" t="str">
        <f>IFERROR(INDEX('04-28'!M:M,MATCH(B600,'04-28'!O:O,0),0),"")</f>
        <v/>
      </c>
      <c r="K600" s="10" t="str">
        <f>IFERROR(INDEX('05-26'!Y:Y,MATCH(B600,'05-26'!AA:AA,0),0),"")</f>
        <v/>
      </c>
      <c r="L600" s="10" t="str">
        <f>IFERROR(INDEX('06-16'!X:X,MATCH(B600,'06-16'!Z:Z,0),0),"")</f>
        <v/>
      </c>
      <c r="M600" s="10" t="str">
        <f>IFERROR(INDEX('07-08'!S:S,MATCH(B600,'07-08'!B:B,0),0),"")</f>
        <v/>
      </c>
      <c r="N600" s="10" t="str">
        <f>IFERROR(INDEX('07-21'!V:V,MATCH(B600,'07-21'!X:X,0),0),"")</f>
        <v/>
      </c>
      <c r="O600" s="10" t="str">
        <f>IFERROR(INDEX('08-04'!H:H,MATCH(B600,'08-04'!I:I,0),0),"")</f>
        <v/>
      </c>
      <c r="P600" s="10" t="str">
        <f>IFERROR(INDEX('08-05'!R:R,MATCH(B600,'08-05'!S:S,0),0),"")</f>
        <v/>
      </c>
      <c r="Q600" s="10" t="str">
        <f>IFERROR(INDEX('08-18'!U:U,MATCH(B600,'08-18'!V:V,0),0),"")</f>
        <v/>
      </c>
      <c r="R600" s="5">
        <f>IFERROR(INDEX('09-01'!M:M,MATCH(B600,'09-01'!N:N,0),0),"")</f>
        <v>637</v>
      </c>
      <c r="S600" s="9">
        <f t="shared" si="31"/>
        <v>1</v>
      </c>
      <c r="T600" s="44">
        <f t="shared" si="32"/>
        <v>637</v>
      </c>
      <c r="U600" s="44">
        <f t="shared" si="30"/>
        <v>637</v>
      </c>
      <c r="V600" s="44" t="str">
        <f>IFERROR(SUMPRODUCT(LARGE(G600:R600,{1;2;3;4;5})),"NA")</f>
        <v>NA</v>
      </c>
      <c r="W600" s="45" t="str">
        <f>IFERROR(SUMPRODUCT(LARGE(G600:R600,{1;2;3;4;5;6;7;8;9;10})),"NA")</f>
        <v>NA</v>
      </c>
    </row>
    <row r="601" spans="1:23" s="25" customFormat="1" x14ac:dyDescent="0.25">
      <c r="A601" s="14">
        <v>598</v>
      </c>
      <c r="B601" s="2" t="s">
        <v>2145</v>
      </c>
      <c r="C601" s="1"/>
      <c r="D601" s="1"/>
      <c r="E601" s="1"/>
      <c r="F601" s="2"/>
      <c r="G601" s="9" t="str">
        <f>IFERROR(INDEX(akva!I:I,MATCH(B601,akva!K:K,0),0),"")</f>
        <v/>
      </c>
      <c r="H601" s="10" t="str">
        <f>IFERROR(INDEX('04-07'!N:N,MATCH(B601,'04-07'!C:C,0),0),"")</f>
        <v/>
      </c>
      <c r="I601" s="10" t="str">
        <f>IFERROR(INDEX('04-21'!X:X,MATCH(B601,'04-21'!Z:Z,0),0),"")</f>
        <v/>
      </c>
      <c r="J601" s="10" t="str">
        <f>IFERROR(INDEX('04-28'!M:M,MATCH(B601,'04-28'!O:O,0),0),"")</f>
        <v/>
      </c>
      <c r="K601" s="10" t="str">
        <f>IFERROR(INDEX('05-26'!Y:Y,MATCH(B601,'05-26'!AA:AA,0),0),"")</f>
        <v/>
      </c>
      <c r="L601" s="10" t="str">
        <f>IFERROR(INDEX('06-16'!X:X,MATCH(B601,'06-16'!Z:Z,0),0),"")</f>
        <v/>
      </c>
      <c r="M601" s="10">
        <f>IFERROR(INDEX('07-08'!S:S,MATCH(B601,'07-08'!B:B,0),0),"")</f>
        <v>636</v>
      </c>
      <c r="N601" s="10" t="str">
        <f>IFERROR(INDEX('07-21'!V:V,MATCH(B601,'07-21'!X:X,0),0),"")</f>
        <v/>
      </c>
      <c r="O601" s="10" t="str">
        <f>IFERROR(INDEX('08-04'!H:H,MATCH(B601,'08-04'!I:I,0),0),"")</f>
        <v/>
      </c>
      <c r="P601" s="10" t="str">
        <f>IFERROR(INDEX('08-05'!R:R,MATCH(B601,'08-05'!S:S,0),0),"")</f>
        <v/>
      </c>
      <c r="Q601" s="10" t="str">
        <f>IFERROR(INDEX('08-18'!U:U,MATCH(B601,'08-18'!V:V,0),0),"")</f>
        <v/>
      </c>
      <c r="R601" s="5" t="str">
        <f>IFERROR(INDEX('09-01'!M:M,MATCH(B601,'09-01'!N:N,0),0),"")</f>
        <v/>
      </c>
      <c r="S601" s="9">
        <f t="shared" si="31"/>
        <v>1</v>
      </c>
      <c r="T601" s="44">
        <f t="shared" si="32"/>
        <v>636</v>
      </c>
      <c r="U601" s="44">
        <f t="shared" si="30"/>
        <v>636</v>
      </c>
      <c r="V601" s="44" t="str">
        <f>IFERROR(SUMPRODUCT(LARGE(G601:R601,{1;2;3;4;5})),"NA")</f>
        <v>NA</v>
      </c>
      <c r="W601" s="45" t="str">
        <f>IFERROR(SUMPRODUCT(LARGE(G601:R601,{1;2;3;4;5;6;7;8;9;10})),"NA")</f>
        <v>NA</v>
      </c>
    </row>
    <row r="602" spans="1:23" s="25" customFormat="1" x14ac:dyDescent="0.25">
      <c r="A602" s="14">
        <v>599</v>
      </c>
      <c r="B602" s="2" t="s">
        <v>2147</v>
      </c>
      <c r="C602" s="1"/>
      <c r="D602" s="1"/>
      <c r="E602" s="1"/>
      <c r="F602" s="2"/>
      <c r="G602" s="9" t="str">
        <f>IFERROR(INDEX(akva!I:I,MATCH(B602,akva!K:K,0),0),"")</f>
        <v/>
      </c>
      <c r="H602" s="10" t="str">
        <f>IFERROR(INDEX('04-07'!N:N,MATCH(B602,'04-07'!C:C,0),0),"")</f>
        <v/>
      </c>
      <c r="I602" s="10" t="str">
        <f>IFERROR(INDEX('04-21'!X:X,MATCH(B602,'04-21'!Z:Z,0),0),"")</f>
        <v/>
      </c>
      <c r="J602" s="10" t="str">
        <f>IFERROR(INDEX('04-28'!M:M,MATCH(B602,'04-28'!O:O,0),0),"")</f>
        <v/>
      </c>
      <c r="K602" s="10" t="str">
        <f>IFERROR(INDEX('05-26'!Y:Y,MATCH(B602,'05-26'!AA:AA,0),0),"")</f>
        <v/>
      </c>
      <c r="L602" s="10" t="str">
        <f>IFERROR(INDEX('06-16'!X:X,MATCH(B602,'06-16'!Z:Z,0),0),"")</f>
        <v/>
      </c>
      <c r="M602" s="10">
        <f>IFERROR(INDEX('07-08'!S:S,MATCH(B602,'07-08'!B:B,0),0),"")</f>
        <v>636</v>
      </c>
      <c r="N602" s="10" t="str">
        <f>IFERROR(INDEX('07-21'!V:V,MATCH(B602,'07-21'!X:X,0),0),"")</f>
        <v/>
      </c>
      <c r="O602" s="10" t="str">
        <f>IFERROR(INDEX('08-04'!H:H,MATCH(B602,'08-04'!I:I,0),0),"")</f>
        <v/>
      </c>
      <c r="P602" s="10" t="str">
        <f>IFERROR(INDEX('08-05'!R:R,MATCH(B602,'08-05'!S:S,0),0),"")</f>
        <v/>
      </c>
      <c r="Q602" s="10" t="str">
        <f>IFERROR(INDEX('08-18'!U:U,MATCH(B602,'08-18'!V:V,0),0),"")</f>
        <v/>
      </c>
      <c r="R602" s="5" t="str">
        <f>IFERROR(INDEX('09-01'!M:M,MATCH(B602,'09-01'!N:N,0),0),"")</f>
        <v/>
      </c>
      <c r="S602" s="9">
        <f t="shared" si="31"/>
        <v>1</v>
      </c>
      <c r="T602" s="44">
        <f t="shared" si="32"/>
        <v>636</v>
      </c>
      <c r="U602" s="44">
        <f t="shared" si="30"/>
        <v>636</v>
      </c>
      <c r="V602" s="44" t="str">
        <f>IFERROR(SUMPRODUCT(LARGE(G602:R602,{1;2;3;4;5})),"NA")</f>
        <v>NA</v>
      </c>
      <c r="W602" s="45" t="str">
        <f>IFERROR(SUMPRODUCT(LARGE(G602:R602,{1;2;3;4;5;6;7;8;9;10})),"NA")</f>
        <v>NA</v>
      </c>
    </row>
    <row r="603" spans="1:23" s="25" customFormat="1" x14ac:dyDescent="0.25">
      <c r="A603" s="14">
        <v>600</v>
      </c>
      <c r="B603" s="2" t="s">
        <v>3084</v>
      </c>
      <c r="C603" s="1"/>
      <c r="D603" s="1"/>
      <c r="E603" s="1"/>
      <c r="F603" s="2"/>
      <c r="G603" s="9" t="str">
        <f>IFERROR(INDEX(akva!I:I,MATCH(B603,akva!K:K,0),0),"")</f>
        <v/>
      </c>
      <c r="H603" s="10" t="str">
        <f>IFERROR(INDEX('04-07'!N:N,MATCH(B603,'04-07'!C:C,0),0),"")</f>
        <v/>
      </c>
      <c r="I603" s="10" t="str">
        <f>IFERROR(INDEX('04-21'!X:X,MATCH(B603,'04-21'!Z:Z,0),0),"")</f>
        <v/>
      </c>
      <c r="J603" s="10" t="str">
        <f>IFERROR(INDEX('04-28'!M:M,MATCH(B603,'04-28'!O:O,0),0),"")</f>
        <v/>
      </c>
      <c r="K603" s="10" t="str">
        <f>IFERROR(INDEX('05-26'!Y:Y,MATCH(B603,'05-26'!AA:AA,0),0),"")</f>
        <v/>
      </c>
      <c r="L603" s="10" t="str">
        <f>IFERROR(INDEX('06-16'!X:X,MATCH(B603,'06-16'!Z:Z,0),0),"")</f>
        <v/>
      </c>
      <c r="M603" s="10" t="str">
        <f>IFERROR(INDEX('07-08'!S:S,MATCH(B603,'07-08'!B:B,0),0),"")</f>
        <v/>
      </c>
      <c r="N603" s="10" t="str">
        <f>IFERROR(INDEX('07-21'!V:V,MATCH(B603,'07-21'!X:X,0),0),"")</f>
        <v/>
      </c>
      <c r="O603" s="10" t="str">
        <f>IFERROR(INDEX('08-04'!H:H,MATCH(B603,'08-04'!I:I,0),0),"")</f>
        <v/>
      </c>
      <c r="P603" s="10" t="str">
        <f>IFERROR(INDEX('08-05'!R:R,MATCH(B603,'08-05'!S:S,0),0),"")</f>
        <v/>
      </c>
      <c r="Q603" s="10" t="str">
        <f>IFERROR(INDEX('08-18'!U:U,MATCH(B603,'08-18'!V:V,0),0),"")</f>
        <v/>
      </c>
      <c r="R603" s="5">
        <f>IFERROR(INDEX('09-01'!M:M,MATCH(B603,'09-01'!N:N,0),0),"")</f>
        <v>635</v>
      </c>
      <c r="S603" s="9">
        <f t="shared" si="31"/>
        <v>1</v>
      </c>
      <c r="T603" s="44">
        <f t="shared" si="32"/>
        <v>635</v>
      </c>
      <c r="U603" s="44">
        <f t="shared" si="30"/>
        <v>635</v>
      </c>
      <c r="V603" s="44" t="str">
        <f>IFERROR(SUMPRODUCT(LARGE(G603:R603,{1;2;3;4;5})),"NA")</f>
        <v>NA</v>
      </c>
      <c r="W603" s="45" t="str">
        <f>IFERROR(SUMPRODUCT(LARGE(G603:R603,{1;2;3;4;5;6;7;8;9;10})),"NA")</f>
        <v>NA</v>
      </c>
    </row>
    <row r="604" spans="1:23" s="25" customFormat="1" x14ac:dyDescent="0.25">
      <c r="A604" s="14">
        <v>601</v>
      </c>
      <c r="B604" s="2" t="s">
        <v>795</v>
      </c>
      <c r="C604" s="1"/>
      <c r="D604" s="1"/>
      <c r="E604" s="1"/>
      <c r="F604" s="2"/>
      <c r="G604" s="9">
        <f>IFERROR(INDEX(akva!I:I,MATCH(B604,akva!K:K,0),0),"")</f>
        <v>633</v>
      </c>
      <c r="H604" s="10" t="str">
        <f>IFERROR(INDEX('04-07'!N:N,MATCH(B604,'04-07'!C:C,0),0),"")</f>
        <v/>
      </c>
      <c r="I604" s="10" t="str">
        <f>IFERROR(INDEX('04-21'!X:X,MATCH(B604,'04-21'!Z:Z,0),0),"")</f>
        <v/>
      </c>
      <c r="J604" s="10">
        <f>IFERROR(INDEX('04-28'!M:M,MATCH(B604,'04-28'!O:O,0),0),"")</f>
        <v>0</v>
      </c>
      <c r="K604" s="10" t="str">
        <f>IFERROR(INDEX('05-26'!Y:Y,MATCH(B604,'05-26'!AA:AA,0),0),"")</f>
        <v/>
      </c>
      <c r="L604" s="10" t="str">
        <f>IFERROR(INDEX('06-16'!X:X,MATCH(B604,'06-16'!Z:Z,0),0),"")</f>
        <v/>
      </c>
      <c r="M604" s="10" t="str">
        <f>IFERROR(INDEX('07-08'!S:S,MATCH(B604,'07-08'!B:B,0),0),"")</f>
        <v/>
      </c>
      <c r="N604" s="10" t="str">
        <f>IFERROR(INDEX('07-21'!V:V,MATCH(B604,'07-21'!X:X,0),0),"")</f>
        <v/>
      </c>
      <c r="O604" s="10" t="str">
        <f>IFERROR(INDEX('08-04'!H:H,MATCH(B604,'08-04'!I:I,0),0),"")</f>
        <v/>
      </c>
      <c r="P604" s="10" t="str">
        <f>IFERROR(INDEX('08-05'!R:R,MATCH(B604,'08-05'!S:S,0),0),"")</f>
        <v/>
      </c>
      <c r="Q604" s="10" t="str">
        <f>IFERROR(INDEX('08-18'!U:U,MATCH(B604,'08-18'!V:V,0),0),"")</f>
        <v/>
      </c>
      <c r="R604" s="5" t="str">
        <f>IFERROR(INDEX('09-01'!M:M,MATCH(B604,'09-01'!N:N,0),0),"")</f>
        <v/>
      </c>
      <c r="S604" s="9">
        <f t="shared" si="31"/>
        <v>1</v>
      </c>
      <c r="T604" s="44">
        <f t="shared" si="32"/>
        <v>633</v>
      </c>
      <c r="U604" s="44">
        <f t="shared" si="30"/>
        <v>633</v>
      </c>
      <c r="V604" s="44" t="str">
        <f>IFERROR(SUMPRODUCT(LARGE(G604:R604,{1;2;3;4;5})),"NA")</f>
        <v>NA</v>
      </c>
      <c r="W604" s="45" t="str">
        <f>IFERROR(SUMPRODUCT(LARGE(G604:R604,{1;2;3;4;5;6;7;8;9;10})),"NA")</f>
        <v>NA</v>
      </c>
    </row>
    <row r="605" spans="1:23" s="25" customFormat="1" x14ac:dyDescent="0.25">
      <c r="A605" s="14">
        <v>602</v>
      </c>
      <c r="B605" s="2" t="s">
        <v>3065</v>
      </c>
      <c r="C605" s="1"/>
      <c r="D605" s="1"/>
      <c r="E605" s="1"/>
      <c r="F605" s="2"/>
      <c r="G605" s="9" t="str">
        <f>IFERROR(INDEX(akva!I:I,MATCH(B605,akva!K:K,0),0),"")</f>
        <v/>
      </c>
      <c r="H605" s="10" t="str">
        <f>IFERROR(INDEX('04-07'!N:N,MATCH(B605,'04-07'!C:C,0),0),"")</f>
        <v/>
      </c>
      <c r="I605" s="10" t="str">
        <f>IFERROR(INDEX('04-21'!X:X,MATCH(B605,'04-21'!Z:Z,0),0),"")</f>
        <v/>
      </c>
      <c r="J605" s="10" t="str">
        <f>IFERROR(INDEX('04-28'!M:M,MATCH(B605,'04-28'!O:O,0),0),"")</f>
        <v/>
      </c>
      <c r="K605" s="10" t="str">
        <f>IFERROR(INDEX('05-26'!Y:Y,MATCH(B605,'05-26'!AA:AA,0),0),"")</f>
        <v/>
      </c>
      <c r="L605" s="10" t="str">
        <f>IFERROR(INDEX('06-16'!X:X,MATCH(B605,'06-16'!Z:Z,0),0),"")</f>
        <v/>
      </c>
      <c r="M605" s="10" t="str">
        <f>IFERROR(INDEX('07-08'!S:S,MATCH(B605,'07-08'!B:B,0),0),"")</f>
        <v/>
      </c>
      <c r="N605" s="10" t="str">
        <f>IFERROR(INDEX('07-21'!V:V,MATCH(B605,'07-21'!X:X,0),0),"")</f>
        <v/>
      </c>
      <c r="O605" s="10" t="str">
        <f>IFERROR(INDEX('08-04'!H:H,MATCH(B605,'08-04'!I:I,0),0),"")</f>
        <v/>
      </c>
      <c r="P605" s="10" t="str">
        <f>IFERROR(INDEX('08-05'!R:R,MATCH(B605,'08-05'!S:S,0),0),"")</f>
        <v/>
      </c>
      <c r="Q605" s="10" t="str">
        <f>IFERROR(INDEX('08-18'!U:U,MATCH(B605,'08-18'!V:V,0),0),"")</f>
        <v/>
      </c>
      <c r="R605" s="5">
        <f>IFERROR(INDEX('09-01'!M:M,MATCH(B605,'09-01'!N:N,0),0),"")</f>
        <v>633</v>
      </c>
      <c r="S605" s="9">
        <f t="shared" si="31"/>
        <v>1</v>
      </c>
      <c r="T605" s="44">
        <f t="shared" si="32"/>
        <v>633</v>
      </c>
      <c r="U605" s="44">
        <f t="shared" si="30"/>
        <v>633</v>
      </c>
      <c r="V605" s="44" t="str">
        <f>IFERROR(SUMPRODUCT(LARGE(G605:R605,{1;2;3;4;5})),"NA")</f>
        <v>NA</v>
      </c>
      <c r="W605" s="45" t="str">
        <f>IFERROR(SUMPRODUCT(LARGE(G605:R605,{1;2;3;4;5;6;7;8;9;10})),"NA")</f>
        <v>NA</v>
      </c>
    </row>
    <row r="606" spans="1:23" s="25" customFormat="1" x14ac:dyDescent="0.25">
      <c r="A606" s="14">
        <v>603</v>
      </c>
      <c r="B606" s="2" t="s">
        <v>2148</v>
      </c>
      <c r="C606" s="1"/>
      <c r="D606" s="1"/>
      <c r="E606" s="1"/>
      <c r="F606" s="2"/>
      <c r="G606" s="9" t="str">
        <f>IFERROR(INDEX(akva!I:I,MATCH(B606,akva!K:K,0),0),"")</f>
        <v/>
      </c>
      <c r="H606" s="10" t="str">
        <f>IFERROR(INDEX('04-07'!N:N,MATCH(B606,'04-07'!C:C,0),0),"")</f>
        <v/>
      </c>
      <c r="I606" s="10" t="str">
        <f>IFERROR(INDEX('04-21'!X:X,MATCH(B606,'04-21'!Z:Z,0),0),"")</f>
        <v/>
      </c>
      <c r="J606" s="10" t="str">
        <f>IFERROR(INDEX('04-28'!M:M,MATCH(B606,'04-28'!O:O,0),0),"")</f>
        <v/>
      </c>
      <c r="K606" s="10" t="str">
        <f>IFERROR(INDEX('05-26'!Y:Y,MATCH(B606,'05-26'!AA:AA,0),0),"")</f>
        <v/>
      </c>
      <c r="L606" s="10" t="str">
        <f>IFERROR(INDEX('06-16'!X:X,MATCH(B606,'06-16'!Z:Z,0),0),"")</f>
        <v/>
      </c>
      <c r="M606" s="10">
        <f>IFERROR(INDEX('07-08'!S:S,MATCH(B606,'07-08'!B:B,0),0),"")</f>
        <v>630</v>
      </c>
      <c r="N606" s="10" t="str">
        <f>IFERROR(INDEX('07-21'!V:V,MATCH(B606,'07-21'!X:X,0),0),"")</f>
        <v/>
      </c>
      <c r="O606" s="10" t="str">
        <f>IFERROR(INDEX('08-04'!H:H,MATCH(B606,'08-04'!I:I,0),0),"")</f>
        <v/>
      </c>
      <c r="P606" s="10" t="str">
        <f>IFERROR(INDEX('08-05'!R:R,MATCH(B606,'08-05'!S:S,0),0),"")</f>
        <v/>
      </c>
      <c r="Q606" s="10" t="str">
        <f>IFERROR(INDEX('08-18'!U:U,MATCH(B606,'08-18'!V:V,0),0),"")</f>
        <v/>
      </c>
      <c r="R606" s="5" t="str">
        <f>IFERROR(INDEX('09-01'!M:M,MATCH(B606,'09-01'!N:N,0),0),"")</f>
        <v/>
      </c>
      <c r="S606" s="9">
        <f t="shared" si="31"/>
        <v>1</v>
      </c>
      <c r="T606" s="44">
        <f t="shared" si="32"/>
        <v>630</v>
      </c>
      <c r="U606" s="44">
        <f t="shared" si="30"/>
        <v>630</v>
      </c>
      <c r="V606" s="44" t="str">
        <f>IFERROR(SUMPRODUCT(LARGE(G606:R606,{1;2;3;4;5})),"NA")</f>
        <v>NA</v>
      </c>
      <c r="W606" s="45" t="str">
        <f>IFERROR(SUMPRODUCT(LARGE(G606:R606,{1;2;3;4;5;6;7;8;9;10})),"NA")</f>
        <v>NA</v>
      </c>
    </row>
    <row r="607" spans="1:23" s="25" customFormat="1" x14ac:dyDescent="0.25">
      <c r="A607" s="14">
        <v>604</v>
      </c>
      <c r="B607" s="2" t="s">
        <v>1502</v>
      </c>
      <c r="C607" s="1"/>
      <c r="D607" s="1"/>
      <c r="E607" s="1"/>
      <c r="F607" s="2"/>
      <c r="G607" s="9" t="str">
        <f>IFERROR(INDEX(akva!I:I,MATCH(B607,akva!K:K,0),0),"")</f>
        <v/>
      </c>
      <c r="H607" s="10" t="str">
        <f>IFERROR(INDEX('04-07'!N:N,MATCH(B607,'04-07'!C:C,0),0),"")</f>
        <v/>
      </c>
      <c r="I607" s="10">
        <f>IFERROR(INDEX('04-21'!X:X,MATCH(B607,'04-21'!Z:Z,0),0),"")</f>
        <v>629</v>
      </c>
      <c r="J607" s="10" t="str">
        <f>IFERROR(INDEX('04-28'!M:M,MATCH(B607,'04-28'!O:O,0),0),"")</f>
        <v/>
      </c>
      <c r="K607" s="10" t="str">
        <f>IFERROR(INDEX('05-26'!Y:Y,MATCH(B607,'05-26'!AA:AA,0),0),"")</f>
        <v/>
      </c>
      <c r="L607" s="10" t="str">
        <f>IFERROR(INDEX('06-16'!X:X,MATCH(B607,'06-16'!Z:Z,0),0),"")</f>
        <v/>
      </c>
      <c r="M607" s="10" t="str">
        <f>IFERROR(INDEX('07-08'!S:S,MATCH(B607,'07-08'!B:B,0),0),"")</f>
        <v/>
      </c>
      <c r="N607" s="10" t="str">
        <f>IFERROR(INDEX('07-21'!V:V,MATCH(B607,'07-21'!X:X,0),0),"")</f>
        <v/>
      </c>
      <c r="O607" s="10" t="str">
        <f>IFERROR(INDEX('08-04'!H:H,MATCH(B607,'08-04'!I:I,0),0),"")</f>
        <v/>
      </c>
      <c r="P607" s="10" t="str">
        <f>IFERROR(INDEX('08-05'!R:R,MATCH(B607,'08-05'!S:S,0),0),"")</f>
        <v/>
      </c>
      <c r="Q607" s="10" t="str">
        <f>IFERROR(INDEX('08-18'!U:U,MATCH(B607,'08-18'!V:V,0),0),"")</f>
        <v/>
      </c>
      <c r="R607" s="5" t="str">
        <f>IFERROR(INDEX('09-01'!M:M,MATCH(B607,'09-01'!N:N,0),0),"")</f>
        <v/>
      </c>
      <c r="S607" s="9">
        <f t="shared" si="31"/>
        <v>1</v>
      </c>
      <c r="T607" s="44">
        <f t="shared" si="32"/>
        <v>629</v>
      </c>
      <c r="U607" s="44">
        <f t="shared" si="30"/>
        <v>629</v>
      </c>
      <c r="V607" s="44" t="str">
        <f>IFERROR(SUMPRODUCT(LARGE(G607:R607,{1;2;3;4;5})),"NA")</f>
        <v>NA</v>
      </c>
      <c r="W607" s="45" t="str">
        <f>IFERROR(SUMPRODUCT(LARGE(G607:R607,{1;2;3;4;5;6;7;8;9;10})),"NA")</f>
        <v>NA</v>
      </c>
    </row>
    <row r="608" spans="1:23" s="25" customFormat="1" x14ac:dyDescent="0.25">
      <c r="A608" s="14">
        <v>605</v>
      </c>
      <c r="B608" s="2" t="s">
        <v>2558</v>
      </c>
      <c r="C608" s="1"/>
      <c r="D608" s="1"/>
      <c r="E608" s="1"/>
      <c r="F608" s="2"/>
      <c r="G608" s="9" t="str">
        <f>IFERROR(INDEX(akva!I:I,MATCH(B608,akva!K:K,0),0),"")</f>
        <v/>
      </c>
      <c r="H608" s="10" t="str">
        <f>IFERROR(INDEX('04-07'!N:N,MATCH(B608,'04-07'!C:C,0),0),"")</f>
        <v/>
      </c>
      <c r="I608" s="10" t="str">
        <f>IFERROR(INDEX('04-21'!X:X,MATCH(B608,'04-21'!Z:Z,0),0),"")</f>
        <v/>
      </c>
      <c r="J608" s="10" t="str">
        <f>IFERROR(INDEX('04-28'!M:M,MATCH(B608,'04-28'!O:O,0),0),"")</f>
        <v/>
      </c>
      <c r="K608" s="10" t="str">
        <f>IFERROR(INDEX('05-26'!Y:Y,MATCH(B608,'05-26'!AA:AA,0),0),"")</f>
        <v/>
      </c>
      <c r="L608" s="10" t="str">
        <f>IFERROR(INDEX('06-16'!X:X,MATCH(B608,'06-16'!Z:Z,0),0),"")</f>
        <v/>
      </c>
      <c r="M608" s="10" t="str">
        <f>IFERROR(INDEX('07-08'!S:S,MATCH(B608,'07-08'!B:B,0),0),"")</f>
        <v/>
      </c>
      <c r="N608" s="10" t="str">
        <f>IFERROR(INDEX('07-21'!V:V,MATCH(B608,'07-21'!X:X,0),0),"")</f>
        <v/>
      </c>
      <c r="O608" s="10">
        <f>IFERROR(INDEX('08-04'!H:H,MATCH(B608,'08-04'!I:I,0),0),"")</f>
        <v>628</v>
      </c>
      <c r="P608" s="10" t="str">
        <f>IFERROR(INDEX('08-05'!R:R,MATCH(B608,'08-05'!S:S,0),0),"")</f>
        <v/>
      </c>
      <c r="Q608" s="10" t="str">
        <f>IFERROR(INDEX('08-18'!U:U,MATCH(B608,'08-18'!V:V,0),0),"")</f>
        <v/>
      </c>
      <c r="R608" s="5" t="str">
        <f>IFERROR(INDEX('09-01'!M:M,MATCH(B608,'09-01'!N:N,0),0),"")</f>
        <v/>
      </c>
      <c r="S608" s="9">
        <f t="shared" si="31"/>
        <v>1</v>
      </c>
      <c r="T608" s="44">
        <f t="shared" si="32"/>
        <v>628</v>
      </c>
      <c r="U608" s="44">
        <f t="shared" si="30"/>
        <v>628</v>
      </c>
      <c r="V608" s="44" t="str">
        <f>IFERROR(SUMPRODUCT(LARGE(G608:R608,{1;2;3;4;5})),"NA")</f>
        <v>NA</v>
      </c>
      <c r="W608" s="45" t="str">
        <f>IFERROR(SUMPRODUCT(LARGE(G608:R608,{1;2;3;4;5;6;7;8;9;10})),"NA")</f>
        <v>NA</v>
      </c>
    </row>
    <row r="609" spans="1:23" s="25" customFormat="1" x14ac:dyDescent="0.25">
      <c r="A609" s="14">
        <v>606</v>
      </c>
      <c r="B609" s="2" t="s">
        <v>828</v>
      </c>
      <c r="C609" s="1"/>
      <c r="D609" s="1"/>
      <c r="E609" s="1"/>
      <c r="F609" s="2"/>
      <c r="G609" s="9">
        <f>IFERROR(INDEX(akva!I:I,MATCH(B609,akva!K:K,0),0),"")</f>
        <v>628</v>
      </c>
      <c r="H609" s="10" t="str">
        <f>IFERROR(INDEX('04-07'!N:N,MATCH(B609,'04-07'!C:C,0),0),"")</f>
        <v/>
      </c>
      <c r="I609" s="10" t="str">
        <f>IFERROR(INDEX('04-21'!X:X,MATCH(B609,'04-21'!Z:Z,0),0),"")</f>
        <v/>
      </c>
      <c r="J609" s="10" t="str">
        <f>IFERROR(INDEX('04-28'!M:M,MATCH(B609,'04-28'!O:O,0),0),"")</f>
        <v/>
      </c>
      <c r="K609" s="10" t="str">
        <f>IFERROR(INDEX('05-26'!Y:Y,MATCH(B609,'05-26'!AA:AA,0),0),"")</f>
        <v/>
      </c>
      <c r="L609" s="10" t="str">
        <f>IFERROR(INDEX('06-16'!X:X,MATCH(B609,'06-16'!Z:Z,0),0),"")</f>
        <v/>
      </c>
      <c r="M609" s="10" t="str">
        <f>IFERROR(INDEX('07-08'!S:S,MATCH(B609,'07-08'!B:B,0),0),"")</f>
        <v/>
      </c>
      <c r="N609" s="10" t="str">
        <f>IFERROR(INDEX('07-21'!V:V,MATCH(B609,'07-21'!X:X,0),0),"")</f>
        <v/>
      </c>
      <c r="O609" s="10" t="str">
        <f>IFERROR(INDEX('08-04'!H:H,MATCH(B609,'08-04'!I:I,0),0),"")</f>
        <v/>
      </c>
      <c r="P609" s="10" t="str">
        <f>IFERROR(INDEX('08-05'!R:R,MATCH(B609,'08-05'!S:S,0),0),"")</f>
        <v/>
      </c>
      <c r="Q609" s="10" t="str">
        <f>IFERROR(INDEX('08-18'!U:U,MATCH(B609,'08-18'!V:V,0),0),"")</f>
        <v/>
      </c>
      <c r="R609" s="5" t="str">
        <f>IFERROR(INDEX('09-01'!M:M,MATCH(B609,'09-01'!N:N,0),0),"")</f>
        <v/>
      </c>
      <c r="S609" s="9">
        <f t="shared" si="31"/>
        <v>1</v>
      </c>
      <c r="T609" s="44">
        <f t="shared" si="32"/>
        <v>628</v>
      </c>
      <c r="U609" s="44">
        <f t="shared" si="30"/>
        <v>628</v>
      </c>
      <c r="V609" s="44" t="str">
        <f>IFERROR(SUMPRODUCT(LARGE(G609:R609,{1;2;3;4;5})),"NA")</f>
        <v>NA</v>
      </c>
      <c r="W609" s="45" t="str">
        <f>IFERROR(SUMPRODUCT(LARGE(G609:R609,{1;2;3;4;5;6;7;8;9;10})),"NA")</f>
        <v>NA</v>
      </c>
    </row>
    <row r="610" spans="1:23" s="25" customFormat="1" x14ac:dyDescent="0.25">
      <c r="A610" s="14">
        <v>607</v>
      </c>
      <c r="B610" s="2" t="s">
        <v>3085</v>
      </c>
      <c r="C610" s="1"/>
      <c r="D610" s="1"/>
      <c r="E610" s="1"/>
      <c r="F610" s="2"/>
      <c r="G610" s="9" t="str">
        <f>IFERROR(INDEX(akva!I:I,MATCH(B610,akva!K:K,0),0),"")</f>
        <v/>
      </c>
      <c r="H610" s="10" t="str">
        <f>IFERROR(INDEX('04-07'!N:N,MATCH(B610,'04-07'!C:C,0),0),"")</f>
        <v/>
      </c>
      <c r="I610" s="10" t="str">
        <f>IFERROR(INDEX('04-21'!X:X,MATCH(B610,'04-21'!Z:Z,0),0),"")</f>
        <v/>
      </c>
      <c r="J610" s="10" t="str">
        <f>IFERROR(INDEX('04-28'!M:M,MATCH(B610,'04-28'!O:O,0),0),"")</f>
        <v/>
      </c>
      <c r="K610" s="10" t="str">
        <f>IFERROR(INDEX('05-26'!Y:Y,MATCH(B610,'05-26'!AA:AA,0),0),"")</f>
        <v/>
      </c>
      <c r="L610" s="10" t="str">
        <f>IFERROR(INDEX('06-16'!X:X,MATCH(B610,'06-16'!Z:Z,0),0),"")</f>
        <v/>
      </c>
      <c r="M610" s="10" t="str">
        <f>IFERROR(INDEX('07-08'!S:S,MATCH(B610,'07-08'!B:B,0),0),"")</f>
        <v/>
      </c>
      <c r="N610" s="10" t="str">
        <f>IFERROR(INDEX('07-21'!V:V,MATCH(B610,'07-21'!X:X,0),0),"")</f>
        <v/>
      </c>
      <c r="O610" s="10" t="str">
        <f>IFERROR(INDEX('08-04'!H:H,MATCH(B610,'08-04'!I:I,0),0),"")</f>
        <v/>
      </c>
      <c r="P610" s="10" t="str">
        <f>IFERROR(INDEX('08-05'!R:R,MATCH(B610,'08-05'!S:S,0),0),"")</f>
        <v/>
      </c>
      <c r="Q610" s="10" t="str">
        <f>IFERROR(INDEX('08-18'!U:U,MATCH(B610,'08-18'!V:V,0),0),"")</f>
        <v/>
      </c>
      <c r="R610" s="5">
        <f>IFERROR(INDEX('09-01'!M:M,MATCH(B610,'09-01'!N:N,0),0),"")</f>
        <v>626</v>
      </c>
      <c r="S610" s="9">
        <f t="shared" si="31"/>
        <v>1</v>
      </c>
      <c r="T610" s="44">
        <f t="shared" si="32"/>
        <v>626</v>
      </c>
      <c r="U610" s="44">
        <f t="shared" si="30"/>
        <v>626</v>
      </c>
      <c r="V610" s="44" t="str">
        <f>IFERROR(SUMPRODUCT(LARGE(G610:R610,{1;2;3;4;5})),"NA")</f>
        <v>NA</v>
      </c>
      <c r="W610" s="45" t="str">
        <f>IFERROR(SUMPRODUCT(LARGE(G610:R610,{1;2;3;4;5;6;7;8;9;10})),"NA")</f>
        <v>NA</v>
      </c>
    </row>
    <row r="611" spans="1:23" s="25" customFormat="1" x14ac:dyDescent="0.25">
      <c r="A611" s="14">
        <v>608</v>
      </c>
      <c r="B611" s="2" t="s">
        <v>3095</v>
      </c>
      <c r="C611" s="1"/>
      <c r="D611" s="1"/>
      <c r="E611" s="1"/>
      <c r="F611" s="2"/>
      <c r="G611" s="9" t="str">
        <f>IFERROR(INDEX(akva!I:I,MATCH(B611,akva!K:K,0),0),"")</f>
        <v/>
      </c>
      <c r="H611" s="10" t="str">
        <f>IFERROR(INDEX('04-07'!N:N,MATCH(B611,'04-07'!C:C,0),0),"")</f>
        <v/>
      </c>
      <c r="I611" s="10" t="str">
        <f>IFERROR(INDEX('04-21'!X:X,MATCH(B611,'04-21'!Z:Z,0),0),"")</f>
        <v/>
      </c>
      <c r="J611" s="10" t="str">
        <f>IFERROR(INDEX('04-28'!M:M,MATCH(B611,'04-28'!O:O,0),0),"")</f>
        <v/>
      </c>
      <c r="K611" s="10" t="str">
        <f>IFERROR(INDEX('05-26'!Y:Y,MATCH(B611,'05-26'!AA:AA,0),0),"")</f>
        <v/>
      </c>
      <c r="L611" s="10" t="str">
        <f>IFERROR(INDEX('06-16'!X:X,MATCH(B611,'06-16'!Z:Z,0),0),"")</f>
        <v/>
      </c>
      <c r="M611" s="10" t="str">
        <f>IFERROR(INDEX('07-08'!S:S,MATCH(B611,'07-08'!B:B,0),0),"")</f>
        <v/>
      </c>
      <c r="N611" s="10" t="str">
        <f>IFERROR(INDEX('07-21'!V:V,MATCH(B611,'07-21'!X:X,0),0),"")</f>
        <v/>
      </c>
      <c r="O611" s="10" t="str">
        <f>IFERROR(INDEX('08-04'!H:H,MATCH(B611,'08-04'!I:I,0),0),"")</f>
        <v/>
      </c>
      <c r="P611" s="10" t="str">
        <f>IFERROR(INDEX('08-05'!R:R,MATCH(B611,'08-05'!S:S,0),0),"")</f>
        <v/>
      </c>
      <c r="Q611" s="10" t="str">
        <f>IFERROR(INDEX('08-18'!U:U,MATCH(B611,'08-18'!V:V,0),0),"")</f>
        <v/>
      </c>
      <c r="R611" s="5">
        <f>IFERROR(INDEX('09-01'!M:M,MATCH(B611,'09-01'!N:N,0),0),"")</f>
        <v>626</v>
      </c>
      <c r="S611" s="9">
        <f t="shared" si="31"/>
        <v>1</v>
      </c>
      <c r="T611" s="44">
        <f t="shared" si="32"/>
        <v>626</v>
      </c>
      <c r="U611" s="44">
        <f t="shared" si="30"/>
        <v>626</v>
      </c>
      <c r="V611" s="44" t="str">
        <f>IFERROR(SUMPRODUCT(LARGE(G611:R611,{1;2;3;4;5})),"NA")</f>
        <v>NA</v>
      </c>
      <c r="W611" s="45" t="str">
        <f>IFERROR(SUMPRODUCT(LARGE(G611:R611,{1;2;3;4;5;6;7;8;9;10})),"NA")</f>
        <v>NA</v>
      </c>
    </row>
    <row r="612" spans="1:23" s="25" customFormat="1" x14ac:dyDescent="0.25">
      <c r="A612" s="14">
        <v>609</v>
      </c>
      <c r="B612" s="2" t="s">
        <v>2559</v>
      </c>
      <c r="C612" s="1"/>
      <c r="D612" s="1"/>
      <c r="E612" s="1"/>
      <c r="F612" s="2"/>
      <c r="G612" s="9" t="str">
        <f>IFERROR(INDEX(akva!I:I,MATCH(B612,akva!K:K,0),0),"")</f>
        <v/>
      </c>
      <c r="H612" s="10" t="str">
        <f>IFERROR(INDEX('04-07'!N:N,MATCH(B612,'04-07'!C:C,0),0),"")</f>
        <v/>
      </c>
      <c r="I612" s="10" t="str">
        <f>IFERROR(INDEX('04-21'!X:X,MATCH(B612,'04-21'!Z:Z,0),0),"")</f>
        <v/>
      </c>
      <c r="J612" s="10" t="str">
        <f>IFERROR(INDEX('04-28'!M:M,MATCH(B612,'04-28'!O:O,0),0),"")</f>
        <v/>
      </c>
      <c r="K612" s="10" t="str">
        <f>IFERROR(INDEX('05-26'!Y:Y,MATCH(B612,'05-26'!AA:AA,0),0),"")</f>
        <v/>
      </c>
      <c r="L612" s="10" t="str">
        <f>IFERROR(INDEX('06-16'!X:X,MATCH(B612,'06-16'!Z:Z,0),0),"")</f>
        <v/>
      </c>
      <c r="M612" s="10" t="str">
        <f>IFERROR(INDEX('07-08'!S:S,MATCH(B612,'07-08'!B:B,0),0),"")</f>
        <v/>
      </c>
      <c r="N612" s="10" t="str">
        <f>IFERROR(INDEX('07-21'!V:V,MATCH(B612,'07-21'!X:X,0),0),"")</f>
        <v/>
      </c>
      <c r="O612" s="10">
        <f>IFERROR(INDEX('08-04'!H:H,MATCH(B612,'08-04'!I:I,0),0),"")</f>
        <v>625</v>
      </c>
      <c r="P612" s="10" t="str">
        <f>IFERROR(INDEX('08-05'!R:R,MATCH(B612,'08-05'!S:S,0),0),"")</f>
        <v/>
      </c>
      <c r="Q612" s="10" t="str">
        <f>IFERROR(INDEX('08-18'!U:U,MATCH(B612,'08-18'!V:V,0),0),"")</f>
        <v/>
      </c>
      <c r="R612" s="5" t="str">
        <f>IFERROR(INDEX('09-01'!M:M,MATCH(B612,'09-01'!N:N,0),0),"")</f>
        <v/>
      </c>
      <c r="S612" s="9">
        <f t="shared" si="31"/>
        <v>1</v>
      </c>
      <c r="T612" s="44">
        <f t="shared" si="32"/>
        <v>625</v>
      </c>
      <c r="U612" s="44">
        <f t="shared" ref="U612:U675" si="33">T612/S612</f>
        <v>625</v>
      </c>
      <c r="V612" s="44" t="str">
        <f>IFERROR(SUMPRODUCT(LARGE(G612:R612,{1;2;3;4;5})),"NA")</f>
        <v>NA</v>
      </c>
      <c r="W612" s="45" t="str">
        <f>IFERROR(SUMPRODUCT(LARGE(G612:R612,{1;2;3;4;5;6;7;8;9;10})),"NA")</f>
        <v>NA</v>
      </c>
    </row>
    <row r="613" spans="1:23" s="25" customFormat="1" x14ac:dyDescent="0.25">
      <c r="A613" s="14">
        <v>610</v>
      </c>
      <c r="B613" s="2" t="s">
        <v>3066</v>
      </c>
      <c r="C613" s="1"/>
      <c r="D613" s="1"/>
      <c r="E613" s="1"/>
      <c r="F613" s="2"/>
      <c r="G613" s="9" t="str">
        <f>IFERROR(INDEX(akva!I:I,MATCH(B613,akva!K:K,0),0),"")</f>
        <v/>
      </c>
      <c r="H613" s="10" t="str">
        <f>IFERROR(INDEX('04-07'!N:N,MATCH(B613,'04-07'!C:C,0),0),"")</f>
        <v/>
      </c>
      <c r="I613" s="10" t="str">
        <f>IFERROR(INDEX('04-21'!X:X,MATCH(B613,'04-21'!Z:Z,0),0),"")</f>
        <v/>
      </c>
      <c r="J613" s="10" t="str">
        <f>IFERROR(INDEX('04-28'!M:M,MATCH(B613,'04-28'!O:O,0),0),"")</f>
        <v/>
      </c>
      <c r="K613" s="10" t="str">
        <f>IFERROR(INDEX('05-26'!Y:Y,MATCH(B613,'05-26'!AA:AA,0),0),"")</f>
        <v/>
      </c>
      <c r="L613" s="10" t="str">
        <f>IFERROR(INDEX('06-16'!X:X,MATCH(B613,'06-16'!Z:Z,0),0),"")</f>
        <v/>
      </c>
      <c r="M613" s="10" t="str">
        <f>IFERROR(INDEX('07-08'!S:S,MATCH(B613,'07-08'!B:B,0),0),"")</f>
        <v/>
      </c>
      <c r="N613" s="10" t="str">
        <f>IFERROR(INDEX('07-21'!V:V,MATCH(B613,'07-21'!X:X,0),0),"")</f>
        <v/>
      </c>
      <c r="O613" s="10" t="str">
        <f>IFERROR(INDEX('08-04'!H:H,MATCH(B613,'08-04'!I:I,0),0),"")</f>
        <v/>
      </c>
      <c r="P613" s="10" t="str">
        <f>IFERROR(INDEX('08-05'!R:R,MATCH(B613,'08-05'!S:S,0),0),"")</f>
        <v/>
      </c>
      <c r="Q613" s="10" t="str">
        <f>IFERROR(INDEX('08-18'!U:U,MATCH(B613,'08-18'!V:V,0),0),"")</f>
        <v/>
      </c>
      <c r="R613" s="5">
        <f>IFERROR(INDEX('09-01'!M:M,MATCH(B613,'09-01'!N:N,0),0),"")</f>
        <v>621</v>
      </c>
      <c r="S613" s="9">
        <f t="shared" si="31"/>
        <v>1</v>
      </c>
      <c r="T613" s="44">
        <f t="shared" si="32"/>
        <v>621</v>
      </c>
      <c r="U613" s="44">
        <f t="shared" si="33"/>
        <v>621</v>
      </c>
      <c r="V613" s="44" t="str">
        <f>IFERROR(SUMPRODUCT(LARGE(G613:R613,{1;2;3;4;5})),"NA")</f>
        <v>NA</v>
      </c>
      <c r="W613" s="45" t="str">
        <f>IFERROR(SUMPRODUCT(LARGE(G613:R613,{1;2;3;4;5;6;7;8;9;10})),"NA")</f>
        <v>NA</v>
      </c>
    </row>
    <row r="614" spans="1:23" s="25" customFormat="1" x14ac:dyDescent="0.25">
      <c r="A614" s="14">
        <v>611</v>
      </c>
      <c r="B614" s="2" t="s">
        <v>1407</v>
      </c>
      <c r="C614" s="1"/>
      <c r="D614" s="1"/>
      <c r="E614" s="1"/>
      <c r="F614" s="2"/>
      <c r="G614" s="9" t="str">
        <f>IFERROR(INDEX(akva!I:I,MATCH(B614,akva!K:K,0),0),"")</f>
        <v/>
      </c>
      <c r="H614" s="10" t="str">
        <f>IFERROR(INDEX('04-07'!N:N,MATCH(B614,'04-07'!C:C,0),0),"")</f>
        <v/>
      </c>
      <c r="I614" s="10">
        <f>IFERROR(INDEX('04-21'!X:X,MATCH(B614,'04-21'!Z:Z,0),0),"")</f>
        <v>620</v>
      </c>
      <c r="J614" s="10" t="str">
        <f>IFERROR(INDEX('04-28'!M:M,MATCH(B614,'04-28'!O:O,0),0),"")</f>
        <v/>
      </c>
      <c r="K614" s="10" t="str">
        <f>IFERROR(INDEX('05-26'!Y:Y,MATCH(B614,'05-26'!AA:AA,0),0),"")</f>
        <v/>
      </c>
      <c r="L614" s="10" t="str">
        <f>IFERROR(INDEX('06-16'!X:X,MATCH(B614,'06-16'!Z:Z,0),0),"")</f>
        <v/>
      </c>
      <c r="M614" s="10" t="str">
        <f>IFERROR(INDEX('07-08'!S:S,MATCH(B614,'07-08'!B:B,0),0),"")</f>
        <v/>
      </c>
      <c r="N614" s="10" t="str">
        <f>IFERROR(INDEX('07-21'!V:V,MATCH(B614,'07-21'!X:X,0),0),"")</f>
        <v/>
      </c>
      <c r="O614" s="10" t="str">
        <f>IFERROR(INDEX('08-04'!H:H,MATCH(B614,'08-04'!I:I,0),0),"")</f>
        <v/>
      </c>
      <c r="P614" s="10" t="str">
        <f>IFERROR(INDEX('08-05'!R:R,MATCH(B614,'08-05'!S:S,0),0),"")</f>
        <v/>
      </c>
      <c r="Q614" s="10" t="str">
        <f>IFERROR(INDEX('08-18'!U:U,MATCH(B614,'08-18'!V:V,0),0),"")</f>
        <v/>
      </c>
      <c r="R614" s="5" t="str">
        <f>IFERROR(INDEX('09-01'!M:M,MATCH(B614,'09-01'!N:N,0),0),"")</f>
        <v/>
      </c>
      <c r="S614" s="9">
        <f t="shared" si="31"/>
        <v>1</v>
      </c>
      <c r="T614" s="44">
        <f t="shared" si="32"/>
        <v>620</v>
      </c>
      <c r="U614" s="44">
        <f t="shared" si="33"/>
        <v>620</v>
      </c>
      <c r="V614" s="44" t="str">
        <f>IFERROR(SUMPRODUCT(LARGE(G614:R614,{1;2;3;4;5})),"NA")</f>
        <v>NA</v>
      </c>
      <c r="W614" s="45" t="str">
        <f>IFERROR(SUMPRODUCT(LARGE(G614:R614,{1;2;3;4;5;6;7;8;9;10})),"NA")</f>
        <v>NA</v>
      </c>
    </row>
    <row r="615" spans="1:23" s="25" customFormat="1" x14ac:dyDescent="0.25">
      <c r="A615" s="14">
        <v>612</v>
      </c>
      <c r="B615" s="2" t="s">
        <v>1481</v>
      </c>
      <c r="C615" s="1"/>
      <c r="D615" s="1"/>
      <c r="E615" s="1"/>
      <c r="F615" s="2"/>
      <c r="G615" s="9" t="str">
        <f>IFERROR(INDEX(akva!I:I,MATCH(B615,akva!K:K,0),0),"")</f>
        <v/>
      </c>
      <c r="H615" s="10" t="str">
        <f>IFERROR(INDEX('04-07'!N:N,MATCH(B615,'04-07'!C:C,0),0),"")</f>
        <v/>
      </c>
      <c r="I615" s="10" t="str">
        <f>IFERROR(INDEX('04-21'!X:X,MATCH(B615,'04-21'!Z:Z,0),0),"")</f>
        <v/>
      </c>
      <c r="J615" s="10">
        <f>IFERROR(INDEX('04-28'!M:M,MATCH(B615,'04-28'!O:O,0),0),"")</f>
        <v>615</v>
      </c>
      <c r="K615" s="10" t="str">
        <f>IFERROR(INDEX('05-26'!Y:Y,MATCH(B615,'05-26'!AA:AA,0),0),"")</f>
        <v/>
      </c>
      <c r="L615" s="10" t="str">
        <f>IFERROR(INDEX('06-16'!X:X,MATCH(B615,'06-16'!Z:Z,0),0),"")</f>
        <v/>
      </c>
      <c r="M615" s="10" t="str">
        <f>IFERROR(INDEX('07-08'!S:S,MATCH(B615,'07-08'!B:B,0),0),"")</f>
        <v/>
      </c>
      <c r="N615" s="10" t="str">
        <f>IFERROR(INDEX('07-21'!V:V,MATCH(B615,'07-21'!X:X,0),0),"")</f>
        <v/>
      </c>
      <c r="O615" s="10" t="str">
        <f>IFERROR(INDEX('08-04'!H:H,MATCH(B615,'08-04'!I:I,0),0),"")</f>
        <v/>
      </c>
      <c r="P615" s="10" t="str">
        <f>IFERROR(INDEX('08-05'!R:R,MATCH(B615,'08-05'!S:S,0),0),"")</f>
        <v/>
      </c>
      <c r="Q615" s="10" t="str">
        <f>IFERROR(INDEX('08-18'!U:U,MATCH(B615,'08-18'!V:V,0),0),"")</f>
        <v/>
      </c>
      <c r="R615" s="5" t="str">
        <f>IFERROR(INDEX('09-01'!M:M,MATCH(B615,'09-01'!N:N,0),0),"")</f>
        <v/>
      </c>
      <c r="S615" s="9">
        <f t="shared" si="31"/>
        <v>1</v>
      </c>
      <c r="T615" s="44">
        <f t="shared" si="32"/>
        <v>615</v>
      </c>
      <c r="U615" s="44">
        <f t="shared" si="33"/>
        <v>615</v>
      </c>
      <c r="V615" s="44" t="str">
        <f>IFERROR(SUMPRODUCT(LARGE(G615:R615,{1;2;3;4;5})),"NA")</f>
        <v>NA</v>
      </c>
      <c r="W615" s="45" t="str">
        <f>IFERROR(SUMPRODUCT(LARGE(G615:R615,{1;2;3;4;5;6;7;8;9;10})),"NA")</f>
        <v>NA</v>
      </c>
    </row>
    <row r="616" spans="1:23" s="25" customFormat="1" x14ac:dyDescent="0.25">
      <c r="A616" s="14">
        <v>613</v>
      </c>
      <c r="B616" s="2" t="s">
        <v>2149</v>
      </c>
      <c r="C616" s="1"/>
      <c r="D616" s="1"/>
      <c r="E616" s="1"/>
      <c r="F616" s="2"/>
      <c r="G616" s="9" t="str">
        <f>IFERROR(INDEX(akva!I:I,MATCH(B616,akva!K:K,0),0),"")</f>
        <v/>
      </c>
      <c r="H616" s="10" t="str">
        <f>IFERROR(INDEX('04-07'!N:N,MATCH(B616,'04-07'!C:C,0),0),"")</f>
        <v/>
      </c>
      <c r="I616" s="10" t="str">
        <f>IFERROR(INDEX('04-21'!X:X,MATCH(B616,'04-21'!Z:Z,0),0),"")</f>
        <v/>
      </c>
      <c r="J616" s="10" t="str">
        <f>IFERROR(INDEX('04-28'!M:M,MATCH(B616,'04-28'!O:O,0),0),"")</f>
        <v/>
      </c>
      <c r="K616" s="10" t="str">
        <f>IFERROR(INDEX('05-26'!Y:Y,MATCH(B616,'05-26'!AA:AA,0),0),"")</f>
        <v/>
      </c>
      <c r="L616" s="10" t="str">
        <f>IFERROR(INDEX('06-16'!X:X,MATCH(B616,'06-16'!Z:Z,0),0),"")</f>
        <v/>
      </c>
      <c r="M616" s="10">
        <f>IFERROR(INDEX('07-08'!S:S,MATCH(B616,'07-08'!B:B,0),0),"")</f>
        <v>615</v>
      </c>
      <c r="N616" s="10" t="str">
        <f>IFERROR(INDEX('07-21'!V:V,MATCH(B616,'07-21'!X:X,0),0),"")</f>
        <v/>
      </c>
      <c r="O616" s="10" t="str">
        <f>IFERROR(INDEX('08-04'!H:H,MATCH(B616,'08-04'!I:I,0),0),"")</f>
        <v/>
      </c>
      <c r="P616" s="10" t="str">
        <f>IFERROR(INDEX('08-05'!R:R,MATCH(B616,'08-05'!S:S,0),0),"")</f>
        <v/>
      </c>
      <c r="Q616" s="10" t="str">
        <f>IFERROR(INDEX('08-18'!U:U,MATCH(B616,'08-18'!V:V,0),0),"")</f>
        <v/>
      </c>
      <c r="R616" s="5" t="str">
        <f>IFERROR(INDEX('09-01'!M:M,MATCH(B616,'09-01'!N:N,0),0),"")</f>
        <v/>
      </c>
      <c r="S616" s="9">
        <f t="shared" si="31"/>
        <v>1</v>
      </c>
      <c r="T616" s="44">
        <f t="shared" si="32"/>
        <v>615</v>
      </c>
      <c r="U616" s="44">
        <f t="shared" si="33"/>
        <v>615</v>
      </c>
      <c r="V616" s="44" t="str">
        <f>IFERROR(SUMPRODUCT(LARGE(G616:R616,{1;2;3;4;5})),"NA")</f>
        <v>NA</v>
      </c>
      <c r="W616" s="45" t="str">
        <f>IFERROR(SUMPRODUCT(LARGE(G616:R616,{1;2;3;4;5;6;7;8;9;10})),"NA")</f>
        <v>NA</v>
      </c>
    </row>
    <row r="617" spans="1:23" s="25" customFormat="1" x14ac:dyDescent="0.25">
      <c r="A617" s="14">
        <v>614</v>
      </c>
      <c r="B617" s="2" t="s">
        <v>3086</v>
      </c>
      <c r="C617" s="1"/>
      <c r="D617" s="1"/>
      <c r="E617" s="1"/>
      <c r="F617" s="2"/>
      <c r="G617" s="9" t="str">
        <f>IFERROR(INDEX(akva!I:I,MATCH(B617,akva!K:K,0),0),"")</f>
        <v/>
      </c>
      <c r="H617" s="10" t="str">
        <f>IFERROR(INDEX('04-07'!N:N,MATCH(B617,'04-07'!C:C,0),0),"")</f>
        <v/>
      </c>
      <c r="I617" s="10" t="str">
        <f>IFERROR(INDEX('04-21'!X:X,MATCH(B617,'04-21'!Z:Z,0),0),"")</f>
        <v/>
      </c>
      <c r="J617" s="10" t="str">
        <f>IFERROR(INDEX('04-28'!M:M,MATCH(B617,'04-28'!O:O,0),0),"")</f>
        <v/>
      </c>
      <c r="K617" s="10" t="str">
        <f>IFERROR(INDEX('05-26'!Y:Y,MATCH(B617,'05-26'!AA:AA,0),0),"")</f>
        <v/>
      </c>
      <c r="L617" s="10" t="str">
        <f>IFERROR(INDEX('06-16'!X:X,MATCH(B617,'06-16'!Z:Z,0),0),"")</f>
        <v/>
      </c>
      <c r="M617" s="10" t="str">
        <f>IFERROR(INDEX('07-08'!S:S,MATCH(B617,'07-08'!B:B,0),0),"")</f>
        <v/>
      </c>
      <c r="N617" s="10" t="str">
        <f>IFERROR(INDEX('07-21'!V:V,MATCH(B617,'07-21'!X:X,0),0),"")</f>
        <v/>
      </c>
      <c r="O617" s="10" t="str">
        <f>IFERROR(INDEX('08-04'!H:H,MATCH(B617,'08-04'!I:I,0),0),"")</f>
        <v/>
      </c>
      <c r="P617" s="10" t="str">
        <f>IFERROR(INDEX('08-05'!R:R,MATCH(B617,'08-05'!S:S,0),0),"")</f>
        <v/>
      </c>
      <c r="Q617" s="10" t="str">
        <f>IFERROR(INDEX('08-18'!U:U,MATCH(B617,'08-18'!V:V,0),0),"")</f>
        <v/>
      </c>
      <c r="R617" s="5">
        <f>IFERROR(INDEX('09-01'!M:M,MATCH(B617,'09-01'!N:N,0),0),"")</f>
        <v>615</v>
      </c>
      <c r="S617" s="9">
        <f t="shared" si="31"/>
        <v>1</v>
      </c>
      <c r="T617" s="44">
        <f t="shared" si="32"/>
        <v>615</v>
      </c>
      <c r="U617" s="44">
        <f t="shared" si="33"/>
        <v>615</v>
      </c>
      <c r="V617" s="44" t="str">
        <f>IFERROR(SUMPRODUCT(LARGE(G617:R617,{1;2;3;4;5})),"NA")</f>
        <v>NA</v>
      </c>
      <c r="W617" s="45" t="str">
        <f>IFERROR(SUMPRODUCT(LARGE(G617:R617,{1;2;3;4;5;6;7;8;9;10})),"NA")</f>
        <v>NA</v>
      </c>
    </row>
    <row r="618" spans="1:23" s="25" customFormat="1" x14ac:dyDescent="0.25">
      <c r="A618" s="14">
        <v>615</v>
      </c>
      <c r="B618" s="2" t="s">
        <v>1450</v>
      </c>
      <c r="C618" s="1"/>
      <c r="D618" s="1"/>
      <c r="E618" s="1"/>
      <c r="F618" s="2"/>
      <c r="G618" s="9" t="str">
        <f>IFERROR(INDEX(akva!I:I,MATCH(B618,akva!K:K,0),0),"")</f>
        <v/>
      </c>
      <c r="H618" s="10" t="str">
        <f>IFERROR(INDEX('04-07'!N:N,MATCH(B618,'04-07'!C:C,0),0),"")</f>
        <v/>
      </c>
      <c r="I618" s="10" t="str">
        <f>IFERROR(INDEX('04-21'!X:X,MATCH(B618,'04-21'!Z:Z,0),0),"")</f>
        <v/>
      </c>
      <c r="J618" s="10">
        <f>IFERROR(INDEX('04-28'!M:M,MATCH(B618,'04-28'!O:O,0),0),"")</f>
        <v>614</v>
      </c>
      <c r="K618" s="10" t="str">
        <f>IFERROR(INDEX('05-26'!Y:Y,MATCH(B618,'05-26'!AA:AA,0),0),"")</f>
        <v/>
      </c>
      <c r="L618" s="10" t="str">
        <f>IFERROR(INDEX('06-16'!X:X,MATCH(B618,'06-16'!Z:Z,0),0),"")</f>
        <v/>
      </c>
      <c r="M618" s="10" t="str">
        <f>IFERROR(INDEX('07-08'!S:S,MATCH(B618,'07-08'!B:B,0),0),"")</f>
        <v/>
      </c>
      <c r="N618" s="10" t="str">
        <f>IFERROR(INDEX('07-21'!V:V,MATCH(B618,'07-21'!X:X,0),0),"")</f>
        <v/>
      </c>
      <c r="O618" s="10" t="str">
        <f>IFERROR(INDEX('08-04'!H:H,MATCH(B618,'08-04'!I:I,0),0),"")</f>
        <v/>
      </c>
      <c r="P618" s="10" t="str">
        <f>IFERROR(INDEX('08-05'!R:R,MATCH(B618,'08-05'!S:S,0),0),"")</f>
        <v/>
      </c>
      <c r="Q618" s="10" t="str">
        <f>IFERROR(INDEX('08-18'!U:U,MATCH(B618,'08-18'!V:V,0),0),"")</f>
        <v/>
      </c>
      <c r="R618" s="5" t="str">
        <f>IFERROR(INDEX('09-01'!M:M,MATCH(B618,'09-01'!N:N,0),0),"")</f>
        <v/>
      </c>
      <c r="S618" s="9">
        <f t="shared" si="31"/>
        <v>1</v>
      </c>
      <c r="T618" s="44">
        <f t="shared" si="32"/>
        <v>614</v>
      </c>
      <c r="U618" s="44">
        <f t="shared" si="33"/>
        <v>614</v>
      </c>
      <c r="V618" s="44" t="str">
        <f>IFERROR(SUMPRODUCT(LARGE(G618:R618,{1;2;3;4;5})),"NA")</f>
        <v>NA</v>
      </c>
      <c r="W618" s="45" t="str">
        <f>IFERROR(SUMPRODUCT(LARGE(G618:R618,{1;2;3;4;5;6;7;8;9;10})),"NA")</f>
        <v>NA</v>
      </c>
    </row>
    <row r="619" spans="1:23" s="25" customFormat="1" x14ac:dyDescent="0.25">
      <c r="A619" s="14">
        <v>616</v>
      </c>
      <c r="B619" s="2" t="s">
        <v>2150</v>
      </c>
      <c r="C619" s="1"/>
      <c r="D619" s="1"/>
      <c r="E619" s="1"/>
      <c r="F619" s="2"/>
      <c r="G619" s="9" t="str">
        <f>IFERROR(INDEX(akva!I:I,MATCH(B619,akva!K:K,0),0),"")</f>
        <v/>
      </c>
      <c r="H619" s="10" t="str">
        <f>IFERROR(INDEX('04-07'!N:N,MATCH(B619,'04-07'!C:C,0),0),"")</f>
        <v/>
      </c>
      <c r="I619" s="10" t="str">
        <f>IFERROR(INDEX('04-21'!X:X,MATCH(B619,'04-21'!Z:Z,0),0),"")</f>
        <v/>
      </c>
      <c r="J619" s="10" t="str">
        <f>IFERROR(INDEX('04-28'!M:M,MATCH(B619,'04-28'!O:O,0),0),"")</f>
        <v/>
      </c>
      <c r="K619" s="10" t="str">
        <f>IFERROR(INDEX('05-26'!Y:Y,MATCH(B619,'05-26'!AA:AA,0),0),"")</f>
        <v/>
      </c>
      <c r="L619" s="10" t="str">
        <f>IFERROR(INDEX('06-16'!X:X,MATCH(B619,'06-16'!Z:Z,0),0),"")</f>
        <v/>
      </c>
      <c r="M619" s="10">
        <f>IFERROR(INDEX('07-08'!S:S,MATCH(B619,'07-08'!B:B,0),0),"")</f>
        <v>613</v>
      </c>
      <c r="N619" s="10" t="str">
        <f>IFERROR(INDEX('07-21'!V:V,MATCH(B619,'07-21'!X:X,0),0),"")</f>
        <v/>
      </c>
      <c r="O619" s="10" t="str">
        <f>IFERROR(INDEX('08-04'!H:H,MATCH(B619,'08-04'!I:I,0),0),"")</f>
        <v/>
      </c>
      <c r="P619" s="10" t="str">
        <f>IFERROR(INDEX('08-05'!R:R,MATCH(B619,'08-05'!S:S,0),0),"")</f>
        <v/>
      </c>
      <c r="Q619" s="10" t="str">
        <f>IFERROR(INDEX('08-18'!U:U,MATCH(B619,'08-18'!V:V,0),0),"")</f>
        <v/>
      </c>
      <c r="R619" s="5" t="str">
        <f>IFERROR(INDEX('09-01'!M:M,MATCH(B619,'09-01'!N:N,0),0),"")</f>
        <v/>
      </c>
      <c r="S619" s="9">
        <f t="shared" si="31"/>
        <v>1</v>
      </c>
      <c r="T619" s="44">
        <f t="shared" si="32"/>
        <v>613</v>
      </c>
      <c r="U619" s="44">
        <f t="shared" si="33"/>
        <v>613</v>
      </c>
      <c r="V619" s="44" t="str">
        <f>IFERROR(SUMPRODUCT(LARGE(G619:R619,{1;2;3;4;5})),"NA")</f>
        <v>NA</v>
      </c>
      <c r="W619" s="45" t="str">
        <f>IFERROR(SUMPRODUCT(LARGE(G619:R619,{1;2;3;4;5;6;7;8;9;10})),"NA")</f>
        <v>NA</v>
      </c>
    </row>
    <row r="620" spans="1:23" s="25" customFormat="1" x14ac:dyDescent="0.25">
      <c r="A620" s="14">
        <v>617</v>
      </c>
      <c r="B620" s="2" t="s">
        <v>1403</v>
      </c>
      <c r="C620" s="1"/>
      <c r="D620" s="1"/>
      <c r="E620" s="1"/>
      <c r="F620" s="2"/>
      <c r="G620" s="9" t="str">
        <f>IFERROR(INDEX(akva!I:I,MATCH(B620,akva!K:K,0),0),"")</f>
        <v/>
      </c>
      <c r="H620" s="10" t="str">
        <f>IFERROR(INDEX('04-07'!N:N,MATCH(B620,'04-07'!C:C,0),0),"")</f>
        <v/>
      </c>
      <c r="I620" s="10">
        <f>IFERROR(INDEX('04-21'!X:X,MATCH(B620,'04-21'!Z:Z,0),0),"")</f>
        <v>612</v>
      </c>
      <c r="J620" s="10" t="str">
        <f>IFERROR(INDEX('04-28'!M:M,MATCH(B620,'04-28'!O:O,0),0),"")</f>
        <v/>
      </c>
      <c r="K620" s="10" t="str">
        <f>IFERROR(INDEX('05-26'!Y:Y,MATCH(B620,'05-26'!AA:AA,0),0),"")</f>
        <v/>
      </c>
      <c r="L620" s="10" t="str">
        <f>IFERROR(INDEX('06-16'!X:X,MATCH(B620,'06-16'!Z:Z,0),0),"")</f>
        <v/>
      </c>
      <c r="M620" s="10" t="str">
        <f>IFERROR(INDEX('07-08'!S:S,MATCH(B620,'07-08'!B:B,0),0),"")</f>
        <v/>
      </c>
      <c r="N620" s="10" t="str">
        <f>IFERROR(INDEX('07-21'!V:V,MATCH(B620,'07-21'!X:X,0),0),"")</f>
        <v/>
      </c>
      <c r="O620" s="10" t="str">
        <f>IFERROR(INDEX('08-04'!H:H,MATCH(B620,'08-04'!I:I,0),0),"")</f>
        <v/>
      </c>
      <c r="P620" s="10" t="str">
        <f>IFERROR(INDEX('08-05'!R:R,MATCH(B620,'08-05'!S:S,0),0),"")</f>
        <v/>
      </c>
      <c r="Q620" s="10" t="str">
        <f>IFERROR(INDEX('08-18'!U:U,MATCH(B620,'08-18'!V:V,0),0),"")</f>
        <v/>
      </c>
      <c r="R620" s="5" t="str">
        <f>IFERROR(INDEX('09-01'!M:M,MATCH(B620,'09-01'!N:N,0),0),"")</f>
        <v/>
      </c>
      <c r="S620" s="9">
        <f t="shared" si="31"/>
        <v>1</v>
      </c>
      <c r="T620" s="44">
        <f t="shared" si="32"/>
        <v>612</v>
      </c>
      <c r="U620" s="44">
        <f t="shared" si="33"/>
        <v>612</v>
      </c>
      <c r="V620" s="44" t="str">
        <f>IFERROR(SUMPRODUCT(LARGE(G620:R620,{1;2;3;4;5})),"NA")</f>
        <v>NA</v>
      </c>
      <c r="W620" s="45" t="str">
        <f>IFERROR(SUMPRODUCT(LARGE(G620:R620,{1;2;3;4;5;6;7;8;9;10})),"NA")</f>
        <v>NA</v>
      </c>
    </row>
    <row r="621" spans="1:23" s="25" customFormat="1" x14ac:dyDescent="0.25">
      <c r="A621" s="14">
        <v>618</v>
      </c>
      <c r="B621" s="2" t="s">
        <v>2842</v>
      </c>
      <c r="C621" s="1"/>
      <c r="D621" s="1"/>
      <c r="E621" s="1"/>
      <c r="F621" s="2"/>
      <c r="G621" s="9" t="str">
        <f>IFERROR(INDEX(akva!I:I,MATCH(B621,akva!K:K,0),0),"")</f>
        <v/>
      </c>
      <c r="H621" s="10" t="str">
        <f>IFERROR(INDEX('04-07'!N:N,MATCH(B621,'04-07'!C:C,0),0),"")</f>
        <v/>
      </c>
      <c r="I621" s="10" t="str">
        <f>IFERROR(INDEX('04-21'!X:X,MATCH(B621,'04-21'!Z:Z,0),0),"")</f>
        <v/>
      </c>
      <c r="J621" s="10" t="str">
        <f>IFERROR(INDEX('04-28'!M:M,MATCH(B621,'04-28'!O:O,0),0),"")</f>
        <v/>
      </c>
      <c r="K621" s="10" t="str">
        <f>IFERROR(INDEX('05-26'!Y:Y,MATCH(B621,'05-26'!AA:AA,0),0),"")</f>
        <v/>
      </c>
      <c r="L621" s="10" t="str">
        <f>IFERROR(INDEX('06-16'!X:X,MATCH(B621,'06-16'!Z:Z,0),0),"")</f>
        <v/>
      </c>
      <c r="M621" s="10" t="str">
        <f>IFERROR(INDEX('07-08'!S:S,MATCH(B621,'07-08'!B:B,0),0),"")</f>
        <v/>
      </c>
      <c r="N621" s="10" t="str">
        <f>IFERROR(INDEX('07-21'!V:V,MATCH(B621,'07-21'!X:X,0),0),"")</f>
        <v/>
      </c>
      <c r="O621" s="10" t="str">
        <f>IFERROR(INDEX('08-04'!H:H,MATCH(B621,'08-04'!I:I,0),0),"")</f>
        <v/>
      </c>
      <c r="P621" s="10" t="str">
        <f>IFERROR(INDEX('08-05'!R:R,MATCH(B621,'08-05'!S:S,0),0),"")</f>
        <v/>
      </c>
      <c r="Q621" s="10">
        <f>IFERROR(INDEX('08-18'!U:U,MATCH(B621,'08-18'!V:V,0),0),"")</f>
        <v>611</v>
      </c>
      <c r="R621" s="5" t="str">
        <f>IFERROR(INDEX('09-01'!M:M,MATCH(B621,'09-01'!N:N,0),0),"")</f>
        <v/>
      </c>
      <c r="S621" s="9">
        <f t="shared" si="31"/>
        <v>1</v>
      </c>
      <c r="T621" s="44">
        <f t="shared" si="32"/>
        <v>611</v>
      </c>
      <c r="U621" s="44">
        <f t="shared" si="33"/>
        <v>611</v>
      </c>
      <c r="V621" s="44" t="str">
        <f>IFERROR(SUMPRODUCT(LARGE(G621:R621,{1;2;3;4;5})),"NA")</f>
        <v>NA</v>
      </c>
      <c r="W621" s="45" t="str">
        <f>IFERROR(SUMPRODUCT(LARGE(G621:R621,{1;2;3;4;5;6;7;8;9;10})),"NA")</f>
        <v>NA</v>
      </c>
    </row>
    <row r="622" spans="1:23" s="25" customFormat="1" x14ac:dyDescent="0.25">
      <c r="A622" s="14">
        <v>619</v>
      </c>
      <c r="B622" s="2" t="s">
        <v>3087</v>
      </c>
      <c r="C622" s="1"/>
      <c r="D622" s="1"/>
      <c r="E622" s="1"/>
      <c r="F622" s="2"/>
      <c r="G622" s="9" t="str">
        <f>IFERROR(INDEX(akva!I:I,MATCH(B622,akva!K:K,0),0),"")</f>
        <v/>
      </c>
      <c r="H622" s="10" t="str">
        <f>IFERROR(INDEX('04-07'!N:N,MATCH(B622,'04-07'!C:C,0),0),"")</f>
        <v/>
      </c>
      <c r="I622" s="10" t="str">
        <f>IFERROR(INDEX('04-21'!X:X,MATCH(B622,'04-21'!Z:Z,0),0),"")</f>
        <v/>
      </c>
      <c r="J622" s="10" t="str">
        <f>IFERROR(INDEX('04-28'!M:M,MATCH(B622,'04-28'!O:O,0),0),"")</f>
        <v/>
      </c>
      <c r="K622" s="10" t="str">
        <f>IFERROR(INDEX('05-26'!Y:Y,MATCH(B622,'05-26'!AA:AA,0),0),"")</f>
        <v/>
      </c>
      <c r="L622" s="10" t="str">
        <f>IFERROR(INDEX('06-16'!X:X,MATCH(B622,'06-16'!Z:Z,0),0),"")</f>
        <v/>
      </c>
      <c r="M622" s="10" t="str">
        <f>IFERROR(INDEX('07-08'!S:S,MATCH(B622,'07-08'!B:B,0),0),"")</f>
        <v/>
      </c>
      <c r="N622" s="10" t="str">
        <f>IFERROR(INDEX('07-21'!V:V,MATCH(B622,'07-21'!X:X,0),0),"")</f>
        <v/>
      </c>
      <c r="O622" s="10" t="str">
        <f>IFERROR(INDEX('08-04'!H:H,MATCH(B622,'08-04'!I:I,0),0),"")</f>
        <v/>
      </c>
      <c r="P622" s="10" t="str">
        <f>IFERROR(INDEX('08-05'!R:R,MATCH(B622,'08-05'!S:S,0),0),"")</f>
        <v/>
      </c>
      <c r="Q622" s="10" t="str">
        <f>IFERROR(INDEX('08-18'!U:U,MATCH(B622,'08-18'!V:V,0),0),"")</f>
        <v/>
      </c>
      <c r="R622" s="5">
        <f>IFERROR(INDEX('09-01'!M:M,MATCH(B622,'09-01'!N:N,0),0),"")</f>
        <v>611</v>
      </c>
      <c r="S622" s="9">
        <f t="shared" si="31"/>
        <v>1</v>
      </c>
      <c r="T622" s="44">
        <f t="shared" si="32"/>
        <v>611</v>
      </c>
      <c r="U622" s="44">
        <f t="shared" si="33"/>
        <v>611</v>
      </c>
      <c r="V622" s="44" t="str">
        <f>IFERROR(SUMPRODUCT(LARGE(G622:R622,{1;2;3;4;5})),"NA")</f>
        <v>NA</v>
      </c>
      <c r="W622" s="45" t="str">
        <f>IFERROR(SUMPRODUCT(LARGE(G622:R622,{1;2;3;4;5;6;7;8;9;10})),"NA")</f>
        <v>NA</v>
      </c>
    </row>
    <row r="623" spans="1:23" s="25" customFormat="1" x14ac:dyDescent="0.25">
      <c r="A623" s="14">
        <v>620</v>
      </c>
      <c r="B623" s="2" t="s">
        <v>3088</v>
      </c>
      <c r="C623" s="1"/>
      <c r="D623" s="1"/>
      <c r="E623" s="1"/>
      <c r="F623" s="2"/>
      <c r="G623" s="9" t="str">
        <f>IFERROR(INDEX(akva!I:I,MATCH(B623,akva!K:K,0),0),"")</f>
        <v/>
      </c>
      <c r="H623" s="10" t="str">
        <f>IFERROR(INDEX('04-07'!N:N,MATCH(B623,'04-07'!C:C,0),0),"")</f>
        <v/>
      </c>
      <c r="I623" s="10" t="str">
        <f>IFERROR(INDEX('04-21'!X:X,MATCH(B623,'04-21'!Z:Z,0),0),"")</f>
        <v/>
      </c>
      <c r="J623" s="10" t="str">
        <f>IFERROR(INDEX('04-28'!M:M,MATCH(B623,'04-28'!O:O,0),0),"")</f>
        <v/>
      </c>
      <c r="K623" s="10" t="str">
        <f>IFERROR(INDEX('05-26'!Y:Y,MATCH(B623,'05-26'!AA:AA,0),0),"")</f>
        <v/>
      </c>
      <c r="L623" s="10" t="str">
        <f>IFERROR(INDEX('06-16'!X:X,MATCH(B623,'06-16'!Z:Z,0),0),"")</f>
        <v/>
      </c>
      <c r="M623" s="10" t="str">
        <f>IFERROR(INDEX('07-08'!S:S,MATCH(B623,'07-08'!B:B,0),0),"")</f>
        <v/>
      </c>
      <c r="N623" s="10" t="str">
        <f>IFERROR(INDEX('07-21'!V:V,MATCH(B623,'07-21'!X:X,0),0),"")</f>
        <v/>
      </c>
      <c r="O623" s="10" t="str">
        <f>IFERROR(INDEX('08-04'!H:H,MATCH(B623,'08-04'!I:I,0),0),"")</f>
        <v/>
      </c>
      <c r="P623" s="10" t="str">
        <f>IFERROR(INDEX('08-05'!R:R,MATCH(B623,'08-05'!S:S,0),0),"")</f>
        <v/>
      </c>
      <c r="Q623" s="10" t="str">
        <f>IFERROR(INDEX('08-18'!U:U,MATCH(B623,'08-18'!V:V,0),0),"")</f>
        <v/>
      </c>
      <c r="R623" s="5">
        <f>IFERROR(INDEX('09-01'!M:M,MATCH(B623,'09-01'!N:N,0),0),"")</f>
        <v>611</v>
      </c>
      <c r="S623" s="9">
        <f t="shared" si="31"/>
        <v>1</v>
      </c>
      <c r="T623" s="44">
        <f t="shared" si="32"/>
        <v>611</v>
      </c>
      <c r="U623" s="44">
        <f t="shared" si="33"/>
        <v>611</v>
      </c>
      <c r="V623" s="44" t="str">
        <f>IFERROR(SUMPRODUCT(LARGE(G623:R623,{1;2;3;4;5})),"NA")</f>
        <v>NA</v>
      </c>
      <c r="W623" s="45" t="str">
        <f>IFERROR(SUMPRODUCT(LARGE(G623:R623,{1;2;3;4;5;6;7;8;9;10})),"NA")</f>
        <v>NA</v>
      </c>
    </row>
    <row r="624" spans="1:23" s="25" customFormat="1" x14ac:dyDescent="0.25">
      <c r="A624" s="14">
        <v>621</v>
      </c>
      <c r="B624" s="2" t="s">
        <v>163</v>
      </c>
      <c r="C624" s="1"/>
      <c r="D624" s="1"/>
      <c r="E624" s="1"/>
      <c r="F624" s="2"/>
      <c r="G624" s="9">
        <f>IFERROR(INDEX(akva!I:I,MATCH(B624,akva!K:K,0),0),"")</f>
        <v>607</v>
      </c>
      <c r="H624" s="10" t="str">
        <f>IFERROR(INDEX('04-07'!N:N,MATCH(B624,'04-07'!C:C,0),0),"")</f>
        <v/>
      </c>
      <c r="I624" s="10" t="str">
        <f>IFERROR(INDEX('04-21'!X:X,MATCH(B624,'04-21'!Z:Z,0),0),"")</f>
        <v/>
      </c>
      <c r="J624" s="10" t="str">
        <f>IFERROR(INDEX('04-28'!M:M,MATCH(B624,'04-28'!O:O,0),0),"")</f>
        <v/>
      </c>
      <c r="K624" s="10" t="str">
        <f>IFERROR(INDEX('05-26'!Y:Y,MATCH(B624,'05-26'!AA:AA,0),0),"")</f>
        <v/>
      </c>
      <c r="L624" s="10" t="str">
        <f>IFERROR(INDEX('06-16'!X:X,MATCH(B624,'06-16'!Z:Z,0),0),"")</f>
        <v/>
      </c>
      <c r="M624" s="10" t="str">
        <f>IFERROR(INDEX('07-08'!S:S,MATCH(B624,'07-08'!B:B,0),0),"")</f>
        <v/>
      </c>
      <c r="N624" s="10" t="str">
        <f>IFERROR(INDEX('07-21'!V:V,MATCH(B624,'07-21'!X:X,0),0),"")</f>
        <v/>
      </c>
      <c r="O624" s="10" t="str">
        <f>IFERROR(INDEX('08-04'!H:H,MATCH(B624,'08-04'!I:I,0),0),"")</f>
        <v/>
      </c>
      <c r="P624" s="10" t="str">
        <f>IFERROR(INDEX('08-05'!R:R,MATCH(B624,'08-05'!S:S,0),0),"")</f>
        <v/>
      </c>
      <c r="Q624" s="10" t="str">
        <f>IFERROR(INDEX('08-18'!U:U,MATCH(B624,'08-18'!V:V,0),0),"")</f>
        <v/>
      </c>
      <c r="R624" s="5" t="str">
        <f>IFERROR(INDEX('09-01'!M:M,MATCH(B624,'09-01'!N:N,0),0),"")</f>
        <v/>
      </c>
      <c r="S624" s="9">
        <f t="shared" si="31"/>
        <v>1</v>
      </c>
      <c r="T624" s="44">
        <f t="shared" si="32"/>
        <v>607</v>
      </c>
      <c r="U624" s="44">
        <f t="shared" si="33"/>
        <v>607</v>
      </c>
      <c r="V624" s="44" t="str">
        <f>IFERROR(SUMPRODUCT(LARGE(G624:R624,{1;2;3;4;5})),"NA")</f>
        <v>NA</v>
      </c>
      <c r="W624" s="45" t="str">
        <f>IFERROR(SUMPRODUCT(LARGE(G624:R624,{1;2;3;4;5;6;7;8;9;10})),"NA")</f>
        <v>NA</v>
      </c>
    </row>
    <row r="625" spans="1:23" s="25" customFormat="1" x14ac:dyDescent="0.25">
      <c r="A625" s="14">
        <v>622</v>
      </c>
      <c r="B625" s="2" t="s">
        <v>1908</v>
      </c>
      <c r="C625" s="1"/>
      <c r="D625" s="1"/>
      <c r="E625" s="1"/>
      <c r="F625" s="2"/>
      <c r="G625" s="9" t="str">
        <f>IFERROR(INDEX(akva!I:I,MATCH(B625,akva!K:K,0),0),"")</f>
        <v/>
      </c>
      <c r="H625" s="10" t="str">
        <f>IFERROR(INDEX('04-07'!N:N,MATCH(B625,'04-07'!C:C,0),0),"")</f>
        <v/>
      </c>
      <c r="I625" s="10" t="str">
        <f>IFERROR(INDEX('04-21'!X:X,MATCH(B625,'04-21'!Z:Z,0),0),"")</f>
        <v/>
      </c>
      <c r="J625" s="10" t="str">
        <f>IFERROR(INDEX('04-28'!M:M,MATCH(B625,'04-28'!O:O,0),0),"")</f>
        <v/>
      </c>
      <c r="K625" s="10" t="str">
        <f>IFERROR(INDEX('05-26'!Y:Y,MATCH(B625,'05-26'!AA:AA,0),0),"")</f>
        <v/>
      </c>
      <c r="L625" s="10">
        <f>IFERROR(INDEX('06-16'!X:X,MATCH(B625,'06-16'!Z:Z,0),0),"")</f>
        <v>606</v>
      </c>
      <c r="M625" s="10" t="str">
        <f>IFERROR(INDEX('07-08'!S:S,MATCH(B625,'07-08'!B:B,0),0),"")</f>
        <v/>
      </c>
      <c r="N625" s="10" t="str">
        <f>IFERROR(INDEX('07-21'!V:V,MATCH(B625,'07-21'!X:X,0),0),"")</f>
        <v/>
      </c>
      <c r="O625" s="10" t="str">
        <f>IFERROR(INDEX('08-04'!H:H,MATCH(B625,'08-04'!I:I,0),0),"")</f>
        <v/>
      </c>
      <c r="P625" s="10" t="str">
        <f>IFERROR(INDEX('08-05'!R:R,MATCH(B625,'08-05'!S:S,0),0),"")</f>
        <v/>
      </c>
      <c r="Q625" s="10" t="str">
        <f>IFERROR(INDEX('08-18'!U:U,MATCH(B625,'08-18'!V:V,0),0),"")</f>
        <v/>
      </c>
      <c r="R625" s="5" t="str">
        <f>IFERROR(INDEX('09-01'!M:M,MATCH(B625,'09-01'!N:N,0),0),"")</f>
        <v/>
      </c>
      <c r="S625" s="9">
        <f t="shared" si="31"/>
        <v>1</v>
      </c>
      <c r="T625" s="44">
        <f t="shared" si="32"/>
        <v>606</v>
      </c>
      <c r="U625" s="44">
        <f t="shared" si="33"/>
        <v>606</v>
      </c>
      <c r="V625" s="44" t="str">
        <f>IFERROR(SUMPRODUCT(LARGE(G625:R625,{1;2;3;4;5})),"NA")</f>
        <v>NA</v>
      </c>
      <c r="W625" s="45" t="str">
        <f>IFERROR(SUMPRODUCT(LARGE(G625:R625,{1;2;3;4;5;6;7;8;9;10})),"NA")</f>
        <v>NA</v>
      </c>
    </row>
    <row r="626" spans="1:23" s="25" customFormat="1" x14ac:dyDescent="0.25">
      <c r="A626" s="14">
        <v>623</v>
      </c>
      <c r="B626" s="2" t="s">
        <v>2337</v>
      </c>
      <c r="C626" s="1"/>
      <c r="D626" s="1"/>
      <c r="E626" s="1"/>
      <c r="F626" s="2"/>
      <c r="G626" s="9" t="str">
        <f>IFERROR(INDEX(akva!I:I,MATCH(B626,akva!K:K,0),0),"")</f>
        <v/>
      </c>
      <c r="H626" s="10" t="str">
        <f>IFERROR(INDEX('04-07'!N:N,MATCH(B626,'04-07'!C:C,0),0),"")</f>
        <v/>
      </c>
      <c r="I626" s="10" t="str">
        <f>IFERROR(INDEX('04-21'!X:X,MATCH(B626,'04-21'!Z:Z,0),0),"")</f>
        <v/>
      </c>
      <c r="J626" s="10" t="str">
        <f>IFERROR(INDEX('04-28'!M:M,MATCH(B626,'04-28'!O:O,0),0),"")</f>
        <v/>
      </c>
      <c r="K626" s="10" t="str">
        <f>IFERROR(INDEX('05-26'!Y:Y,MATCH(B626,'05-26'!AA:AA,0),0),"")</f>
        <v/>
      </c>
      <c r="L626" s="10" t="str">
        <f>IFERROR(INDEX('06-16'!X:X,MATCH(B626,'06-16'!Z:Z,0),0),"")</f>
        <v/>
      </c>
      <c r="M626" s="10" t="str">
        <f>IFERROR(INDEX('07-08'!S:S,MATCH(B626,'07-08'!B:B,0),0),"")</f>
        <v/>
      </c>
      <c r="N626" s="10">
        <f>IFERROR(INDEX('07-21'!V:V,MATCH(B626,'07-21'!X:X,0),0),"")</f>
        <v>605</v>
      </c>
      <c r="O626" s="10" t="str">
        <f>IFERROR(INDEX('08-04'!H:H,MATCH(B626,'08-04'!I:I,0),0),"")</f>
        <v/>
      </c>
      <c r="P626" s="10" t="str">
        <f>IFERROR(INDEX('08-05'!R:R,MATCH(B626,'08-05'!S:S,0),0),"")</f>
        <v/>
      </c>
      <c r="Q626" s="10" t="str">
        <f>IFERROR(INDEX('08-18'!U:U,MATCH(B626,'08-18'!V:V,0),0),"")</f>
        <v/>
      </c>
      <c r="R626" s="5" t="str">
        <f>IFERROR(INDEX('09-01'!M:M,MATCH(B626,'09-01'!N:N,0),0),"")</f>
        <v/>
      </c>
      <c r="S626" s="9">
        <f t="shared" si="31"/>
        <v>1</v>
      </c>
      <c r="T626" s="44">
        <f t="shared" si="32"/>
        <v>605</v>
      </c>
      <c r="U626" s="44">
        <f t="shared" si="33"/>
        <v>605</v>
      </c>
      <c r="V626" s="44" t="str">
        <f>IFERROR(SUMPRODUCT(LARGE(G626:R626,{1;2;3;4;5})),"NA")</f>
        <v>NA</v>
      </c>
      <c r="W626" s="45" t="str">
        <f>IFERROR(SUMPRODUCT(LARGE(G626:R626,{1;2;3;4;5;6;7;8;9;10})),"NA")</f>
        <v>NA</v>
      </c>
    </row>
    <row r="627" spans="1:23" s="25" customFormat="1" x14ac:dyDescent="0.25">
      <c r="A627" s="14">
        <v>624</v>
      </c>
      <c r="B627" s="2" t="s">
        <v>2153</v>
      </c>
      <c r="C627" s="1"/>
      <c r="D627" s="1"/>
      <c r="E627" s="1"/>
      <c r="F627" s="2"/>
      <c r="G627" s="9" t="str">
        <f>IFERROR(INDEX(akva!I:I,MATCH(B627,akva!K:K,0),0),"")</f>
        <v/>
      </c>
      <c r="H627" s="10" t="str">
        <f>IFERROR(INDEX('04-07'!N:N,MATCH(B627,'04-07'!C:C,0),0),"")</f>
        <v/>
      </c>
      <c r="I627" s="10" t="str">
        <f>IFERROR(INDEX('04-21'!X:X,MATCH(B627,'04-21'!Z:Z,0),0),"")</f>
        <v/>
      </c>
      <c r="J627" s="10" t="str">
        <f>IFERROR(INDEX('04-28'!M:M,MATCH(B627,'04-28'!O:O,0),0),"")</f>
        <v/>
      </c>
      <c r="K627" s="10" t="str">
        <f>IFERROR(INDEX('05-26'!Y:Y,MATCH(B627,'05-26'!AA:AA,0),0),"")</f>
        <v/>
      </c>
      <c r="L627" s="10" t="str">
        <f>IFERROR(INDEX('06-16'!X:X,MATCH(B627,'06-16'!Z:Z,0),0),"")</f>
        <v/>
      </c>
      <c r="M627" s="10">
        <f>IFERROR(INDEX('07-08'!S:S,MATCH(B627,'07-08'!B:B,0),0),"")</f>
        <v>605</v>
      </c>
      <c r="N627" s="10" t="str">
        <f>IFERROR(INDEX('07-21'!V:V,MATCH(B627,'07-21'!X:X,0),0),"")</f>
        <v/>
      </c>
      <c r="O627" s="10" t="str">
        <f>IFERROR(INDEX('08-04'!H:H,MATCH(B627,'08-04'!I:I,0),0),"")</f>
        <v/>
      </c>
      <c r="P627" s="10" t="str">
        <f>IFERROR(INDEX('08-05'!R:R,MATCH(B627,'08-05'!S:S,0),0),"")</f>
        <v/>
      </c>
      <c r="Q627" s="10" t="str">
        <f>IFERROR(INDEX('08-18'!U:U,MATCH(B627,'08-18'!V:V,0),0),"")</f>
        <v/>
      </c>
      <c r="R627" s="5" t="str">
        <f>IFERROR(INDEX('09-01'!M:M,MATCH(B627,'09-01'!N:N,0),0),"")</f>
        <v/>
      </c>
      <c r="S627" s="9">
        <f t="shared" si="31"/>
        <v>1</v>
      </c>
      <c r="T627" s="44">
        <f t="shared" si="32"/>
        <v>605</v>
      </c>
      <c r="U627" s="44">
        <f t="shared" si="33"/>
        <v>605</v>
      </c>
      <c r="V627" s="44" t="str">
        <f>IFERROR(SUMPRODUCT(LARGE(G627:R627,{1;2;3;4;5})),"NA")</f>
        <v>NA</v>
      </c>
      <c r="W627" s="45" t="str">
        <f>IFERROR(SUMPRODUCT(LARGE(G627:R627,{1;2;3;4;5;6;7;8;9;10})),"NA")</f>
        <v>NA</v>
      </c>
    </row>
    <row r="628" spans="1:23" s="25" customFormat="1" x14ac:dyDescent="0.25">
      <c r="A628" s="14">
        <v>625</v>
      </c>
      <c r="B628" s="2" t="s">
        <v>2323</v>
      </c>
      <c r="C628" s="1"/>
      <c r="D628" s="1"/>
      <c r="E628" s="1"/>
      <c r="F628" s="2"/>
      <c r="G628" s="9" t="str">
        <f>IFERROR(INDEX(akva!I:I,MATCH(B628,akva!K:K,0),0),"")</f>
        <v/>
      </c>
      <c r="H628" s="10" t="str">
        <f>IFERROR(INDEX('04-07'!N:N,MATCH(B628,'04-07'!C:C,0),0),"")</f>
        <v/>
      </c>
      <c r="I628" s="10" t="str">
        <f>IFERROR(INDEX('04-21'!X:X,MATCH(B628,'04-21'!Z:Z,0),0),"")</f>
        <v/>
      </c>
      <c r="J628" s="10" t="str">
        <f>IFERROR(INDEX('04-28'!M:M,MATCH(B628,'04-28'!O:O,0),0),"")</f>
        <v/>
      </c>
      <c r="K628" s="10" t="str">
        <f>IFERROR(INDEX('05-26'!Y:Y,MATCH(B628,'05-26'!AA:AA,0),0),"")</f>
        <v/>
      </c>
      <c r="L628" s="10" t="str">
        <f>IFERROR(INDEX('06-16'!X:X,MATCH(B628,'06-16'!Z:Z,0),0),"")</f>
        <v/>
      </c>
      <c r="M628" s="10" t="str">
        <f>IFERROR(INDEX('07-08'!S:S,MATCH(B628,'07-08'!B:B,0),0),"")</f>
        <v/>
      </c>
      <c r="N628" s="10">
        <f>IFERROR(INDEX('07-21'!V:V,MATCH(B628,'07-21'!X:X,0),0),"")</f>
        <v>603</v>
      </c>
      <c r="O628" s="10" t="str">
        <f>IFERROR(INDEX('08-04'!H:H,MATCH(B628,'08-04'!I:I,0),0),"")</f>
        <v/>
      </c>
      <c r="P628" s="10" t="str">
        <f>IFERROR(INDEX('08-05'!R:R,MATCH(B628,'08-05'!S:S,0),0),"")</f>
        <v/>
      </c>
      <c r="Q628" s="10" t="str">
        <f>IFERROR(INDEX('08-18'!U:U,MATCH(B628,'08-18'!V:V,0),0),"")</f>
        <v/>
      </c>
      <c r="R628" s="5" t="str">
        <f>IFERROR(INDEX('09-01'!M:M,MATCH(B628,'09-01'!N:N,0),0),"")</f>
        <v/>
      </c>
      <c r="S628" s="9">
        <f t="shared" si="31"/>
        <v>1</v>
      </c>
      <c r="T628" s="44">
        <f t="shared" si="32"/>
        <v>603</v>
      </c>
      <c r="U628" s="44">
        <f t="shared" si="33"/>
        <v>603</v>
      </c>
      <c r="V628" s="44" t="str">
        <f>IFERROR(SUMPRODUCT(LARGE(G628:R628,{1;2;3;4;5})),"NA")</f>
        <v>NA</v>
      </c>
      <c r="W628" s="45" t="str">
        <f>IFERROR(SUMPRODUCT(LARGE(G628:R628,{1;2;3;4;5;6;7;8;9;10})),"NA")</f>
        <v>NA</v>
      </c>
    </row>
    <row r="629" spans="1:23" s="25" customFormat="1" x14ac:dyDescent="0.25">
      <c r="A629" s="14">
        <v>626</v>
      </c>
      <c r="B629" s="2" t="s">
        <v>157</v>
      </c>
      <c r="C629" s="1"/>
      <c r="D629" s="1"/>
      <c r="E629" s="1"/>
      <c r="F629" s="2"/>
      <c r="G629" s="9">
        <f>IFERROR(INDEX(akva!I:I,MATCH(B629,akva!K:K,0),0),"")</f>
        <v>0</v>
      </c>
      <c r="H629" s="10" t="str">
        <f>IFERROR(INDEX('04-07'!N:N,MATCH(B629,'04-07'!C:C,0),0),"")</f>
        <v/>
      </c>
      <c r="I629" s="10">
        <f>IFERROR(INDEX('04-21'!X:X,MATCH(B629,'04-21'!Z:Z,0),0),"")</f>
        <v>602</v>
      </c>
      <c r="J629" s="10" t="str">
        <f>IFERROR(INDEX('04-28'!M:M,MATCH(B629,'04-28'!O:O,0),0),"")</f>
        <v/>
      </c>
      <c r="K629" s="10" t="str">
        <f>IFERROR(INDEX('05-26'!Y:Y,MATCH(B629,'05-26'!AA:AA,0),0),"")</f>
        <v/>
      </c>
      <c r="L629" s="10" t="str">
        <f>IFERROR(INDEX('06-16'!X:X,MATCH(B629,'06-16'!Z:Z,0),0),"")</f>
        <v/>
      </c>
      <c r="M629" s="10" t="str">
        <f>IFERROR(INDEX('07-08'!S:S,MATCH(B629,'07-08'!B:B,0),0),"")</f>
        <v/>
      </c>
      <c r="N629" s="10" t="str">
        <f>IFERROR(INDEX('07-21'!V:V,MATCH(B629,'07-21'!X:X,0),0),"")</f>
        <v/>
      </c>
      <c r="O629" s="10" t="str">
        <f>IFERROR(INDEX('08-04'!H:H,MATCH(B629,'08-04'!I:I,0),0),"")</f>
        <v/>
      </c>
      <c r="P629" s="10" t="str">
        <f>IFERROR(INDEX('08-05'!R:R,MATCH(B629,'08-05'!S:S,0),0),"")</f>
        <v/>
      </c>
      <c r="Q629" s="10" t="str">
        <f>IFERROR(INDEX('08-18'!U:U,MATCH(B629,'08-18'!V:V,0),0),"")</f>
        <v/>
      </c>
      <c r="R629" s="5" t="str">
        <f>IFERROR(INDEX('09-01'!M:M,MATCH(B629,'09-01'!N:N,0),0),"")</f>
        <v/>
      </c>
      <c r="S629" s="9">
        <f t="shared" si="31"/>
        <v>1</v>
      </c>
      <c r="T629" s="44">
        <f t="shared" si="32"/>
        <v>602</v>
      </c>
      <c r="U629" s="44">
        <f t="shared" si="33"/>
        <v>602</v>
      </c>
      <c r="V629" s="44" t="str">
        <f>IFERROR(SUMPRODUCT(LARGE(G629:R629,{1;2;3;4;5})),"NA")</f>
        <v>NA</v>
      </c>
      <c r="W629" s="45" t="str">
        <f>IFERROR(SUMPRODUCT(LARGE(G629:R629,{1;2;3;4;5;6;7;8;9;10})),"NA")</f>
        <v>NA</v>
      </c>
    </row>
    <row r="630" spans="1:23" s="25" customFormat="1" x14ac:dyDescent="0.25">
      <c r="A630" s="14">
        <v>627</v>
      </c>
      <c r="B630" s="2" t="s">
        <v>1564</v>
      </c>
      <c r="C630" s="1"/>
      <c r="D630" s="1"/>
      <c r="E630" s="1"/>
      <c r="F630" s="2"/>
      <c r="G630" s="9" t="str">
        <f>IFERROR(INDEX(akva!I:I,MATCH(B630,akva!K:K,0),0),"")</f>
        <v/>
      </c>
      <c r="H630" s="10" t="str">
        <f>IFERROR(INDEX('04-07'!N:N,MATCH(B630,'04-07'!C:C,0),0),"")</f>
        <v/>
      </c>
      <c r="I630" s="10" t="str">
        <f>IFERROR(INDEX('04-21'!X:X,MATCH(B630,'04-21'!Z:Z,0),0),"")</f>
        <v/>
      </c>
      <c r="J630" s="10">
        <f>IFERROR(INDEX('04-28'!M:M,MATCH(B630,'04-28'!O:O,0),0),"")</f>
        <v>601</v>
      </c>
      <c r="K630" s="10" t="str">
        <f>IFERROR(INDEX('05-26'!Y:Y,MATCH(B630,'05-26'!AA:AA,0),0),"")</f>
        <v/>
      </c>
      <c r="L630" s="10" t="str">
        <f>IFERROR(INDEX('06-16'!X:X,MATCH(B630,'06-16'!Z:Z,0),0),"")</f>
        <v/>
      </c>
      <c r="M630" s="10" t="str">
        <f>IFERROR(INDEX('07-08'!S:S,MATCH(B630,'07-08'!B:B,0),0),"")</f>
        <v/>
      </c>
      <c r="N630" s="10" t="str">
        <f>IFERROR(INDEX('07-21'!V:V,MATCH(B630,'07-21'!X:X,0),0),"")</f>
        <v/>
      </c>
      <c r="O630" s="10" t="str">
        <f>IFERROR(INDEX('08-04'!H:H,MATCH(B630,'08-04'!I:I,0),0),"")</f>
        <v/>
      </c>
      <c r="P630" s="10" t="str">
        <f>IFERROR(INDEX('08-05'!R:R,MATCH(B630,'08-05'!S:S,0),0),"")</f>
        <v/>
      </c>
      <c r="Q630" s="10" t="str">
        <f>IFERROR(INDEX('08-18'!U:U,MATCH(B630,'08-18'!V:V,0),0),"")</f>
        <v/>
      </c>
      <c r="R630" s="5" t="str">
        <f>IFERROR(INDEX('09-01'!M:M,MATCH(B630,'09-01'!N:N,0),0),"")</f>
        <v/>
      </c>
      <c r="S630" s="9">
        <f t="shared" si="31"/>
        <v>1</v>
      </c>
      <c r="T630" s="44">
        <f t="shared" si="32"/>
        <v>601</v>
      </c>
      <c r="U630" s="44">
        <f t="shared" si="33"/>
        <v>601</v>
      </c>
      <c r="V630" s="44" t="str">
        <f>IFERROR(SUMPRODUCT(LARGE(G630:R630,{1;2;3;4;5})),"NA")</f>
        <v>NA</v>
      </c>
      <c r="W630" s="45" t="str">
        <f>IFERROR(SUMPRODUCT(LARGE(G630:R630,{1;2;3;4;5;6;7;8;9;10})),"NA")</f>
        <v>NA</v>
      </c>
    </row>
    <row r="631" spans="1:23" s="25" customFormat="1" x14ac:dyDescent="0.25">
      <c r="A631" s="14">
        <v>628</v>
      </c>
      <c r="B631" s="2" t="s">
        <v>736</v>
      </c>
      <c r="C631" s="1"/>
      <c r="D631" s="1"/>
      <c r="E631" s="1"/>
      <c r="F631" s="2"/>
      <c r="G631" s="9" t="str">
        <f>IFERROR(INDEX(akva!I:I,MATCH(B631,akva!K:K,0),0),"")</f>
        <v/>
      </c>
      <c r="H631" s="10">
        <f>IFERROR(INDEX('04-07'!N:N,MATCH(B631,'04-07'!C:C,0),0),"")</f>
        <v>600</v>
      </c>
      <c r="I631" s="10" t="str">
        <f>IFERROR(INDEX('04-21'!X:X,MATCH(B631,'04-21'!Z:Z,0),0),"")</f>
        <v/>
      </c>
      <c r="J631" s="10" t="str">
        <f>IFERROR(INDEX('04-28'!M:M,MATCH(B631,'04-28'!O:O,0),0),"")</f>
        <v/>
      </c>
      <c r="K631" s="10" t="str">
        <f>IFERROR(INDEX('05-26'!Y:Y,MATCH(B631,'05-26'!AA:AA,0),0),"")</f>
        <v/>
      </c>
      <c r="L631" s="10" t="str">
        <f>IFERROR(INDEX('06-16'!X:X,MATCH(B631,'06-16'!Z:Z,0),0),"")</f>
        <v/>
      </c>
      <c r="M631" s="10" t="str">
        <f>IFERROR(INDEX('07-08'!S:S,MATCH(B631,'07-08'!B:B,0),0),"")</f>
        <v/>
      </c>
      <c r="N631" s="10" t="str">
        <f>IFERROR(INDEX('07-21'!V:V,MATCH(B631,'07-21'!X:X,0),0),"")</f>
        <v/>
      </c>
      <c r="O631" s="10" t="str">
        <f>IFERROR(INDEX('08-04'!H:H,MATCH(B631,'08-04'!I:I,0),0),"")</f>
        <v/>
      </c>
      <c r="P631" s="10" t="str">
        <f>IFERROR(INDEX('08-05'!R:R,MATCH(B631,'08-05'!S:S,0),0),"")</f>
        <v/>
      </c>
      <c r="Q631" s="10" t="str">
        <f>IFERROR(INDEX('08-18'!U:U,MATCH(B631,'08-18'!V:V,0),0),"")</f>
        <v/>
      </c>
      <c r="R631" s="5" t="str">
        <f>IFERROR(INDEX('09-01'!M:M,MATCH(B631,'09-01'!N:N,0),0),"")</f>
        <v/>
      </c>
      <c r="S631" s="9">
        <f t="shared" si="31"/>
        <v>1</v>
      </c>
      <c r="T631" s="44">
        <f t="shared" si="32"/>
        <v>600</v>
      </c>
      <c r="U631" s="44">
        <f t="shared" si="33"/>
        <v>600</v>
      </c>
      <c r="V631" s="44" t="str">
        <f>IFERROR(SUMPRODUCT(LARGE(G631:R631,{1;2;3;4;5})),"NA")</f>
        <v>NA</v>
      </c>
      <c r="W631" s="45" t="str">
        <f>IFERROR(SUMPRODUCT(LARGE(G631:R631,{1;2;3;4;5;6;7;8;9;10})),"NA")</f>
        <v>NA</v>
      </c>
    </row>
    <row r="632" spans="1:23" s="25" customFormat="1" x14ac:dyDescent="0.25">
      <c r="A632" s="14">
        <v>629</v>
      </c>
      <c r="B632" s="2" t="s">
        <v>124</v>
      </c>
      <c r="C632" s="1"/>
      <c r="D632" s="1"/>
      <c r="E632" s="1"/>
      <c r="F632" s="2"/>
      <c r="G632" s="9">
        <f>IFERROR(INDEX(akva!I:I,MATCH(B632,akva!K:K,0),0),"")</f>
        <v>599</v>
      </c>
      <c r="H632" s="10" t="str">
        <f>IFERROR(INDEX('04-07'!N:N,MATCH(B632,'04-07'!C:C,0),0),"")</f>
        <v/>
      </c>
      <c r="I632" s="10" t="str">
        <f>IFERROR(INDEX('04-21'!X:X,MATCH(B632,'04-21'!Z:Z,0),0),"")</f>
        <v/>
      </c>
      <c r="J632" s="10" t="str">
        <f>IFERROR(INDEX('04-28'!M:M,MATCH(B632,'04-28'!O:O,0),0),"")</f>
        <v/>
      </c>
      <c r="K632" s="10" t="str">
        <f>IFERROR(INDEX('05-26'!Y:Y,MATCH(B632,'05-26'!AA:AA,0),0),"")</f>
        <v/>
      </c>
      <c r="L632" s="10">
        <f>IFERROR(INDEX('06-16'!X:X,MATCH(B632,'06-16'!Z:Z,0),0),"")</f>
        <v>0</v>
      </c>
      <c r="M632" s="10" t="str">
        <f>IFERROR(INDEX('07-08'!S:S,MATCH(B632,'07-08'!B:B,0),0),"")</f>
        <v/>
      </c>
      <c r="N632" s="10" t="str">
        <f>IFERROR(INDEX('07-21'!V:V,MATCH(B632,'07-21'!X:X,0),0),"")</f>
        <v/>
      </c>
      <c r="O632" s="10" t="str">
        <f>IFERROR(INDEX('08-04'!H:H,MATCH(B632,'08-04'!I:I,0),0),"")</f>
        <v/>
      </c>
      <c r="P632" s="10" t="str">
        <f>IFERROR(INDEX('08-05'!R:R,MATCH(B632,'08-05'!S:S,0),0),"")</f>
        <v/>
      </c>
      <c r="Q632" s="10" t="str">
        <f>IFERROR(INDEX('08-18'!U:U,MATCH(B632,'08-18'!V:V,0),0),"")</f>
        <v/>
      </c>
      <c r="R632" s="5" t="str">
        <f>IFERROR(INDEX('09-01'!M:M,MATCH(B632,'09-01'!N:N,0),0),"")</f>
        <v/>
      </c>
      <c r="S632" s="9">
        <f t="shared" si="31"/>
        <v>1</v>
      </c>
      <c r="T632" s="44">
        <f t="shared" si="32"/>
        <v>599</v>
      </c>
      <c r="U632" s="44">
        <f t="shared" si="33"/>
        <v>599</v>
      </c>
      <c r="V632" s="44" t="str">
        <f>IFERROR(SUMPRODUCT(LARGE(G632:R632,{1;2;3;4;5})),"NA")</f>
        <v>NA</v>
      </c>
      <c r="W632" s="45" t="str">
        <f>IFERROR(SUMPRODUCT(LARGE(G632:R632,{1;2;3;4;5;6;7;8;9;10})),"NA")</f>
        <v>NA</v>
      </c>
    </row>
    <row r="633" spans="1:23" s="25" customFormat="1" x14ac:dyDescent="0.25">
      <c r="A633" s="14">
        <v>630</v>
      </c>
      <c r="B633" s="2" t="s">
        <v>2156</v>
      </c>
      <c r="C633" s="1"/>
      <c r="D633" s="1"/>
      <c r="E633" s="1"/>
      <c r="F633" s="2"/>
      <c r="G633" s="9" t="str">
        <f>IFERROR(INDEX(akva!I:I,MATCH(B633,akva!K:K,0),0),"")</f>
        <v/>
      </c>
      <c r="H633" s="10" t="str">
        <f>IFERROR(INDEX('04-07'!N:N,MATCH(B633,'04-07'!C:C,0),0),"")</f>
        <v/>
      </c>
      <c r="I633" s="10" t="str">
        <f>IFERROR(INDEX('04-21'!X:X,MATCH(B633,'04-21'!Z:Z,0),0),"")</f>
        <v/>
      </c>
      <c r="J633" s="10" t="str">
        <f>IFERROR(INDEX('04-28'!M:M,MATCH(B633,'04-28'!O:O,0),0),"")</f>
        <v/>
      </c>
      <c r="K633" s="10" t="str">
        <f>IFERROR(INDEX('05-26'!Y:Y,MATCH(B633,'05-26'!AA:AA,0),0),"")</f>
        <v/>
      </c>
      <c r="L633" s="10" t="str">
        <f>IFERROR(INDEX('06-16'!X:X,MATCH(B633,'06-16'!Z:Z,0),0),"")</f>
        <v/>
      </c>
      <c r="M633" s="10">
        <f>IFERROR(INDEX('07-08'!S:S,MATCH(B633,'07-08'!B:B,0),0),"")</f>
        <v>599</v>
      </c>
      <c r="N633" s="10" t="str">
        <f>IFERROR(INDEX('07-21'!V:V,MATCH(B633,'07-21'!X:X,0),0),"")</f>
        <v/>
      </c>
      <c r="O633" s="10" t="str">
        <f>IFERROR(INDEX('08-04'!H:H,MATCH(B633,'08-04'!I:I,0),0),"")</f>
        <v/>
      </c>
      <c r="P633" s="10" t="str">
        <f>IFERROR(INDEX('08-05'!R:R,MATCH(B633,'08-05'!S:S,0),0),"")</f>
        <v/>
      </c>
      <c r="Q633" s="10" t="str">
        <f>IFERROR(INDEX('08-18'!U:U,MATCH(B633,'08-18'!V:V,0),0),"")</f>
        <v/>
      </c>
      <c r="R633" s="5" t="str">
        <f>IFERROR(INDEX('09-01'!M:M,MATCH(B633,'09-01'!N:N,0),0),"")</f>
        <v/>
      </c>
      <c r="S633" s="9">
        <f t="shared" si="31"/>
        <v>1</v>
      </c>
      <c r="T633" s="44">
        <f t="shared" si="32"/>
        <v>599</v>
      </c>
      <c r="U633" s="44">
        <f t="shared" si="33"/>
        <v>599</v>
      </c>
      <c r="V633" s="44" t="str">
        <f>IFERROR(SUMPRODUCT(LARGE(G633:R633,{1;2;3;4;5})),"NA")</f>
        <v>NA</v>
      </c>
      <c r="W633" s="45" t="str">
        <f>IFERROR(SUMPRODUCT(LARGE(G633:R633,{1;2;3;4;5;6;7;8;9;10})),"NA")</f>
        <v>NA</v>
      </c>
    </row>
    <row r="634" spans="1:23" s="25" customFormat="1" x14ac:dyDescent="0.25">
      <c r="A634" s="14">
        <v>631</v>
      </c>
      <c r="B634" s="2" t="s">
        <v>1734</v>
      </c>
      <c r="C634" s="1"/>
      <c r="D634" s="1"/>
      <c r="E634" s="1"/>
      <c r="F634" s="2"/>
      <c r="G634" s="9" t="str">
        <f>IFERROR(INDEX(akva!I:I,MATCH(B634,akva!K:K,0),0),"")</f>
        <v/>
      </c>
      <c r="H634" s="10" t="str">
        <f>IFERROR(INDEX('04-07'!N:N,MATCH(B634,'04-07'!C:C,0),0),"")</f>
        <v/>
      </c>
      <c r="I634" s="10" t="str">
        <f>IFERROR(INDEX('04-21'!X:X,MATCH(B634,'04-21'!Z:Z,0),0),"")</f>
        <v/>
      </c>
      <c r="J634" s="10" t="str">
        <f>IFERROR(INDEX('04-28'!M:M,MATCH(B634,'04-28'!O:O,0),0),"")</f>
        <v/>
      </c>
      <c r="K634" s="10">
        <f>IFERROR(INDEX('05-26'!Y:Y,MATCH(B634,'05-26'!AA:AA,0),0),"")</f>
        <v>599</v>
      </c>
      <c r="L634" s="10" t="str">
        <f>IFERROR(INDEX('06-16'!X:X,MATCH(B634,'06-16'!Z:Z,0),0),"")</f>
        <v/>
      </c>
      <c r="M634" s="10" t="str">
        <f>IFERROR(INDEX('07-08'!S:S,MATCH(B634,'07-08'!B:B,0),0),"")</f>
        <v/>
      </c>
      <c r="N634" s="10" t="str">
        <f>IFERROR(INDEX('07-21'!V:V,MATCH(B634,'07-21'!X:X,0),0),"")</f>
        <v/>
      </c>
      <c r="O634" s="10" t="str">
        <f>IFERROR(INDEX('08-04'!H:H,MATCH(B634,'08-04'!I:I,0),0),"")</f>
        <v/>
      </c>
      <c r="P634" s="10" t="str">
        <f>IFERROR(INDEX('08-05'!R:R,MATCH(B634,'08-05'!S:S,0),0),"")</f>
        <v/>
      </c>
      <c r="Q634" s="10" t="str">
        <f>IFERROR(INDEX('08-18'!U:U,MATCH(B634,'08-18'!V:V,0),0),"")</f>
        <v/>
      </c>
      <c r="R634" s="5" t="str">
        <f>IFERROR(INDEX('09-01'!M:M,MATCH(B634,'09-01'!N:N,0),0),"")</f>
        <v/>
      </c>
      <c r="S634" s="9">
        <f t="shared" si="31"/>
        <v>1</v>
      </c>
      <c r="T634" s="44">
        <f t="shared" si="32"/>
        <v>599</v>
      </c>
      <c r="U634" s="44">
        <f t="shared" si="33"/>
        <v>599</v>
      </c>
      <c r="V634" s="44" t="str">
        <f>IFERROR(SUMPRODUCT(LARGE(G634:R634,{1;2;3;4;5})),"NA")</f>
        <v>NA</v>
      </c>
      <c r="W634" s="45" t="str">
        <f>IFERROR(SUMPRODUCT(LARGE(G634:R634,{1;2;3;4;5;6;7;8;9;10})),"NA")</f>
        <v>NA</v>
      </c>
    </row>
    <row r="635" spans="1:23" s="25" customFormat="1" x14ac:dyDescent="0.25">
      <c r="A635" s="14">
        <v>632</v>
      </c>
      <c r="B635" s="2" t="s">
        <v>796</v>
      </c>
      <c r="C635" s="1"/>
      <c r="D635" s="1"/>
      <c r="E635" s="1"/>
      <c r="F635" s="2"/>
      <c r="G635" s="9">
        <f>IFERROR(INDEX(akva!I:I,MATCH(B635,akva!K:K,0),0),"")</f>
        <v>598</v>
      </c>
      <c r="H635" s="10" t="str">
        <f>IFERROR(INDEX('04-07'!N:N,MATCH(B635,'04-07'!C:C,0),0),"")</f>
        <v/>
      </c>
      <c r="I635" s="10" t="str">
        <f>IFERROR(INDEX('04-21'!X:X,MATCH(B635,'04-21'!Z:Z,0),0),"")</f>
        <v/>
      </c>
      <c r="J635" s="10" t="str">
        <f>IFERROR(INDEX('04-28'!M:M,MATCH(B635,'04-28'!O:O,0),0),"")</f>
        <v/>
      </c>
      <c r="K635" s="10" t="str">
        <f>IFERROR(INDEX('05-26'!Y:Y,MATCH(B635,'05-26'!AA:AA,0),0),"")</f>
        <v/>
      </c>
      <c r="L635" s="10" t="str">
        <f>IFERROR(INDEX('06-16'!X:X,MATCH(B635,'06-16'!Z:Z,0),0),"")</f>
        <v/>
      </c>
      <c r="M635" s="10" t="str">
        <f>IFERROR(INDEX('07-08'!S:S,MATCH(B635,'07-08'!B:B,0),0),"")</f>
        <v/>
      </c>
      <c r="N635" s="10" t="str">
        <f>IFERROR(INDEX('07-21'!V:V,MATCH(B635,'07-21'!X:X,0),0),"")</f>
        <v/>
      </c>
      <c r="O635" s="10" t="str">
        <f>IFERROR(INDEX('08-04'!H:H,MATCH(B635,'08-04'!I:I,0),0),"")</f>
        <v/>
      </c>
      <c r="P635" s="10" t="str">
        <f>IFERROR(INDEX('08-05'!R:R,MATCH(B635,'08-05'!S:S,0),0),"")</f>
        <v/>
      </c>
      <c r="Q635" s="10" t="str">
        <f>IFERROR(INDEX('08-18'!U:U,MATCH(B635,'08-18'!V:V,0),0),"")</f>
        <v/>
      </c>
      <c r="R635" s="5" t="str">
        <f>IFERROR(INDEX('09-01'!M:M,MATCH(B635,'09-01'!N:N,0),0),"")</f>
        <v/>
      </c>
      <c r="S635" s="9">
        <f t="shared" si="31"/>
        <v>1</v>
      </c>
      <c r="T635" s="44">
        <f t="shared" si="32"/>
        <v>598</v>
      </c>
      <c r="U635" s="44">
        <f t="shared" si="33"/>
        <v>598</v>
      </c>
      <c r="V635" s="44" t="str">
        <f>IFERROR(SUMPRODUCT(LARGE(G635:R635,{1;2;3;4;5})),"NA")</f>
        <v>NA</v>
      </c>
      <c r="W635" s="45" t="str">
        <f>IFERROR(SUMPRODUCT(LARGE(G635:R635,{1;2;3;4;5;6;7;8;9;10})),"NA")</f>
        <v>NA</v>
      </c>
    </row>
    <row r="636" spans="1:23" s="25" customFormat="1" x14ac:dyDescent="0.25">
      <c r="A636" s="14">
        <v>633</v>
      </c>
      <c r="B636" s="2" t="s">
        <v>3089</v>
      </c>
      <c r="C636" s="1"/>
      <c r="D636" s="1"/>
      <c r="E636" s="1"/>
      <c r="F636" s="2"/>
      <c r="G636" s="9" t="str">
        <f>IFERROR(INDEX(akva!I:I,MATCH(B636,akva!K:K,0),0),"")</f>
        <v/>
      </c>
      <c r="H636" s="10" t="str">
        <f>IFERROR(INDEX('04-07'!N:N,MATCH(B636,'04-07'!C:C,0),0),"")</f>
        <v/>
      </c>
      <c r="I636" s="10" t="str">
        <f>IFERROR(INDEX('04-21'!X:X,MATCH(B636,'04-21'!Z:Z,0),0),"")</f>
        <v/>
      </c>
      <c r="J636" s="10" t="str">
        <f>IFERROR(INDEX('04-28'!M:M,MATCH(B636,'04-28'!O:O,0),0),"")</f>
        <v/>
      </c>
      <c r="K636" s="10" t="str">
        <f>IFERROR(INDEX('05-26'!Y:Y,MATCH(B636,'05-26'!AA:AA,0),0),"")</f>
        <v/>
      </c>
      <c r="L636" s="10" t="str">
        <f>IFERROR(INDEX('06-16'!X:X,MATCH(B636,'06-16'!Z:Z,0),0),"")</f>
        <v/>
      </c>
      <c r="M636" s="10" t="str">
        <f>IFERROR(INDEX('07-08'!S:S,MATCH(B636,'07-08'!B:B,0),0),"")</f>
        <v/>
      </c>
      <c r="N636" s="10" t="str">
        <f>IFERROR(INDEX('07-21'!V:V,MATCH(B636,'07-21'!X:X,0),0),"")</f>
        <v/>
      </c>
      <c r="O636" s="10" t="str">
        <f>IFERROR(INDEX('08-04'!H:H,MATCH(B636,'08-04'!I:I,0),0),"")</f>
        <v/>
      </c>
      <c r="P636" s="10" t="str">
        <f>IFERROR(INDEX('08-05'!R:R,MATCH(B636,'08-05'!S:S,0),0),"")</f>
        <v/>
      </c>
      <c r="Q636" s="10" t="str">
        <f>IFERROR(INDEX('08-18'!U:U,MATCH(B636,'08-18'!V:V,0),0),"")</f>
        <v/>
      </c>
      <c r="R636" s="5">
        <f>IFERROR(INDEX('09-01'!M:M,MATCH(B636,'09-01'!N:N,0),0),"")</f>
        <v>596</v>
      </c>
      <c r="S636" s="9">
        <f t="shared" si="31"/>
        <v>1</v>
      </c>
      <c r="T636" s="44">
        <f t="shared" si="32"/>
        <v>596</v>
      </c>
      <c r="U636" s="44">
        <f t="shared" si="33"/>
        <v>596</v>
      </c>
      <c r="V636" s="44" t="str">
        <f>IFERROR(SUMPRODUCT(LARGE(G636:R636,{1;2;3;4;5})),"NA")</f>
        <v>NA</v>
      </c>
      <c r="W636" s="45" t="str">
        <f>IFERROR(SUMPRODUCT(LARGE(G636:R636,{1;2;3;4;5;6;7;8;9;10})),"NA")</f>
        <v>NA</v>
      </c>
    </row>
    <row r="637" spans="1:23" s="25" customFormat="1" x14ac:dyDescent="0.25">
      <c r="A637" s="14">
        <v>634</v>
      </c>
      <c r="B637" s="2" t="s">
        <v>1921</v>
      </c>
      <c r="C637" s="1"/>
      <c r="D637" s="1"/>
      <c r="E637" s="1"/>
      <c r="F637" s="2"/>
      <c r="G637" s="9" t="str">
        <f>IFERROR(INDEX(akva!I:I,MATCH(B637,akva!K:K,0),0),"")</f>
        <v/>
      </c>
      <c r="H637" s="10" t="str">
        <f>IFERROR(INDEX('04-07'!N:N,MATCH(B637,'04-07'!C:C,0),0),"")</f>
        <v/>
      </c>
      <c r="I637" s="10" t="str">
        <f>IFERROR(INDEX('04-21'!X:X,MATCH(B637,'04-21'!Z:Z,0),0),"")</f>
        <v/>
      </c>
      <c r="J637" s="10" t="str">
        <f>IFERROR(INDEX('04-28'!M:M,MATCH(B637,'04-28'!O:O,0),0),"")</f>
        <v/>
      </c>
      <c r="K637" s="10" t="str">
        <f>IFERROR(INDEX('05-26'!Y:Y,MATCH(B637,'05-26'!AA:AA,0),0),"")</f>
        <v/>
      </c>
      <c r="L637" s="10">
        <f>IFERROR(INDEX('06-16'!X:X,MATCH(B637,'06-16'!Z:Z,0),0),"")</f>
        <v>594</v>
      </c>
      <c r="M637" s="10" t="str">
        <f>IFERROR(INDEX('07-08'!S:S,MATCH(B637,'07-08'!B:B,0),0),"")</f>
        <v/>
      </c>
      <c r="N637" s="10" t="str">
        <f>IFERROR(INDEX('07-21'!V:V,MATCH(B637,'07-21'!X:X,0),0),"")</f>
        <v/>
      </c>
      <c r="O637" s="10" t="str">
        <f>IFERROR(INDEX('08-04'!H:H,MATCH(B637,'08-04'!I:I,0),0),"")</f>
        <v/>
      </c>
      <c r="P637" s="10" t="str">
        <f>IFERROR(INDEX('08-05'!R:R,MATCH(B637,'08-05'!S:S,0),0),"")</f>
        <v/>
      </c>
      <c r="Q637" s="10" t="str">
        <f>IFERROR(INDEX('08-18'!U:U,MATCH(B637,'08-18'!V:V,0),0),"")</f>
        <v/>
      </c>
      <c r="R637" s="5" t="str">
        <f>IFERROR(INDEX('09-01'!M:M,MATCH(B637,'09-01'!N:N,0),0),"")</f>
        <v/>
      </c>
      <c r="S637" s="9">
        <f t="shared" si="31"/>
        <v>1</v>
      </c>
      <c r="T637" s="44">
        <f t="shared" si="32"/>
        <v>594</v>
      </c>
      <c r="U637" s="44">
        <f t="shared" si="33"/>
        <v>594</v>
      </c>
      <c r="V637" s="44" t="str">
        <f>IFERROR(SUMPRODUCT(LARGE(G637:R637,{1;2;3;4;5})),"NA")</f>
        <v>NA</v>
      </c>
      <c r="W637" s="45" t="str">
        <f>IFERROR(SUMPRODUCT(LARGE(G637:R637,{1;2;3;4;5;6;7;8;9;10})),"NA")</f>
        <v>NA</v>
      </c>
    </row>
    <row r="638" spans="1:23" s="25" customFormat="1" x14ac:dyDescent="0.25">
      <c r="A638" s="14">
        <v>635</v>
      </c>
      <c r="B638" s="2" t="s">
        <v>1429</v>
      </c>
      <c r="C638" s="1"/>
      <c r="D638" s="1"/>
      <c r="E638" s="1"/>
      <c r="F638" s="2"/>
      <c r="G638" s="9" t="str">
        <f>IFERROR(INDEX(akva!I:I,MATCH(B638,akva!K:K,0),0),"")</f>
        <v/>
      </c>
      <c r="H638" s="10" t="str">
        <f>IFERROR(INDEX('04-07'!N:N,MATCH(B638,'04-07'!C:C,0),0),"")</f>
        <v/>
      </c>
      <c r="I638" s="10" t="str">
        <f>IFERROR(INDEX('04-21'!X:X,MATCH(B638,'04-21'!Z:Z,0),0),"")</f>
        <v/>
      </c>
      <c r="J638" s="10">
        <f>IFERROR(INDEX('04-28'!M:M,MATCH(B638,'04-28'!O:O,0),0),"")</f>
        <v>591</v>
      </c>
      <c r="K638" s="10" t="str">
        <f>IFERROR(INDEX('05-26'!Y:Y,MATCH(B638,'05-26'!AA:AA,0),0),"")</f>
        <v/>
      </c>
      <c r="L638" s="10" t="str">
        <f>IFERROR(INDEX('06-16'!X:X,MATCH(B638,'06-16'!Z:Z,0),0),"")</f>
        <v/>
      </c>
      <c r="M638" s="10" t="str">
        <f>IFERROR(INDEX('07-08'!S:S,MATCH(B638,'07-08'!B:B,0),0),"")</f>
        <v/>
      </c>
      <c r="N638" s="10" t="str">
        <f>IFERROR(INDEX('07-21'!V:V,MATCH(B638,'07-21'!X:X,0),0),"")</f>
        <v/>
      </c>
      <c r="O638" s="10" t="str">
        <f>IFERROR(INDEX('08-04'!H:H,MATCH(B638,'08-04'!I:I,0),0),"")</f>
        <v/>
      </c>
      <c r="P638" s="10" t="str">
        <f>IFERROR(INDEX('08-05'!R:R,MATCH(B638,'08-05'!S:S,0),0),"")</f>
        <v/>
      </c>
      <c r="Q638" s="10" t="str">
        <f>IFERROR(INDEX('08-18'!U:U,MATCH(B638,'08-18'!V:V,0),0),"")</f>
        <v/>
      </c>
      <c r="R638" s="5" t="str">
        <f>IFERROR(INDEX('09-01'!M:M,MATCH(B638,'09-01'!N:N,0),0),"")</f>
        <v/>
      </c>
      <c r="S638" s="9">
        <f t="shared" si="31"/>
        <v>1</v>
      </c>
      <c r="T638" s="44">
        <f t="shared" si="32"/>
        <v>591</v>
      </c>
      <c r="U638" s="44">
        <f t="shared" si="33"/>
        <v>591</v>
      </c>
      <c r="V638" s="44" t="str">
        <f>IFERROR(SUMPRODUCT(LARGE(G638:R638,{1;2;3;4;5})),"NA")</f>
        <v>NA</v>
      </c>
      <c r="W638" s="45" t="str">
        <f>IFERROR(SUMPRODUCT(LARGE(G638:R638,{1;2;3;4;5;6;7;8;9;10})),"NA")</f>
        <v>NA</v>
      </c>
    </row>
    <row r="639" spans="1:23" s="25" customFormat="1" x14ac:dyDescent="0.25">
      <c r="A639" s="14">
        <v>636</v>
      </c>
      <c r="B639" s="2" t="s">
        <v>1489</v>
      </c>
      <c r="C639" s="1"/>
      <c r="D639" s="1"/>
      <c r="E639" s="1"/>
      <c r="F639" s="2"/>
      <c r="G639" s="9" t="str">
        <f>IFERROR(INDEX(akva!I:I,MATCH(B639,akva!K:K,0),0),"")</f>
        <v/>
      </c>
      <c r="H639" s="10" t="str">
        <f>IFERROR(INDEX('04-07'!N:N,MATCH(B639,'04-07'!C:C,0),0),"")</f>
        <v/>
      </c>
      <c r="I639" s="10" t="str">
        <f>IFERROR(INDEX('04-21'!X:X,MATCH(B639,'04-21'!Z:Z,0),0),"")</f>
        <v/>
      </c>
      <c r="J639" s="10">
        <f>IFERROR(INDEX('04-28'!M:M,MATCH(B639,'04-28'!O:O,0),0),"")</f>
        <v>589</v>
      </c>
      <c r="K639" s="10" t="str">
        <f>IFERROR(INDEX('05-26'!Y:Y,MATCH(B639,'05-26'!AA:AA,0),0),"")</f>
        <v/>
      </c>
      <c r="L639" s="10" t="str">
        <f>IFERROR(INDEX('06-16'!X:X,MATCH(B639,'06-16'!Z:Z,0),0),"")</f>
        <v/>
      </c>
      <c r="M639" s="10" t="str">
        <f>IFERROR(INDEX('07-08'!S:S,MATCH(B639,'07-08'!B:B,0),0),"")</f>
        <v/>
      </c>
      <c r="N639" s="10" t="str">
        <f>IFERROR(INDEX('07-21'!V:V,MATCH(B639,'07-21'!X:X,0),0),"")</f>
        <v/>
      </c>
      <c r="O639" s="10" t="str">
        <f>IFERROR(INDEX('08-04'!H:H,MATCH(B639,'08-04'!I:I,0),0),"")</f>
        <v/>
      </c>
      <c r="P639" s="10" t="str">
        <f>IFERROR(INDEX('08-05'!R:R,MATCH(B639,'08-05'!S:S,0),0),"")</f>
        <v/>
      </c>
      <c r="Q639" s="10" t="str">
        <f>IFERROR(INDEX('08-18'!U:U,MATCH(B639,'08-18'!V:V,0),0),"")</f>
        <v/>
      </c>
      <c r="R639" s="5" t="str">
        <f>IFERROR(INDEX('09-01'!M:M,MATCH(B639,'09-01'!N:N,0),0),"")</f>
        <v/>
      </c>
      <c r="S639" s="9">
        <f t="shared" si="31"/>
        <v>1</v>
      </c>
      <c r="T639" s="44">
        <f t="shared" si="32"/>
        <v>589</v>
      </c>
      <c r="U639" s="44">
        <f t="shared" si="33"/>
        <v>589</v>
      </c>
      <c r="V639" s="44" t="str">
        <f>IFERROR(SUMPRODUCT(LARGE(G639:R639,{1;2;3;4;5})),"NA")</f>
        <v>NA</v>
      </c>
      <c r="W639" s="45" t="str">
        <f>IFERROR(SUMPRODUCT(LARGE(G639:R639,{1;2;3;4;5;6;7;8;9;10})),"NA")</f>
        <v>NA</v>
      </c>
    </row>
    <row r="640" spans="1:23" s="25" customFormat="1" x14ac:dyDescent="0.25">
      <c r="A640" s="14">
        <v>637</v>
      </c>
      <c r="B640" s="2" t="s">
        <v>2325</v>
      </c>
      <c r="C640" s="1"/>
      <c r="D640" s="1"/>
      <c r="E640" s="1"/>
      <c r="F640" s="2"/>
      <c r="G640" s="9" t="str">
        <f>IFERROR(INDEX(akva!I:I,MATCH(B640,akva!K:K,0),0),"")</f>
        <v/>
      </c>
      <c r="H640" s="10" t="str">
        <f>IFERROR(INDEX('04-07'!N:N,MATCH(B640,'04-07'!C:C,0),0),"")</f>
        <v/>
      </c>
      <c r="I640" s="10" t="str">
        <f>IFERROR(INDEX('04-21'!X:X,MATCH(B640,'04-21'!Z:Z,0),0),"")</f>
        <v/>
      </c>
      <c r="J640" s="10" t="str">
        <f>IFERROR(INDEX('04-28'!M:M,MATCH(B640,'04-28'!O:O,0),0),"")</f>
        <v/>
      </c>
      <c r="K640" s="10" t="str">
        <f>IFERROR(INDEX('05-26'!Y:Y,MATCH(B640,'05-26'!AA:AA,0),0),"")</f>
        <v/>
      </c>
      <c r="L640" s="10" t="str">
        <f>IFERROR(INDEX('06-16'!X:X,MATCH(B640,'06-16'!Z:Z,0),0),"")</f>
        <v/>
      </c>
      <c r="M640" s="10" t="str">
        <f>IFERROR(INDEX('07-08'!S:S,MATCH(B640,'07-08'!B:B,0),0),"")</f>
        <v/>
      </c>
      <c r="N640" s="10">
        <f>IFERROR(INDEX('07-21'!V:V,MATCH(B640,'07-21'!X:X,0),0),"")</f>
        <v>588</v>
      </c>
      <c r="O640" s="10" t="str">
        <f>IFERROR(INDEX('08-04'!H:H,MATCH(B640,'08-04'!I:I,0),0),"")</f>
        <v/>
      </c>
      <c r="P640" s="10" t="str">
        <f>IFERROR(INDEX('08-05'!R:R,MATCH(B640,'08-05'!S:S,0),0),"")</f>
        <v/>
      </c>
      <c r="Q640" s="10" t="str">
        <f>IFERROR(INDEX('08-18'!U:U,MATCH(B640,'08-18'!V:V,0),0),"")</f>
        <v/>
      </c>
      <c r="R640" s="5" t="str">
        <f>IFERROR(INDEX('09-01'!M:M,MATCH(B640,'09-01'!N:N,0),0),"")</f>
        <v/>
      </c>
      <c r="S640" s="9">
        <f t="shared" si="31"/>
        <v>1</v>
      </c>
      <c r="T640" s="44">
        <f t="shared" si="32"/>
        <v>588</v>
      </c>
      <c r="U640" s="44">
        <f t="shared" si="33"/>
        <v>588</v>
      </c>
      <c r="V640" s="44" t="str">
        <f>IFERROR(SUMPRODUCT(LARGE(G640:R640,{1;2;3;4;5})),"NA")</f>
        <v>NA</v>
      </c>
      <c r="W640" s="45" t="str">
        <f>IFERROR(SUMPRODUCT(LARGE(G640:R640,{1;2;3;4;5;6;7;8;9;10})),"NA")</f>
        <v>NA</v>
      </c>
    </row>
    <row r="641" spans="1:23" s="25" customFormat="1" x14ac:dyDescent="0.25">
      <c r="A641" s="14">
        <v>638</v>
      </c>
      <c r="B641" s="2" t="s">
        <v>2342</v>
      </c>
      <c r="C641" s="1"/>
      <c r="D641" s="1"/>
      <c r="E641" s="1"/>
      <c r="F641" s="2"/>
      <c r="G641" s="9" t="str">
        <f>IFERROR(INDEX(akva!I:I,MATCH(B641,akva!K:K,0),0),"")</f>
        <v/>
      </c>
      <c r="H641" s="10" t="str">
        <f>IFERROR(INDEX('04-07'!N:N,MATCH(B641,'04-07'!C:C,0),0),"")</f>
        <v/>
      </c>
      <c r="I641" s="10" t="str">
        <f>IFERROR(INDEX('04-21'!X:X,MATCH(B641,'04-21'!Z:Z,0),0),"")</f>
        <v/>
      </c>
      <c r="J641" s="10" t="str">
        <f>IFERROR(INDEX('04-28'!M:M,MATCH(B641,'04-28'!O:O,0),0),"")</f>
        <v/>
      </c>
      <c r="K641" s="10" t="str">
        <f>IFERROR(INDEX('05-26'!Y:Y,MATCH(B641,'05-26'!AA:AA,0),0),"")</f>
        <v/>
      </c>
      <c r="L641" s="10" t="str">
        <f>IFERROR(INDEX('06-16'!X:X,MATCH(B641,'06-16'!Z:Z,0),0),"")</f>
        <v/>
      </c>
      <c r="M641" s="10" t="str">
        <f>IFERROR(INDEX('07-08'!S:S,MATCH(B641,'07-08'!B:B,0),0),"")</f>
        <v/>
      </c>
      <c r="N641" s="10">
        <f>IFERROR(INDEX('07-21'!V:V,MATCH(B641,'07-21'!X:X,0),0),"")</f>
        <v>588</v>
      </c>
      <c r="O641" s="10" t="str">
        <f>IFERROR(INDEX('08-04'!H:H,MATCH(B641,'08-04'!I:I,0),0),"")</f>
        <v/>
      </c>
      <c r="P641" s="10" t="str">
        <f>IFERROR(INDEX('08-05'!R:R,MATCH(B641,'08-05'!S:S,0),0),"")</f>
        <v/>
      </c>
      <c r="Q641" s="10" t="str">
        <f>IFERROR(INDEX('08-18'!U:U,MATCH(B641,'08-18'!V:V,0),0),"")</f>
        <v/>
      </c>
      <c r="R641" s="5" t="str">
        <f>IFERROR(INDEX('09-01'!M:M,MATCH(B641,'09-01'!N:N,0),0),"")</f>
        <v/>
      </c>
      <c r="S641" s="9">
        <f t="shared" si="31"/>
        <v>1</v>
      </c>
      <c r="T641" s="44">
        <f t="shared" si="32"/>
        <v>588</v>
      </c>
      <c r="U641" s="44">
        <f t="shared" si="33"/>
        <v>588</v>
      </c>
      <c r="V641" s="44" t="str">
        <f>IFERROR(SUMPRODUCT(LARGE(G641:R641,{1;2;3;4;5})),"NA")</f>
        <v>NA</v>
      </c>
      <c r="W641" s="45" t="str">
        <f>IFERROR(SUMPRODUCT(LARGE(G641:R641,{1;2;3;4;5;6;7;8;9;10})),"NA")</f>
        <v>NA</v>
      </c>
    </row>
    <row r="642" spans="1:23" s="25" customFormat="1" x14ac:dyDescent="0.25">
      <c r="A642" s="14">
        <v>639</v>
      </c>
      <c r="B642" s="2" t="s">
        <v>2157</v>
      </c>
      <c r="C642" s="1"/>
      <c r="D642" s="1"/>
      <c r="E642" s="1"/>
      <c r="F642" s="2"/>
      <c r="G642" s="9" t="str">
        <f>IFERROR(INDEX(akva!I:I,MATCH(B642,akva!K:K,0),0),"")</f>
        <v/>
      </c>
      <c r="H642" s="10" t="str">
        <f>IFERROR(INDEX('04-07'!N:N,MATCH(B642,'04-07'!C:C,0),0),"")</f>
        <v/>
      </c>
      <c r="I642" s="10" t="str">
        <f>IFERROR(INDEX('04-21'!X:X,MATCH(B642,'04-21'!Z:Z,0),0),"")</f>
        <v/>
      </c>
      <c r="J642" s="10" t="str">
        <f>IFERROR(INDEX('04-28'!M:M,MATCH(B642,'04-28'!O:O,0),0),"")</f>
        <v/>
      </c>
      <c r="K642" s="10" t="str">
        <f>IFERROR(INDEX('05-26'!Y:Y,MATCH(B642,'05-26'!AA:AA,0),0),"")</f>
        <v/>
      </c>
      <c r="L642" s="10" t="str">
        <f>IFERROR(INDEX('06-16'!X:X,MATCH(B642,'06-16'!Z:Z,0),0),"")</f>
        <v/>
      </c>
      <c r="M642" s="10">
        <f>IFERROR(INDEX('07-08'!S:S,MATCH(B642,'07-08'!B:B,0),0),"")</f>
        <v>587</v>
      </c>
      <c r="N642" s="10" t="str">
        <f>IFERROR(INDEX('07-21'!V:V,MATCH(B642,'07-21'!X:X,0),0),"")</f>
        <v/>
      </c>
      <c r="O642" s="10" t="str">
        <f>IFERROR(INDEX('08-04'!H:H,MATCH(B642,'08-04'!I:I,0),0),"")</f>
        <v/>
      </c>
      <c r="P642" s="10" t="str">
        <f>IFERROR(INDEX('08-05'!R:R,MATCH(B642,'08-05'!S:S,0),0),"")</f>
        <v/>
      </c>
      <c r="Q642" s="10" t="str">
        <f>IFERROR(INDEX('08-18'!U:U,MATCH(B642,'08-18'!V:V,0),0),"")</f>
        <v/>
      </c>
      <c r="R642" s="5" t="str">
        <f>IFERROR(INDEX('09-01'!M:M,MATCH(B642,'09-01'!N:N,0),0),"")</f>
        <v/>
      </c>
      <c r="S642" s="9">
        <f t="shared" si="31"/>
        <v>1</v>
      </c>
      <c r="T642" s="44">
        <f t="shared" si="32"/>
        <v>587</v>
      </c>
      <c r="U642" s="44">
        <f t="shared" si="33"/>
        <v>587</v>
      </c>
      <c r="V642" s="44" t="str">
        <f>IFERROR(SUMPRODUCT(LARGE(G642:R642,{1;2;3;4;5})),"NA")</f>
        <v>NA</v>
      </c>
      <c r="W642" s="45" t="str">
        <f>IFERROR(SUMPRODUCT(LARGE(G642:R642,{1;2;3;4;5;6;7;8;9;10})),"NA")</f>
        <v>NA</v>
      </c>
    </row>
    <row r="643" spans="1:23" s="25" customFormat="1" x14ac:dyDescent="0.25">
      <c r="A643" s="14">
        <v>640</v>
      </c>
      <c r="B643" s="2" t="s">
        <v>1492</v>
      </c>
      <c r="C643" s="1"/>
      <c r="D643" s="1"/>
      <c r="E643" s="1"/>
      <c r="F643" s="2"/>
      <c r="G643" s="9" t="str">
        <f>IFERROR(INDEX(akva!I:I,MATCH(B643,akva!K:K,0),0),"")</f>
        <v/>
      </c>
      <c r="H643" s="10" t="str">
        <f>IFERROR(INDEX('04-07'!N:N,MATCH(B643,'04-07'!C:C,0),0),"")</f>
        <v/>
      </c>
      <c r="I643" s="10" t="str">
        <f>IFERROR(INDEX('04-21'!X:X,MATCH(B643,'04-21'!Z:Z,0),0),"")</f>
        <v/>
      </c>
      <c r="J643" s="10">
        <f>IFERROR(INDEX('04-28'!M:M,MATCH(B643,'04-28'!O:O,0),0),"")</f>
        <v>587</v>
      </c>
      <c r="K643" s="10" t="str">
        <f>IFERROR(INDEX('05-26'!Y:Y,MATCH(B643,'05-26'!AA:AA,0),0),"")</f>
        <v/>
      </c>
      <c r="L643" s="10" t="str">
        <f>IFERROR(INDEX('06-16'!X:X,MATCH(B643,'06-16'!Z:Z,0),0),"")</f>
        <v/>
      </c>
      <c r="M643" s="10" t="str">
        <f>IFERROR(INDEX('07-08'!S:S,MATCH(B643,'07-08'!B:B,0),0),"")</f>
        <v/>
      </c>
      <c r="N643" s="10" t="str">
        <f>IFERROR(INDEX('07-21'!V:V,MATCH(B643,'07-21'!X:X,0),0),"")</f>
        <v/>
      </c>
      <c r="O643" s="10" t="str">
        <f>IFERROR(INDEX('08-04'!H:H,MATCH(B643,'08-04'!I:I,0),0),"")</f>
        <v/>
      </c>
      <c r="P643" s="10" t="str">
        <f>IFERROR(INDEX('08-05'!R:R,MATCH(B643,'08-05'!S:S,0),0),"")</f>
        <v/>
      </c>
      <c r="Q643" s="10" t="str">
        <f>IFERROR(INDEX('08-18'!U:U,MATCH(B643,'08-18'!V:V,0),0),"")</f>
        <v/>
      </c>
      <c r="R643" s="5" t="str">
        <f>IFERROR(INDEX('09-01'!M:M,MATCH(B643,'09-01'!N:N,0),0),"")</f>
        <v/>
      </c>
      <c r="S643" s="9">
        <f t="shared" si="31"/>
        <v>1</v>
      </c>
      <c r="T643" s="44">
        <f t="shared" si="32"/>
        <v>587</v>
      </c>
      <c r="U643" s="44">
        <f t="shared" si="33"/>
        <v>587</v>
      </c>
      <c r="V643" s="44" t="str">
        <f>IFERROR(SUMPRODUCT(LARGE(G643:R643,{1;2;3;4;5})),"NA")</f>
        <v>NA</v>
      </c>
      <c r="W643" s="45" t="str">
        <f>IFERROR(SUMPRODUCT(LARGE(G643:R643,{1;2;3;4;5;6;7;8;9;10})),"NA")</f>
        <v>NA</v>
      </c>
    </row>
    <row r="644" spans="1:23" s="25" customFormat="1" x14ac:dyDescent="0.25">
      <c r="A644" s="14">
        <v>641</v>
      </c>
      <c r="B644" s="2" t="s">
        <v>2821</v>
      </c>
      <c r="C644" s="1"/>
      <c r="D644" s="1"/>
      <c r="E644" s="1"/>
      <c r="F644" s="2"/>
      <c r="G644" s="9" t="str">
        <f>IFERROR(INDEX(akva!I:I,MATCH(B644,akva!K:K,0),0),"")</f>
        <v/>
      </c>
      <c r="H644" s="10" t="str">
        <f>IFERROR(INDEX('04-07'!N:N,MATCH(B644,'04-07'!C:C,0),0),"")</f>
        <v/>
      </c>
      <c r="I644" s="10" t="str">
        <f>IFERROR(INDEX('04-21'!X:X,MATCH(B644,'04-21'!Z:Z,0),0),"")</f>
        <v/>
      </c>
      <c r="J644" s="10" t="str">
        <f>IFERROR(INDEX('04-28'!M:M,MATCH(B644,'04-28'!O:O,0),0),"")</f>
        <v/>
      </c>
      <c r="K644" s="10" t="str">
        <f>IFERROR(INDEX('05-26'!Y:Y,MATCH(B644,'05-26'!AA:AA,0),0),"")</f>
        <v/>
      </c>
      <c r="L644" s="10" t="str">
        <f>IFERROR(INDEX('06-16'!X:X,MATCH(B644,'06-16'!Z:Z,0),0),"")</f>
        <v/>
      </c>
      <c r="M644" s="10" t="str">
        <f>IFERROR(INDEX('07-08'!S:S,MATCH(B644,'07-08'!B:B,0),0),"")</f>
        <v/>
      </c>
      <c r="N644" s="10" t="str">
        <f>IFERROR(INDEX('07-21'!V:V,MATCH(B644,'07-21'!X:X,0),0),"")</f>
        <v/>
      </c>
      <c r="O644" s="10" t="str">
        <f>IFERROR(INDEX('08-04'!H:H,MATCH(B644,'08-04'!I:I,0),0),"")</f>
        <v/>
      </c>
      <c r="P644" s="10" t="str">
        <f>IFERROR(INDEX('08-05'!R:R,MATCH(B644,'08-05'!S:S,0),0),"")</f>
        <v/>
      </c>
      <c r="Q644" s="10">
        <f>IFERROR(INDEX('08-18'!U:U,MATCH(B644,'08-18'!V:V,0),0),"")</f>
        <v>587</v>
      </c>
      <c r="R644" s="5" t="str">
        <f>IFERROR(INDEX('09-01'!M:M,MATCH(B644,'09-01'!N:N,0),0),"")</f>
        <v/>
      </c>
      <c r="S644" s="9">
        <f t="shared" ref="S644:S707" si="34">COUNTIF(G644:R644,"&gt;0")</f>
        <v>1</v>
      </c>
      <c r="T644" s="44">
        <f t="shared" ref="T644:T707" si="35">SUM(G644:R644)</f>
        <v>587</v>
      </c>
      <c r="U644" s="44">
        <f t="shared" si="33"/>
        <v>587</v>
      </c>
      <c r="V644" s="44" t="str">
        <f>IFERROR(SUMPRODUCT(LARGE(G644:R644,{1;2;3;4;5})),"NA")</f>
        <v>NA</v>
      </c>
      <c r="W644" s="45" t="str">
        <f>IFERROR(SUMPRODUCT(LARGE(G644:R644,{1;2;3;4;5;6;7;8;9;10})),"NA")</f>
        <v>NA</v>
      </c>
    </row>
    <row r="645" spans="1:23" s="25" customFormat="1" x14ac:dyDescent="0.25">
      <c r="A645" s="14">
        <v>642</v>
      </c>
      <c r="B645" s="2" t="s">
        <v>829</v>
      </c>
      <c r="C645" s="1"/>
      <c r="D645" s="1"/>
      <c r="E645" s="1"/>
      <c r="F645" s="2"/>
      <c r="G645" s="9">
        <f>IFERROR(INDEX(akva!I:I,MATCH(B645,akva!K:K,0),0),"")</f>
        <v>586</v>
      </c>
      <c r="H645" s="10" t="str">
        <f>IFERROR(INDEX('04-07'!N:N,MATCH(B645,'04-07'!C:C,0),0),"")</f>
        <v/>
      </c>
      <c r="I645" s="10" t="str">
        <f>IFERROR(INDEX('04-21'!X:X,MATCH(B645,'04-21'!Z:Z,0),0),"")</f>
        <v/>
      </c>
      <c r="J645" s="10" t="str">
        <f>IFERROR(INDEX('04-28'!M:M,MATCH(B645,'04-28'!O:O,0),0),"")</f>
        <v/>
      </c>
      <c r="K645" s="10" t="str">
        <f>IFERROR(INDEX('05-26'!Y:Y,MATCH(B645,'05-26'!AA:AA,0),0),"")</f>
        <v/>
      </c>
      <c r="L645" s="10" t="str">
        <f>IFERROR(INDEX('06-16'!X:X,MATCH(B645,'06-16'!Z:Z,0),0),"")</f>
        <v/>
      </c>
      <c r="M645" s="10" t="str">
        <f>IFERROR(INDEX('07-08'!S:S,MATCH(B645,'07-08'!B:B,0),0),"")</f>
        <v/>
      </c>
      <c r="N645" s="10" t="str">
        <f>IFERROR(INDEX('07-21'!V:V,MATCH(B645,'07-21'!X:X,0),0),"")</f>
        <v/>
      </c>
      <c r="O645" s="10" t="str">
        <f>IFERROR(INDEX('08-04'!H:H,MATCH(B645,'08-04'!I:I,0),0),"")</f>
        <v/>
      </c>
      <c r="P645" s="10" t="str">
        <f>IFERROR(INDEX('08-05'!R:R,MATCH(B645,'08-05'!S:S,0),0),"")</f>
        <v/>
      </c>
      <c r="Q645" s="10" t="str">
        <f>IFERROR(INDEX('08-18'!U:U,MATCH(B645,'08-18'!V:V,0),0),"")</f>
        <v/>
      </c>
      <c r="R645" s="5" t="str">
        <f>IFERROR(INDEX('09-01'!M:M,MATCH(B645,'09-01'!N:N,0),0),"")</f>
        <v/>
      </c>
      <c r="S645" s="9">
        <f t="shared" si="34"/>
        <v>1</v>
      </c>
      <c r="T645" s="44">
        <f t="shared" si="35"/>
        <v>586</v>
      </c>
      <c r="U645" s="44">
        <f t="shared" si="33"/>
        <v>586</v>
      </c>
      <c r="V645" s="44" t="str">
        <f>IFERROR(SUMPRODUCT(LARGE(G645:R645,{1;2;3;4;5})),"NA")</f>
        <v>NA</v>
      </c>
      <c r="W645" s="45" t="str">
        <f>IFERROR(SUMPRODUCT(LARGE(G645:R645,{1;2;3;4;5;6;7;8;9;10})),"NA")</f>
        <v>NA</v>
      </c>
    </row>
    <row r="646" spans="1:23" s="25" customFormat="1" x14ac:dyDescent="0.25">
      <c r="A646" s="14">
        <v>643</v>
      </c>
      <c r="B646" s="2" t="s">
        <v>2159</v>
      </c>
      <c r="C646" s="1"/>
      <c r="D646" s="1"/>
      <c r="E646" s="1"/>
      <c r="F646" s="2"/>
      <c r="G646" s="9" t="str">
        <f>IFERROR(INDEX(akva!I:I,MATCH(B646,akva!K:K,0),0),"")</f>
        <v/>
      </c>
      <c r="H646" s="10" t="str">
        <f>IFERROR(INDEX('04-07'!N:N,MATCH(B646,'04-07'!C:C,0),0),"")</f>
        <v/>
      </c>
      <c r="I646" s="10" t="str">
        <f>IFERROR(INDEX('04-21'!X:X,MATCH(B646,'04-21'!Z:Z,0),0),"")</f>
        <v/>
      </c>
      <c r="J646" s="10" t="str">
        <f>IFERROR(INDEX('04-28'!M:M,MATCH(B646,'04-28'!O:O,0),0),"")</f>
        <v/>
      </c>
      <c r="K646" s="10" t="str">
        <f>IFERROR(INDEX('05-26'!Y:Y,MATCH(B646,'05-26'!AA:AA,0),0),"")</f>
        <v/>
      </c>
      <c r="L646" s="10" t="str">
        <f>IFERROR(INDEX('06-16'!X:X,MATCH(B646,'06-16'!Z:Z,0),0),"")</f>
        <v/>
      </c>
      <c r="M646" s="10">
        <f>IFERROR(INDEX('07-08'!S:S,MATCH(B646,'07-08'!B:B,0),0),"")</f>
        <v>583</v>
      </c>
      <c r="N646" s="10" t="str">
        <f>IFERROR(INDEX('07-21'!V:V,MATCH(B646,'07-21'!X:X,0),0),"")</f>
        <v/>
      </c>
      <c r="O646" s="10" t="str">
        <f>IFERROR(INDEX('08-04'!H:H,MATCH(B646,'08-04'!I:I,0),0),"")</f>
        <v/>
      </c>
      <c r="P646" s="10" t="str">
        <f>IFERROR(INDEX('08-05'!R:R,MATCH(B646,'08-05'!S:S,0),0),"")</f>
        <v/>
      </c>
      <c r="Q646" s="10" t="str">
        <f>IFERROR(INDEX('08-18'!U:U,MATCH(B646,'08-18'!V:V,0),0),"")</f>
        <v/>
      </c>
      <c r="R646" s="5" t="str">
        <f>IFERROR(INDEX('09-01'!M:M,MATCH(B646,'09-01'!N:N,0),0),"")</f>
        <v/>
      </c>
      <c r="S646" s="9">
        <f t="shared" si="34"/>
        <v>1</v>
      </c>
      <c r="T646" s="44">
        <f t="shared" si="35"/>
        <v>583</v>
      </c>
      <c r="U646" s="44">
        <f t="shared" si="33"/>
        <v>583</v>
      </c>
      <c r="V646" s="44" t="str">
        <f>IFERROR(SUMPRODUCT(LARGE(G646:R646,{1;2;3;4;5})),"NA")</f>
        <v>NA</v>
      </c>
      <c r="W646" s="45" t="str">
        <f>IFERROR(SUMPRODUCT(LARGE(G646:R646,{1;2;3;4;5;6;7;8;9;10})),"NA")</f>
        <v>NA</v>
      </c>
    </row>
    <row r="647" spans="1:23" s="25" customFormat="1" x14ac:dyDescent="0.25">
      <c r="A647" s="14">
        <v>644</v>
      </c>
      <c r="B647" s="2" t="s">
        <v>2828</v>
      </c>
      <c r="C647" s="1"/>
      <c r="D647" s="1"/>
      <c r="E647" s="1"/>
      <c r="F647" s="2"/>
      <c r="G647" s="9" t="str">
        <f>IFERROR(INDEX(akva!I:I,MATCH(B647,akva!K:K,0),0),"")</f>
        <v/>
      </c>
      <c r="H647" s="10" t="str">
        <f>IFERROR(INDEX('04-07'!N:N,MATCH(B647,'04-07'!C:C,0),0),"")</f>
        <v/>
      </c>
      <c r="I647" s="10" t="str">
        <f>IFERROR(INDEX('04-21'!X:X,MATCH(B647,'04-21'!Z:Z,0),0),"")</f>
        <v/>
      </c>
      <c r="J647" s="10" t="str">
        <f>IFERROR(INDEX('04-28'!M:M,MATCH(B647,'04-28'!O:O,0),0),"")</f>
        <v/>
      </c>
      <c r="K647" s="10" t="str">
        <f>IFERROR(INDEX('05-26'!Y:Y,MATCH(B647,'05-26'!AA:AA,0),0),"")</f>
        <v/>
      </c>
      <c r="L647" s="10" t="str">
        <f>IFERROR(INDEX('06-16'!X:X,MATCH(B647,'06-16'!Z:Z,0),0),"")</f>
        <v/>
      </c>
      <c r="M647" s="10" t="str">
        <f>IFERROR(INDEX('07-08'!S:S,MATCH(B647,'07-08'!B:B,0),0),"")</f>
        <v/>
      </c>
      <c r="N647" s="10" t="str">
        <f>IFERROR(INDEX('07-21'!V:V,MATCH(B647,'07-21'!X:X,0),0),"")</f>
        <v/>
      </c>
      <c r="O647" s="10" t="str">
        <f>IFERROR(INDEX('08-04'!H:H,MATCH(B647,'08-04'!I:I,0),0),"")</f>
        <v/>
      </c>
      <c r="P647" s="10" t="str">
        <f>IFERROR(INDEX('08-05'!R:R,MATCH(B647,'08-05'!S:S,0),0),"")</f>
        <v/>
      </c>
      <c r="Q647" s="10">
        <f>IFERROR(INDEX('08-18'!U:U,MATCH(B647,'08-18'!V:V,0),0),"")</f>
        <v>583</v>
      </c>
      <c r="R647" s="5" t="str">
        <f>IFERROR(INDEX('09-01'!M:M,MATCH(B647,'09-01'!N:N,0),0),"")</f>
        <v/>
      </c>
      <c r="S647" s="9">
        <f t="shared" si="34"/>
        <v>1</v>
      </c>
      <c r="T647" s="44">
        <f t="shared" si="35"/>
        <v>583</v>
      </c>
      <c r="U647" s="44">
        <f t="shared" si="33"/>
        <v>583</v>
      </c>
      <c r="V647" s="44" t="str">
        <f>IFERROR(SUMPRODUCT(LARGE(G647:R647,{1;2;3;4;5})),"NA")</f>
        <v>NA</v>
      </c>
      <c r="W647" s="45" t="str">
        <f>IFERROR(SUMPRODUCT(LARGE(G647:R647,{1;2;3;4;5;6;7;8;9;10})),"NA")</f>
        <v>NA</v>
      </c>
    </row>
    <row r="648" spans="1:23" s="25" customFormat="1" x14ac:dyDescent="0.25">
      <c r="A648" s="14">
        <v>645</v>
      </c>
      <c r="B648" s="2" t="s">
        <v>2160</v>
      </c>
      <c r="C648" s="1"/>
      <c r="D648" s="1"/>
      <c r="E648" s="1"/>
      <c r="F648" s="2"/>
      <c r="G648" s="9" t="str">
        <f>IFERROR(INDEX(akva!I:I,MATCH(B648,akva!K:K,0),0),"")</f>
        <v/>
      </c>
      <c r="H648" s="10" t="str">
        <f>IFERROR(INDEX('04-07'!N:N,MATCH(B648,'04-07'!C:C,0),0),"")</f>
        <v/>
      </c>
      <c r="I648" s="10" t="str">
        <f>IFERROR(INDEX('04-21'!X:X,MATCH(B648,'04-21'!Z:Z,0),0),"")</f>
        <v/>
      </c>
      <c r="J648" s="10" t="str">
        <f>IFERROR(INDEX('04-28'!M:M,MATCH(B648,'04-28'!O:O,0),0),"")</f>
        <v/>
      </c>
      <c r="K648" s="10" t="str">
        <f>IFERROR(INDEX('05-26'!Y:Y,MATCH(B648,'05-26'!AA:AA,0),0),"")</f>
        <v/>
      </c>
      <c r="L648" s="10" t="str">
        <f>IFERROR(INDEX('06-16'!X:X,MATCH(B648,'06-16'!Z:Z,0),0),"")</f>
        <v/>
      </c>
      <c r="M648" s="10">
        <f>IFERROR(INDEX('07-08'!S:S,MATCH(B648,'07-08'!B:B,0),0),"")</f>
        <v>583</v>
      </c>
      <c r="N648" s="10" t="str">
        <f>IFERROR(INDEX('07-21'!V:V,MATCH(B648,'07-21'!X:X,0),0),"")</f>
        <v/>
      </c>
      <c r="O648" s="10" t="str">
        <f>IFERROR(INDEX('08-04'!H:H,MATCH(B648,'08-04'!I:I,0),0),"")</f>
        <v/>
      </c>
      <c r="P648" s="10" t="str">
        <f>IFERROR(INDEX('08-05'!R:R,MATCH(B648,'08-05'!S:S,0),0),"")</f>
        <v/>
      </c>
      <c r="Q648" s="10" t="str">
        <f>IFERROR(INDEX('08-18'!U:U,MATCH(B648,'08-18'!V:V,0),0),"")</f>
        <v/>
      </c>
      <c r="R648" s="5" t="str">
        <f>IFERROR(INDEX('09-01'!M:M,MATCH(B648,'09-01'!N:N,0),0),"")</f>
        <v/>
      </c>
      <c r="S648" s="9">
        <f t="shared" si="34"/>
        <v>1</v>
      </c>
      <c r="T648" s="44">
        <f t="shared" si="35"/>
        <v>583</v>
      </c>
      <c r="U648" s="44">
        <f t="shared" si="33"/>
        <v>583</v>
      </c>
      <c r="V648" s="44" t="str">
        <f>IFERROR(SUMPRODUCT(LARGE(G648:R648,{1;2;3;4;5})),"NA")</f>
        <v>NA</v>
      </c>
      <c r="W648" s="45" t="str">
        <f>IFERROR(SUMPRODUCT(LARGE(G648:R648,{1;2;3;4;5;6;7;8;9;10})),"NA")</f>
        <v>NA</v>
      </c>
    </row>
    <row r="649" spans="1:23" s="25" customFormat="1" x14ac:dyDescent="0.25">
      <c r="A649" s="14">
        <v>646</v>
      </c>
      <c r="B649" s="2" t="s">
        <v>785</v>
      </c>
      <c r="C649" s="1"/>
      <c r="D649" s="1"/>
      <c r="E649" s="1"/>
      <c r="F649" s="2"/>
      <c r="G649" s="9">
        <f>IFERROR(INDEX(akva!I:I,MATCH(B649,akva!K:K,0),0),"")</f>
        <v>582</v>
      </c>
      <c r="H649" s="10" t="str">
        <f>IFERROR(INDEX('04-07'!N:N,MATCH(B649,'04-07'!C:C,0),0),"")</f>
        <v/>
      </c>
      <c r="I649" s="10" t="str">
        <f>IFERROR(INDEX('04-21'!X:X,MATCH(B649,'04-21'!Z:Z,0),0),"")</f>
        <v/>
      </c>
      <c r="J649" s="10" t="str">
        <f>IFERROR(INDEX('04-28'!M:M,MATCH(B649,'04-28'!O:O,0),0),"")</f>
        <v/>
      </c>
      <c r="K649" s="10" t="str">
        <f>IFERROR(INDEX('05-26'!Y:Y,MATCH(B649,'05-26'!AA:AA,0),0),"")</f>
        <v/>
      </c>
      <c r="L649" s="10" t="str">
        <f>IFERROR(INDEX('06-16'!X:X,MATCH(B649,'06-16'!Z:Z,0),0),"")</f>
        <v/>
      </c>
      <c r="M649" s="10" t="str">
        <f>IFERROR(INDEX('07-08'!S:S,MATCH(B649,'07-08'!B:B,0),0),"")</f>
        <v/>
      </c>
      <c r="N649" s="10" t="str">
        <f>IFERROR(INDEX('07-21'!V:V,MATCH(B649,'07-21'!X:X,0),0),"")</f>
        <v/>
      </c>
      <c r="O649" s="10" t="str">
        <f>IFERROR(INDEX('08-04'!H:H,MATCH(B649,'08-04'!I:I,0),0),"")</f>
        <v/>
      </c>
      <c r="P649" s="10" t="str">
        <f>IFERROR(INDEX('08-05'!R:R,MATCH(B649,'08-05'!S:S,0),0),"")</f>
        <v/>
      </c>
      <c r="Q649" s="10" t="str">
        <f>IFERROR(INDEX('08-18'!U:U,MATCH(B649,'08-18'!V:V,0),0),"")</f>
        <v/>
      </c>
      <c r="R649" s="5" t="str">
        <f>IFERROR(INDEX('09-01'!M:M,MATCH(B649,'09-01'!N:N,0),0),"")</f>
        <v/>
      </c>
      <c r="S649" s="9">
        <f t="shared" si="34"/>
        <v>1</v>
      </c>
      <c r="T649" s="44">
        <f t="shared" si="35"/>
        <v>582</v>
      </c>
      <c r="U649" s="44">
        <f t="shared" si="33"/>
        <v>582</v>
      </c>
      <c r="V649" s="44" t="str">
        <f>IFERROR(SUMPRODUCT(LARGE(G649:R649,{1;2;3;4;5})),"NA")</f>
        <v>NA</v>
      </c>
      <c r="W649" s="45" t="str">
        <f>IFERROR(SUMPRODUCT(LARGE(G649:R649,{1;2;3;4;5;6;7;8;9;10})),"NA")</f>
        <v>NA</v>
      </c>
    </row>
    <row r="650" spans="1:23" s="25" customFormat="1" x14ac:dyDescent="0.25">
      <c r="A650" s="14">
        <v>647</v>
      </c>
      <c r="B650" s="2" t="s">
        <v>117</v>
      </c>
      <c r="C650" s="1"/>
      <c r="D650" s="1"/>
      <c r="E650" s="1"/>
      <c r="F650" s="2"/>
      <c r="G650" s="9" t="str">
        <f>IFERROR(INDEX(akva!I:I,MATCH(B650,akva!K:K,0),0),"")</f>
        <v/>
      </c>
      <c r="H650" s="10">
        <f>IFERROR(INDEX('04-07'!N:N,MATCH(B650,'04-07'!C:C,0),0),"")</f>
        <v>582</v>
      </c>
      <c r="I650" s="10" t="str">
        <f>IFERROR(INDEX('04-21'!X:X,MATCH(B650,'04-21'!Z:Z,0),0),"")</f>
        <v/>
      </c>
      <c r="J650" s="10" t="str">
        <f>IFERROR(INDEX('04-28'!M:M,MATCH(B650,'04-28'!O:O,0),0),"")</f>
        <v/>
      </c>
      <c r="K650" s="10" t="str">
        <f>IFERROR(INDEX('05-26'!Y:Y,MATCH(B650,'05-26'!AA:AA,0),0),"")</f>
        <v/>
      </c>
      <c r="L650" s="10" t="str">
        <f>IFERROR(INDEX('06-16'!X:X,MATCH(B650,'06-16'!Z:Z,0),0),"")</f>
        <v/>
      </c>
      <c r="M650" s="10" t="str">
        <f>IFERROR(INDEX('07-08'!S:S,MATCH(B650,'07-08'!B:B,0),0),"")</f>
        <v/>
      </c>
      <c r="N650" s="10" t="str">
        <f>IFERROR(INDEX('07-21'!V:V,MATCH(B650,'07-21'!X:X,0),0),"")</f>
        <v/>
      </c>
      <c r="O650" s="10" t="str">
        <f>IFERROR(INDEX('08-04'!H:H,MATCH(B650,'08-04'!I:I,0),0),"")</f>
        <v/>
      </c>
      <c r="P650" s="10" t="str">
        <f>IFERROR(INDEX('08-05'!R:R,MATCH(B650,'08-05'!S:S,0),0),"")</f>
        <v/>
      </c>
      <c r="Q650" s="10" t="str">
        <f>IFERROR(INDEX('08-18'!U:U,MATCH(B650,'08-18'!V:V,0),0),"")</f>
        <v/>
      </c>
      <c r="R650" s="5" t="str">
        <f>IFERROR(INDEX('09-01'!M:M,MATCH(B650,'09-01'!N:N,0),0),"")</f>
        <v/>
      </c>
      <c r="S650" s="9">
        <f t="shared" si="34"/>
        <v>1</v>
      </c>
      <c r="T650" s="44">
        <f t="shared" si="35"/>
        <v>582</v>
      </c>
      <c r="U650" s="44">
        <f t="shared" si="33"/>
        <v>582</v>
      </c>
      <c r="V650" s="44" t="str">
        <f>IFERROR(SUMPRODUCT(LARGE(G650:R650,{1;2;3;4;5})),"NA")</f>
        <v>NA</v>
      </c>
      <c r="W650" s="45" t="str">
        <f>IFERROR(SUMPRODUCT(LARGE(G650:R650,{1;2;3;4;5;6;7;8;9;10})),"NA")</f>
        <v>NA</v>
      </c>
    </row>
    <row r="651" spans="1:23" s="25" customFormat="1" x14ac:dyDescent="0.25">
      <c r="A651" s="14">
        <v>648</v>
      </c>
      <c r="B651" s="2" t="s">
        <v>3096</v>
      </c>
      <c r="C651" s="1"/>
      <c r="D651" s="1"/>
      <c r="E651" s="1"/>
      <c r="F651" s="2"/>
      <c r="G651" s="9" t="str">
        <f>IFERROR(INDEX(akva!I:I,MATCH(B651,akva!K:K,0),0),"")</f>
        <v/>
      </c>
      <c r="H651" s="10" t="str">
        <f>IFERROR(INDEX('04-07'!N:N,MATCH(B651,'04-07'!C:C,0),0),"")</f>
        <v/>
      </c>
      <c r="I651" s="10" t="str">
        <f>IFERROR(INDEX('04-21'!X:X,MATCH(B651,'04-21'!Z:Z,0),0),"")</f>
        <v/>
      </c>
      <c r="J651" s="10" t="str">
        <f>IFERROR(INDEX('04-28'!M:M,MATCH(B651,'04-28'!O:O,0),0),"")</f>
        <v/>
      </c>
      <c r="K651" s="10" t="str">
        <f>IFERROR(INDEX('05-26'!Y:Y,MATCH(B651,'05-26'!AA:AA,0),0),"")</f>
        <v/>
      </c>
      <c r="L651" s="10" t="str">
        <f>IFERROR(INDEX('06-16'!X:X,MATCH(B651,'06-16'!Z:Z,0),0),"")</f>
        <v/>
      </c>
      <c r="M651" s="10" t="str">
        <f>IFERROR(INDEX('07-08'!S:S,MATCH(B651,'07-08'!B:B,0),0),"")</f>
        <v/>
      </c>
      <c r="N651" s="10" t="str">
        <f>IFERROR(INDEX('07-21'!V:V,MATCH(B651,'07-21'!X:X,0),0),"")</f>
        <v/>
      </c>
      <c r="O651" s="10" t="str">
        <f>IFERROR(INDEX('08-04'!H:H,MATCH(B651,'08-04'!I:I,0),0),"")</f>
        <v/>
      </c>
      <c r="P651" s="10" t="str">
        <f>IFERROR(INDEX('08-05'!R:R,MATCH(B651,'08-05'!S:S,0),0),"")</f>
        <v/>
      </c>
      <c r="Q651" s="10" t="str">
        <f>IFERROR(INDEX('08-18'!U:U,MATCH(B651,'08-18'!V:V,0),0),"")</f>
        <v/>
      </c>
      <c r="R651" s="5">
        <f>IFERROR(INDEX('09-01'!M:M,MATCH(B651,'09-01'!N:N,0),0),"")</f>
        <v>581</v>
      </c>
      <c r="S651" s="9">
        <f t="shared" si="34"/>
        <v>1</v>
      </c>
      <c r="T651" s="44">
        <f t="shared" si="35"/>
        <v>581</v>
      </c>
      <c r="U651" s="44">
        <f t="shared" si="33"/>
        <v>581</v>
      </c>
      <c r="V651" s="44" t="str">
        <f>IFERROR(SUMPRODUCT(LARGE(G651:R651,{1;2;3;4;5})),"NA")</f>
        <v>NA</v>
      </c>
      <c r="W651" s="45" t="str">
        <f>IFERROR(SUMPRODUCT(LARGE(G651:R651,{1;2;3;4;5;6;7;8;9;10})),"NA")</f>
        <v>NA</v>
      </c>
    </row>
    <row r="652" spans="1:23" s="25" customFormat="1" x14ac:dyDescent="0.25">
      <c r="A652" s="14">
        <v>649</v>
      </c>
      <c r="B652" s="2" t="s">
        <v>2313</v>
      </c>
      <c r="C652" s="1"/>
      <c r="D652" s="1"/>
      <c r="E652" s="1"/>
      <c r="F652" s="2"/>
      <c r="G652" s="9" t="str">
        <f>IFERROR(INDEX(akva!I:I,MATCH(B652,akva!K:K,0),0),"")</f>
        <v/>
      </c>
      <c r="H652" s="10" t="str">
        <f>IFERROR(INDEX('04-07'!N:N,MATCH(B652,'04-07'!C:C,0),0),"")</f>
        <v/>
      </c>
      <c r="I652" s="10" t="str">
        <f>IFERROR(INDEX('04-21'!X:X,MATCH(B652,'04-21'!Z:Z,0),0),"")</f>
        <v/>
      </c>
      <c r="J652" s="10" t="str">
        <f>IFERROR(INDEX('04-28'!M:M,MATCH(B652,'04-28'!O:O,0),0),"")</f>
        <v/>
      </c>
      <c r="K652" s="10" t="str">
        <f>IFERROR(INDEX('05-26'!Y:Y,MATCH(B652,'05-26'!AA:AA,0),0),"")</f>
        <v/>
      </c>
      <c r="L652" s="10" t="str">
        <f>IFERROR(INDEX('06-16'!X:X,MATCH(B652,'06-16'!Z:Z,0),0),"")</f>
        <v/>
      </c>
      <c r="M652" s="10" t="str">
        <f>IFERROR(INDEX('07-08'!S:S,MATCH(B652,'07-08'!B:B,0),0),"")</f>
        <v/>
      </c>
      <c r="N652" s="10">
        <f>IFERROR(INDEX('07-21'!V:V,MATCH(B652,'07-21'!X:X,0),0),"")</f>
        <v>578</v>
      </c>
      <c r="O652" s="10" t="str">
        <f>IFERROR(INDEX('08-04'!H:H,MATCH(B652,'08-04'!I:I,0),0),"")</f>
        <v/>
      </c>
      <c r="P652" s="10" t="str">
        <f>IFERROR(INDEX('08-05'!R:R,MATCH(B652,'08-05'!S:S,0),0),"")</f>
        <v/>
      </c>
      <c r="Q652" s="10" t="str">
        <f>IFERROR(INDEX('08-18'!U:U,MATCH(B652,'08-18'!V:V,0),0),"")</f>
        <v/>
      </c>
      <c r="R652" s="5" t="str">
        <f>IFERROR(INDEX('09-01'!M:M,MATCH(B652,'09-01'!N:N,0),0),"")</f>
        <v/>
      </c>
      <c r="S652" s="9">
        <f t="shared" si="34"/>
        <v>1</v>
      </c>
      <c r="T652" s="44">
        <f t="shared" si="35"/>
        <v>578</v>
      </c>
      <c r="U652" s="44">
        <f t="shared" si="33"/>
        <v>578</v>
      </c>
      <c r="V652" s="44" t="str">
        <f>IFERROR(SUMPRODUCT(LARGE(G652:R652,{1;2;3;4;5})),"NA")</f>
        <v>NA</v>
      </c>
      <c r="W652" s="45" t="str">
        <f>IFERROR(SUMPRODUCT(LARGE(G652:R652,{1;2;3;4;5;6;7;8;9;10})),"NA")</f>
        <v>NA</v>
      </c>
    </row>
    <row r="653" spans="1:23" s="25" customFormat="1" x14ac:dyDescent="0.25">
      <c r="A653" s="14">
        <v>650</v>
      </c>
      <c r="B653" s="2" t="s">
        <v>3097</v>
      </c>
      <c r="C653" s="1"/>
      <c r="D653" s="1"/>
      <c r="E653" s="1"/>
      <c r="F653" s="2"/>
      <c r="G653" s="9" t="str">
        <f>IFERROR(INDEX(akva!I:I,MATCH(B653,akva!K:K,0),0),"")</f>
        <v/>
      </c>
      <c r="H653" s="10" t="str">
        <f>IFERROR(INDEX('04-07'!N:N,MATCH(B653,'04-07'!C:C,0),0),"")</f>
        <v/>
      </c>
      <c r="I653" s="10" t="str">
        <f>IFERROR(INDEX('04-21'!X:X,MATCH(B653,'04-21'!Z:Z,0),0),"")</f>
        <v/>
      </c>
      <c r="J653" s="10" t="str">
        <f>IFERROR(INDEX('04-28'!M:M,MATCH(B653,'04-28'!O:O,0),0),"")</f>
        <v/>
      </c>
      <c r="K653" s="10" t="str">
        <f>IFERROR(INDEX('05-26'!Y:Y,MATCH(B653,'05-26'!AA:AA,0),0),"")</f>
        <v/>
      </c>
      <c r="L653" s="10" t="str">
        <f>IFERROR(INDEX('06-16'!X:X,MATCH(B653,'06-16'!Z:Z,0),0),"")</f>
        <v/>
      </c>
      <c r="M653" s="10" t="str">
        <f>IFERROR(INDEX('07-08'!S:S,MATCH(B653,'07-08'!B:B,0),0),"")</f>
        <v/>
      </c>
      <c r="N653" s="10" t="str">
        <f>IFERROR(INDEX('07-21'!V:V,MATCH(B653,'07-21'!X:X,0),0),"")</f>
        <v/>
      </c>
      <c r="O653" s="10" t="str">
        <f>IFERROR(INDEX('08-04'!H:H,MATCH(B653,'08-04'!I:I,0),0),"")</f>
        <v/>
      </c>
      <c r="P653" s="10" t="str">
        <f>IFERROR(INDEX('08-05'!R:R,MATCH(B653,'08-05'!S:S,0),0),"")</f>
        <v/>
      </c>
      <c r="Q653" s="10" t="str">
        <f>IFERROR(INDEX('08-18'!U:U,MATCH(B653,'08-18'!V:V,0),0),"")</f>
        <v/>
      </c>
      <c r="R653" s="5">
        <f>IFERROR(INDEX('09-01'!M:M,MATCH(B653,'09-01'!N:N,0),0),"")</f>
        <v>578</v>
      </c>
      <c r="S653" s="9">
        <f t="shared" si="34"/>
        <v>1</v>
      </c>
      <c r="T653" s="44">
        <f t="shared" si="35"/>
        <v>578</v>
      </c>
      <c r="U653" s="44">
        <f t="shared" si="33"/>
        <v>578</v>
      </c>
      <c r="V653" s="44" t="str">
        <f>IFERROR(SUMPRODUCT(LARGE(G653:R653,{1;2;3;4;5})),"NA")</f>
        <v>NA</v>
      </c>
      <c r="W653" s="45" t="str">
        <f>IFERROR(SUMPRODUCT(LARGE(G653:R653,{1;2;3;4;5;6;7;8;9;10})),"NA")</f>
        <v>NA</v>
      </c>
    </row>
    <row r="654" spans="1:23" s="25" customFormat="1" x14ac:dyDescent="0.25">
      <c r="A654" s="14">
        <v>651</v>
      </c>
      <c r="B654" s="2" t="s">
        <v>131</v>
      </c>
      <c r="C654" s="1"/>
      <c r="D654" s="1"/>
      <c r="E654" s="1"/>
      <c r="F654" s="2"/>
      <c r="G654" s="9">
        <f>IFERROR(INDEX(akva!I:I,MATCH(B654,akva!K:K,0),0),"")</f>
        <v>576</v>
      </c>
      <c r="H654" s="10" t="str">
        <f>IFERROR(INDEX('04-07'!N:N,MATCH(B654,'04-07'!C:C,0),0),"")</f>
        <v/>
      </c>
      <c r="I654" s="10" t="str">
        <f>IFERROR(INDEX('04-21'!X:X,MATCH(B654,'04-21'!Z:Z,0),0),"")</f>
        <v/>
      </c>
      <c r="J654" s="10" t="str">
        <f>IFERROR(INDEX('04-28'!M:M,MATCH(B654,'04-28'!O:O,0),0),"")</f>
        <v/>
      </c>
      <c r="K654" s="10" t="str">
        <f>IFERROR(INDEX('05-26'!Y:Y,MATCH(B654,'05-26'!AA:AA,0),0),"")</f>
        <v/>
      </c>
      <c r="L654" s="10" t="str">
        <f>IFERROR(INDEX('06-16'!X:X,MATCH(B654,'06-16'!Z:Z,0),0),"")</f>
        <v/>
      </c>
      <c r="M654" s="10" t="str">
        <f>IFERROR(INDEX('07-08'!S:S,MATCH(B654,'07-08'!B:B,0),0),"")</f>
        <v/>
      </c>
      <c r="N654" s="10" t="str">
        <f>IFERROR(INDEX('07-21'!V:V,MATCH(B654,'07-21'!X:X,0),0),"")</f>
        <v/>
      </c>
      <c r="O654" s="10" t="str">
        <f>IFERROR(INDEX('08-04'!H:H,MATCH(B654,'08-04'!I:I,0),0),"")</f>
        <v/>
      </c>
      <c r="P654" s="10" t="str">
        <f>IFERROR(INDEX('08-05'!R:R,MATCH(B654,'08-05'!S:S,0),0),"")</f>
        <v/>
      </c>
      <c r="Q654" s="10" t="str">
        <f>IFERROR(INDEX('08-18'!U:U,MATCH(B654,'08-18'!V:V,0),0),"")</f>
        <v/>
      </c>
      <c r="R654" s="5" t="str">
        <f>IFERROR(INDEX('09-01'!M:M,MATCH(B654,'09-01'!N:N,0),0),"")</f>
        <v/>
      </c>
      <c r="S654" s="9">
        <f t="shared" si="34"/>
        <v>1</v>
      </c>
      <c r="T654" s="44">
        <f t="shared" si="35"/>
        <v>576</v>
      </c>
      <c r="U654" s="44">
        <f t="shared" si="33"/>
        <v>576</v>
      </c>
      <c r="V654" s="44" t="str">
        <f>IFERROR(SUMPRODUCT(LARGE(G654:R654,{1;2;3;4;5})),"NA")</f>
        <v>NA</v>
      </c>
      <c r="W654" s="45" t="str">
        <f>IFERROR(SUMPRODUCT(LARGE(G654:R654,{1;2;3;4;5;6;7;8;9;10})),"NA")</f>
        <v>NA</v>
      </c>
    </row>
    <row r="655" spans="1:23" s="25" customFormat="1" x14ac:dyDescent="0.25">
      <c r="A655" s="14">
        <v>652</v>
      </c>
      <c r="B655" s="2" t="s">
        <v>3098</v>
      </c>
      <c r="C655" s="1"/>
      <c r="D655" s="1"/>
      <c r="E655" s="1"/>
      <c r="F655" s="2"/>
      <c r="G655" s="9" t="str">
        <f>IFERROR(INDEX(akva!I:I,MATCH(B655,akva!K:K,0),0),"")</f>
        <v/>
      </c>
      <c r="H655" s="10" t="str">
        <f>IFERROR(INDEX('04-07'!N:N,MATCH(B655,'04-07'!C:C,0),0),"")</f>
        <v/>
      </c>
      <c r="I655" s="10" t="str">
        <f>IFERROR(INDEX('04-21'!X:X,MATCH(B655,'04-21'!Z:Z,0),0),"")</f>
        <v/>
      </c>
      <c r="J655" s="10" t="str">
        <f>IFERROR(INDEX('04-28'!M:M,MATCH(B655,'04-28'!O:O,0),0),"")</f>
        <v/>
      </c>
      <c r="K655" s="10" t="str">
        <f>IFERROR(INDEX('05-26'!Y:Y,MATCH(B655,'05-26'!AA:AA,0),0),"")</f>
        <v/>
      </c>
      <c r="L655" s="10" t="str">
        <f>IFERROR(INDEX('06-16'!X:X,MATCH(B655,'06-16'!Z:Z,0),0),"")</f>
        <v/>
      </c>
      <c r="M655" s="10" t="str">
        <f>IFERROR(INDEX('07-08'!S:S,MATCH(B655,'07-08'!B:B,0),0),"")</f>
        <v/>
      </c>
      <c r="N655" s="10" t="str">
        <f>IFERROR(INDEX('07-21'!V:V,MATCH(B655,'07-21'!X:X,0),0),"")</f>
        <v/>
      </c>
      <c r="O655" s="10" t="str">
        <f>IFERROR(INDEX('08-04'!H:H,MATCH(B655,'08-04'!I:I,0),0),"")</f>
        <v/>
      </c>
      <c r="P655" s="10" t="str">
        <f>IFERROR(INDEX('08-05'!R:R,MATCH(B655,'08-05'!S:S,0),0),"")</f>
        <v/>
      </c>
      <c r="Q655" s="10" t="str">
        <f>IFERROR(INDEX('08-18'!U:U,MATCH(B655,'08-18'!V:V,0),0),"")</f>
        <v/>
      </c>
      <c r="R655" s="5">
        <f>IFERROR(INDEX('09-01'!M:M,MATCH(B655,'09-01'!N:N,0),0),"")</f>
        <v>576</v>
      </c>
      <c r="S655" s="9">
        <f t="shared" si="34"/>
        <v>1</v>
      </c>
      <c r="T655" s="44">
        <f t="shared" si="35"/>
        <v>576</v>
      </c>
      <c r="U655" s="44">
        <f t="shared" si="33"/>
        <v>576</v>
      </c>
      <c r="V655" s="44" t="str">
        <f>IFERROR(SUMPRODUCT(LARGE(G655:R655,{1;2;3;4;5})),"NA")</f>
        <v>NA</v>
      </c>
      <c r="W655" s="45" t="str">
        <f>IFERROR(SUMPRODUCT(LARGE(G655:R655,{1;2;3;4;5;6;7;8;9;10})),"NA")</f>
        <v>NA</v>
      </c>
    </row>
    <row r="656" spans="1:23" s="25" customFormat="1" x14ac:dyDescent="0.25">
      <c r="A656" s="14">
        <v>653</v>
      </c>
      <c r="B656" s="2" t="s">
        <v>797</v>
      </c>
      <c r="C656" s="1"/>
      <c r="D656" s="1"/>
      <c r="E656" s="1"/>
      <c r="F656" s="2"/>
      <c r="G656" s="9">
        <f>IFERROR(INDEX(akva!I:I,MATCH(B656,akva!K:K,0),0),"")</f>
        <v>573</v>
      </c>
      <c r="H656" s="10" t="str">
        <f>IFERROR(INDEX('04-07'!N:N,MATCH(B656,'04-07'!C:C,0),0),"")</f>
        <v/>
      </c>
      <c r="I656" s="10" t="str">
        <f>IFERROR(INDEX('04-21'!X:X,MATCH(B656,'04-21'!Z:Z,0),0),"")</f>
        <v/>
      </c>
      <c r="J656" s="10" t="str">
        <f>IFERROR(INDEX('04-28'!M:M,MATCH(B656,'04-28'!O:O,0),0),"")</f>
        <v/>
      </c>
      <c r="K656" s="10" t="str">
        <f>IFERROR(INDEX('05-26'!Y:Y,MATCH(B656,'05-26'!AA:AA,0),0),"")</f>
        <v/>
      </c>
      <c r="L656" s="10" t="str">
        <f>IFERROR(INDEX('06-16'!X:X,MATCH(B656,'06-16'!Z:Z,0),0),"")</f>
        <v/>
      </c>
      <c r="M656" s="10" t="str">
        <f>IFERROR(INDEX('07-08'!S:S,MATCH(B656,'07-08'!B:B,0),0),"")</f>
        <v/>
      </c>
      <c r="N656" s="10" t="str">
        <f>IFERROR(INDEX('07-21'!V:V,MATCH(B656,'07-21'!X:X,0),0),"")</f>
        <v/>
      </c>
      <c r="O656" s="10" t="str">
        <f>IFERROR(INDEX('08-04'!H:H,MATCH(B656,'08-04'!I:I,0),0),"")</f>
        <v/>
      </c>
      <c r="P656" s="10" t="str">
        <f>IFERROR(INDEX('08-05'!R:R,MATCH(B656,'08-05'!S:S,0),0),"")</f>
        <v/>
      </c>
      <c r="Q656" s="10" t="str">
        <f>IFERROR(INDEX('08-18'!U:U,MATCH(B656,'08-18'!V:V,0),0),"")</f>
        <v/>
      </c>
      <c r="R656" s="5" t="str">
        <f>IFERROR(INDEX('09-01'!M:M,MATCH(B656,'09-01'!N:N,0),0),"")</f>
        <v/>
      </c>
      <c r="S656" s="9">
        <f t="shared" si="34"/>
        <v>1</v>
      </c>
      <c r="T656" s="44">
        <f t="shared" si="35"/>
        <v>573</v>
      </c>
      <c r="U656" s="44">
        <f t="shared" si="33"/>
        <v>573</v>
      </c>
      <c r="V656" s="44" t="str">
        <f>IFERROR(SUMPRODUCT(LARGE(G656:R656,{1;2;3;4;5})),"NA")</f>
        <v>NA</v>
      </c>
      <c r="W656" s="45" t="str">
        <f>IFERROR(SUMPRODUCT(LARGE(G656:R656,{1;2;3;4;5;6;7;8;9;10})),"NA")</f>
        <v>NA</v>
      </c>
    </row>
    <row r="657" spans="1:23" s="25" customFormat="1" x14ac:dyDescent="0.25">
      <c r="A657" s="14">
        <v>654</v>
      </c>
      <c r="B657" s="2" t="s">
        <v>2335</v>
      </c>
      <c r="C657" s="1"/>
      <c r="D657" s="1"/>
      <c r="E657" s="1"/>
      <c r="F657" s="2"/>
      <c r="G657" s="9" t="str">
        <f>IFERROR(INDEX(akva!I:I,MATCH(B657,akva!K:K,0),0),"")</f>
        <v/>
      </c>
      <c r="H657" s="10" t="str">
        <f>IFERROR(INDEX('04-07'!N:N,MATCH(B657,'04-07'!C:C,0),0),"")</f>
        <v/>
      </c>
      <c r="I657" s="10" t="str">
        <f>IFERROR(INDEX('04-21'!X:X,MATCH(B657,'04-21'!Z:Z,0),0),"")</f>
        <v/>
      </c>
      <c r="J657" s="10" t="str">
        <f>IFERROR(INDEX('04-28'!M:M,MATCH(B657,'04-28'!O:O,0),0),"")</f>
        <v/>
      </c>
      <c r="K657" s="10" t="str">
        <f>IFERROR(INDEX('05-26'!Y:Y,MATCH(B657,'05-26'!AA:AA,0),0),"")</f>
        <v/>
      </c>
      <c r="L657" s="10" t="str">
        <f>IFERROR(INDEX('06-16'!X:X,MATCH(B657,'06-16'!Z:Z,0),0),"")</f>
        <v/>
      </c>
      <c r="M657" s="10" t="str">
        <f>IFERROR(INDEX('07-08'!S:S,MATCH(B657,'07-08'!B:B,0),0),"")</f>
        <v/>
      </c>
      <c r="N657" s="10">
        <f>IFERROR(INDEX('07-21'!V:V,MATCH(B657,'07-21'!X:X,0),0),"")</f>
        <v>572</v>
      </c>
      <c r="O657" s="10" t="str">
        <f>IFERROR(INDEX('08-04'!H:H,MATCH(B657,'08-04'!I:I,0),0),"")</f>
        <v/>
      </c>
      <c r="P657" s="10" t="str">
        <f>IFERROR(INDEX('08-05'!R:R,MATCH(B657,'08-05'!S:S,0),0),"")</f>
        <v/>
      </c>
      <c r="Q657" s="10" t="str">
        <f>IFERROR(INDEX('08-18'!U:U,MATCH(B657,'08-18'!V:V,0),0),"")</f>
        <v/>
      </c>
      <c r="R657" s="5" t="str">
        <f>IFERROR(INDEX('09-01'!M:M,MATCH(B657,'09-01'!N:N,0),0),"")</f>
        <v/>
      </c>
      <c r="S657" s="9">
        <f t="shared" si="34"/>
        <v>1</v>
      </c>
      <c r="T657" s="44">
        <f t="shared" si="35"/>
        <v>572</v>
      </c>
      <c r="U657" s="44">
        <f t="shared" si="33"/>
        <v>572</v>
      </c>
      <c r="V657" s="44" t="str">
        <f>IFERROR(SUMPRODUCT(LARGE(G657:R657,{1;2;3;4;5})),"NA")</f>
        <v>NA</v>
      </c>
      <c r="W657" s="45" t="str">
        <f>IFERROR(SUMPRODUCT(LARGE(G657:R657,{1;2;3;4;5;6;7;8;9;10})),"NA")</f>
        <v>NA</v>
      </c>
    </row>
    <row r="658" spans="1:23" s="25" customFormat="1" x14ac:dyDescent="0.25">
      <c r="A658" s="14">
        <v>655</v>
      </c>
      <c r="B658" s="2" t="s">
        <v>798</v>
      </c>
      <c r="C658" s="1"/>
      <c r="D658" s="1"/>
      <c r="E658" s="1"/>
      <c r="F658" s="2"/>
      <c r="G658" s="9">
        <f>IFERROR(INDEX(akva!I:I,MATCH(B658,akva!K:K,0),0),"")</f>
        <v>570</v>
      </c>
      <c r="H658" s="10" t="str">
        <f>IFERROR(INDEX('04-07'!N:N,MATCH(B658,'04-07'!C:C,0),0),"")</f>
        <v/>
      </c>
      <c r="I658" s="10" t="str">
        <f>IFERROR(INDEX('04-21'!X:X,MATCH(B658,'04-21'!Z:Z,0),0),"")</f>
        <v/>
      </c>
      <c r="J658" s="10" t="str">
        <f>IFERROR(INDEX('04-28'!M:M,MATCH(B658,'04-28'!O:O,0),0),"")</f>
        <v/>
      </c>
      <c r="K658" s="10" t="str">
        <f>IFERROR(INDEX('05-26'!Y:Y,MATCH(B658,'05-26'!AA:AA,0),0),"")</f>
        <v/>
      </c>
      <c r="L658" s="10" t="str">
        <f>IFERROR(INDEX('06-16'!X:X,MATCH(B658,'06-16'!Z:Z,0),0),"")</f>
        <v/>
      </c>
      <c r="M658" s="10" t="str">
        <f>IFERROR(INDEX('07-08'!S:S,MATCH(B658,'07-08'!B:B,0),0),"")</f>
        <v/>
      </c>
      <c r="N658" s="10" t="str">
        <f>IFERROR(INDEX('07-21'!V:V,MATCH(B658,'07-21'!X:X,0),0),"")</f>
        <v/>
      </c>
      <c r="O658" s="10" t="str">
        <f>IFERROR(INDEX('08-04'!H:H,MATCH(B658,'08-04'!I:I,0),0),"")</f>
        <v/>
      </c>
      <c r="P658" s="10" t="str">
        <f>IFERROR(INDEX('08-05'!R:R,MATCH(B658,'08-05'!S:S,0),0),"")</f>
        <v/>
      </c>
      <c r="Q658" s="10" t="str">
        <f>IFERROR(INDEX('08-18'!U:U,MATCH(B658,'08-18'!V:V,0),0),"")</f>
        <v/>
      </c>
      <c r="R658" s="5" t="str">
        <f>IFERROR(INDEX('09-01'!M:M,MATCH(B658,'09-01'!N:N,0),0),"")</f>
        <v/>
      </c>
      <c r="S658" s="9">
        <f t="shared" si="34"/>
        <v>1</v>
      </c>
      <c r="T658" s="44">
        <f t="shared" si="35"/>
        <v>570</v>
      </c>
      <c r="U658" s="44">
        <f t="shared" si="33"/>
        <v>570</v>
      </c>
      <c r="V658" s="44" t="str">
        <f>IFERROR(SUMPRODUCT(LARGE(G658:R658,{1;2;3;4;5})),"NA")</f>
        <v>NA</v>
      </c>
      <c r="W658" s="45" t="str">
        <f>IFERROR(SUMPRODUCT(LARGE(G658:R658,{1;2;3;4;5;6;7;8;9;10})),"NA")</f>
        <v>NA</v>
      </c>
    </row>
    <row r="659" spans="1:23" s="25" customFormat="1" x14ac:dyDescent="0.25">
      <c r="A659" s="14">
        <v>656</v>
      </c>
      <c r="B659" s="2" t="s">
        <v>3099</v>
      </c>
      <c r="C659" s="1"/>
      <c r="D659" s="1"/>
      <c r="E659" s="1"/>
      <c r="F659" s="2"/>
      <c r="G659" s="9" t="str">
        <f>IFERROR(INDEX(akva!I:I,MATCH(B659,akva!K:K,0),0),"")</f>
        <v/>
      </c>
      <c r="H659" s="10" t="str">
        <f>IFERROR(INDEX('04-07'!N:N,MATCH(B659,'04-07'!C:C,0),0),"")</f>
        <v/>
      </c>
      <c r="I659" s="10" t="str">
        <f>IFERROR(INDEX('04-21'!X:X,MATCH(B659,'04-21'!Z:Z,0),0),"")</f>
        <v/>
      </c>
      <c r="J659" s="10" t="str">
        <f>IFERROR(INDEX('04-28'!M:M,MATCH(B659,'04-28'!O:O,0),0),"")</f>
        <v/>
      </c>
      <c r="K659" s="10" t="str">
        <f>IFERROR(INDEX('05-26'!Y:Y,MATCH(B659,'05-26'!AA:AA,0),0),"")</f>
        <v/>
      </c>
      <c r="L659" s="10" t="str">
        <f>IFERROR(INDEX('06-16'!X:X,MATCH(B659,'06-16'!Z:Z,0),0),"")</f>
        <v/>
      </c>
      <c r="M659" s="10" t="str">
        <f>IFERROR(INDEX('07-08'!S:S,MATCH(B659,'07-08'!B:B,0),0),"")</f>
        <v/>
      </c>
      <c r="N659" s="10" t="str">
        <f>IFERROR(INDEX('07-21'!V:V,MATCH(B659,'07-21'!X:X,0),0),"")</f>
        <v/>
      </c>
      <c r="O659" s="10" t="str">
        <f>IFERROR(INDEX('08-04'!H:H,MATCH(B659,'08-04'!I:I,0),0),"")</f>
        <v/>
      </c>
      <c r="P659" s="10" t="str">
        <f>IFERROR(INDEX('08-05'!R:R,MATCH(B659,'08-05'!S:S,0),0),"")</f>
        <v/>
      </c>
      <c r="Q659" s="10" t="str">
        <f>IFERROR(INDEX('08-18'!U:U,MATCH(B659,'08-18'!V:V,0),0),"")</f>
        <v/>
      </c>
      <c r="R659" s="5">
        <f>IFERROR(INDEX('09-01'!M:M,MATCH(B659,'09-01'!N:N,0),0),"")</f>
        <v>570</v>
      </c>
      <c r="S659" s="9">
        <f t="shared" si="34"/>
        <v>1</v>
      </c>
      <c r="T659" s="44">
        <f t="shared" si="35"/>
        <v>570</v>
      </c>
      <c r="U659" s="44">
        <f t="shared" si="33"/>
        <v>570</v>
      </c>
      <c r="V659" s="44" t="str">
        <f>IFERROR(SUMPRODUCT(LARGE(G659:R659,{1;2;3;4;5})),"NA")</f>
        <v>NA</v>
      </c>
      <c r="W659" s="45" t="str">
        <f>IFERROR(SUMPRODUCT(LARGE(G659:R659,{1;2;3;4;5;6;7;8;9;10})),"NA")</f>
        <v>NA</v>
      </c>
    </row>
    <row r="660" spans="1:23" s="25" customFormat="1" x14ac:dyDescent="0.25">
      <c r="A660" s="14">
        <v>657</v>
      </c>
      <c r="B660" s="2" t="s">
        <v>799</v>
      </c>
      <c r="C660" s="1"/>
      <c r="D660" s="1"/>
      <c r="E660" s="1"/>
      <c r="F660" s="2"/>
      <c r="G660" s="9">
        <f>IFERROR(INDEX(akva!I:I,MATCH(B660,akva!K:K,0),0),"")</f>
        <v>569</v>
      </c>
      <c r="H660" s="10" t="str">
        <f>IFERROR(INDEX('04-07'!N:N,MATCH(B660,'04-07'!C:C,0),0),"")</f>
        <v/>
      </c>
      <c r="I660" s="10" t="str">
        <f>IFERROR(INDEX('04-21'!X:X,MATCH(B660,'04-21'!Z:Z,0),0),"")</f>
        <v/>
      </c>
      <c r="J660" s="10" t="str">
        <f>IFERROR(INDEX('04-28'!M:M,MATCH(B660,'04-28'!O:O,0),0),"")</f>
        <v/>
      </c>
      <c r="K660" s="10" t="str">
        <f>IFERROR(INDEX('05-26'!Y:Y,MATCH(B660,'05-26'!AA:AA,0),0),"")</f>
        <v/>
      </c>
      <c r="L660" s="10" t="str">
        <f>IFERROR(INDEX('06-16'!X:X,MATCH(B660,'06-16'!Z:Z,0),0),"")</f>
        <v/>
      </c>
      <c r="M660" s="10" t="str">
        <f>IFERROR(INDEX('07-08'!S:S,MATCH(B660,'07-08'!B:B,0),0),"")</f>
        <v/>
      </c>
      <c r="N660" s="10" t="str">
        <f>IFERROR(INDEX('07-21'!V:V,MATCH(B660,'07-21'!X:X,0),0),"")</f>
        <v/>
      </c>
      <c r="O660" s="10" t="str">
        <f>IFERROR(INDEX('08-04'!H:H,MATCH(B660,'08-04'!I:I,0),0),"")</f>
        <v/>
      </c>
      <c r="P660" s="10" t="str">
        <f>IFERROR(INDEX('08-05'!R:R,MATCH(B660,'08-05'!S:S,0),0),"")</f>
        <v/>
      </c>
      <c r="Q660" s="10" t="str">
        <f>IFERROR(INDEX('08-18'!U:U,MATCH(B660,'08-18'!V:V,0),0),"")</f>
        <v/>
      </c>
      <c r="R660" s="5" t="str">
        <f>IFERROR(INDEX('09-01'!M:M,MATCH(B660,'09-01'!N:N,0),0),"")</f>
        <v/>
      </c>
      <c r="S660" s="9">
        <f t="shared" si="34"/>
        <v>1</v>
      </c>
      <c r="T660" s="44">
        <f t="shared" si="35"/>
        <v>569</v>
      </c>
      <c r="U660" s="44">
        <f t="shared" si="33"/>
        <v>569</v>
      </c>
      <c r="V660" s="44" t="str">
        <f>IFERROR(SUMPRODUCT(LARGE(G660:R660,{1;2;3;4;5})),"NA")</f>
        <v>NA</v>
      </c>
      <c r="W660" s="45" t="str">
        <f>IFERROR(SUMPRODUCT(LARGE(G660:R660,{1;2;3;4;5;6;7;8;9;10})),"NA")</f>
        <v>NA</v>
      </c>
    </row>
    <row r="661" spans="1:23" s="25" customFormat="1" x14ac:dyDescent="0.25">
      <c r="A661" s="14">
        <v>658</v>
      </c>
      <c r="B661" s="2" t="s">
        <v>2817</v>
      </c>
      <c r="C661" s="1"/>
      <c r="D661" s="1"/>
      <c r="E661" s="1"/>
      <c r="F661" s="2"/>
      <c r="G661" s="9" t="str">
        <f>IFERROR(INDEX(akva!I:I,MATCH(B661,akva!K:K,0),0),"")</f>
        <v/>
      </c>
      <c r="H661" s="10" t="str">
        <f>IFERROR(INDEX('04-07'!N:N,MATCH(B661,'04-07'!C:C,0),0),"")</f>
        <v/>
      </c>
      <c r="I661" s="10" t="str">
        <f>IFERROR(INDEX('04-21'!X:X,MATCH(B661,'04-21'!Z:Z,0),0),"")</f>
        <v/>
      </c>
      <c r="J661" s="10" t="str">
        <f>IFERROR(INDEX('04-28'!M:M,MATCH(B661,'04-28'!O:O,0),0),"")</f>
        <v/>
      </c>
      <c r="K661" s="10" t="str">
        <f>IFERROR(INDEX('05-26'!Y:Y,MATCH(B661,'05-26'!AA:AA,0),0),"")</f>
        <v/>
      </c>
      <c r="L661" s="10" t="str">
        <f>IFERROR(INDEX('06-16'!X:X,MATCH(B661,'06-16'!Z:Z,0),0),"")</f>
        <v/>
      </c>
      <c r="M661" s="10" t="str">
        <f>IFERROR(INDEX('07-08'!S:S,MATCH(B661,'07-08'!B:B,0),0),"")</f>
        <v/>
      </c>
      <c r="N661" s="10" t="str">
        <f>IFERROR(INDEX('07-21'!V:V,MATCH(B661,'07-21'!X:X,0),0),"")</f>
        <v/>
      </c>
      <c r="O661" s="10" t="str">
        <f>IFERROR(INDEX('08-04'!H:H,MATCH(B661,'08-04'!I:I,0),0),"")</f>
        <v/>
      </c>
      <c r="P661" s="10" t="str">
        <f>IFERROR(INDEX('08-05'!R:R,MATCH(B661,'08-05'!S:S,0),0),"")</f>
        <v/>
      </c>
      <c r="Q661" s="10">
        <f>IFERROR(INDEX('08-18'!U:U,MATCH(B661,'08-18'!V:V,0),0),"")</f>
        <v>569</v>
      </c>
      <c r="R661" s="5" t="str">
        <f>IFERROR(INDEX('09-01'!M:M,MATCH(B661,'09-01'!N:N,0),0),"")</f>
        <v/>
      </c>
      <c r="S661" s="9">
        <f t="shared" si="34"/>
        <v>1</v>
      </c>
      <c r="T661" s="44">
        <f t="shared" si="35"/>
        <v>569</v>
      </c>
      <c r="U661" s="44">
        <f t="shared" si="33"/>
        <v>569</v>
      </c>
      <c r="V661" s="44" t="str">
        <f>IFERROR(SUMPRODUCT(LARGE(G661:R661,{1;2;3;4;5})),"NA")</f>
        <v>NA</v>
      </c>
      <c r="W661" s="45" t="str">
        <f>IFERROR(SUMPRODUCT(LARGE(G661:R661,{1;2;3;4;5;6;7;8;9;10})),"NA")</f>
        <v>NA</v>
      </c>
    </row>
    <row r="662" spans="1:23" s="25" customFormat="1" x14ac:dyDescent="0.25">
      <c r="A662" s="14">
        <v>659</v>
      </c>
      <c r="B662" s="2" t="s">
        <v>3100</v>
      </c>
      <c r="C662" s="1"/>
      <c r="D662" s="1"/>
      <c r="E662" s="1"/>
      <c r="F662" s="2"/>
      <c r="G662" s="9" t="str">
        <f>IFERROR(INDEX(akva!I:I,MATCH(B662,akva!K:K,0),0),"")</f>
        <v/>
      </c>
      <c r="H662" s="10" t="str">
        <f>IFERROR(INDEX('04-07'!N:N,MATCH(B662,'04-07'!C:C,0),0),"")</f>
        <v/>
      </c>
      <c r="I662" s="10" t="str">
        <f>IFERROR(INDEX('04-21'!X:X,MATCH(B662,'04-21'!Z:Z,0),0),"")</f>
        <v/>
      </c>
      <c r="J662" s="10" t="str">
        <f>IFERROR(INDEX('04-28'!M:M,MATCH(B662,'04-28'!O:O,0),0),"")</f>
        <v/>
      </c>
      <c r="K662" s="10" t="str">
        <f>IFERROR(INDEX('05-26'!Y:Y,MATCH(B662,'05-26'!AA:AA,0),0),"")</f>
        <v/>
      </c>
      <c r="L662" s="10" t="str">
        <f>IFERROR(INDEX('06-16'!X:X,MATCH(B662,'06-16'!Z:Z,0),0),"")</f>
        <v/>
      </c>
      <c r="M662" s="10" t="str">
        <f>IFERROR(INDEX('07-08'!S:S,MATCH(B662,'07-08'!B:B,0),0),"")</f>
        <v/>
      </c>
      <c r="N662" s="10" t="str">
        <f>IFERROR(INDEX('07-21'!V:V,MATCH(B662,'07-21'!X:X,0),0),"")</f>
        <v/>
      </c>
      <c r="O662" s="10" t="str">
        <f>IFERROR(INDEX('08-04'!H:H,MATCH(B662,'08-04'!I:I,0),0),"")</f>
        <v/>
      </c>
      <c r="P662" s="10" t="str">
        <f>IFERROR(INDEX('08-05'!R:R,MATCH(B662,'08-05'!S:S,0),0),"")</f>
        <v/>
      </c>
      <c r="Q662" s="10" t="str">
        <f>IFERROR(INDEX('08-18'!U:U,MATCH(B662,'08-18'!V:V,0),0),"")</f>
        <v/>
      </c>
      <c r="R662" s="5">
        <f>IFERROR(INDEX('09-01'!M:M,MATCH(B662,'09-01'!N:N,0),0),"")</f>
        <v>565</v>
      </c>
      <c r="S662" s="9">
        <f t="shared" si="34"/>
        <v>1</v>
      </c>
      <c r="T662" s="44">
        <f t="shared" si="35"/>
        <v>565</v>
      </c>
      <c r="U662" s="44">
        <f t="shared" si="33"/>
        <v>565</v>
      </c>
      <c r="V662" s="44" t="str">
        <f>IFERROR(SUMPRODUCT(LARGE(G662:R662,{1;2;3;4;5})),"NA")</f>
        <v>NA</v>
      </c>
      <c r="W662" s="45" t="str">
        <f>IFERROR(SUMPRODUCT(LARGE(G662:R662,{1;2;3;4;5;6;7;8;9;10})),"NA")</f>
        <v>NA</v>
      </c>
    </row>
    <row r="663" spans="1:23" s="25" customFormat="1" x14ac:dyDescent="0.25">
      <c r="A663" s="14">
        <v>660</v>
      </c>
      <c r="B663" s="2" t="s">
        <v>3101</v>
      </c>
      <c r="C663" s="1"/>
      <c r="D663" s="1"/>
      <c r="E663" s="1"/>
      <c r="F663" s="2"/>
      <c r="G663" s="9" t="str">
        <f>IFERROR(INDEX(akva!I:I,MATCH(B663,akva!K:K,0),0),"")</f>
        <v/>
      </c>
      <c r="H663" s="10" t="str">
        <f>IFERROR(INDEX('04-07'!N:N,MATCH(B663,'04-07'!C:C,0),0),"")</f>
        <v/>
      </c>
      <c r="I663" s="10" t="str">
        <f>IFERROR(INDEX('04-21'!X:X,MATCH(B663,'04-21'!Z:Z,0),0),"")</f>
        <v/>
      </c>
      <c r="J663" s="10" t="str">
        <f>IFERROR(INDEX('04-28'!M:M,MATCH(B663,'04-28'!O:O,0),0),"")</f>
        <v/>
      </c>
      <c r="K663" s="10" t="str">
        <f>IFERROR(INDEX('05-26'!Y:Y,MATCH(B663,'05-26'!AA:AA,0),0),"")</f>
        <v/>
      </c>
      <c r="L663" s="10" t="str">
        <f>IFERROR(INDEX('06-16'!X:X,MATCH(B663,'06-16'!Z:Z,0),0),"")</f>
        <v/>
      </c>
      <c r="M663" s="10" t="str">
        <f>IFERROR(INDEX('07-08'!S:S,MATCH(B663,'07-08'!B:B,0),0),"")</f>
        <v/>
      </c>
      <c r="N663" s="10" t="str">
        <f>IFERROR(INDEX('07-21'!V:V,MATCH(B663,'07-21'!X:X,0),0),"")</f>
        <v/>
      </c>
      <c r="O663" s="10" t="str">
        <f>IFERROR(INDEX('08-04'!H:H,MATCH(B663,'08-04'!I:I,0),0),"")</f>
        <v/>
      </c>
      <c r="P663" s="10" t="str">
        <f>IFERROR(INDEX('08-05'!R:R,MATCH(B663,'08-05'!S:S,0),0),"")</f>
        <v/>
      </c>
      <c r="Q663" s="10" t="str">
        <f>IFERROR(INDEX('08-18'!U:U,MATCH(B663,'08-18'!V:V,0),0),"")</f>
        <v/>
      </c>
      <c r="R663" s="5">
        <f>IFERROR(INDEX('09-01'!M:M,MATCH(B663,'09-01'!N:N,0),0),"")</f>
        <v>565</v>
      </c>
      <c r="S663" s="9">
        <f t="shared" si="34"/>
        <v>1</v>
      </c>
      <c r="T663" s="44">
        <f t="shared" si="35"/>
        <v>565</v>
      </c>
      <c r="U663" s="44">
        <f t="shared" si="33"/>
        <v>565</v>
      </c>
      <c r="V663" s="44" t="str">
        <f>IFERROR(SUMPRODUCT(LARGE(G663:R663,{1;2;3;4;5})),"NA")</f>
        <v>NA</v>
      </c>
      <c r="W663" s="45" t="str">
        <f>IFERROR(SUMPRODUCT(LARGE(G663:R663,{1;2;3;4;5;6;7;8;9;10})),"NA")</f>
        <v>NA</v>
      </c>
    </row>
    <row r="664" spans="1:23" s="25" customFormat="1" x14ac:dyDescent="0.25">
      <c r="A664" s="14">
        <v>661</v>
      </c>
      <c r="B664" s="2" t="s">
        <v>1454</v>
      </c>
      <c r="C664" s="1"/>
      <c r="D664" s="1"/>
      <c r="E664" s="1"/>
      <c r="F664" s="2"/>
      <c r="G664" s="9" t="str">
        <f>IFERROR(INDEX(akva!I:I,MATCH(B664,akva!K:K,0),0),"")</f>
        <v/>
      </c>
      <c r="H664" s="10" t="str">
        <f>IFERROR(INDEX('04-07'!N:N,MATCH(B664,'04-07'!C:C,0),0),"")</f>
        <v/>
      </c>
      <c r="I664" s="10" t="str">
        <f>IFERROR(INDEX('04-21'!X:X,MATCH(B664,'04-21'!Z:Z,0),0),"")</f>
        <v/>
      </c>
      <c r="J664" s="10">
        <f>IFERROR(INDEX('04-28'!M:M,MATCH(B664,'04-28'!O:O,0),0),"")</f>
        <v>562</v>
      </c>
      <c r="K664" s="10" t="str">
        <f>IFERROR(INDEX('05-26'!Y:Y,MATCH(B664,'05-26'!AA:AA,0),0),"")</f>
        <v/>
      </c>
      <c r="L664" s="10" t="str">
        <f>IFERROR(INDEX('06-16'!X:X,MATCH(B664,'06-16'!Z:Z,0),0),"")</f>
        <v/>
      </c>
      <c r="M664" s="10" t="str">
        <f>IFERROR(INDEX('07-08'!S:S,MATCH(B664,'07-08'!B:B,0),0),"")</f>
        <v/>
      </c>
      <c r="N664" s="10" t="str">
        <f>IFERROR(INDEX('07-21'!V:V,MATCH(B664,'07-21'!X:X,0),0),"")</f>
        <v/>
      </c>
      <c r="O664" s="10" t="str">
        <f>IFERROR(INDEX('08-04'!H:H,MATCH(B664,'08-04'!I:I,0),0),"")</f>
        <v/>
      </c>
      <c r="P664" s="10" t="str">
        <f>IFERROR(INDEX('08-05'!R:R,MATCH(B664,'08-05'!S:S,0),0),"")</f>
        <v/>
      </c>
      <c r="Q664" s="10" t="str">
        <f>IFERROR(INDEX('08-18'!U:U,MATCH(B664,'08-18'!V:V,0),0),"")</f>
        <v/>
      </c>
      <c r="R664" s="5" t="str">
        <f>IFERROR(INDEX('09-01'!M:M,MATCH(B664,'09-01'!N:N,0),0),"")</f>
        <v/>
      </c>
      <c r="S664" s="9">
        <f t="shared" si="34"/>
        <v>1</v>
      </c>
      <c r="T664" s="44">
        <f t="shared" si="35"/>
        <v>562</v>
      </c>
      <c r="U664" s="44">
        <f t="shared" si="33"/>
        <v>562</v>
      </c>
      <c r="V664" s="44" t="str">
        <f>IFERROR(SUMPRODUCT(LARGE(G664:R664,{1;2;3;4;5})),"NA")</f>
        <v>NA</v>
      </c>
      <c r="W664" s="45" t="str">
        <f>IFERROR(SUMPRODUCT(LARGE(G664:R664,{1;2;3;4;5;6;7;8;9;10})),"NA")</f>
        <v>NA</v>
      </c>
    </row>
    <row r="665" spans="1:23" s="25" customFormat="1" x14ac:dyDescent="0.25">
      <c r="A665" s="14">
        <v>662</v>
      </c>
      <c r="B665" s="2" t="s">
        <v>1726</v>
      </c>
      <c r="C665" s="1"/>
      <c r="D665" s="1"/>
      <c r="E665" s="1"/>
      <c r="F665" s="2"/>
      <c r="G665" s="9" t="str">
        <f>IFERROR(INDEX(akva!I:I,MATCH(B665,akva!K:K,0),0),"")</f>
        <v/>
      </c>
      <c r="H665" s="10" t="str">
        <f>IFERROR(INDEX('04-07'!N:N,MATCH(B665,'04-07'!C:C,0),0),"")</f>
        <v/>
      </c>
      <c r="I665" s="10" t="str">
        <f>IFERROR(INDEX('04-21'!X:X,MATCH(B665,'04-21'!Z:Z,0),0),"")</f>
        <v/>
      </c>
      <c r="J665" s="10" t="str">
        <f>IFERROR(INDEX('04-28'!M:M,MATCH(B665,'04-28'!O:O,0),0),"")</f>
        <v/>
      </c>
      <c r="K665" s="10">
        <f>IFERROR(INDEX('05-26'!Y:Y,MATCH(B665,'05-26'!AA:AA,0),0),"")</f>
        <v>562</v>
      </c>
      <c r="L665" s="10" t="str">
        <f>IFERROR(INDEX('06-16'!X:X,MATCH(B665,'06-16'!Z:Z,0),0),"")</f>
        <v/>
      </c>
      <c r="M665" s="10" t="str">
        <f>IFERROR(INDEX('07-08'!S:S,MATCH(B665,'07-08'!B:B,0),0),"")</f>
        <v/>
      </c>
      <c r="N665" s="10" t="str">
        <f>IFERROR(INDEX('07-21'!V:V,MATCH(B665,'07-21'!X:X,0),0),"")</f>
        <v/>
      </c>
      <c r="O665" s="10" t="str">
        <f>IFERROR(INDEX('08-04'!H:H,MATCH(B665,'08-04'!I:I,0),0),"")</f>
        <v/>
      </c>
      <c r="P665" s="10" t="str">
        <f>IFERROR(INDEX('08-05'!R:R,MATCH(B665,'08-05'!S:S,0),0),"")</f>
        <v/>
      </c>
      <c r="Q665" s="10" t="str">
        <f>IFERROR(INDEX('08-18'!U:U,MATCH(B665,'08-18'!V:V,0),0),"")</f>
        <v/>
      </c>
      <c r="R665" s="5" t="str">
        <f>IFERROR(INDEX('09-01'!M:M,MATCH(B665,'09-01'!N:N,0),0),"")</f>
        <v/>
      </c>
      <c r="S665" s="9">
        <f t="shared" si="34"/>
        <v>1</v>
      </c>
      <c r="T665" s="44">
        <f t="shared" si="35"/>
        <v>562</v>
      </c>
      <c r="U665" s="44">
        <f t="shared" si="33"/>
        <v>562</v>
      </c>
      <c r="V665" s="44" t="str">
        <f>IFERROR(SUMPRODUCT(LARGE(G665:R665,{1;2;3;4;5})),"NA")</f>
        <v>NA</v>
      </c>
      <c r="W665" s="45" t="str">
        <f>IFERROR(SUMPRODUCT(LARGE(G665:R665,{1;2;3;4;5;6;7;8;9;10})),"NA")</f>
        <v>NA</v>
      </c>
    </row>
    <row r="666" spans="1:23" s="25" customFormat="1" x14ac:dyDescent="0.25">
      <c r="A666" s="14">
        <v>663</v>
      </c>
      <c r="B666" s="2" t="s">
        <v>3102</v>
      </c>
      <c r="C666" s="1"/>
      <c r="D666" s="1"/>
      <c r="E666" s="1"/>
      <c r="F666" s="2"/>
      <c r="G666" s="9" t="str">
        <f>IFERROR(INDEX(akva!I:I,MATCH(B666,akva!K:K,0),0),"")</f>
        <v/>
      </c>
      <c r="H666" s="10" t="str">
        <f>IFERROR(INDEX('04-07'!N:N,MATCH(B666,'04-07'!C:C,0),0),"")</f>
        <v/>
      </c>
      <c r="I666" s="10" t="str">
        <f>IFERROR(INDEX('04-21'!X:X,MATCH(B666,'04-21'!Z:Z,0),0),"")</f>
        <v/>
      </c>
      <c r="J666" s="10" t="str">
        <f>IFERROR(INDEX('04-28'!M:M,MATCH(B666,'04-28'!O:O,0),0),"")</f>
        <v/>
      </c>
      <c r="K666" s="10" t="str">
        <f>IFERROR(INDEX('05-26'!Y:Y,MATCH(B666,'05-26'!AA:AA,0),0),"")</f>
        <v/>
      </c>
      <c r="L666" s="10" t="str">
        <f>IFERROR(INDEX('06-16'!X:X,MATCH(B666,'06-16'!Z:Z,0),0),"")</f>
        <v/>
      </c>
      <c r="M666" s="10" t="str">
        <f>IFERROR(INDEX('07-08'!S:S,MATCH(B666,'07-08'!B:B,0),0),"")</f>
        <v/>
      </c>
      <c r="N666" s="10" t="str">
        <f>IFERROR(INDEX('07-21'!V:V,MATCH(B666,'07-21'!X:X,0),0),"")</f>
        <v/>
      </c>
      <c r="O666" s="10" t="str">
        <f>IFERROR(INDEX('08-04'!H:H,MATCH(B666,'08-04'!I:I,0),0),"")</f>
        <v/>
      </c>
      <c r="P666" s="10" t="str">
        <f>IFERROR(INDEX('08-05'!R:R,MATCH(B666,'08-05'!S:S,0),0),"")</f>
        <v/>
      </c>
      <c r="Q666" s="10" t="str">
        <f>IFERROR(INDEX('08-18'!U:U,MATCH(B666,'08-18'!V:V,0),0),"")</f>
        <v/>
      </c>
      <c r="R666" s="5">
        <f>IFERROR(INDEX('09-01'!M:M,MATCH(B666,'09-01'!N:N,0),0),"")</f>
        <v>562</v>
      </c>
      <c r="S666" s="9">
        <f t="shared" si="34"/>
        <v>1</v>
      </c>
      <c r="T666" s="44">
        <f t="shared" si="35"/>
        <v>562</v>
      </c>
      <c r="U666" s="44">
        <f t="shared" si="33"/>
        <v>562</v>
      </c>
      <c r="V666" s="44" t="str">
        <f>IFERROR(SUMPRODUCT(LARGE(G666:R666,{1;2;3;4;5})),"NA")</f>
        <v>NA</v>
      </c>
      <c r="W666" s="45" t="str">
        <f>IFERROR(SUMPRODUCT(LARGE(G666:R666,{1;2;3;4;5;6;7;8;9;10})),"NA")</f>
        <v>NA</v>
      </c>
    </row>
    <row r="667" spans="1:23" s="25" customFormat="1" x14ac:dyDescent="0.25">
      <c r="A667" s="14">
        <v>664</v>
      </c>
      <c r="B667" s="2" t="s">
        <v>132</v>
      </c>
      <c r="C667" s="1"/>
      <c r="D667" s="1"/>
      <c r="E667" s="1"/>
      <c r="F667" s="2"/>
      <c r="G667" s="9">
        <f>IFERROR(INDEX(akva!I:I,MATCH(B667,akva!K:K,0),0),"")</f>
        <v>561</v>
      </c>
      <c r="H667" s="10" t="str">
        <f>IFERROR(INDEX('04-07'!N:N,MATCH(B667,'04-07'!C:C,0),0),"")</f>
        <v/>
      </c>
      <c r="I667" s="10" t="str">
        <f>IFERROR(INDEX('04-21'!X:X,MATCH(B667,'04-21'!Z:Z,0),0),"")</f>
        <v/>
      </c>
      <c r="J667" s="10" t="str">
        <f>IFERROR(INDEX('04-28'!M:M,MATCH(B667,'04-28'!O:O,0),0),"")</f>
        <v/>
      </c>
      <c r="K667" s="10" t="str">
        <f>IFERROR(INDEX('05-26'!Y:Y,MATCH(B667,'05-26'!AA:AA,0),0),"")</f>
        <v/>
      </c>
      <c r="L667" s="10" t="str">
        <f>IFERROR(INDEX('06-16'!X:X,MATCH(B667,'06-16'!Z:Z,0),0),"")</f>
        <v/>
      </c>
      <c r="M667" s="10" t="str">
        <f>IFERROR(INDEX('07-08'!S:S,MATCH(B667,'07-08'!B:B,0),0),"")</f>
        <v/>
      </c>
      <c r="N667" s="10" t="str">
        <f>IFERROR(INDEX('07-21'!V:V,MATCH(B667,'07-21'!X:X,0),0),"")</f>
        <v/>
      </c>
      <c r="O667" s="10" t="str">
        <f>IFERROR(INDEX('08-04'!H:H,MATCH(B667,'08-04'!I:I,0),0),"")</f>
        <v/>
      </c>
      <c r="P667" s="10" t="str">
        <f>IFERROR(INDEX('08-05'!R:R,MATCH(B667,'08-05'!S:S,0),0),"")</f>
        <v/>
      </c>
      <c r="Q667" s="10" t="str">
        <f>IFERROR(INDEX('08-18'!U:U,MATCH(B667,'08-18'!V:V,0),0),"")</f>
        <v/>
      </c>
      <c r="R667" s="5" t="str">
        <f>IFERROR(INDEX('09-01'!M:M,MATCH(B667,'09-01'!N:N,0),0),"")</f>
        <v/>
      </c>
      <c r="S667" s="9">
        <f t="shared" si="34"/>
        <v>1</v>
      </c>
      <c r="T667" s="44">
        <f t="shared" si="35"/>
        <v>561</v>
      </c>
      <c r="U667" s="44">
        <f t="shared" si="33"/>
        <v>561</v>
      </c>
      <c r="V667" s="44" t="str">
        <f>IFERROR(SUMPRODUCT(LARGE(G667:R667,{1;2;3;4;5})),"NA")</f>
        <v>NA</v>
      </c>
      <c r="W667" s="45" t="str">
        <f>IFERROR(SUMPRODUCT(LARGE(G667:R667,{1;2;3;4;5;6;7;8;9;10})),"NA")</f>
        <v>NA</v>
      </c>
    </row>
    <row r="668" spans="1:23" s="25" customFormat="1" x14ac:dyDescent="0.25">
      <c r="A668" s="14">
        <v>665</v>
      </c>
      <c r="B668" s="2" t="s">
        <v>2163</v>
      </c>
      <c r="C668" s="1"/>
      <c r="D668" s="1"/>
      <c r="E668" s="1"/>
      <c r="F668" s="2"/>
      <c r="G668" s="9" t="str">
        <f>IFERROR(INDEX(akva!I:I,MATCH(B668,akva!K:K,0),0),"")</f>
        <v/>
      </c>
      <c r="H668" s="10" t="str">
        <f>IFERROR(INDEX('04-07'!N:N,MATCH(B668,'04-07'!C:C,0),0),"")</f>
        <v/>
      </c>
      <c r="I668" s="10" t="str">
        <f>IFERROR(INDEX('04-21'!X:X,MATCH(B668,'04-21'!Z:Z,0),0),"")</f>
        <v/>
      </c>
      <c r="J668" s="10" t="str">
        <f>IFERROR(INDEX('04-28'!M:M,MATCH(B668,'04-28'!O:O,0),0),"")</f>
        <v/>
      </c>
      <c r="K668" s="10" t="str">
        <f>IFERROR(INDEX('05-26'!Y:Y,MATCH(B668,'05-26'!AA:AA,0),0),"")</f>
        <v/>
      </c>
      <c r="L668" s="10" t="str">
        <f>IFERROR(INDEX('06-16'!X:X,MATCH(B668,'06-16'!Z:Z,0),0),"")</f>
        <v/>
      </c>
      <c r="M668" s="10">
        <f>IFERROR(INDEX('07-08'!S:S,MATCH(B668,'07-08'!B:B,0),0),"")</f>
        <v>561</v>
      </c>
      <c r="N668" s="10" t="str">
        <f>IFERROR(INDEX('07-21'!V:V,MATCH(B668,'07-21'!X:X,0),0),"")</f>
        <v/>
      </c>
      <c r="O668" s="10" t="str">
        <f>IFERROR(INDEX('08-04'!H:H,MATCH(B668,'08-04'!I:I,0),0),"")</f>
        <v/>
      </c>
      <c r="P668" s="10" t="str">
        <f>IFERROR(INDEX('08-05'!R:R,MATCH(B668,'08-05'!S:S,0),0),"")</f>
        <v/>
      </c>
      <c r="Q668" s="10" t="str">
        <f>IFERROR(INDEX('08-18'!U:U,MATCH(B668,'08-18'!V:V,0),0),"")</f>
        <v/>
      </c>
      <c r="R668" s="5" t="str">
        <f>IFERROR(INDEX('09-01'!M:M,MATCH(B668,'09-01'!N:N,0),0),"")</f>
        <v/>
      </c>
      <c r="S668" s="9">
        <f t="shared" si="34"/>
        <v>1</v>
      </c>
      <c r="T668" s="44">
        <f t="shared" si="35"/>
        <v>561</v>
      </c>
      <c r="U668" s="44">
        <f t="shared" si="33"/>
        <v>561</v>
      </c>
      <c r="V668" s="44" t="str">
        <f>IFERROR(SUMPRODUCT(LARGE(G668:R668,{1;2;3;4;5})),"NA")</f>
        <v>NA</v>
      </c>
      <c r="W668" s="45" t="str">
        <f>IFERROR(SUMPRODUCT(LARGE(G668:R668,{1;2;3;4;5;6;7;8;9;10})),"NA")</f>
        <v>NA</v>
      </c>
    </row>
    <row r="669" spans="1:23" s="25" customFormat="1" x14ac:dyDescent="0.25">
      <c r="A669" s="14">
        <v>666</v>
      </c>
      <c r="B669" s="2" t="s">
        <v>3103</v>
      </c>
      <c r="C669" s="1"/>
      <c r="D669" s="1"/>
      <c r="E669" s="1"/>
      <c r="F669" s="2"/>
      <c r="G669" s="9" t="str">
        <f>IFERROR(INDEX(akva!I:I,MATCH(B669,akva!K:K,0),0),"")</f>
        <v/>
      </c>
      <c r="H669" s="10" t="str">
        <f>IFERROR(INDEX('04-07'!N:N,MATCH(B669,'04-07'!C:C,0),0),"")</f>
        <v/>
      </c>
      <c r="I669" s="10" t="str">
        <f>IFERROR(INDEX('04-21'!X:X,MATCH(B669,'04-21'!Z:Z,0),0),"")</f>
        <v/>
      </c>
      <c r="J669" s="10" t="str">
        <f>IFERROR(INDEX('04-28'!M:M,MATCH(B669,'04-28'!O:O,0),0),"")</f>
        <v/>
      </c>
      <c r="K669" s="10" t="str">
        <f>IFERROR(INDEX('05-26'!Y:Y,MATCH(B669,'05-26'!AA:AA,0),0),"")</f>
        <v/>
      </c>
      <c r="L669" s="10" t="str">
        <f>IFERROR(INDEX('06-16'!X:X,MATCH(B669,'06-16'!Z:Z,0),0),"")</f>
        <v/>
      </c>
      <c r="M669" s="10" t="str">
        <f>IFERROR(INDEX('07-08'!S:S,MATCH(B669,'07-08'!B:B,0),0),"")</f>
        <v/>
      </c>
      <c r="N669" s="10" t="str">
        <f>IFERROR(INDEX('07-21'!V:V,MATCH(B669,'07-21'!X:X,0),0),"")</f>
        <v/>
      </c>
      <c r="O669" s="10" t="str">
        <f>IFERROR(INDEX('08-04'!H:H,MATCH(B669,'08-04'!I:I,0),0),"")</f>
        <v/>
      </c>
      <c r="P669" s="10" t="str">
        <f>IFERROR(INDEX('08-05'!R:R,MATCH(B669,'08-05'!S:S,0),0),"")</f>
        <v/>
      </c>
      <c r="Q669" s="10" t="str">
        <f>IFERROR(INDEX('08-18'!U:U,MATCH(B669,'08-18'!V:V,0),0),"")</f>
        <v/>
      </c>
      <c r="R669" s="5">
        <f>IFERROR(INDEX('09-01'!M:M,MATCH(B669,'09-01'!N:N,0),0),"")</f>
        <v>561</v>
      </c>
      <c r="S669" s="9">
        <f t="shared" si="34"/>
        <v>1</v>
      </c>
      <c r="T669" s="44">
        <f t="shared" si="35"/>
        <v>561</v>
      </c>
      <c r="U669" s="44">
        <f t="shared" si="33"/>
        <v>561</v>
      </c>
      <c r="V669" s="44" t="str">
        <f>IFERROR(SUMPRODUCT(LARGE(G669:R669,{1;2;3;4;5})),"NA")</f>
        <v>NA</v>
      </c>
      <c r="W669" s="45" t="str">
        <f>IFERROR(SUMPRODUCT(LARGE(G669:R669,{1;2;3;4;5;6;7;8;9;10})),"NA")</f>
        <v>NA</v>
      </c>
    </row>
    <row r="670" spans="1:23" s="25" customFormat="1" x14ac:dyDescent="0.25">
      <c r="A670" s="14">
        <v>667</v>
      </c>
      <c r="B670" s="2" t="s">
        <v>3104</v>
      </c>
      <c r="C670" s="1"/>
      <c r="D670" s="1"/>
      <c r="E670" s="1"/>
      <c r="F670" s="2"/>
      <c r="G670" s="9" t="str">
        <f>IFERROR(INDEX(akva!I:I,MATCH(B670,akva!K:K,0),0),"")</f>
        <v/>
      </c>
      <c r="H670" s="10" t="str">
        <f>IFERROR(INDEX('04-07'!N:N,MATCH(B670,'04-07'!C:C,0),0),"")</f>
        <v/>
      </c>
      <c r="I670" s="10" t="str">
        <f>IFERROR(INDEX('04-21'!X:X,MATCH(B670,'04-21'!Z:Z,0),0),"")</f>
        <v/>
      </c>
      <c r="J670" s="10" t="str">
        <f>IFERROR(INDEX('04-28'!M:M,MATCH(B670,'04-28'!O:O,0),0),"")</f>
        <v/>
      </c>
      <c r="K670" s="10" t="str">
        <f>IFERROR(INDEX('05-26'!Y:Y,MATCH(B670,'05-26'!AA:AA,0),0),"")</f>
        <v/>
      </c>
      <c r="L670" s="10" t="str">
        <f>IFERROR(INDEX('06-16'!X:X,MATCH(B670,'06-16'!Z:Z,0),0),"")</f>
        <v/>
      </c>
      <c r="M670" s="10" t="str">
        <f>IFERROR(INDEX('07-08'!S:S,MATCH(B670,'07-08'!B:B,0),0),"")</f>
        <v/>
      </c>
      <c r="N670" s="10" t="str">
        <f>IFERROR(INDEX('07-21'!V:V,MATCH(B670,'07-21'!X:X,0),0),"")</f>
        <v/>
      </c>
      <c r="O670" s="10" t="str">
        <f>IFERROR(INDEX('08-04'!H:H,MATCH(B670,'08-04'!I:I,0),0),"")</f>
        <v/>
      </c>
      <c r="P670" s="10" t="str">
        <f>IFERROR(INDEX('08-05'!R:R,MATCH(B670,'08-05'!S:S,0),0),"")</f>
        <v/>
      </c>
      <c r="Q670" s="10" t="str">
        <f>IFERROR(INDEX('08-18'!U:U,MATCH(B670,'08-18'!V:V,0),0),"")</f>
        <v/>
      </c>
      <c r="R670" s="5">
        <f>IFERROR(INDEX('09-01'!M:M,MATCH(B670,'09-01'!N:N,0),0),"")</f>
        <v>560</v>
      </c>
      <c r="S670" s="9">
        <f t="shared" si="34"/>
        <v>1</v>
      </c>
      <c r="T670" s="44">
        <f t="shared" si="35"/>
        <v>560</v>
      </c>
      <c r="U670" s="44">
        <f t="shared" si="33"/>
        <v>560</v>
      </c>
      <c r="V670" s="44" t="str">
        <f>IFERROR(SUMPRODUCT(LARGE(G670:R670,{1;2;3;4;5})),"NA")</f>
        <v>NA</v>
      </c>
      <c r="W670" s="45" t="str">
        <f>IFERROR(SUMPRODUCT(LARGE(G670:R670,{1;2;3;4;5;6;7;8;9;10})),"NA")</f>
        <v>NA</v>
      </c>
    </row>
    <row r="671" spans="1:23" s="25" customFormat="1" x14ac:dyDescent="0.25">
      <c r="A671" s="14">
        <v>668</v>
      </c>
      <c r="B671" s="2" t="s">
        <v>2340</v>
      </c>
      <c r="C671" s="1"/>
      <c r="D671" s="1"/>
      <c r="E671" s="1"/>
      <c r="F671" s="2"/>
      <c r="G671" s="9" t="str">
        <f>IFERROR(INDEX(akva!I:I,MATCH(B671,akva!K:K,0),0),"")</f>
        <v/>
      </c>
      <c r="H671" s="10" t="str">
        <f>IFERROR(INDEX('04-07'!N:N,MATCH(B671,'04-07'!C:C,0),0),"")</f>
        <v/>
      </c>
      <c r="I671" s="10" t="str">
        <f>IFERROR(INDEX('04-21'!X:X,MATCH(B671,'04-21'!Z:Z,0),0),"")</f>
        <v/>
      </c>
      <c r="J671" s="10" t="str">
        <f>IFERROR(INDEX('04-28'!M:M,MATCH(B671,'04-28'!O:O,0),0),"")</f>
        <v/>
      </c>
      <c r="K671" s="10" t="str">
        <f>IFERROR(INDEX('05-26'!Y:Y,MATCH(B671,'05-26'!AA:AA,0),0),"")</f>
        <v/>
      </c>
      <c r="L671" s="10" t="str">
        <f>IFERROR(INDEX('06-16'!X:X,MATCH(B671,'06-16'!Z:Z,0),0),"")</f>
        <v/>
      </c>
      <c r="M671" s="10" t="str">
        <f>IFERROR(INDEX('07-08'!S:S,MATCH(B671,'07-08'!B:B,0),0),"")</f>
        <v/>
      </c>
      <c r="N671" s="10">
        <f>IFERROR(INDEX('07-21'!V:V,MATCH(B671,'07-21'!X:X,0),0),"")</f>
        <v>559</v>
      </c>
      <c r="O671" s="10" t="str">
        <f>IFERROR(INDEX('08-04'!H:H,MATCH(B671,'08-04'!I:I,0),0),"")</f>
        <v/>
      </c>
      <c r="P671" s="10" t="str">
        <f>IFERROR(INDEX('08-05'!R:R,MATCH(B671,'08-05'!S:S,0),0),"")</f>
        <v/>
      </c>
      <c r="Q671" s="10" t="str">
        <f>IFERROR(INDEX('08-18'!U:U,MATCH(B671,'08-18'!V:V,0),0),"")</f>
        <v/>
      </c>
      <c r="R671" s="5" t="str">
        <f>IFERROR(INDEX('09-01'!M:M,MATCH(B671,'09-01'!N:N,0),0),"")</f>
        <v/>
      </c>
      <c r="S671" s="9">
        <f t="shared" si="34"/>
        <v>1</v>
      </c>
      <c r="T671" s="44">
        <f t="shared" si="35"/>
        <v>559</v>
      </c>
      <c r="U671" s="44">
        <f t="shared" si="33"/>
        <v>559</v>
      </c>
      <c r="V671" s="44" t="str">
        <f>IFERROR(SUMPRODUCT(LARGE(G671:R671,{1;2;3;4;5})),"NA")</f>
        <v>NA</v>
      </c>
      <c r="W671" s="45" t="str">
        <f>IFERROR(SUMPRODUCT(LARGE(G671:R671,{1;2;3;4;5;6;7;8;9;10})),"NA")</f>
        <v>NA</v>
      </c>
    </row>
    <row r="672" spans="1:23" s="25" customFormat="1" x14ac:dyDescent="0.25">
      <c r="A672" s="14">
        <v>669</v>
      </c>
      <c r="B672" s="2" t="s">
        <v>2081</v>
      </c>
      <c r="C672" s="1"/>
      <c r="D672" s="1"/>
      <c r="E672" s="1"/>
      <c r="F672" s="2"/>
      <c r="G672" s="9" t="str">
        <f>IFERROR(INDEX(akva!I:I,MATCH(B672,akva!K:K,0),0),"")</f>
        <v/>
      </c>
      <c r="H672" s="10" t="str">
        <f>IFERROR(INDEX('04-07'!N:N,MATCH(B672,'04-07'!C:C,0),0),"")</f>
        <v/>
      </c>
      <c r="I672" s="10" t="str">
        <f>IFERROR(INDEX('04-21'!X:X,MATCH(B672,'04-21'!Z:Z,0),0),"")</f>
        <v/>
      </c>
      <c r="J672" s="10" t="str">
        <f>IFERROR(INDEX('04-28'!M:M,MATCH(B672,'04-28'!O:O,0),0),"")</f>
        <v/>
      </c>
      <c r="K672" s="10" t="str">
        <f>IFERROR(INDEX('05-26'!Y:Y,MATCH(B672,'05-26'!AA:AA,0),0),"")</f>
        <v/>
      </c>
      <c r="L672" s="10" t="str">
        <f>IFERROR(INDEX('06-16'!X:X,MATCH(B672,'06-16'!Z:Z,0),0),"")</f>
        <v/>
      </c>
      <c r="M672" s="10">
        <f>IFERROR(INDEX('07-08'!S:S,MATCH(B672,'07-08'!B:B,0),0),"")</f>
        <v>558</v>
      </c>
      <c r="N672" s="10" t="str">
        <f>IFERROR(INDEX('07-21'!V:V,MATCH(B672,'07-21'!X:X,0),0),"")</f>
        <v/>
      </c>
      <c r="O672" s="10" t="str">
        <f>IFERROR(INDEX('08-04'!H:H,MATCH(B672,'08-04'!I:I,0),0),"")</f>
        <v/>
      </c>
      <c r="P672" s="10" t="str">
        <f>IFERROR(INDEX('08-05'!R:R,MATCH(B672,'08-05'!S:S,0),0),"")</f>
        <v/>
      </c>
      <c r="Q672" s="10" t="str">
        <f>IFERROR(INDEX('08-18'!U:U,MATCH(B672,'08-18'!V:V,0),0),"")</f>
        <v/>
      </c>
      <c r="R672" s="5" t="str">
        <f>IFERROR(INDEX('09-01'!M:M,MATCH(B672,'09-01'!N:N,0),0),"")</f>
        <v/>
      </c>
      <c r="S672" s="9">
        <f t="shared" si="34"/>
        <v>1</v>
      </c>
      <c r="T672" s="44">
        <f t="shared" si="35"/>
        <v>558</v>
      </c>
      <c r="U672" s="44">
        <f t="shared" si="33"/>
        <v>558</v>
      </c>
      <c r="V672" s="44" t="str">
        <f>IFERROR(SUMPRODUCT(LARGE(G672:R672,{1;2;3;4;5})),"NA")</f>
        <v>NA</v>
      </c>
      <c r="W672" s="45" t="str">
        <f>IFERROR(SUMPRODUCT(LARGE(G672:R672,{1;2;3;4;5;6;7;8;9;10})),"NA")</f>
        <v>NA</v>
      </c>
    </row>
    <row r="673" spans="1:23" s="25" customFormat="1" x14ac:dyDescent="0.25">
      <c r="A673" s="14">
        <v>670</v>
      </c>
      <c r="B673" s="2" t="s">
        <v>2164</v>
      </c>
      <c r="C673" s="1"/>
      <c r="D673" s="1"/>
      <c r="E673" s="1"/>
      <c r="F673" s="2"/>
      <c r="G673" s="9" t="str">
        <f>IFERROR(INDEX(akva!I:I,MATCH(B673,akva!K:K,0),0),"")</f>
        <v/>
      </c>
      <c r="H673" s="10" t="str">
        <f>IFERROR(INDEX('04-07'!N:N,MATCH(B673,'04-07'!C:C,0),0),"")</f>
        <v/>
      </c>
      <c r="I673" s="10" t="str">
        <f>IFERROR(INDEX('04-21'!X:X,MATCH(B673,'04-21'!Z:Z,0),0),"")</f>
        <v/>
      </c>
      <c r="J673" s="10" t="str">
        <f>IFERROR(INDEX('04-28'!M:M,MATCH(B673,'04-28'!O:O,0),0),"")</f>
        <v/>
      </c>
      <c r="K673" s="10" t="str">
        <f>IFERROR(INDEX('05-26'!Y:Y,MATCH(B673,'05-26'!AA:AA,0),0),"")</f>
        <v/>
      </c>
      <c r="L673" s="10" t="str">
        <f>IFERROR(INDEX('06-16'!X:X,MATCH(B673,'06-16'!Z:Z,0),0),"")</f>
        <v/>
      </c>
      <c r="M673" s="10">
        <f>IFERROR(INDEX('07-08'!S:S,MATCH(B673,'07-08'!B:B,0),0),"")</f>
        <v>558</v>
      </c>
      <c r="N673" s="10" t="str">
        <f>IFERROR(INDEX('07-21'!V:V,MATCH(B673,'07-21'!X:X,0),0),"")</f>
        <v/>
      </c>
      <c r="O673" s="10" t="str">
        <f>IFERROR(INDEX('08-04'!H:H,MATCH(B673,'08-04'!I:I,0),0),"")</f>
        <v/>
      </c>
      <c r="P673" s="10" t="str">
        <f>IFERROR(INDEX('08-05'!R:R,MATCH(B673,'08-05'!S:S,0),0),"")</f>
        <v/>
      </c>
      <c r="Q673" s="10" t="str">
        <f>IFERROR(INDEX('08-18'!U:U,MATCH(B673,'08-18'!V:V,0),0),"")</f>
        <v/>
      </c>
      <c r="R673" s="5" t="str">
        <f>IFERROR(INDEX('09-01'!M:M,MATCH(B673,'09-01'!N:N,0),0),"")</f>
        <v/>
      </c>
      <c r="S673" s="9">
        <f t="shared" si="34"/>
        <v>1</v>
      </c>
      <c r="T673" s="44">
        <f t="shared" si="35"/>
        <v>558</v>
      </c>
      <c r="U673" s="44">
        <f t="shared" si="33"/>
        <v>558</v>
      </c>
      <c r="V673" s="44" t="str">
        <f>IFERROR(SUMPRODUCT(LARGE(G673:R673,{1;2;3;4;5})),"NA")</f>
        <v>NA</v>
      </c>
      <c r="W673" s="45" t="str">
        <f>IFERROR(SUMPRODUCT(LARGE(G673:R673,{1;2;3;4;5;6;7;8;9;10})),"NA")</f>
        <v>NA</v>
      </c>
    </row>
    <row r="674" spans="1:23" s="25" customFormat="1" x14ac:dyDescent="0.25">
      <c r="A674" s="14">
        <v>671</v>
      </c>
      <c r="B674" s="2" t="s">
        <v>3090</v>
      </c>
      <c r="C674" s="1"/>
      <c r="D674" s="1"/>
      <c r="E674" s="1"/>
      <c r="F674" s="2"/>
      <c r="G674" s="9" t="str">
        <f>IFERROR(INDEX(akva!I:I,MATCH(B674,akva!K:K,0),0),"")</f>
        <v/>
      </c>
      <c r="H674" s="10" t="str">
        <f>IFERROR(INDEX('04-07'!N:N,MATCH(B674,'04-07'!C:C,0),0),"")</f>
        <v/>
      </c>
      <c r="I674" s="10" t="str">
        <f>IFERROR(INDEX('04-21'!X:X,MATCH(B674,'04-21'!Z:Z,0),0),"")</f>
        <v/>
      </c>
      <c r="J674" s="10" t="str">
        <f>IFERROR(INDEX('04-28'!M:M,MATCH(B674,'04-28'!O:O,0),0),"")</f>
        <v/>
      </c>
      <c r="K674" s="10" t="str">
        <f>IFERROR(INDEX('05-26'!Y:Y,MATCH(B674,'05-26'!AA:AA,0),0),"")</f>
        <v/>
      </c>
      <c r="L674" s="10" t="str">
        <f>IFERROR(INDEX('06-16'!X:X,MATCH(B674,'06-16'!Z:Z,0),0),"")</f>
        <v/>
      </c>
      <c r="M674" s="10" t="str">
        <f>IFERROR(INDEX('07-08'!S:S,MATCH(B674,'07-08'!B:B,0),0),"")</f>
        <v/>
      </c>
      <c r="N674" s="10" t="str">
        <f>IFERROR(INDEX('07-21'!V:V,MATCH(B674,'07-21'!X:X,0),0),"")</f>
        <v/>
      </c>
      <c r="O674" s="10" t="str">
        <f>IFERROR(INDEX('08-04'!H:H,MATCH(B674,'08-04'!I:I,0),0),"")</f>
        <v/>
      </c>
      <c r="P674" s="10" t="str">
        <f>IFERROR(INDEX('08-05'!R:R,MATCH(B674,'08-05'!S:S,0),0),"")</f>
        <v/>
      </c>
      <c r="Q674" s="10" t="str">
        <f>IFERROR(INDEX('08-18'!U:U,MATCH(B674,'08-18'!V:V,0),0),"")</f>
        <v/>
      </c>
      <c r="R674" s="5">
        <f>IFERROR(INDEX('09-01'!M:M,MATCH(B674,'09-01'!N:N,0),0),"")</f>
        <v>558</v>
      </c>
      <c r="S674" s="9">
        <f t="shared" si="34"/>
        <v>1</v>
      </c>
      <c r="T674" s="44">
        <f t="shared" si="35"/>
        <v>558</v>
      </c>
      <c r="U674" s="44">
        <f t="shared" si="33"/>
        <v>558</v>
      </c>
      <c r="V674" s="44" t="str">
        <f>IFERROR(SUMPRODUCT(LARGE(G674:R674,{1;2;3;4;5})),"NA")</f>
        <v>NA</v>
      </c>
      <c r="W674" s="45" t="str">
        <f>IFERROR(SUMPRODUCT(LARGE(G674:R674,{1;2;3;4;5;6;7;8;9;10})),"NA")</f>
        <v>NA</v>
      </c>
    </row>
    <row r="675" spans="1:23" s="25" customFormat="1" x14ac:dyDescent="0.25">
      <c r="A675" s="14">
        <v>672</v>
      </c>
      <c r="B675" s="2" t="s">
        <v>1722</v>
      </c>
      <c r="C675" s="1"/>
      <c r="D675" s="1"/>
      <c r="E675" s="1"/>
      <c r="F675" s="2"/>
      <c r="G675" s="9" t="str">
        <f>IFERROR(INDEX(akva!I:I,MATCH(B675,akva!K:K,0),0),"")</f>
        <v/>
      </c>
      <c r="H675" s="10" t="str">
        <f>IFERROR(INDEX('04-07'!N:N,MATCH(B675,'04-07'!C:C,0),0),"")</f>
        <v/>
      </c>
      <c r="I675" s="10" t="str">
        <f>IFERROR(INDEX('04-21'!X:X,MATCH(B675,'04-21'!Z:Z,0),0),"")</f>
        <v/>
      </c>
      <c r="J675" s="10" t="str">
        <f>IFERROR(INDEX('04-28'!M:M,MATCH(B675,'04-28'!O:O,0),0),"")</f>
        <v/>
      </c>
      <c r="K675" s="10">
        <f>IFERROR(INDEX('05-26'!Y:Y,MATCH(B675,'05-26'!AA:AA,0),0),"")</f>
        <v>557</v>
      </c>
      <c r="L675" s="10" t="str">
        <f>IFERROR(INDEX('06-16'!X:X,MATCH(B675,'06-16'!Z:Z,0),0),"")</f>
        <v/>
      </c>
      <c r="M675" s="10" t="str">
        <f>IFERROR(INDEX('07-08'!S:S,MATCH(B675,'07-08'!B:B,0),0),"")</f>
        <v/>
      </c>
      <c r="N675" s="10" t="str">
        <f>IFERROR(INDEX('07-21'!V:V,MATCH(B675,'07-21'!X:X,0),0),"")</f>
        <v/>
      </c>
      <c r="O675" s="10" t="str">
        <f>IFERROR(INDEX('08-04'!H:H,MATCH(B675,'08-04'!I:I,0),0),"")</f>
        <v/>
      </c>
      <c r="P675" s="10" t="str">
        <f>IFERROR(INDEX('08-05'!R:R,MATCH(B675,'08-05'!S:S,0),0),"")</f>
        <v/>
      </c>
      <c r="Q675" s="10" t="str">
        <f>IFERROR(INDEX('08-18'!U:U,MATCH(B675,'08-18'!V:V,0),0),"")</f>
        <v/>
      </c>
      <c r="R675" s="5" t="str">
        <f>IFERROR(INDEX('09-01'!M:M,MATCH(B675,'09-01'!N:N,0),0),"")</f>
        <v/>
      </c>
      <c r="S675" s="9">
        <f t="shared" si="34"/>
        <v>1</v>
      </c>
      <c r="T675" s="44">
        <f t="shared" si="35"/>
        <v>557</v>
      </c>
      <c r="U675" s="44">
        <f t="shared" si="33"/>
        <v>557</v>
      </c>
      <c r="V675" s="44" t="str">
        <f>IFERROR(SUMPRODUCT(LARGE(G675:R675,{1;2;3;4;5})),"NA")</f>
        <v>NA</v>
      </c>
      <c r="W675" s="45" t="str">
        <f>IFERROR(SUMPRODUCT(LARGE(G675:R675,{1;2;3;4;5;6;7;8;9;10})),"NA")</f>
        <v>NA</v>
      </c>
    </row>
    <row r="676" spans="1:23" s="25" customFormat="1" x14ac:dyDescent="0.25">
      <c r="A676" s="14">
        <v>673</v>
      </c>
      <c r="B676" s="2" t="s">
        <v>1488</v>
      </c>
      <c r="C676" s="1"/>
      <c r="D676" s="1"/>
      <c r="E676" s="1"/>
      <c r="F676" s="2"/>
      <c r="G676" s="9" t="str">
        <f>IFERROR(INDEX(akva!I:I,MATCH(B676,akva!K:K,0),0),"")</f>
        <v/>
      </c>
      <c r="H676" s="10" t="str">
        <f>IFERROR(INDEX('04-07'!N:N,MATCH(B676,'04-07'!C:C,0),0),"")</f>
        <v/>
      </c>
      <c r="I676" s="10">
        <f>IFERROR(INDEX('04-21'!X:X,MATCH(B676,'04-21'!Z:Z,0),0),"")</f>
        <v>556</v>
      </c>
      <c r="J676" s="10" t="str">
        <f>IFERROR(INDEX('04-28'!M:M,MATCH(B676,'04-28'!O:O,0),0),"")</f>
        <v/>
      </c>
      <c r="K676" s="10" t="str">
        <f>IFERROR(INDEX('05-26'!Y:Y,MATCH(B676,'05-26'!AA:AA,0),0),"")</f>
        <v/>
      </c>
      <c r="L676" s="10" t="str">
        <f>IFERROR(INDEX('06-16'!X:X,MATCH(B676,'06-16'!Z:Z,0),0),"")</f>
        <v/>
      </c>
      <c r="M676" s="10" t="str">
        <f>IFERROR(INDEX('07-08'!S:S,MATCH(B676,'07-08'!B:B,0),0),"")</f>
        <v/>
      </c>
      <c r="N676" s="10" t="str">
        <f>IFERROR(INDEX('07-21'!V:V,MATCH(B676,'07-21'!X:X,0),0),"")</f>
        <v/>
      </c>
      <c r="O676" s="10" t="str">
        <f>IFERROR(INDEX('08-04'!H:H,MATCH(B676,'08-04'!I:I,0),0),"")</f>
        <v/>
      </c>
      <c r="P676" s="10" t="str">
        <f>IFERROR(INDEX('08-05'!R:R,MATCH(B676,'08-05'!S:S,0),0),"")</f>
        <v/>
      </c>
      <c r="Q676" s="10" t="str">
        <f>IFERROR(INDEX('08-18'!U:U,MATCH(B676,'08-18'!V:V,0),0),"")</f>
        <v/>
      </c>
      <c r="R676" s="5" t="str">
        <f>IFERROR(INDEX('09-01'!M:M,MATCH(B676,'09-01'!N:N,0),0),"")</f>
        <v/>
      </c>
      <c r="S676" s="9">
        <f t="shared" si="34"/>
        <v>1</v>
      </c>
      <c r="T676" s="44">
        <f t="shared" si="35"/>
        <v>556</v>
      </c>
      <c r="U676" s="44">
        <f t="shared" ref="U676:U737" si="36">T676/S676</f>
        <v>556</v>
      </c>
      <c r="V676" s="44" t="str">
        <f>IFERROR(SUMPRODUCT(LARGE(G676:R676,{1;2;3;4;5})),"NA")</f>
        <v>NA</v>
      </c>
      <c r="W676" s="45" t="str">
        <f>IFERROR(SUMPRODUCT(LARGE(G676:R676,{1;2;3;4;5;6;7;8;9;10})),"NA")</f>
        <v>NA</v>
      </c>
    </row>
    <row r="677" spans="1:23" s="25" customFormat="1" x14ac:dyDescent="0.25">
      <c r="A677" s="14">
        <v>674</v>
      </c>
      <c r="B677" s="2" t="s">
        <v>3091</v>
      </c>
      <c r="C677" s="1"/>
      <c r="D677" s="1"/>
      <c r="E677" s="1"/>
      <c r="F677" s="2"/>
      <c r="G677" s="9" t="str">
        <f>IFERROR(INDEX(akva!I:I,MATCH(B677,akva!K:K,0),0),"")</f>
        <v/>
      </c>
      <c r="H677" s="10" t="str">
        <f>IFERROR(INDEX('04-07'!N:N,MATCH(B677,'04-07'!C:C,0),0),"")</f>
        <v/>
      </c>
      <c r="I677" s="10" t="str">
        <f>IFERROR(INDEX('04-21'!X:X,MATCH(B677,'04-21'!Z:Z,0),0),"")</f>
        <v/>
      </c>
      <c r="J677" s="10" t="str">
        <f>IFERROR(INDEX('04-28'!M:M,MATCH(B677,'04-28'!O:O,0),0),"")</f>
        <v/>
      </c>
      <c r="K677" s="10" t="str">
        <f>IFERROR(INDEX('05-26'!Y:Y,MATCH(B677,'05-26'!AA:AA,0),0),"")</f>
        <v/>
      </c>
      <c r="L677" s="10" t="str">
        <f>IFERROR(INDEX('06-16'!X:X,MATCH(B677,'06-16'!Z:Z,0),0),"")</f>
        <v/>
      </c>
      <c r="M677" s="10" t="str">
        <f>IFERROR(INDEX('07-08'!S:S,MATCH(B677,'07-08'!B:B,0),0),"")</f>
        <v/>
      </c>
      <c r="N677" s="10" t="str">
        <f>IFERROR(INDEX('07-21'!V:V,MATCH(B677,'07-21'!X:X,0),0),"")</f>
        <v/>
      </c>
      <c r="O677" s="10" t="str">
        <f>IFERROR(INDEX('08-04'!H:H,MATCH(B677,'08-04'!I:I,0),0),"")</f>
        <v/>
      </c>
      <c r="P677" s="10" t="str">
        <f>IFERROR(INDEX('08-05'!R:R,MATCH(B677,'08-05'!S:S,0),0),"")</f>
        <v/>
      </c>
      <c r="Q677" s="10" t="str">
        <f>IFERROR(INDEX('08-18'!U:U,MATCH(B677,'08-18'!V:V,0),0),"")</f>
        <v/>
      </c>
      <c r="R677" s="5">
        <f>IFERROR(INDEX('09-01'!M:M,MATCH(B677,'09-01'!N:N,0),0),"")</f>
        <v>556</v>
      </c>
      <c r="S677" s="9">
        <f t="shared" si="34"/>
        <v>1</v>
      </c>
      <c r="T677" s="44">
        <f t="shared" si="35"/>
        <v>556</v>
      </c>
      <c r="U677" s="44">
        <f t="shared" si="36"/>
        <v>556</v>
      </c>
      <c r="V677" s="44" t="str">
        <f>IFERROR(SUMPRODUCT(LARGE(G677:R677,{1;2;3;4;5})),"NA")</f>
        <v>NA</v>
      </c>
      <c r="W677" s="45" t="str">
        <f>IFERROR(SUMPRODUCT(LARGE(G677:R677,{1;2;3;4;5;6;7;8;9;10})),"NA")</f>
        <v>NA</v>
      </c>
    </row>
    <row r="678" spans="1:23" s="25" customFormat="1" x14ac:dyDescent="0.25">
      <c r="A678" s="14">
        <v>675</v>
      </c>
      <c r="B678" s="2" t="s">
        <v>3105</v>
      </c>
      <c r="C678" s="1"/>
      <c r="D678" s="1"/>
      <c r="E678" s="1"/>
      <c r="F678" s="2"/>
      <c r="G678" s="9" t="str">
        <f>IFERROR(INDEX(akva!I:I,MATCH(B678,akva!K:K,0),0),"")</f>
        <v/>
      </c>
      <c r="H678" s="10" t="str">
        <f>IFERROR(INDEX('04-07'!N:N,MATCH(B678,'04-07'!C:C,0),0),"")</f>
        <v/>
      </c>
      <c r="I678" s="10" t="str">
        <f>IFERROR(INDEX('04-21'!X:X,MATCH(B678,'04-21'!Z:Z,0),0),"")</f>
        <v/>
      </c>
      <c r="J678" s="10" t="str">
        <f>IFERROR(INDEX('04-28'!M:M,MATCH(B678,'04-28'!O:O,0),0),"")</f>
        <v/>
      </c>
      <c r="K678" s="10" t="str">
        <f>IFERROR(INDEX('05-26'!Y:Y,MATCH(B678,'05-26'!AA:AA,0),0),"")</f>
        <v/>
      </c>
      <c r="L678" s="10" t="str">
        <f>IFERROR(INDEX('06-16'!X:X,MATCH(B678,'06-16'!Z:Z,0),0),"")</f>
        <v/>
      </c>
      <c r="M678" s="10" t="str">
        <f>IFERROR(INDEX('07-08'!S:S,MATCH(B678,'07-08'!B:B,0),0),"")</f>
        <v/>
      </c>
      <c r="N678" s="10" t="str">
        <f>IFERROR(INDEX('07-21'!V:V,MATCH(B678,'07-21'!X:X,0),0),"")</f>
        <v/>
      </c>
      <c r="O678" s="10" t="str">
        <f>IFERROR(INDEX('08-04'!H:H,MATCH(B678,'08-04'!I:I,0),0),"")</f>
        <v/>
      </c>
      <c r="P678" s="10" t="str">
        <f>IFERROR(INDEX('08-05'!R:R,MATCH(B678,'08-05'!S:S,0),0),"")</f>
        <v/>
      </c>
      <c r="Q678" s="10" t="str">
        <f>IFERROR(INDEX('08-18'!U:U,MATCH(B678,'08-18'!V:V,0),0),"")</f>
        <v/>
      </c>
      <c r="R678" s="5">
        <f>IFERROR(INDEX('09-01'!M:M,MATCH(B678,'09-01'!N:N,0),0),"")</f>
        <v>556</v>
      </c>
      <c r="S678" s="9">
        <f t="shared" si="34"/>
        <v>1</v>
      </c>
      <c r="T678" s="44">
        <f t="shared" si="35"/>
        <v>556</v>
      </c>
      <c r="U678" s="44">
        <f t="shared" si="36"/>
        <v>556</v>
      </c>
      <c r="V678" s="44" t="str">
        <f>IFERROR(SUMPRODUCT(LARGE(G678:R678,{1;2;3;4;5})),"NA")</f>
        <v>NA</v>
      </c>
      <c r="W678" s="45" t="str">
        <f>IFERROR(SUMPRODUCT(LARGE(G678:R678,{1;2;3;4;5;6;7;8;9;10})),"NA")</f>
        <v>NA</v>
      </c>
    </row>
    <row r="679" spans="1:23" s="25" customFormat="1" x14ac:dyDescent="0.25">
      <c r="A679" s="14">
        <v>676</v>
      </c>
      <c r="B679" s="2" t="s">
        <v>800</v>
      </c>
      <c r="C679" s="1"/>
      <c r="D679" s="1"/>
      <c r="E679" s="1"/>
      <c r="F679" s="2"/>
      <c r="G679" s="9">
        <f>IFERROR(INDEX(akva!I:I,MATCH(B679,akva!K:K,0),0),"")</f>
        <v>555</v>
      </c>
      <c r="H679" s="10" t="str">
        <f>IFERROR(INDEX('04-07'!N:N,MATCH(B679,'04-07'!C:C,0),0),"")</f>
        <v/>
      </c>
      <c r="I679" s="10" t="str">
        <f>IFERROR(INDEX('04-21'!X:X,MATCH(B679,'04-21'!Z:Z,0),0),"")</f>
        <v/>
      </c>
      <c r="J679" s="10" t="str">
        <f>IFERROR(INDEX('04-28'!M:M,MATCH(B679,'04-28'!O:O,0),0),"")</f>
        <v/>
      </c>
      <c r="K679" s="10" t="str">
        <f>IFERROR(INDEX('05-26'!Y:Y,MATCH(B679,'05-26'!AA:AA,0),0),"")</f>
        <v/>
      </c>
      <c r="L679" s="10" t="str">
        <f>IFERROR(INDEX('06-16'!X:X,MATCH(B679,'06-16'!Z:Z,0),0),"")</f>
        <v/>
      </c>
      <c r="M679" s="10" t="str">
        <f>IFERROR(INDEX('07-08'!S:S,MATCH(B679,'07-08'!B:B,0),0),"")</f>
        <v/>
      </c>
      <c r="N679" s="10" t="str">
        <f>IFERROR(INDEX('07-21'!V:V,MATCH(B679,'07-21'!X:X,0),0),"")</f>
        <v/>
      </c>
      <c r="O679" s="10" t="str">
        <f>IFERROR(INDEX('08-04'!H:H,MATCH(B679,'08-04'!I:I,0),0),"")</f>
        <v/>
      </c>
      <c r="P679" s="10" t="str">
        <f>IFERROR(INDEX('08-05'!R:R,MATCH(B679,'08-05'!S:S,0),0),"")</f>
        <v/>
      </c>
      <c r="Q679" s="10" t="str">
        <f>IFERROR(INDEX('08-18'!U:U,MATCH(B679,'08-18'!V:V,0),0),"")</f>
        <v/>
      </c>
      <c r="R679" s="5" t="str">
        <f>IFERROR(INDEX('09-01'!M:M,MATCH(B679,'09-01'!N:N,0),0),"")</f>
        <v/>
      </c>
      <c r="S679" s="9">
        <f t="shared" si="34"/>
        <v>1</v>
      </c>
      <c r="T679" s="44">
        <f t="shared" si="35"/>
        <v>555</v>
      </c>
      <c r="U679" s="44">
        <f t="shared" si="36"/>
        <v>555</v>
      </c>
      <c r="V679" s="44" t="str">
        <f>IFERROR(SUMPRODUCT(LARGE(G679:R679,{1;2;3;4;5})),"NA")</f>
        <v>NA</v>
      </c>
      <c r="W679" s="45" t="str">
        <f>IFERROR(SUMPRODUCT(LARGE(G679:R679,{1;2;3;4;5;6;7;8;9;10})),"NA")</f>
        <v>NA</v>
      </c>
    </row>
    <row r="680" spans="1:23" s="25" customFormat="1" x14ac:dyDescent="0.25">
      <c r="A680" s="14">
        <v>677</v>
      </c>
      <c r="B680" s="2" t="s">
        <v>3106</v>
      </c>
      <c r="C680" s="1"/>
      <c r="D680" s="1"/>
      <c r="E680" s="1"/>
      <c r="F680" s="2"/>
      <c r="G680" s="9" t="str">
        <f>IFERROR(INDEX(akva!I:I,MATCH(B680,akva!K:K,0),0),"")</f>
        <v/>
      </c>
      <c r="H680" s="10" t="str">
        <f>IFERROR(INDEX('04-07'!N:N,MATCH(B680,'04-07'!C:C,0),0),"")</f>
        <v/>
      </c>
      <c r="I680" s="10" t="str">
        <f>IFERROR(INDEX('04-21'!X:X,MATCH(B680,'04-21'!Z:Z,0),0),"")</f>
        <v/>
      </c>
      <c r="J680" s="10" t="str">
        <f>IFERROR(INDEX('04-28'!M:M,MATCH(B680,'04-28'!O:O,0),0),"")</f>
        <v/>
      </c>
      <c r="K680" s="10" t="str">
        <f>IFERROR(INDEX('05-26'!Y:Y,MATCH(B680,'05-26'!AA:AA,0),0),"")</f>
        <v/>
      </c>
      <c r="L680" s="10" t="str">
        <f>IFERROR(INDEX('06-16'!X:X,MATCH(B680,'06-16'!Z:Z,0),0),"")</f>
        <v/>
      </c>
      <c r="M680" s="10" t="str">
        <f>IFERROR(INDEX('07-08'!S:S,MATCH(B680,'07-08'!B:B,0),0),"")</f>
        <v/>
      </c>
      <c r="N680" s="10" t="str">
        <f>IFERROR(INDEX('07-21'!V:V,MATCH(B680,'07-21'!X:X,0),0),"")</f>
        <v/>
      </c>
      <c r="O680" s="10" t="str">
        <f>IFERROR(INDEX('08-04'!H:H,MATCH(B680,'08-04'!I:I,0),0),"")</f>
        <v/>
      </c>
      <c r="P680" s="10" t="str">
        <f>IFERROR(INDEX('08-05'!R:R,MATCH(B680,'08-05'!S:S,0),0),"")</f>
        <v/>
      </c>
      <c r="Q680" s="10" t="str">
        <f>IFERROR(INDEX('08-18'!U:U,MATCH(B680,'08-18'!V:V,0),0),"")</f>
        <v/>
      </c>
      <c r="R680" s="5">
        <f>IFERROR(INDEX('09-01'!M:M,MATCH(B680,'09-01'!N:N,0),0),"")</f>
        <v>553</v>
      </c>
      <c r="S680" s="9">
        <f t="shared" si="34"/>
        <v>1</v>
      </c>
      <c r="T680" s="44">
        <f t="shared" si="35"/>
        <v>553</v>
      </c>
      <c r="U680" s="44">
        <f t="shared" si="36"/>
        <v>553</v>
      </c>
      <c r="V680" s="44" t="str">
        <f>IFERROR(SUMPRODUCT(LARGE(G680:R680,{1;2;3;4;5})),"NA")</f>
        <v>NA</v>
      </c>
      <c r="W680" s="45" t="str">
        <f>IFERROR(SUMPRODUCT(LARGE(G680:R680,{1;2;3;4;5;6;7;8;9;10})),"NA")</f>
        <v>NA</v>
      </c>
    </row>
    <row r="681" spans="1:23" s="25" customFormat="1" x14ac:dyDescent="0.25">
      <c r="A681" s="14">
        <v>678</v>
      </c>
      <c r="B681" s="2" t="s">
        <v>1729</v>
      </c>
      <c r="C681" s="1"/>
      <c r="D681" s="1"/>
      <c r="E681" s="1"/>
      <c r="F681" s="2"/>
      <c r="G681" s="9" t="str">
        <f>IFERROR(INDEX(akva!I:I,MATCH(B681,akva!K:K,0),0),"")</f>
        <v/>
      </c>
      <c r="H681" s="10" t="str">
        <f>IFERROR(INDEX('04-07'!N:N,MATCH(B681,'04-07'!C:C,0),0),"")</f>
        <v/>
      </c>
      <c r="I681" s="10" t="str">
        <f>IFERROR(INDEX('04-21'!X:X,MATCH(B681,'04-21'!Z:Z,0),0),"")</f>
        <v/>
      </c>
      <c r="J681" s="10" t="str">
        <f>IFERROR(INDEX('04-28'!M:M,MATCH(B681,'04-28'!O:O,0),0),"")</f>
        <v/>
      </c>
      <c r="K681" s="10">
        <f>IFERROR(INDEX('05-26'!Y:Y,MATCH(B681,'05-26'!AA:AA,0),0),"")</f>
        <v>549</v>
      </c>
      <c r="L681" s="10" t="str">
        <f>IFERROR(INDEX('06-16'!X:X,MATCH(B681,'06-16'!Z:Z,0),0),"")</f>
        <v/>
      </c>
      <c r="M681" s="10" t="str">
        <f>IFERROR(INDEX('07-08'!S:S,MATCH(B681,'07-08'!B:B,0),0),"")</f>
        <v/>
      </c>
      <c r="N681" s="10" t="str">
        <f>IFERROR(INDEX('07-21'!V:V,MATCH(B681,'07-21'!X:X,0),0),"")</f>
        <v/>
      </c>
      <c r="O681" s="10" t="str">
        <f>IFERROR(INDEX('08-04'!H:H,MATCH(B681,'08-04'!I:I,0),0),"")</f>
        <v/>
      </c>
      <c r="P681" s="10" t="str">
        <f>IFERROR(INDEX('08-05'!R:R,MATCH(B681,'08-05'!S:S,0),0),"")</f>
        <v/>
      </c>
      <c r="Q681" s="10" t="str">
        <f>IFERROR(INDEX('08-18'!U:U,MATCH(B681,'08-18'!V:V,0),0),"")</f>
        <v/>
      </c>
      <c r="R681" s="5" t="str">
        <f>IFERROR(INDEX('09-01'!M:M,MATCH(B681,'09-01'!N:N,0),0),"")</f>
        <v/>
      </c>
      <c r="S681" s="9">
        <f t="shared" si="34"/>
        <v>1</v>
      </c>
      <c r="T681" s="44">
        <f t="shared" si="35"/>
        <v>549</v>
      </c>
      <c r="U681" s="44">
        <f t="shared" si="36"/>
        <v>549</v>
      </c>
      <c r="V681" s="44" t="str">
        <f>IFERROR(SUMPRODUCT(LARGE(G681:R681,{1;2;3;4;5})),"NA")</f>
        <v>NA</v>
      </c>
      <c r="W681" s="45" t="str">
        <f>IFERROR(SUMPRODUCT(LARGE(G681:R681,{1;2;3;4;5;6;7;8;9;10})),"NA")</f>
        <v>NA</v>
      </c>
    </row>
    <row r="682" spans="1:23" s="25" customFormat="1" x14ac:dyDescent="0.25">
      <c r="A682" s="14">
        <v>679</v>
      </c>
      <c r="B682" s="2" t="s">
        <v>2165</v>
      </c>
      <c r="C682" s="1"/>
      <c r="D682" s="1"/>
      <c r="E682" s="1"/>
      <c r="F682" s="2"/>
      <c r="G682" s="9" t="str">
        <f>IFERROR(INDEX(akva!I:I,MATCH(B682,akva!K:K,0),0),"")</f>
        <v/>
      </c>
      <c r="H682" s="10" t="str">
        <f>IFERROR(INDEX('04-07'!N:N,MATCH(B682,'04-07'!C:C,0),0),"")</f>
        <v/>
      </c>
      <c r="I682" s="10" t="str">
        <f>IFERROR(INDEX('04-21'!X:X,MATCH(B682,'04-21'!Z:Z,0),0),"")</f>
        <v/>
      </c>
      <c r="J682" s="10" t="str">
        <f>IFERROR(INDEX('04-28'!M:M,MATCH(B682,'04-28'!O:O,0),0),"")</f>
        <v/>
      </c>
      <c r="K682" s="10" t="str">
        <f>IFERROR(INDEX('05-26'!Y:Y,MATCH(B682,'05-26'!AA:AA,0),0),"")</f>
        <v/>
      </c>
      <c r="L682" s="10" t="str">
        <f>IFERROR(INDEX('06-16'!X:X,MATCH(B682,'06-16'!Z:Z,0),0),"")</f>
        <v/>
      </c>
      <c r="M682" s="10">
        <f>IFERROR(INDEX('07-08'!S:S,MATCH(B682,'07-08'!B:B,0),0),"")</f>
        <v>549</v>
      </c>
      <c r="N682" s="10" t="str">
        <f>IFERROR(INDEX('07-21'!V:V,MATCH(B682,'07-21'!X:X,0),0),"")</f>
        <v/>
      </c>
      <c r="O682" s="10" t="str">
        <f>IFERROR(INDEX('08-04'!H:H,MATCH(B682,'08-04'!I:I,0),0),"")</f>
        <v/>
      </c>
      <c r="P682" s="10" t="str">
        <f>IFERROR(INDEX('08-05'!R:R,MATCH(B682,'08-05'!S:S,0),0),"")</f>
        <v/>
      </c>
      <c r="Q682" s="10" t="str">
        <f>IFERROR(INDEX('08-18'!U:U,MATCH(B682,'08-18'!V:V,0),0),"")</f>
        <v/>
      </c>
      <c r="R682" s="5" t="str">
        <f>IFERROR(INDEX('09-01'!M:M,MATCH(B682,'09-01'!N:N,0),0),"")</f>
        <v/>
      </c>
      <c r="S682" s="9">
        <f t="shared" si="34"/>
        <v>1</v>
      </c>
      <c r="T682" s="44">
        <f t="shared" si="35"/>
        <v>549</v>
      </c>
      <c r="U682" s="44">
        <f t="shared" si="36"/>
        <v>549</v>
      </c>
      <c r="V682" s="44" t="str">
        <f>IFERROR(SUMPRODUCT(LARGE(G682:R682,{1;2;3;4;5})),"NA")</f>
        <v>NA</v>
      </c>
      <c r="W682" s="45" t="str">
        <f>IFERROR(SUMPRODUCT(LARGE(G682:R682,{1;2;3;4;5;6;7;8;9;10})),"NA")</f>
        <v>NA</v>
      </c>
    </row>
    <row r="683" spans="1:23" s="25" customFormat="1" x14ac:dyDescent="0.25">
      <c r="A683" s="14">
        <v>680</v>
      </c>
      <c r="B683" s="2" t="s">
        <v>3107</v>
      </c>
      <c r="C683" s="1"/>
      <c r="D683" s="1"/>
      <c r="E683" s="1"/>
      <c r="F683" s="2"/>
      <c r="G683" s="9" t="str">
        <f>IFERROR(INDEX(akva!I:I,MATCH(B683,akva!K:K,0),0),"")</f>
        <v/>
      </c>
      <c r="H683" s="10" t="str">
        <f>IFERROR(INDEX('04-07'!N:N,MATCH(B683,'04-07'!C:C,0),0),"")</f>
        <v/>
      </c>
      <c r="I683" s="10" t="str">
        <f>IFERROR(INDEX('04-21'!X:X,MATCH(B683,'04-21'!Z:Z,0),0),"")</f>
        <v/>
      </c>
      <c r="J683" s="10" t="str">
        <f>IFERROR(INDEX('04-28'!M:M,MATCH(B683,'04-28'!O:O,0),0),"")</f>
        <v/>
      </c>
      <c r="K683" s="10" t="str">
        <f>IFERROR(INDEX('05-26'!Y:Y,MATCH(B683,'05-26'!AA:AA,0),0),"")</f>
        <v/>
      </c>
      <c r="L683" s="10" t="str">
        <f>IFERROR(INDEX('06-16'!X:X,MATCH(B683,'06-16'!Z:Z,0),0),"")</f>
        <v/>
      </c>
      <c r="M683" s="10" t="str">
        <f>IFERROR(INDEX('07-08'!S:S,MATCH(B683,'07-08'!B:B,0),0),"")</f>
        <v/>
      </c>
      <c r="N683" s="10" t="str">
        <f>IFERROR(INDEX('07-21'!V:V,MATCH(B683,'07-21'!X:X,0),0),"")</f>
        <v/>
      </c>
      <c r="O683" s="10" t="str">
        <f>IFERROR(INDEX('08-04'!H:H,MATCH(B683,'08-04'!I:I,0),0),"")</f>
        <v/>
      </c>
      <c r="P683" s="10" t="str">
        <f>IFERROR(INDEX('08-05'!R:R,MATCH(B683,'08-05'!S:S,0),0),"")</f>
        <v/>
      </c>
      <c r="Q683" s="10" t="str">
        <f>IFERROR(INDEX('08-18'!U:U,MATCH(B683,'08-18'!V:V,0),0),"")</f>
        <v/>
      </c>
      <c r="R683" s="5">
        <f>IFERROR(INDEX('09-01'!M:M,MATCH(B683,'09-01'!N:N,0),0),"")</f>
        <v>547</v>
      </c>
      <c r="S683" s="9">
        <f t="shared" si="34"/>
        <v>1</v>
      </c>
      <c r="T683" s="44">
        <f t="shared" si="35"/>
        <v>547</v>
      </c>
      <c r="U683" s="44">
        <f t="shared" si="36"/>
        <v>547</v>
      </c>
      <c r="V683" s="44" t="str">
        <f>IFERROR(SUMPRODUCT(LARGE(G683:R683,{1;2;3;4;5})),"NA")</f>
        <v>NA</v>
      </c>
      <c r="W683" s="45" t="str">
        <f>IFERROR(SUMPRODUCT(LARGE(G683:R683,{1;2;3;4;5;6;7;8;9;10})),"NA")</f>
        <v>NA</v>
      </c>
    </row>
    <row r="684" spans="1:23" s="25" customFormat="1" x14ac:dyDescent="0.25">
      <c r="A684" s="14">
        <v>681</v>
      </c>
      <c r="B684" s="2" t="s">
        <v>2166</v>
      </c>
      <c r="C684" s="1"/>
      <c r="D684" s="1"/>
      <c r="E684" s="1"/>
      <c r="F684" s="2"/>
      <c r="G684" s="9" t="str">
        <f>IFERROR(INDEX(akva!I:I,MATCH(B684,akva!K:K,0),0),"")</f>
        <v/>
      </c>
      <c r="H684" s="10" t="str">
        <f>IFERROR(INDEX('04-07'!N:N,MATCH(B684,'04-07'!C:C,0),0),"")</f>
        <v/>
      </c>
      <c r="I684" s="10" t="str">
        <f>IFERROR(INDEX('04-21'!X:X,MATCH(B684,'04-21'!Z:Z,0),0),"")</f>
        <v/>
      </c>
      <c r="J684" s="10" t="str">
        <f>IFERROR(INDEX('04-28'!M:M,MATCH(B684,'04-28'!O:O,0),0),"")</f>
        <v/>
      </c>
      <c r="K684" s="10" t="str">
        <f>IFERROR(INDEX('05-26'!Y:Y,MATCH(B684,'05-26'!AA:AA,0),0),"")</f>
        <v/>
      </c>
      <c r="L684" s="10" t="str">
        <f>IFERROR(INDEX('06-16'!X:X,MATCH(B684,'06-16'!Z:Z,0),0),"")</f>
        <v/>
      </c>
      <c r="M684" s="10">
        <f>IFERROR(INDEX('07-08'!S:S,MATCH(B684,'07-08'!B:B,0),0),"")</f>
        <v>545</v>
      </c>
      <c r="N684" s="10" t="str">
        <f>IFERROR(INDEX('07-21'!V:V,MATCH(B684,'07-21'!X:X,0),0),"")</f>
        <v/>
      </c>
      <c r="O684" s="10" t="str">
        <f>IFERROR(INDEX('08-04'!H:H,MATCH(B684,'08-04'!I:I,0),0),"")</f>
        <v/>
      </c>
      <c r="P684" s="10" t="str">
        <f>IFERROR(INDEX('08-05'!R:R,MATCH(B684,'08-05'!S:S,0),0),"")</f>
        <v/>
      </c>
      <c r="Q684" s="10" t="str">
        <f>IFERROR(INDEX('08-18'!U:U,MATCH(B684,'08-18'!V:V,0),0),"")</f>
        <v/>
      </c>
      <c r="R684" s="5" t="str">
        <f>IFERROR(INDEX('09-01'!M:M,MATCH(B684,'09-01'!N:N,0),0),"")</f>
        <v/>
      </c>
      <c r="S684" s="9">
        <f t="shared" si="34"/>
        <v>1</v>
      </c>
      <c r="T684" s="44">
        <f t="shared" si="35"/>
        <v>545</v>
      </c>
      <c r="U684" s="44">
        <f t="shared" si="36"/>
        <v>545</v>
      </c>
      <c r="V684" s="44" t="str">
        <f>IFERROR(SUMPRODUCT(LARGE(G684:R684,{1;2;3;4;5})),"NA")</f>
        <v>NA</v>
      </c>
      <c r="W684" s="45" t="str">
        <f>IFERROR(SUMPRODUCT(LARGE(G684:R684,{1;2;3;4;5;6;7;8;9;10})),"NA")</f>
        <v>NA</v>
      </c>
    </row>
    <row r="685" spans="1:23" s="25" customFormat="1" x14ac:dyDescent="0.25">
      <c r="A685" s="14">
        <v>682</v>
      </c>
      <c r="B685" s="2" t="s">
        <v>1904</v>
      </c>
      <c r="C685" s="1"/>
      <c r="D685" s="1"/>
      <c r="E685" s="1"/>
      <c r="F685" s="2"/>
      <c r="G685" s="9" t="str">
        <f>IFERROR(INDEX(akva!I:I,MATCH(B685,akva!K:K,0),0),"")</f>
        <v/>
      </c>
      <c r="H685" s="10" t="str">
        <f>IFERROR(INDEX('04-07'!N:N,MATCH(B685,'04-07'!C:C,0),0),"")</f>
        <v/>
      </c>
      <c r="I685" s="10" t="str">
        <f>IFERROR(INDEX('04-21'!X:X,MATCH(B685,'04-21'!Z:Z,0),0),"")</f>
        <v/>
      </c>
      <c r="J685" s="10" t="str">
        <f>IFERROR(INDEX('04-28'!M:M,MATCH(B685,'04-28'!O:O,0),0),"")</f>
        <v/>
      </c>
      <c r="K685" s="10" t="str">
        <f>IFERROR(INDEX('05-26'!Y:Y,MATCH(B685,'05-26'!AA:AA,0),0),"")</f>
        <v/>
      </c>
      <c r="L685" s="10">
        <f>IFERROR(INDEX('06-16'!X:X,MATCH(B685,'06-16'!Z:Z,0),0),"")</f>
        <v>545</v>
      </c>
      <c r="M685" s="10" t="str">
        <f>IFERROR(INDEX('07-08'!S:S,MATCH(B685,'07-08'!B:B,0),0),"")</f>
        <v/>
      </c>
      <c r="N685" s="10" t="str">
        <f>IFERROR(INDEX('07-21'!V:V,MATCH(B685,'07-21'!X:X,0),0),"")</f>
        <v/>
      </c>
      <c r="O685" s="10" t="str">
        <f>IFERROR(INDEX('08-04'!H:H,MATCH(B685,'08-04'!I:I,0),0),"")</f>
        <v/>
      </c>
      <c r="P685" s="10" t="str">
        <f>IFERROR(INDEX('08-05'!R:R,MATCH(B685,'08-05'!S:S,0),0),"")</f>
        <v/>
      </c>
      <c r="Q685" s="10" t="str">
        <f>IFERROR(INDEX('08-18'!U:U,MATCH(B685,'08-18'!V:V,0),0),"")</f>
        <v/>
      </c>
      <c r="R685" s="5" t="str">
        <f>IFERROR(INDEX('09-01'!M:M,MATCH(B685,'09-01'!N:N,0),0),"")</f>
        <v/>
      </c>
      <c r="S685" s="9">
        <f t="shared" si="34"/>
        <v>1</v>
      </c>
      <c r="T685" s="44">
        <f t="shared" si="35"/>
        <v>545</v>
      </c>
      <c r="U685" s="44">
        <f t="shared" si="36"/>
        <v>545</v>
      </c>
      <c r="V685" s="44" t="str">
        <f>IFERROR(SUMPRODUCT(LARGE(G685:R685,{1;2;3;4;5})),"NA")</f>
        <v>NA</v>
      </c>
      <c r="W685" s="45" t="str">
        <f>IFERROR(SUMPRODUCT(LARGE(G685:R685,{1;2;3;4;5;6;7;8;9;10})),"NA")</f>
        <v>NA</v>
      </c>
    </row>
    <row r="686" spans="1:23" s="25" customFormat="1" x14ac:dyDescent="0.25">
      <c r="A686" s="14">
        <v>683</v>
      </c>
      <c r="B686" s="2" t="s">
        <v>2168</v>
      </c>
      <c r="C686" s="1"/>
      <c r="D686" s="1"/>
      <c r="E686" s="1"/>
      <c r="F686" s="2"/>
      <c r="G686" s="9" t="str">
        <f>IFERROR(INDEX(akva!I:I,MATCH(B686,akva!K:K,0),0),"")</f>
        <v/>
      </c>
      <c r="H686" s="10" t="str">
        <f>IFERROR(INDEX('04-07'!N:N,MATCH(B686,'04-07'!C:C,0),0),"")</f>
        <v/>
      </c>
      <c r="I686" s="10" t="str">
        <f>IFERROR(INDEX('04-21'!X:X,MATCH(B686,'04-21'!Z:Z,0),0),"")</f>
        <v/>
      </c>
      <c r="J686" s="10" t="str">
        <f>IFERROR(INDEX('04-28'!M:M,MATCH(B686,'04-28'!O:O,0),0),"")</f>
        <v/>
      </c>
      <c r="K686" s="10" t="str">
        <f>IFERROR(INDEX('05-26'!Y:Y,MATCH(B686,'05-26'!AA:AA,0),0),"")</f>
        <v/>
      </c>
      <c r="L686" s="10" t="str">
        <f>IFERROR(INDEX('06-16'!X:X,MATCH(B686,'06-16'!Z:Z,0),0),"")</f>
        <v/>
      </c>
      <c r="M686" s="10">
        <f>IFERROR(INDEX('07-08'!S:S,MATCH(B686,'07-08'!B:B,0),0),"")</f>
        <v>545</v>
      </c>
      <c r="N686" s="10" t="str">
        <f>IFERROR(INDEX('07-21'!V:V,MATCH(B686,'07-21'!X:X,0),0),"")</f>
        <v/>
      </c>
      <c r="O686" s="10" t="str">
        <f>IFERROR(INDEX('08-04'!H:H,MATCH(B686,'08-04'!I:I,0),0),"")</f>
        <v/>
      </c>
      <c r="P686" s="10" t="str">
        <f>IFERROR(INDEX('08-05'!R:R,MATCH(B686,'08-05'!S:S,0),0),"")</f>
        <v/>
      </c>
      <c r="Q686" s="10" t="str">
        <f>IFERROR(INDEX('08-18'!U:U,MATCH(B686,'08-18'!V:V,0),0),"")</f>
        <v/>
      </c>
      <c r="R686" s="5" t="str">
        <f>IFERROR(INDEX('09-01'!M:M,MATCH(B686,'09-01'!N:N,0),0),"")</f>
        <v/>
      </c>
      <c r="S686" s="9">
        <f t="shared" si="34"/>
        <v>1</v>
      </c>
      <c r="T686" s="44">
        <f t="shared" si="35"/>
        <v>545</v>
      </c>
      <c r="U686" s="44">
        <f t="shared" si="36"/>
        <v>545</v>
      </c>
      <c r="V686" s="44" t="str">
        <f>IFERROR(SUMPRODUCT(LARGE(G686:R686,{1;2;3;4;5})),"NA")</f>
        <v>NA</v>
      </c>
      <c r="W686" s="45" t="str">
        <f>IFERROR(SUMPRODUCT(LARGE(G686:R686,{1;2;3;4;5;6;7;8;9;10})),"NA")</f>
        <v>NA</v>
      </c>
    </row>
    <row r="687" spans="1:23" s="25" customFormat="1" x14ac:dyDescent="0.25">
      <c r="A687" s="14">
        <v>684</v>
      </c>
      <c r="B687" s="2" t="s">
        <v>126</v>
      </c>
      <c r="C687" s="1"/>
      <c r="D687" s="1"/>
      <c r="E687" s="1"/>
      <c r="F687" s="2"/>
      <c r="G687" s="9">
        <f>IFERROR(INDEX(akva!I:I,MATCH(B687,akva!K:K,0),0),"")</f>
        <v>540</v>
      </c>
      <c r="H687" s="10" t="str">
        <f>IFERROR(INDEX('04-07'!N:N,MATCH(B687,'04-07'!C:C,0),0),"")</f>
        <v/>
      </c>
      <c r="I687" s="10" t="str">
        <f>IFERROR(INDEX('04-21'!X:X,MATCH(B687,'04-21'!Z:Z,0),0),"")</f>
        <v/>
      </c>
      <c r="J687" s="10" t="str">
        <f>IFERROR(INDEX('04-28'!M:M,MATCH(B687,'04-28'!O:O,0),0),"")</f>
        <v/>
      </c>
      <c r="K687" s="10" t="str">
        <f>IFERROR(INDEX('05-26'!Y:Y,MATCH(B687,'05-26'!AA:AA,0),0),"")</f>
        <v/>
      </c>
      <c r="L687" s="10" t="str">
        <f>IFERROR(INDEX('06-16'!X:X,MATCH(B687,'06-16'!Z:Z,0),0),"")</f>
        <v/>
      </c>
      <c r="M687" s="10" t="str">
        <f>IFERROR(INDEX('07-08'!S:S,MATCH(B687,'07-08'!B:B,0),0),"")</f>
        <v/>
      </c>
      <c r="N687" s="10" t="str">
        <f>IFERROR(INDEX('07-21'!V:V,MATCH(B687,'07-21'!X:X,0),0),"")</f>
        <v/>
      </c>
      <c r="O687" s="10" t="str">
        <f>IFERROR(INDEX('08-04'!H:H,MATCH(B687,'08-04'!I:I,0),0),"")</f>
        <v/>
      </c>
      <c r="P687" s="10" t="str">
        <f>IFERROR(INDEX('08-05'!R:R,MATCH(B687,'08-05'!S:S,0),0),"")</f>
        <v/>
      </c>
      <c r="Q687" s="10" t="str">
        <f>IFERROR(INDEX('08-18'!U:U,MATCH(B687,'08-18'!V:V,0),0),"")</f>
        <v/>
      </c>
      <c r="R687" s="5" t="str">
        <f>IFERROR(INDEX('09-01'!M:M,MATCH(B687,'09-01'!N:N,0),0),"")</f>
        <v/>
      </c>
      <c r="S687" s="9">
        <f t="shared" si="34"/>
        <v>1</v>
      </c>
      <c r="T687" s="44">
        <f t="shared" si="35"/>
        <v>540</v>
      </c>
      <c r="U687" s="44">
        <f t="shared" si="36"/>
        <v>540</v>
      </c>
      <c r="V687" s="44" t="str">
        <f>IFERROR(SUMPRODUCT(LARGE(G687:R687,{1;2;3;4;5})),"NA")</f>
        <v>NA</v>
      </c>
      <c r="W687" s="45" t="str">
        <f>IFERROR(SUMPRODUCT(LARGE(G687:R687,{1;2;3;4;5;6;7;8;9;10})),"NA")</f>
        <v>NA</v>
      </c>
    </row>
    <row r="688" spans="1:23" s="25" customFormat="1" x14ac:dyDescent="0.25">
      <c r="A688" s="14">
        <v>685</v>
      </c>
      <c r="B688" s="2" t="s">
        <v>2170</v>
      </c>
      <c r="C688" s="1"/>
      <c r="D688" s="1"/>
      <c r="E688" s="1"/>
      <c r="F688" s="2"/>
      <c r="G688" s="9" t="str">
        <f>IFERROR(INDEX(akva!I:I,MATCH(B688,akva!K:K,0),0),"")</f>
        <v/>
      </c>
      <c r="H688" s="10" t="str">
        <f>IFERROR(INDEX('04-07'!N:N,MATCH(B688,'04-07'!C:C,0),0),"")</f>
        <v/>
      </c>
      <c r="I688" s="10" t="str">
        <f>IFERROR(INDEX('04-21'!X:X,MATCH(B688,'04-21'!Z:Z,0),0),"")</f>
        <v/>
      </c>
      <c r="J688" s="10" t="str">
        <f>IFERROR(INDEX('04-28'!M:M,MATCH(B688,'04-28'!O:O,0),0),"")</f>
        <v/>
      </c>
      <c r="K688" s="10" t="str">
        <f>IFERROR(INDEX('05-26'!Y:Y,MATCH(B688,'05-26'!AA:AA,0),0),"")</f>
        <v/>
      </c>
      <c r="L688" s="10" t="str">
        <f>IFERROR(INDEX('06-16'!X:X,MATCH(B688,'06-16'!Z:Z,0),0),"")</f>
        <v/>
      </c>
      <c r="M688" s="10">
        <f>IFERROR(INDEX('07-08'!S:S,MATCH(B688,'07-08'!B:B,0),0),"")</f>
        <v>540</v>
      </c>
      <c r="N688" s="10" t="str">
        <f>IFERROR(INDEX('07-21'!V:V,MATCH(B688,'07-21'!X:X,0),0),"")</f>
        <v/>
      </c>
      <c r="O688" s="10" t="str">
        <f>IFERROR(INDEX('08-04'!H:H,MATCH(B688,'08-04'!I:I,0),0),"")</f>
        <v/>
      </c>
      <c r="P688" s="10" t="str">
        <f>IFERROR(INDEX('08-05'!R:R,MATCH(B688,'08-05'!S:S,0),0),"")</f>
        <v/>
      </c>
      <c r="Q688" s="10" t="str">
        <f>IFERROR(INDEX('08-18'!U:U,MATCH(B688,'08-18'!V:V,0),0),"")</f>
        <v/>
      </c>
      <c r="R688" s="5" t="str">
        <f>IFERROR(INDEX('09-01'!M:M,MATCH(B688,'09-01'!N:N,0),0),"")</f>
        <v/>
      </c>
      <c r="S688" s="9">
        <f t="shared" si="34"/>
        <v>1</v>
      </c>
      <c r="T688" s="44">
        <f t="shared" si="35"/>
        <v>540</v>
      </c>
      <c r="U688" s="44">
        <f t="shared" si="36"/>
        <v>540</v>
      </c>
      <c r="V688" s="44" t="str">
        <f>IFERROR(SUMPRODUCT(LARGE(G688:R688,{1;2;3;4;5})),"NA")</f>
        <v>NA</v>
      </c>
      <c r="W688" s="45" t="str">
        <f>IFERROR(SUMPRODUCT(LARGE(G688:R688,{1;2;3;4;5;6;7;8;9;10})),"NA")</f>
        <v>NA</v>
      </c>
    </row>
    <row r="689" spans="1:23" s="25" customFormat="1" x14ac:dyDescent="0.25">
      <c r="A689" s="14">
        <v>686</v>
      </c>
      <c r="B689" s="2" t="s">
        <v>2172</v>
      </c>
      <c r="C689" s="1"/>
      <c r="D689" s="1"/>
      <c r="E689" s="1"/>
      <c r="F689" s="2"/>
      <c r="G689" s="9" t="str">
        <f>IFERROR(INDEX(akva!I:I,MATCH(B689,akva!K:K,0),0),"")</f>
        <v/>
      </c>
      <c r="H689" s="10" t="str">
        <f>IFERROR(INDEX('04-07'!N:N,MATCH(B689,'04-07'!C:C,0),0),"")</f>
        <v/>
      </c>
      <c r="I689" s="10" t="str">
        <f>IFERROR(INDEX('04-21'!X:X,MATCH(B689,'04-21'!Z:Z,0),0),"")</f>
        <v/>
      </c>
      <c r="J689" s="10" t="str">
        <f>IFERROR(INDEX('04-28'!M:M,MATCH(B689,'04-28'!O:O,0),0),"")</f>
        <v/>
      </c>
      <c r="K689" s="10" t="str">
        <f>IFERROR(INDEX('05-26'!Y:Y,MATCH(B689,'05-26'!AA:AA,0),0),"")</f>
        <v/>
      </c>
      <c r="L689" s="10" t="str">
        <f>IFERROR(INDEX('06-16'!X:X,MATCH(B689,'06-16'!Z:Z,0),0),"")</f>
        <v/>
      </c>
      <c r="M689" s="10">
        <f>IFERROR(INDEX('07-08'!S:S,MATCH(B689,'07-08'!B:B,0),0),"")</f>
        <v>539</v>
      </c>
      <c r="N689" s="10" t="str">
        <f>IFERROR(INDEX('07-21'!V:V,MATCH(B689,'07-21'!X:X,0),0),"")</f>
        <v/>
      </c>
      <c r="O689" s="10" t="str">
        <f>IFERROR(INDEX('08-04'!H:H,MATCH(B689,'08-04'!I:I,0),0),"")</f>
        <v/>
      </c>
      <c r="P689" s="10" t="str">
        <f>IFERROR(INDEX('08-05'!R:R,MATCH(B689,'08-05'!S:S,0),0),"")</f>
        <v/>
      </c>
      <c r="Q689" s="10" t="str">
        <f>IFERROR(INDEX('08-18'!U:U,MATCH(B689,'08-18'!V:V,0),0),"")</f>
        <v/>
      </c>
      <c r="R689" s="5" t="str">
        <f>IFERROR(INDEX('09-01'!M:M,MATCH(B689,'09-01'!N:N,0),0),"")</f>
        <v/>
      </c>
      <c r="S689" s="9">
        <f t="shared" si="34"/>
        <v>1</v>
      </c>
      <c r="T689" s="44">
        <f t="shared" si="35"/>
        <v>539</v>
      </c>
      <c r="U689" s="44">
        <f t="shared" si="36"/>
        <v>539</v>
      </c>
      <c r="V689" s="44" t="str">
        <f>IFERROR(SUMPRODUCT(LARGE(G689:R689,{1;2;3;4;5})),"NA")</f>
        <v>NA</v>
      </c>
      <c r="W689" s="45" t="str">
        <f>IFERROR(SUMPRODUCT(LARGE(G689:R689,{1;2;3;4;5;6;7;8;9;10})),"NA")</f>
        <v>NA</v>
      </c>
    </row>
    <row r="690" spans="1:23" s="25" customFormat="1" x14ac:dyDescent="0.25">
      <c r="A690" s="14">
        <v>687</v>
      </c>
      <c r="B690" s="2" t="s">
        <v>3108</v>
      </c>
      <c r="C690" s="1"/>
      <c r="D690" s="1"/>
      <c r="E690" s="1"/>
      <c r="F690" s="2"/>
      <c r="G690" s="9" t="str">
        <f>IFERROR(INDEX(akva!I:I,MATCH(B690,akva!K:K,0),0),"")</f>
        <v/>
      </c>
      <c r="H690" s="10" t="str">
        <f>IFERROR(INDEX('04-07'!N:N,MATCH(B690,'04-07'!C:C,0),0),"")</f>
        <v/>
      </c>
      <c r="I690" s="10" t="str">
        <f>IFERROR(INDEX('04-21'!X:X,MATCH(B690,'04-21'!Z:Z,0),0),"")</f>
        <v/>
      </c>
      <c r="J690" s="10" t="str">
        <f>IFERROR(INDEX('04-28'!M:M,MATCH(B690,'04-28'!O:O,0),0),"")</f>
        <v/>
      </c>
      <c r="K690" s="10" t="str">
        <f>IFERROR(INDEX('05-26'!Y:Y,MATCH(B690,'05-26'!AA:AA,0),0),"")</f>
        <v/>
      </c>
      <c r="L690" s="10" t="str">
        <f>IFERROR(INDEX('06-16'!X:X,MATCH(B690,'06-16'!Z:Z,0),0),"")</f>
        <v/>
      </c>
      <c r="M690" s="10" t="str">
        <f>IFERROR(INDEX('07-08'!S:S,MATCH(B690,'07-08'!B:B,0),0),"")</f>
        <v/>
      </c>
      <c r="N690" s="10" t="str">
        <f>IFERROR(INDEX('07-21'!V:V,MATCH(B690,'07-21'!X:X,0),0),"")</f>
        <v/>
      </c>
      <c r="O690" s="10" t="str">
        <f>IFERROR(INDEX('08-04'!H:H,MATCH(B690,'08-04'!I:I,0),0),"")</f>
        <v/>
      </c>
      <c r="P690" s="10" t="str">
        <f>IFERROR(INDEX('08-05'!R:R,MATCH(B690,'08-05'!S:S,0),0),"")</f>
        <v/>
      </c>
      <c r="Q690" s="10" t="str">
        <f>IFERROR(INDEX('08-18'!U:U,MATCH(B690,'08-18'!V:V,0),0),"")</f>
        <v/>
      </c>
      <c r="R690" s="5">
        <f>IFERROR(INDEX('09-01'!M:M,MATCH(B690,'09-01'!N:N,0),0),"")</f>
        <v>539</v>
      </c>
      <c r="S690" s="9">
        <f t="shared" si="34"/>
        <v>1</v>
      </c>
      <c r="T690" s="44">
        <f t="shared" si="35"/>
        <v>539</v>
      </c>
      <c r="U690" s="44">
        <f t="shared" si="36"/>
        <v>539</v>
      </c>
      <c r="V690" s="44" t="str">
        <f>IFERROR(SUMPRODUCT(LARGE(G690:R690,{1;2;3;4;5})),"NA")</f>
        <v>NA</v>
      </c>
      <c r="W690" s="45" t="str">
        <f>IFERROR(SUMPRODUCT(LARGE(G690:R690,{1;2;3;4;5;6;7;8;9;10})),"NA")</f>
        <v>NA</v>
      </c>
    </row>
    <row r="691" spans="1:23" s="25" customFormat="1" x14ac:dyDescent="0.25">
      <c r="A691" s="14">
        <v>688</v>
      </c>
      <c r="B691" s="2" t="s">
        <v>3109</v>
      </c>
      <c r="C691" s="1"/>
      <c r="D691" s="1"/>
      <c r="E691" s="1"/>
      <c r="F691" s="2"/>
      <c r="G691" s="9" t="str">
        <f>IFERROR(INDEX(akva!I:I,MATCH(B691,akva!K:K,0),0),"")</f>
        <v/>
      </c>
      <c r="H691" s="10" t="str">
        <f>IFERROR(INDEX('04-07'!N:N,MATCH(B691,'04-07'!C:C,0),0),"")</f>
        <v/>
      </c>
      <c r="I691" s="10" t="str">
        <f>IFERROR(INDEX('04-21'!X:X,MATCH(B691,'04-21'!Z:Z,0),0),"")</f>
        <v/>
      </c>
      <c r="J691" s="10" t="str">
        <f>IFERROR(INDEX('04-28'!M:M,MATCH(B691,'04-28'!O:O,0),0),"")</f>
        <v/>
      </c>
      <c r="K691" s="10" t="str">
        <f>IFERROR(INDEX('05-26'!Y:Y,MATCH(B691,'05-26'!AA:AA,0),0),"")</f>
        <v/>
      </c>
      <c r="L691" s="10" t="str">
        <f>IFERROR(INDEX('06-16'!X:X,MATCH(B691,'06-16'!Z:Z,0),0),"")</f>
        <v/>
      </c>
      <c r="M691" s="10" t="str">
        <f>IFERROR(INDEX('07-08'!S:S,MATCH(B691,'07-08'!B:B,0),0),"")</f>
        <v/>
      </c>
      <c r="N691" s="10" t="str">
        <f>IFERROR(INDEX('07-21'!V:V,MATCH(B691,'07-21'!X:X,0),0),"")</f>
        <v/>
      </c>
      <c r="O691" s="10" t="str">
        <f>IFERROR(INDEX('08-04'!H:H,MATCH(B691,'08-04'!I:I,0),0),"")</f>
        <v/>
      </c>
      <c r="P691" s="10" t="str">
        <f>IFERROR(INDEX('08-05'!R:R,MATCH(B691,'08-05'!S:S,0),0),"")</f>
        <v/>
      </c>
      <c r="Q691" s="10" t="str">
        <f>IFERROR(INDEX('08-18'!U:U,MATCH(B691,'08-18'!V:V,0),0),"")</f>
        <v/>
      </c>
      <c r="R691" s="5">
        <f>IFERROR(INDEX('09-01'!M:M,MATCH(B691,'09-01'!N:N,0),0),"")</f>
        <v>539</v>
      </c>
      <c r="S691" s="9">
        <f t="shared" si="34"/>
        <v>1</v>
      </c>
      <c r="T691" s="44">
        <f t="shared" si="35"/>
        <v>539</v>
      </c>
      <c r="U691" s="44">
        <f t="shared" si="36"/>
        <v>539</v>
      </c>
      <c r="V691" s="44" t="str">
        <f>IFERROR(SUMPRODUCT(LARGE(G691:R691,{1;2;3;4;5})),"NA")</f>
        <v>NA</v>
      </c>
      <c r="W691" s="45" t="str">
        <f>IFERROR(SUMPRODUCT(LARGE(G691:R691,{1;2;3;4;5;6;7;8;9;10})),"NA")</f>
        <v>NA</v>
      </c>
    </row>
    <row r="692" spans="1:23" s="25" customFormat="1" x14ac:dyDescent="0.25">
      <c r="A692" s="14">
        <v>689</v>
      </c>
      <c r="B692" s="2" t="s">
        <v>1892</v>
      </c>
      <c r="C692" s="1"/>
      <c r="D692" s="1"/>
      <c r="E692" s="1"/>
      <c r="F692" s="2"/>
      <c r="G692" s="9" t="str">
        <f>IFERROR(INDEX(akva!I:I,MATCH(B692,akva!K:K,0),0),"")</f>
        <v/>
      </c>
      <c r="H692" s="10" t="str">
        <f>IFERROR(INDEX('04-07'!N:N,MATCH(B692,'04-07'!C:C,0),0),"")</f>
        <v/>
      </c>
      <c r="I692" s="10" t="str">
        <f>IFERROR(INDEX('04-21'!X:X,MATCH(B692,'04-21'!Z:Z,0),0),"")</f>
        <v/>
      </c>
      <c r="J692" s="10" t="str">
        <f>IFERROR(INDEX('04-28'!M:M,MATCH(B692,'04-28'!O:O,0),0),"")</f>
        <v/>
      </c>
      <c r="K692" s="10" t="str">
        <f>IFERROR(INDEX('05-26'!Y:Y,MATCH(B692,'05-26'!AA:AA,0),0),"")</f>
        <v/>
      </c>
      <c r="L692" s="10">
        <f>IFERROR(INDEX('06-16'!X:X,MATCH(B692,'06-16'!Z:Z,0),0),"")</f>
        <v>538</v>
      </c>
      <c r="M692" s="10" t="str">
        <f>IFERROR(INDEX('07-08'!S:S,MATCH(B692,'07-08'!B:B,0),0),"")</f>
        <v/>
      </c>
      <c r="N692" s="10" t="str">
        <f>IFERROR(INDEX('07-21'!V:V,MATCH(B692,'07-21'!X:X,0),0),"")</f>
        <v/>
      </c>
      <c r="O692" s="10" t="str">
        <f>IFERROR(INDEX('08-04'!H:H,MATCH(B692,'08-04'!I:I,0),0),"")</f>
        <v/>
      </c>
      <c r="P692" s="10" t="str">
        <f>IFERROR(INDEX('08-05'!R:R,MATCH(B692,'08-05'!S:S,0),0),"")</f>
        <v/>
      </c>
      <c r="Q692" s="10" t="str">
        <f>IFERROR(INDEX('08-18'!U:U,MATCH(B692,'08-18'!V:V,0),0),"")</f>
        <v/>
      </c>
      <c r="R692" s="5" t="str">
        <f>IFERROR(INDEX('09-01'!M:M,MATCH(B692,'09-01'!N:N,0),0),"")</f>
        <v/>
      </c>
      <c r="S692" s="9">
        <f t="shared" si="34"/>
        <v>1</v>
      </c>
      <c r="T692" s="44">
        <f t="shared" si="35"/>
        <v>538</v>
      </c>
      <c r="U692" s="44">
        <f t="shared" si="36"/>
        <v>538</v>
      </c>
      <c r="V692" s="44" t="str">
        <f>IFERROR(SUMPRODUCT(LARGE(G692:R692,{1;2;3;4;5})),"NA")</f>
        <v>NA</v>
      </c>
      <c r="W692" s="45" t="str">
        <f>IFERROR(SUMPRODUCT(LARGE(G692:R692,{1;2;3;4;5;6;7;8;9;10})),"NA")</f>
        <v>NA</v>
      </c>
    </row>
    <row r="693" spans="1:23" s="25" customFormat="1" x14ac:dyDescent="0.25">
      <c r="A693" s="14">
        <v>690</v>
      </c>
      <c r="B693" s="2" t="s">
        <v>2838</v>
      </c>
      <c r="C693" s="1"/>
      <c r="D693" s="1"/>
      <c r="E693" s="1"/>
      <c r="F693" s="2"/>
      <c r="G693" s="9" t="str">
        <f>IFERROR(INDEX(akva!I:I,MATCH(B693,akva!K:K,0),0),"")</f>
        <v/>
      </c>
      <c r="H693" s="10" t="str">
        <f>IFERROR(INDEX('04-07'!N:N,MATCH(B693,'04-07'!C:C,0),0),"")</f>
        <v/>
      </c>
      <c r="I693" s="10" t="str">
        <f>IFERROR(INDEX('04-21'!X:X,MATCH(B693,'04-21'!Z:Z,0),0),"")</f>
        <v/>
      </c>
      <c r="J693" s="10" t="str">
        <f>IFERROR(INDEX('04-28'!M:M,MATCH(B693,'04-28'!O:O,0),0),"")</f>
        <v/>
      </c>
      <c r="K693" s="10" t="str">
        <f>IFERROR(INDEX('05-26'!Y:Y,MATCH(B693,'05-26'!AA:AA,0),0),"")</f>
        <v/>
      </c>
      <c r="L693" s="10" t="str">
        <f>IFERROR(INDEX('06-16'!X:X,MATCH(B693,'06-16'!Z:Z,0),0),"")</f>
        <v/>
      </c>
      <c r="M693" s="10" t="str">
        <f>IFERROR(INDEX('07-08'!S:S,MATCH(B693,'07-08'!B:B,0),0),"")</f>
        <v/>
      </c>
      <c r="N693" s="10" t="str">
        <f>IFERROR(INDEX('07-21'!V:V,MATCH(B693,'07-21'!X:X,0),0),"")</f>
        <v/>
      </c>
      <c r="O693" s="10" t="str">
        <f>IFERROR(INDEX('08-04'!H:H,MATCH(B693,'08-04'!I:I,0),0),"")</f>
        <v/>
      </c>
      <c r="P693" s="10" t="str">
        <f>IFERROR(INDEX('08-05'!R:R,MATCH(B693,'08-05'!S:S,0),0),"")</f>
        <v/>
      </c>
      <c r="Q693" s="10">
        <f>IFERROR(INDEX('08-18'!U:U,MATCH(B693,'08-18'!V:V,0),0),"")</f>
        <v>537</v>
      </c>
      <c r="R693" s="5" t="str">
        <f>IFERROR(INDEX('09-01'!M:M,MATCH(B693,'09-01'!N:N,0),0),"")</f>
        <v/>
      </c>
      <c r="S693" s="9">
        <f t="shared" si="34"/>
        <v>1</v>
      </c>
      <c r="T693" s="44">
        <f t="shared" si="35"/>
        <v>537</v>
      </c>
      <c r="U693" s="44">
        <f t="shared" si="36"/>
        <v>537</v>
      </c>
      <c r="V693" s="44" t="str">
        <f>IFERROR(SUMPRODUCT(LARGE(G693:R693,{1;2;3;4;5})),"NA")</f>
        <v>NA</v>
      </c>
      <c r="W693" s="45" t="str">
        <f>IFERROR(SUMPRODUCT(LARGE(G693:R693,{1;2;3;4;5;6;7;8;9;10})),"NA")</f>
        <v>NA</v>
      </c>
    </row>
    <row r="694" spans="1:23" s="25" customFormat="1" x14ac:dyDescent="0.25">
      <c r="A694" s="14">
        <v>691</v>
      </c>
      <c r="B694" s="2" t="s">
        <v>2173</v>
      </c>
      <c r="C694" s="1"/>
      <c r="D694" s="1"/>
      <c r="E694" s="1"/>
      <c r="F694" s="2"/>
      <c r="G694" s="9" t="str">
        <f>IFERROR(INDEX(akva!I:I,MATCH(B694,akva!K:K,0),0),"")</f>
        <v/>
      </c>
      <c r="H694" s="10" t="str">
        <f>IFERROR(INDEX('04-07'!N:N,MATCH(B694,'04-07'!C:C,0),0),"")</f>
        <v/>
      </c>
      <c r="I694" s="10" t="str">
        <f>IFERROR(INDEX('04-21'!X:X,MATCH(B694,'04-21'!Z:Z,0),0),"")</f>
        <v/>
      </c>
      <c r="J694" s="10" t="str">
        <f>IFERROR(INDEX('04-28'!M:M,MATCH(B694,'04-28'!O:O,0),0),"")</f>
        <v/>
      </c>
      <c r="K694" s="10" t="str">
        <f>IFERROR(INDEX('05-26'!Y:Y,MATCH(B694,'05-26'!AA:AA,0),0),"")</f>
        <v/>
      </c>
      <c r="L694" s="10" t="str">
        <f>IFERROR(INDEX('06-16'!X:X,MATCH(B694,'06-16'!Z:Z,0),0),"")</f>
        <v/>
      </c>
      <c r="M694" s="10">
        <f>IFERROR(INDEX('07-08'!S:S,MATCH(B694,'07-08'!B:B,0),0),"")</f>
        <v>537</v>
      </c>
      <c r="N694" s="10" t="str">
        <f>IFERROR(INDEX('07-21'!V:V,MATCH(B694,'07-21'!X:X,0),0),"")</f>
        <v/>
      </c>
      <c r="O694" s="10" t="str">
        <f>IFERROR(INDEX('08-04'!H:H,MATCH(B694,'08-04'!I:I,0),0),"")</f>
        <v/>
      </c>
      <c r="P694" s="10" t="str">
        <f>IFERROR(INDEX('08-05'!R:R,MATCH(B694,'08-05'!S:S,0),0),"")</f>
        <v/>
      </c>
      <c r="Q694" s="10" t="str">
        <f>IFERROR(INDEX('08-18'!U:U,MATCH(B694,'08-18'!V:V,0),0),"")</f>
        <v/>
      </c>
      <c r="R694" s="5" t="str">
        <f>IFERROR(INDEX('09-01'!M:M,MATCH(B694,'09-01'!N:N,0),0),"")</f>
        <v/>
      </c>
      <c r="S694" s="9">
        <f t="shared" si="34"/>
        <v>1</v>
      </c>
      <c r="T694" s="44">
        <f t="shared" si="35"/>
        <v>537</v>
      </c>
      <c r="U694" s="44">
        <f t="shared" si="36"/>
        <v>537</v>
      </c>
      <c r="V694" s="44" t="str">
        <f>IFERROR(SUMPRODUCT(LARGE(G694:R694,{1;2;3;4;5})),"NA")</f>
        <v>NA</v>
      </c>
      <c r="W694" s="45" t="str">
        <f>IFERROR(SUMPRODUCT(LARGE(G694:R694,{1;2;3;4;5;6;7;8;9;10})),"NA")</f>
        <v>NA</v>
      </c>
    </row>
    <row r="695" spans="1:23" s="25" customFormat="1" x14ac:dyDescent="0.25">
      <c r="A695" s="14">
        <v>692</v>
      </c>
      <c r="B695" s="2" t="s">
        <v>2815</v>
      </c>
      <c r="C695" s="1"/>
      <c r="D695" s="1"/>
      <c r="E695" s="1"/>
      <c r="F695" s="2"/>
      <c r="G695" s="9" t="str">
        <f>IFERROR(INDEX(akva!I:I,MATCH(B695,akva!K:K,0),0),"")</f>
        <v/>
      </c>
      <c r="H695" s="10" t="str">
        <f>IFERROR(INDEX('04-07'!N:N,MATCH(B695,'04-07'!C:C,0),0),"")</f>
        <v/>
      </c>
      <c r="I695" s="10" t="str">
        <f>IFERROR(INDEX('04-21'!X:X,MATCH(B695,'04-21'!Z:Z,0),0),"")</f>
        <v/>
      </c>
      <c r="J695" s="10" t="str">
        <f>IFERROR(INDEX('04-28'!M:M,MATCH(B695,'04-28'!O:O,0),0),"")</f>
        <v/>
      </c>
      <c r="K695" s="10" t="str">
        <f>IFERROR(INDEX('05-26'!Y:Y,MATCH(B695,'05-26'!AA:AA,0),0),"")</f>
        <v/>
      </c>
      <c r="L695" s="10" t="str">
        <f>IFERROR(INDEX('06-16'!X:X,MATCH(B695,'06-16'!Z:Z,0),0),"")</f>
        <v/>
      </c>
      <c r="M695" s="10" t="str">
        <f>IFERROR(INDEX('07-08'!S:S,MATCH(B695,'07-08'!B:B,0),0),"")</f>
        <v/>
      </c>
      <c r="N695" s="10" t="str">
        <f>IFERROR(INDEX('07-21'!V:V,MATCH(B695,'07-21'!X:X,0),0),"")</f>
        <v/>
      </c>
      <c r="O695" s="10" t="str">
        <f>IFERROR(INDEX('08-04'!H:H,MATCH(B695,'08-04'!I:I,0),0),"")</f>
        <v/>
      </c>
      <c r="P695" s="10" t="str">
        <f>IFERROR(INDEX('08-05'!R:R,MATCH(B695,'08-05'!S:S,0),0),"")</f>
        <v/>
      </c>
      <c r="Q695" s="10">
        <f>IFERROR(INDEX('08-18'!U:U,MATCH(B695,'08-18'!V:V,0),0),"")</f>
        <v>536</v>
      </c>
      <c r="R695" s="5" t="str">
        <f>IFERROR(INDEX('09-01'!M:M,MATCH(B695,'09-01'!N:N,0),0),"")</f>
        <v/>
      </c>
      <c r="S695" s="9">
        <f t="shared" si="34"/>
        <v>1</v>
      </c>
      <c r="T695" s="44">
        <f t="shared" si="35"/>
        <v>536</v>
      </c>
      <c r="U695" s="44">
        <f t="shared" si="36"/>
        <v>536</v>
      </c>
      <c r="V695" s="44" t="str">
        <f>IFERROR(SUMPRODUCT(LARGE(G695:R695,{1;2;3;4;5})),"NA")</f>
        <v>NA</v>
      </c>
      <c r="W695" s="45" t="str">
        <f>IFERROR(SUMPRODUCT(LARGE(G695:R695,{1;2;3;4;5;6;7;8;9;10})),"NA")</f>
        <v>NA</v>
      </c>
    </row>
    <row r="696" spans="1:23" s="25" customFormat="1" x14ac:dyDescent="0.25">
      <c r="A696" s="14">
        <v>693</v>
      </c>
      <c r="B696" s="2" t="s">
        <v>3110</v>
      </c>
      <c r="C696" s="1"/>
      <c r="D696" s="1"/>
      <c r="E696" s="1"/>
      <c r="F696" s="2"/>
      <c r="G696" s="9" t="str">
        <f>IFERROR(INDEX(akva!I:I,MATCH(B696,akva!K:K,0),0),"")</f>
        <v/>
      </c>
      <c r="H696" s="10" t="str">
        <f>IFERROR(INDEX('04-07'!N:N,MATCH(B696,'04-07'!C:C,0),0),"")</f>
        <v/>
      </c>
      <c r="I696" s="10" t="str">
        <f>IFERROR(INDEX('04-21'!X:X,MATCH(B696,'04-21'!Z:Z,0),0),"")</f>
        <v/>
      </c>
      <c r="J696" s="10" t="str">
        <f>IFERROR(INDEX('04-28'!M:M,MATCH(B696,'04-28'!O:O,0),0),"")</f>
        <v/>
      </c>
      <c r="K696" s="10" t="str">
        <f>IFERROR(INDEX('05-26'!Y:Y,MATCH(B696,'05-26'!AA:AA,0),0),"")</f>
        <v/>
      </c>
      <c r="L696" s="10" t="str">
        <f>IFERROR(INDEX('06-16'!X:X,MATCH(B696,'06-16'!Z:Z,0),0),"")</f>
        <v/>
      </c>
      <c r="M696" s="10" t="str">
        <f>IFERROR(INDEX('07-08'!S:S,MATCH(B696,'07-08'!B:B,0),0),"")</f>
        <v/>
      </c>
      <c r="N696" s="10" t="str">
        <f>IFERROR(INDEX('07-21'!V:V,MATCH(B696,'07-21'!X:X,0),0),"")</f>
        <v/>
      </c>
      <c r="O696" s="10" t="str">
        <f>IFERROR(INDEX('08-04'!H:H,MATCH(B696,'08-04'!I:I,0),0),"")</f>
        <v/>
      </c>
      <c r="P696" s="10" t="str">
        <f>IFERROR(INDEX('08-05'!R:R,MATCH(B696,'08-05'!S:S,0),0),"")</f>
        <v/>
      </c>
      <c r="Q696" s="10" t="str">
        <f>IFERROR(INDEX('08-18'!U:U,MATCH(B696,'08-18'!V:V,0),0),"")</f>
        <v/>
      </c>
      <c r="R696" s="5">
        <f>IFERROR(INDEX('09-01'!M:M,MATCH(B696,'09-01'!N:N,0),0),"")</f>
        <v>535</v>
      </c>
      <c r="S696" s="9">
        <f t="shared" si="34"/>
        <v>1</v>
      </c>
      <c r="T696" s="44">
        <f t="shared" si="35"/>
        <v>535</v>
      </c>
      <c r="U696" s="44">
        <f t="shared" si="36"/>
        <v>535</v>
      </c>
      <c r="V696" s="44" t="str">
        <f>IFERROR(SUMPRODUCT(LARGE(G696:R696,{1;2;3;4;5})),"NA")</f>
        <v>NA</v>
      </c>
      <c r="W696" s="45" t="str">
        <f>IFERROR(SUMPRODUCT(LARGE(G696:R696,{1;2;3;4;5;6;7;8;9;10})),"NA")</f>
        <v>NA</v>
      </c>
    </row>
    <row r="697" spans="1:23" s="25" customFormat="1" x14ac:dyDescent="0.25">
      <c r="A697" s="14">
        <v>694</v>
      </c>
      <c r="B697" s="2" t="s">
        <v>3111</v>
      </c>
      <c r="C697" s="1"/>
      <c r="D697" s="1"/>
      <c r="E697" s="1"/>
      <c r="F697" s="2"/>
      <c r="G697" s="9" t="str">
        <f>IFERROR(INDEX(akva!I:I,MATCH(B697,akva!K:K,0),0),"")</f>
        <v/>
      </c>
      <c r="H697" s="10" t="str">
        <f>IFERROR(INDEX('04-07'!N:N,MATCH(B697,'04-07'!C:C,0),0),"")</f>
        <v/>
      </c>
      <c r="I697" s="10" t="str">
        <f>IFERROR(INDEX('04-21'!X:X,MATCH(B697,'04-21'!Z:Z,0),0),"")</f>
        <v/>
      </c>
      <c r="J697" s="10" t="str">
        <f>IFERROR(INDEX('04-28'!M:M,MATCH(B697,'04-28'!O:O,0),0),"")</f>
        <v/>
      </c>
      <c r="K697" s="10" t="str">
        <f>IFERROR(INDEX('05-26'!Y:Y,MATCH(B697,'05-26'!AA:AA,0),0),"")</f>
        <v/>
      </c>
      <c r="L697" s="10" t="str">
        <f>IFERROR(INDEX('06-16'!X:X,MATCH(B697,'06-16'!Z:Z,0),0),"")</f>
        <v/>
      </c>
      <c r="M697" s="10" t="str">
        <f>IFERROR(INDEX('07-08'!S:S,MATCH(B697,'07-08'!B:B,0),0),"")</f>
        <v/>
      </c>
      <c r="N697" s="10" t="str">
        <f>IFERROR(INDEX('07-21'!V:V,MATCH(B697,'07-21'!X:X,0),0),"")</f>
        <v/>
      </c>
      <c r="O697" s="10" t="str">
        <f>IFERROR(INDEX('08-04'!H:H,MATCH(B697,'08-04'!I:I,0),0),"")</f>
        <v/>
      </c>
      <c r="P697" s="10" t="str">
        <f>IFERROR(INDEX('08-05'!R:R,MATCH(B697,'08-05'!S:S,0),0),"")</f>
        <v/>
      </c>
      <c r="Q697" s="10" t="str">
        <f>IFERROR(INDEX('08-18'!U:U,MATCH(B697,'08-18'!V:V,0),0),"")</f>
        <v/>
      </c>
      <c r="R697" s="5">
        <f>IFERROR(INDEX('09-01'!M:M,MATCH(B697,'09-01'!N:N,0),0),"")</f>
        <v>535</v>
      </c>
      <c r="S697" s="9">
        <f t="shared" si="34"/>
        <v>1</v>
      </c>
      <c r="T697" s="44">
        <f t="shared" si="35"/>
        <v>535</v>
      </c>
      <c r="U697" s="44">
        <f t="shared" si="36"/>
        <v>535</v>
      </c>
      <c r="V697" s="44" t="str">
        <f>IFERROR(SUMPRODUCT(LARGE(G697:R697,{1;2;3;4;5})),"NA")</f>
        <v>NA</v>
      </c>
      <c r="W697" s="45" t="str">
        <f>IFERROR(SUMPRODUCT(LARGE(G697:R697,{1;2;3;4;5;6;7;8;9;10})),"NA")</f>
        <v>NA</v>
      </c>
    </row>
    <row r="698" spans="1:23" s="25" customFormat="1" x14ac:dyDescent="0.25">
      <c r="A698" s="14">
        <v>695</v>
      </c>
      <c r="B698" s="2" t="s">
        <v>2824</v>
      </c>
      <c r="C698" s="1"/>
      <c r="D698" s="1"/>
      <c r="E698" s="1"/>
      <c r="F698" s="2"/>
      <c r="G698" s="9" t="str">
        <f>IFERROR(INDEX(akva!I:I,MATCH(B698,akva!K:K,0),0),"")</f>
        <v/>
      </c>
      <c r="H698" s="10" t="str">
        <f>IFERROR(INDEX('04-07'!N:N,MATCH(B698,'04-07'!C:C,0),0),"")</f>
        <v/>
      </c>
      <c r="I698" s="10" t="str">
        <f>IFERROR(INDEX('04-21'!X:X,MATCH(B698,'04-21'!Z:Z,0),0),"")</f>
        <v/>
      </c>
      <c r="J698" s="10" t="str">
        <f>IFERROR(INDEX('04-28'!M:M,MATCH(B698,'04-28'!O:O,0),0),"")</f>
        <v/>
      </c>
      <c r="K698" s="10" t="str">
        <f>IFERROR(INDEX('05-26'!Y:Y,MATCH(B698,'05-26'!AA:AA,0),0),"")</f>
        <v/>
      </c>
      <c r="L698" s="10" t="str">
        <f>IFERROR(INDEX('06-16'!X:X,MATCH(B698,'06-16'!Z:Z,0),0),"")</f>
        <v/>
      </c>
      <c r="M698" s="10" t="str">
        <f>IFERROR(INDEX('07-08'!S:S,MATCH(B698,'07-08'!B:B,0),0),"")</f>
        <v/>
      </c>
      <c r="N698" s="10" t="str">
        <f>IFERROR(INDEX('07-21'!V:V,MATCH(B698,'07-21'!X:X,0),0),"")</f>
        <v/>
      </c>
      <c r="O698" s="10" t="str">
        <f>IFERROR(INDEX('08-04'!H:H,MATCH(B698,'08-04'!I:I,0),0),"")</f>
        <v/>
      </c>
      <c r="P698" s="10" t="str">
        <f>IFERROR(INDEX('08-05'!R:R,MATCH(B698,'08-05'!S:S,0),0),"")</f>
        <v/>
      </c>
      <c r="Q698" s="10">
        <f>IFERROR(INDEX('08-18'!U:U,MATCH(B698,'08-18'!V:V,0),0),"")</f>
        <v>534</v>
      </c>
      <c r="R698" s="5" t="str">
        <f>IFERROR(INDEX('09-01'!M:M,MATCH(B698,'09-01'!N:N,0),0),"")</f>
        <v/>
      </c>
      <c r="S698" s="9">
        <f t="shared" si="34"/>
        <v>1</v>
      </c>
      <c r="T698" s="44">
        <f t="shared" si="35"/>
        <v>534</v>
      </c>
      <c r="U698" s="44">
        <f t="shared" si="36"/>
        <v>534</v>
      </c>
      <c r="V698" s="44" t="str">
        <f>IFERROR(SUMPRODUCT(LARGE(G698:R698,{1;2;3;4;5})),"NA")</f>
        <v>NA</v>
      </c>
      <c r="W698" s="45" t="str">
        <f>IFERROR(SUMPRODUCT(LARGE(G698:R698,{1;2;3;4;5;6;7;8;9;10})),"NA")</f>
        <v>NA</v>
      </c>
    </row>
    <row r="699" spans="1:23" s="25" customFormat="1" x14ac:dyDescent="0.25">
      <c r="A699" s="14">
        <v>696</v>
      </c>
      <c r="B699" s="2" t="s">
        <v>2830</v>
      </c>
      <c r="C699" s="1"/>
      <c r="D699" s="1"/>
      <c r="E699" s="1"/>
      <c r="F699" s="2"/>
      <c r="G699" s="9" t="str">
        <f>IFERROR(INDEX(akva!I:I,MATCH(B699,akva!K:K,0),0),"")</f>
        <v/>
      </c>
      <c r="H699" s="10" t="str">
        <f>IFERROR(INDEX('04-07'!N:N,MATCH(B699,'04-07'!C:C,0),0),"")</f>
        <v/>
      </c>
      <c r="I699" s="10" t="str">
        <f>IFERROR(INDEX('04-21'!X:X,MATCH(B699,'04-21'!Z:Z,0),0),"")</f>
        <v/>
      </c>
      <c r="J699" s="10" t="str">
        <f>IFERROR(INDEX('04-28'!M:M,MATCH(B699,'04-28'!O:O,0),0),"")</f>
        <v/>
      </c>
      <c r="K699" s="10" t="str">
        <f>IFERROR(INDEX('05-26'!Y:Y,MATCH(B699,'05-26'!AA:AA,0),0),"")</f>
        <v/>
      </c>
      <c r="L699" s="10" t="str">
        <f>IFERROR(INDEX('06-16'!X:X,MATCH(B699,'06-16'!Z:Z,0),0),"")</f>
        <v/>
      </c>
      <c r="M699" s="10" t="str">
        <f>IFERROR(INDEX('07-08'!S:S,MATCH(B699,'07-08'!B:B,0),0),"")</f>
        <v/>
      </c>
      <c r="N699" s="10" t="str">
        <f>IFERROR(INDEX('07-21'!V:V,MATCH(B699,'07-21'!X:X,0),0),"")</f>
        <v/>
      </c>
      <c r="O699" s="10" t="str">
        <f>IFERROR(INDEX('08-04'!H:H,MATCH(B699,'08-04'!I:I,0),0),"")</f>
        <v/>
      </c>
      <c r="P699" s="10" t="str">
        <f>IFERROR(INDEX('08-05'!R:R,MATCH(B699,'08-05'!S:S,0),0),"")</f>
        <v/>
      </c>
      <c r="Q699" s="10">
        <f>IFERROR(INDEX('08-18'!U:U,MATCH(B699,'08-18'!V:V,0),0),"")</f>
        <v>531</v>
      </c>
      <c r="R699" s="5" t="str">
        <f>IFERROR(INDEX('09-01'!M:M,MATCH(B699,'09-01'!N:N,0),0),"")</f>
        <v/>
      </c>
      <c r="S699" s="9">
        <f t="shared" si="34"/>
        <v>1</v>
      </c>
      <c r="T699" s="44">
        <f t="shared" si="35"/>
        <v>531</v>
      </c>
      <c r="U699" s="44">
        <f t="shared" si="36"/>
        <v>531</v>
      </c>
      <c r="V699" s="44" t="str">
        <f>IFERROR(SUMPRODUCT(LARGE(G699:R699,{1;2;3;4;5})),"NA")</f>
        <v>NA</v>
      </c>
      <c r="W699" s="45" t="str">
        <f>IFERROR(SUMPRODUCT(LARGE(G699:R699,{1;2;3;4;5;6;7;8;9;10})),"NA")</f>
        <v>NA</v>
      </c>
    </row>
    <row r="700" spans="1:23" s="25" customFormat="1" x14ac:dyDescent="0.25">
      <c r="A700" s="14">
        <v>697</v>
      </c>
      <c r="B700" s="2" t="s">
        <v>761</v>
      </c>
      <c r="C700" s="1"/>
      <c r="D700" s="1"/>
      <c r="E700" s="1"/>
      <c r="F700" s="2"/>
      <c r="G700" s="9">
        <f>IFERROR(INDEX(akva!I:I,MATCH(B700,akva!K:K,0),0),"")</f>
        <v>531</v>
      </c>
      <c r="H700" s="10" t="str">
        <f>IFERROR(INDEX('04-07'!N:N,MATCH(B700,'04-07'!C:C,0),0),"")</f>
        <v/>
      </c>
      <c r="I700" s="10" t="str">
        <f>IFERROR(INDEX('04-21'!X:X,MATCH(B700,'04-21'!Z:Z,0),0),"")</f>
        <v/>
      </c>
      <c r="J700" s="10" t="str">
        <f>IFERROR(INDEX('04-28'!M:M,MATCH(B700,'04-28'!O:O,0),0),"")</f>
        <v/>
      </c>
      <c r="K700" s="10" t="str">
        <f>IFERROR(INDEX('05-26'!Y:Y,MATCH(B700,'05-26'!AA:AA,0),0),"")</f>
        <v/>
      </c>
      <c r="L700" s="10" t="str">
        <f>IFERROR(INDEX('06-16'!X:X,MATCH(B700,'06-16'!Z:Z,0),0),"")</f>
        <v/>
      </c>
      <c r="M700" s="10" t="str">
        <f>IFERROR(INDEX('07-08'!S:S,MATCH(B700,'07-08'!B:B,0),0),"")</f>
        <v/>
      </c>
      <c r="N700" s="10" t="str">
        <f>IFERROR(INDEX('07-21'!V:V,MATCH(B700,'07-21'!X:X,0),0),"")</f>
        <v/>
      </c>
      <c r="O700" s="10" t="str">
        <f>IFERROR(INDEX('08-04'!H:H,MATCH(B700,'08-04'!I:I,0),0),"")</f>
        <v/>
      </c>
      <c r="P700" s="10" t="str">
        <f>IFERROR(INDEX('08-05'!R:R,MATCH(B700,'08-05'!S:S,0),0),"")</f>
        <v/>
      </c>
      <c r="Q700" s="10" t="str">
        <f>IFERROR(INDEX('08-18'!U:U,MATCH(B700,'08-18'!V:V,0),0),"")</f>
        <v/>
      </c>
      <c r="R700" s="5" t="str">
        <f>IFERROR(INDEX('09-01'!M:M,MATCH(B700,'09-01'!N:N,0),0),"")</f>
        <v/>
      </c>
      <c r="S700" s="9">
        <f t="shared" si="34"/>
        <v>1</v>
      </c>
      <c r="T700" s="44">
        <f t="shared" si="35"/>
        <v>531</v>
      </c>
      <c r="U700" s="44">
        <f t="shared" si="36"/>
        <v>531</v>
      </c>
      <c r="V700" s="44" t="str">
        <f>IFERROR(SUMPRODUCT(LARGE(G700:R700,{1;2;3;4;5})),"NA")</f>
        <v>NA</v>
      </c>
      <c r="W700" s="45" t="str">
        <f>IFERROR(SUMPRODUCT(LARGE(G700:R700,{1;2;3;4;5;6;7;8;9;10})),"NA")</f>
        <v>NA</v>
      </c>
    </row>
    <row r="701" spans="1:23" s="25" customFormat="1" x14ac:dyDescent="0.25">
      <c r="A701" s="14">
        <v>698</v>
      </c>
      <c r="B701" s="2" t="s">
        <v>801</v>
      </c>
      <c r="C701" s="1"/>
      <c r="D701" s="1"/>
      <c r="E701" s="1"/>
      <c r="F701" s="2"/>
      <c r="G701" s="9">
        <f>IFERROR(INDEX(akva!I:I,MATCH(B701,akva!K:K,0),0),"")</f>
        <v>530</v>
      </c>
      <c r="H701" s="10" t="str">
        <f>IFERROR(INDEX('04-07'!N:N,MATCH(B701,'04-07'!C:C,0),0),"")</f>
        <v/>
      </c>
      <c r="I701" s="10" t="str">
        <f>IFERROR(INDEX('04-21'!X:X,MATCH(B701,'04-21'!Z:Z,0),0),"")</f>
        <v/>
      </c>
      <c r="J701" s="10" t="str">
        <f>IFERROR(INDEX('04-28'!M:M,MATCH(B701,'04-28'!O:O,0),0),"")</f>
        <v/>
      </c>
      <c r="K701" s="10" t="str">
        <f>IFERROR(INDEX('05-26'!Y:Y,MATCH(B701,'05-26'!AA:AA,0),0),"")</f>
        <v/>
      </c>
      <c r="L701" s="10" t="str">
        <f>IFERROR(INDEX('06-16'!X:X,MATCH(B701,'06-16'!Z:Z,0),0),"")</f>
        <v/>
      </c>
      <c r="M701" s="10" t="str">
        <f>IFERROR(INDEX('07-08'!S:S,MATCH(B701,'07-08'!B:B,0),0),"")</f>
        <v/>
      </c>
      <c r="N701" s="10" t="str">
        <f>IFERROR(INDEX('07-21'!V:V,MATCH(B701,'07-21'!X:X,0),0),"")</f>
        <v/>
      </c>
      <c r="O701" s="10" t="str">
        <f>IFERROR(INDEX('08-04'!H:H,MATCH(B701,'08-04'!I:I,0),0),"")</f>
        <v/>
      </c>
      <c r="P701" s="10" t="str">
        <f>IFERROR(INDEX('08-05'!R:R,MATCH(B701,'08-05'!S:S,0),0),"")</f>
        <v/>
      </c>
      <c r="Q701" s="10" t="str">
        <f>IFERROR(INDEX('08-18'!U:U,MATCH(B701,'08-18'!V:V,0),0),"")</f>
        <v/>
      </c>
      <c r="R701" s="5" t="str">
        <f>IFERROR(INDEX('09-01'!M:M,MATCH(B701,'09-01'!N:N,0),0),"")</f>
        <v/>
      </c>
      <c r="S701" s="9">
        <f t="shared" si="34"/>
        <v>1</v>
      </c>
      <c r="T701" s="44">
        <f t="shared" si="35"/>
        <v>530</v>
      </c>
      <c r="U701" s="44">
        <f t="shared" si="36"/>
        <v>530</v>
      </c>
      <c r="V701" s="44" t="str">
        <f>IFERROR(SUMPRODUCT(LARGE(G701:R701,{1;2;3;4;5})),"NA")</f>
        <v>NA</v>
      </c>
      <c r="W701" s="45" t="str">
        <f>IFERROR(SUMPRODUCT(LARGE(G701:R701,{1;2;3;4;5;6;7;8;9;10})),"NA")</f>
        <v>NA</v>
      </c>
    </row>
    <row r="702" spans="1:23" s="25" customFormat="1" x14ac:dyDescent="0.25">
      <c r="A702" s="14">
        <v>699</v>
      </c>
      <c r="B702" s="2" t="s">
        <v>3112</v>
      </c>
      <c r="C702" s="1"/>
      <c r="D702" s="1"/>
      <c r="E702" s="1"/>
      <c r="F702" s="2"/>
      <c r="G702" s="9" t="str">
        <f>IFERROR(INDEX(akva!I:I,MATCH(B702,akva!K:K,0),0),"")</f>
        <v/>
      </c>
      <c r="H702" s="10" t="str">
        <f>IFERROR(INDEX('04-07'!N:N,MATCH(B702,'04-07'!C:C,0),0),"")</f>
        <v/>
      </c>
      <c r="I702" s="10" t="str">
        <f>IFERROR(INDEX('04-21'!X:X,MATCH(B702,'04-21'!Z:Z,0),0),"")</f>
        <v/>
      </c>
      <c r="J702" s="10" t="str">
        <f>IFERROR(INDEX('04-28'!M:M,MATCH(B702,'04-28'!O:O,0),0),"")</f>
        <v/>
      </c>
      <c r="K702" s="10" t="str">
        <f>IFERROR(INDEX('05-26'!Y:Y,MATCH(B702,'05-26'!AA:AA,0),0),"")</f>
        <v/>
      </c>
      <c r="L702" s="10" t="str">
        <f>IFERROR(INDEX('06-16'!X:X,MATCH(B702,'06-16'!Z:Z,0),0),"")</f>
        <v/>
      </c>
      <c r="M702" s="10" t="str">
        <f>IFERROR(INDEX('07-08'!S:S,MATCH(B702,'07-08'!B:B,0),0),"")</f>
        <v/>
      </c>
      <c r="N702" s="10" t="str">
        <f>IFERROR(INDEX('07-21'!V:V,MATCH(B702,'07-21'!X:X,0),0),"")</f>
        <v/>
      </c>
      <c r="O702" s="10" t="str">
        <f>IFERROR(INDEX('08-04'!H:H,MATCH(B702,'08-04'!I:I,0),0),"")</f>
        <v/>
      </c>
      <c r="P702" s="10" t="str">
        <f>IFERROR(INDEX('08-05'!R:R,MATCH(B702,'08-05'!S:S,0),0),"")</f>
        <v/>
      </c>
      <c r="Q702" s="10" t="str">
        <f>IFERROR(INDEX('08-18'!U:U,MATCH(B702,'08-18'!V:V,0),0),"")</f>
        <v/>
      </c>
      <c r="R702" s="5">
        <f>IFERROR(INDEX('09-01'!M:M,MATCH(B702,'09-01'!N:N,0),0),"")</f>
        <v>530</v>
      </c>
      <c r="S702" s="9">
        <f t="shared" si="34"/>
        <v>1</v>
      </c>
      <c r="T702" s="44">
        <f t="shared" si="35"/>
        <v>530</v>
      </c>
      <c r="U702" s="44">
        <f t="shared" si="36"/>
        <v>530</v>
      </c>
      <c r="V702" s="44" t="str">
        <f>IFERROR(SUMPRODUCT(LARGE(G702:R702,{1;2;3;4;5})),"NA")</f>
        <v>NA</v>
      </c>
      <c r="W702" s="45" t="str">
        <f>IFERROR(SUMPRODUCT(LARGE(G702:R702,{1;2;3;4;5;6;7;8;9;10})),"NA")</f>
        <v>NA</v>
      </c>
    </row>
    <row r="703" spans="1:23" s="25" customFormat="1" x14ac:dyDescent="0.25">
      <c r="A703" s="14">
        <v>700</v>
      </c>
      <c r="B703" s="2" t="s">
        <v>3113</v>
      </c>
      <c r="C703" s="1"/>
      <c r="D703" s="1"/>
      <c r="E703" s="1"/>
      <c r="F703" s="2"/>
      <c r="G703" s="9" t="str">
        <f>IFERROR(INDEX(akva!I:I,MATCH(B703,akva!K:K,0),0),"")</f>
        <v/>
      </c>
      <c r="H703" s="10" t="str">
        <f>IFERROR(INDEX('04-07'!N:N,MATCH(B703,'04-07'!C:C,0),0),"")</f>
        <v/>
      </c>
      <c r="I703" s="10" t="str">
        <f>IFERROR(INDEX('04-21'!X:X,MATCH(B703,'04-21'!Z:Z,0),0),"")</f>
        <v/>
      </c>
      <c r="J703" s="10" t="str">
        <f>IFERROR(INDEX('04-28'!M:M,MATCH(B703,'04-28'!O:O,0),0),"")</f>
        <v/>
      </c>
      <c r="K703" s="10" t="str">
        <f>IFERROR(INDEX('05-26'!Y:Y,MATCH(B703,'05-26'!AA:AA,0),0),"")</f>
        <v/>
      </c>
      <c r="L703" s="10" t="str">
        <f>IFERROR(INDEX('06-16'!X:X,MATCH(B703,'06-16'!Z:Z,0),0),"")</f>
        <v/>
      </c>
      <c r="M703" s="10" t="str">
        <f>IFERROR(INDEX('07-08'!S:S,MATCH(B703,'07-08'!B:B,0),0),"")</f>
        <v/>
      </c>
      <c r="N703" s="10" t="str">
        <f>IFERROR(INDEX('07-21'!V:V,MATCH(B703,'07-21'!X:X,0),0),"")</f>
        <v/>
      </c>
      <c r="O703" s="10" t="str">
        <f>IFERROR(INDEX('08-04'!H:H,MATCH(B703,'08-04'!I:I,0),0),"")</f>
        <v/>
      </c>
      <c r="P703" s="10" t="str">
        <f>IFERROR(INDEX('08-05'!R:R,MATCH(B703,'08-05'!S:S,0),0),"")</f>
        <v/>
      </c>
      <c r="Q703" s="10" t="str">
        <f>IFERROR(INDEX('08-18'!U:U,MATCH(B703,'08-18'!V:V,0),0),"")</f>
        <v/>
      </c>
      <c r="R703" s="5">
        <f>IFERROR(INDEX('09-01'!M:M,MATCH(B703,'09-01'!N:N,0),0),"")</f>
        <v>528</v>
      </c>
      <c r="S703" s="9">
        <f t="shared" si="34"/>
        <v>1</v>
      </c>
      <c r="T703" s="44">
        <f t="shared" si="35"/>
        <v>528</v>
      </c>
      <c r="U703" s="44">
        <f t="shared" si="36"/>
        <v>528</v>
      </c>
      <c r="V703" s="44" t="str">
        <f>IFERROR(SUMPRODUCT(LARGE(G703:R703,{1;2;3;4;5})),"NA")</f>
        <v>NA</v>
      </c>
      <c r="W703" s="45" t="str">
        <f>IFERROR(SUMPRODUCT(LARGE(G703:R703,{1;2;3;4;5;6;7;8;9;10})),"NA")</f>
        <v>NA</v>
      </c>
    </row>
    <row r="704" spans="1:23" s="25" customFormat="1" x14ac:dyDescent="0.25">
      <c r="A704" s="14">
        <v>701</v>
      </c>
      <c r="B704" s="2" t="s">
        <v>3114</v>
      </c>
      <c r="C704" s="1"/>
      <c r="D704" s="1"/>
      <c r="E704" s="1"/>
      <c r="F704" s="2"/>
      <c r="G704" s="9" t="str">
        <f>IFERROR(INDEX(akva!I:I,MATCH(B704,akva!K:K,0),0),"")</f>
        <v/>
      </c>
      <c r="H704" s="10" t="str">
        <f>IFERROR(INDEX('04-07'!N:N,MATCH(B704,'04-07'!C:C,0),0),"")</f>
        <v/>
      </c>
      <c r="I704" s="10" t="str">
        <f>IFERROR(INDEX('04-21'!X:X,MATCH(B704,'04-21'!Z:Z,0),0),"")</f>
        <v/>
      </c>
      <c r="J704" s="10" t="str">
        <f>IFERROR(INDEX('04-28'!M:M,MATCH(B704,'04-28'!O:O,0),0),"")</f>
        <v/>
      </c>
      <c r="K704" s="10" t="str">
        <f>IFERROR(INDEX('05-26'!Y:Y,MATCH(B704,'05-26'!AA:AA,0),0),"")</f>
        <v/>
      </c>
      <c r="L704" s="10" t="str">
        <f>IFERROR(INDEX('06-16'!X:X,MATCH(B704,'06-16'!Z:Z,0),0),"")</f>
        <v/>
      </c>
      <c r="M704" s="10" t="str">
        <f>IFERROR(INDEX('07-08'!S:S,MATCH(B704,'07-08'!B:B,0),0),"")</f>
        <v/>
      </c>
      <c r="N704" s="10" t="str">
        <f>IFERROR(INDEX('07-21'!V:V,MATCH(B704,'07-21'!X:X,0),0),"")</f>
        <v/>
      </c>
      <c r="O704" s="10" t="str">
        <f>IFERROR(INDEX('08-04'!H:H,MATCH(B704,'08-04'!I:I,0),0),"")</f>
        <v/>
      </c>
      <c r="P704" s="10" t="str">
        <f>IFERROR(INDEX('08-05'!R:R,MATCH(B704,'08-05'!S:S,0),0),"")</f>
        <v/>
      </c>
      <c r="Q704" s="10" t="str">
        <f>IFERROR(INDEX('08-18'!U:U,MATCH(B704,'08-18'!V:V,0),0),"")</f>
        <v/>
      </c>
      <c r="R704" s="5">
        <f>IFERROR(INDEX('09-01'!M:M,MATCH(B704,'09-01'!N:N,0),0),"")</f>
        <v>527</v>
      </c>
      <c r="S704" s="9">
        <f t="shared" si="34"/>
        <v>1</v>
      </c>
      <c r="T704" s="44">
        <f t="shared" si="35"/>
        <v>527</v>
      </c>
      <c r="U704" s="44">
        <f t="shared" si="36"/>
        <v>527</v>
      </c>
      <c r="V704" s="44" t="str">
        <f>IFERROR(SUMPRODUCT(LARGE(G704:R704,{1;2;3;4;5})),"NA")</f>
        <v>NA</v>
      </c>
      <c r="W704" s="45" t="str">
        <f>IFERROR(SUMPRODUCT(LARGE(G704:R704,{1;2;3;4;5;6;7;8;9;10})),"NA")</f>
        <v>NA</v>
      </c>
    </row>
    <row r="705" spans="1:23" s="25" customFormat="1" x14ac:dyDescent="0.25">
      <c r="A705" s="14">
        <v>702</v>
      </c>
      <c r="B705" s="2" t="s">
        <v>2351</v>
      </c>
      <c r="C705" s="1"/>
      <c r="D705" s="1"/>
      <c r="E705" s="1"/>
      <c r="F705" s="2"/>
      <c r="G705" s="9" t="str">
        <f>IFERROR(INDEX(akva!I:I,MATCH(B705,akva!K:K,0),0),"")</f>
        <v/>
      </c>
      <c r="H705" s="10" t="str">
        <f>IFERROR(INDEX('04-07'!N:N,MATCH(B705,'04-07'!C:C,0),0),"")</f>
        <v/>
      </c>
      <c r="I705" s="10" t="str">
        <f>IFERROR(INDEX('04-21'!X:X,MATCH(B705,'04-21'!Z:Z,0),0),"")</f>
        <v/>
      </c>
      <c r="J705" s="10" t="str">
        <f>IFERROR(INDEX('04-28'!M:M,MATCH(B705,'04-28'!O:O,0),0),"")</f>
        <v/>
      </c>
      <c r="K705" s="10" t="str">
        <f>IFERROR(INDEX('05-26'!Y:Y,MATCH(B705,'05-26'!AA:AA,0),0),"")</f>
        <v/>
      </c>
      <c r="L705" s="10" t="str">
        <f>IFERROR(INDEX('06-16'!X:X,MATCH(B705,'06-16'!Z:Z,0),0),"")</f>
        <v/>
      </c>
      <c r="M705" s="10" t="str">
        <f>IFERROR(INDEX('07-08'!S:S,MATCH(B705,'07-08'!B:B,0),0),"")</f>
        <v/>
      </c>
      <c r="N705" s="10">
        <f>IFERROR(INDEX('07-21'!V:V,MATCH(B705,'07-21'!X:X,0),0),"")</f>
        <v>526</v>
      </c>
      <c r="O705" s="10" t="str">
        <f>IFERROR(INDEX('08-04'!H:H,MATCH(B705,'08-04'!I:I,0),0),"")</f>
        <v/>
      </c>
      <c r="P705" s="10" t="str">
        <f>IFERROR(INDEX('08-05'!R:R,MATCH(B705,'08-05'!S:S,0),0),"")</f>
        <v/>
      </c>
      <c r="Q705" s="10" t="str">
        <f>IFERROR(INDEX('08-18'!U:U,MATCH(B705,'08-18'!V:V,0),0),"")</f>
        <v/>
      </c>
      <c r="R705" s="5" t="str">
        <f>IFERROR(INDEX('09-01'!M:M,MATCH(B705,'09-01'!N:N,0),0),"")</f>
        <v/>
      </c>
      <c r="S705" s="9">
        <f t="shared" si="34"/>
        <v>1</v>
      </c>
      <c r="T705" s="44">
        <f t="shared" si="35"/>
        <v>526</v>
      </c>
      <c r="U705" s="44">
        <f t="shared" si="36"/>
        <v>526</v>
      </c>
      <c r="V705" s="44" t="str">
        <f>IFERROR(SUMPRODUCT(LARGE(G705:R705,{1;2;3;4;5})),"NA")</f>
        <v>NA</v>
      </c>
      <c r="W705" s="45" t="str">
        <f>IFERROR(SUMPRODUCT(LARGE(G705:R705,{1;2;3;4;5;6;7;8;9;10})),"NA")</f>
        <v>NA</v>
      </c>
    </row>
    <row r="706" spans="1:23" s="25" customFormat="1" x14ac:dyDescent="0.25">
      <c r="A706" s="14">
        <v>703</v>
      </c>
      <c r="B706" s="2" t="s">
        <v>1405</v>
      </c>
      <c r="C706" s="1"/>
      <c r="D706" s="1"/>
      <c r="E706" s="1"/>
      <c r="F706" s="2"/>
      <c r="G706" s="9" t="str">
        <f>IFERROR(INDEX(akva!I:I,MATCH(B706,akva!K:K,0),0),"")</f>
        <v/>
      </c>
      <c r="H706" s="10" t="str">
        <f>IFERROR(INDEX('04-07'!N:N,MATCH(B706,'04-07'!C:C,0),0),"")</f>
        <v/>
      </c>
      <c r="I706" s="10">
        <f>IFERROR(INDEX('04-21'!X:X,MATCH(B706,'04-21'!Z:Z,0),0),"")</f>
        <v>524</v>
      </c>
      <c r="J706" s="10" t="str">
        <f>IFERROR(INDEX('04-28'!M:M,MATCH(B706,'04-28'!O:O,0),0),"")</f>
        <v/>
      </c>
      <c r="K706" s="10" t="str">
        <f>IFERROR(INDEX('05-26'!Y:Y,MATCH(B706,'05-26'!AA:AA,0),0),"")</f>
        <v/>
      </c>
      <c r="L706" s="10" t="str">
        <f>IFERROR(INDEX('06-16'!X:X,MATCH(B706,'06-16'!Z:Z,0),0),"")</f>
        <v/>
      </c>
      <c r="M706" s="10" t="str">
        <f>IFERROR(INDEX('07-08'!S:S,MATCH(B706,'07-08'!B:B,0),0),"")</f>
        <v/>
      </c>
      <c r="N706" s="10" t="str">
        <f>IFERROR(INDEX('07-21'!V:V,MATCH(B706,'07-21'!X:X,0),0),"")</f>
        <v/>
      </c>
      <c r="O706" s="10" t="str">
        <f>IFERROR(INDEX('08-04'!H:H,MATCH(B706,'08-04'!I:I,0),0),"")</f>
        <v/>
      </c>
      <c r="P706" s="10" t="str">
        <f>IFERROR(INDEX('08-05'!R:R,MATCH(B706,'08-05'!S:S,0),0),"")</f>
        <v/>
      </c>
      <c r="Q706" s="10" t="str">
        <f>IFERROR(INDEX('08-18'!U:U,MATCH(B706,'08-18'!V:V,0),0),"")</f>
        <v/>
      </c>
      <c r="R706" s="5" t="str">
        <f>IFERROR(INDEX('09-01'!M:M,MATCH(B706,'09-01'!N:N,0),0),"")</f>
        <v/>
      </c>
      <c r="S706" s="9">
        <f t="shared" si="34"/>
        <v>1</v>
      </c>
      <c r="T706" s="44">
        <f t="shared" si="35"/>
        <v>524</v>
      </c>
      <c r="U706" s="44">
        <f t="shared" si="36"/>
        <v>524</v>
      </c>
      <c r="V706" s="44" t="str">
        <f>IFERROR(SUMPRODUCT(LARGE(G706:R706,{1;2;3;4;5})),"NA")</f>
        <v>NA</v>
      </c>
      <c r="W706" s="45" t="str">
        <f>IFERROR(SUMPRODUCT(LARGE(G706:R706,{1;2;3;4;5;6;7;8;9;10})),"NA")</f>
        <v>NA</v>
      </c>
    </row>
    <row r="707" spans="1:23" s="25" customFormat="1" x14ac:dyDescent="0.25">
      <c r="A707" s="14">
        <v>704</v>
      </c>
      <c r="B707" s="2" t="s">
        <v>2825</v>
      </c>
      <c r="C707" s="1"/>
      <c r="D707" s="1"/>
      <c r="E707" s="1"/>
      <c r="F707" s="2"/>
      <c r="G707" s="9" t="str">
        <f>IFERROR(INDEX(akva!I:I,MATCH(B707,akva!K:K,0),0),"")</f>
        <v/>
      </c>
      <c r="H707" s="10" t="str">
        <f>IFERROR(INDEX('04-07'!N:N,MATCH(B707,'04-07'!C:C,0),0),"")</f>
        <v/>
      </c>
      <c r="I707" s="10" t="str">
        <f>IFERROR(INDEX('04-21'!X:X,MATCH(B707,'04-21'!Z:Z,0),0),"")</f>
        <v/>
      </c>
      <c r="J707" s="10" t="str">
        <f>IFERROR(INDEX('04-28'!M:M,MATCH(B707,'04-28'!O:O,0),0),"")</f>
        <v/>
      </c>
      <c r="K707" s="10" t="str">
        <f>IFERROR(INDEX('05-26'!Y:Y,MATCH(B707,'05-26'!AA:AA,0),0),"")</f>
        <v/>
      </c>
      <c r="L707" s="10" t="str">
        <f>IFERROR(INDEX('06-16'!X:X,MATCH(B707,'06-16'!Z:Z,0),0),"")</f>
        <v/>
      </c>
      <c r="M707" s="10" t="str">
        <f>IFERROR(INDEX('07-08'!S:S,MATCH(B707,'07-08'!B:B,0),0),"")</f>
        <v/>
      </c>
      <c r="N707" s="10" t="str">
        <f>IFERROR(INDEX('07-21'!V:V,MATCH(B707,'07-21'!X:X,0),0),"")</f>
        <v/>
      </c>
      <c r="O707" s="10" t="str">
        <f>IFERROR(INDEX('08-04'!H:H,MATCH(B707,'08-04'!I:I,0),0),"")</f>
        <v/>
      </c>
      <c r="P707" s="10" t="str">
        <f>IFERROR(INDEX('08-05'!R:R,MATCH(B707,'08-05'!S:S,0),0),"")</f>
        <v/>
      </c>
      <c r="Q707" s="10">
        <f>IFERROR(INDEX('08-18'!U:U,MATCH(B707,'08-18'!V:V,0),0),"")</f>
        <v>523</v>
      </c>
      <c r="R707" s="5" t="str">
        <f>IFERROR(INDEX('09-01'!M:M,MATCH(B707,'09-01'!N:N,0),0),"")</f>
        <v/>
      </c>
      <c r="S707" s="9">
        <f t="shared" si="34"/>
        <v>1</v>
      </c>
      <c r="T707" s="44">
        <f t="shared" si="35"/>
        <v>523</v>
      </c>
      <c r="U707" s="44">
        <f t="shared" si="36"/>
        <v>523</v>
      </c>
      <c r="V707" s="44" t="str">
        <f>IFERROR(SUMPRODUCT(LARGE(G707:R707,{1;2;3;4;5})),"NA")</f>
        <v>NA</v>
      </c>
      <c r="W707" s="45" t="str">
        <f>IFERROR(SUMPRODUCT(LARGE(G707:R707,{1;2;3;4;5;6;7;8;9;10})),"NA")</f>
        <v>NA</v>
      </c>
    </row>
    <row r="708" spans="1:23" s="25" customFormat="1" x14ac:dyDescent="0.25">
      <c r="A708" s="14">
        <v>705</v>
      </c>
      <c r="B708" s="2" t="s">
        <v>1912</v>
      </c>
      <c r="C708" s="1"/>
      <c r="D708" s="1"/>
      <c r="E708" s="1"/>
      <c r="F708" s="2"/>
      <c r="G708" s="9" t="str">
        <f>IFERROR(INDEX(akva!I:I,MATCH(B708,akva!K:K,0),0),"")</f>
        <v/>
      </c>
      <c r="H708" s="10" t="str">
        <f>IFERROR(INDEX('04-07'!N:N,MATCH(B708,'04-07'!C:C,0),0),"")</f>
        <v/>
      </c>
      <c r="I708" s="10" t="str">
        <f>IFERROR(INDEX('04-21'!X:X,MATCH(B708,'04-21'!Z:Z,0),0),"")</f>
        <v/>
      </c>
      <c r="J708" s="10" t="str">
        <f>IFERROR(INDEX('04-28'!M:M,MATCH(B708,'04-28'!O:O,0),0),"")</f>
        <v/>
      </c>
      <c r="K708" s="10" t="str">
        <f>IFERROR(INDEX('05-26'!Y:Y,MATCH(B708,'05-26'!AA:AA,0),0),"")</f>
        <v/>
      </c>
      <c r="L708" s="10">
        <f>IFERROR(INDEX('06-16'!X:X,MATCH(B708,'06-16'!Z:Z,0),0),"")</f>
        <v>522</v>
      </c>
      <c r="M708" s="10" t="str">
        <f>IFERROR(INDEX('07-08'!S:S,MATCH(B708,'07-08'!B:B,0),0),"")</f>
        <v/>
      </c>
      <c r="N708" s="10" t="str">
        <f>IFERROR(INDEX('07-21'!V:V,MATCH(B708,'07-21'!X:X,0),0),"")</f>
        <v/>
      </c>
      <c r="O708" s="10" t="str">
        <f>IFERROR(INDEX('08-04'!H:H,MATCH(B708,'08-04'!I:I,0),0),"")</f>
        <v/>
      </c>
      <c r="P708" s="10" t="str">
        <f>IFERROR(INDEX('08-05'!R:R,MATCH(B708,'08-05'!S:S,0),0),"")</f>
        <v/>
      </c>
      <c r="Q708" s="10" t="str">
        <f>IFERROR(INDEX('08-18'!U:U,MATCH(B708,'08-18'!V:V,0),0),"")</f>
        <v/>
      </c>
      <c r="R708" s="5" t="str">
        <f>IFERROR(INDEX('09-01'!M:M,MATCH(B708,'09-01'!N:N,0),0),"")</f>
        <v/>
      </c>
      <c r="S708" s="9">
        <f t="shared" ref="S708:S771" si="37">COUNTIF(G708:R708,"&gt;0")</f>
        <v>1</v>
      </c>
      <c r="T708" s="44">
        <f t="shared" ref="T708:T771" si="38">SUM(G708:R708)</f>
        <v>522</v>
      </c>
      <c r="U708" s="44">
        <f t="shared" si="36"/>
        <v>522</v>
      </c>
      <c r="V708" s="44" t="str">
        <f>IFERROR(SUMPRODUCT(LARGE(G708:R708,{1;2;3;4;5})),"NA")</f>
        <v>NA</v>
      </c>
      <c r="W708" s="45" t="str">
        <f>IFERROR(SUMPRODUCT(LARGE(G708:R708,{1;2;3;4;5;6;7;8;9;10})),"NA")</f>
        <v>NA</v>
      </c>
    </row>
    <row r="709" spans="1:23" s="25" customFormat="1" x14ac:dyDescent="0.25">
      <c r="A709" s="14">
        <v>706</v>
      </c>
      <c r="B709" s="2" t="s">
        <v>3115</v>
      </c>
      <c r="C709" s="1"/>
      <c r="D709" s="1"/>
      <c r="E709" s="1"/>
      <c r="F709" s="2"/>
      <c r="G709" s="9" t="str">
        <f>IFERROR(INDEX(akva!I:I,MATCH(B709,akva!K:K,0),0),"")</f>
        <v/>
      </c>
      <c r="H709" s="10" t="str">
        <f>IFERROR(INDEX('04-07'!N:N,MATCH(B709,'04-07'!C:C,0),0),"")</f>
        <v/>
      </c>
      <c r="I709" s="10" t="str">
        <f>IFERROR(INDEX('04-21'!X:X,MATCH(B709,'04-21'!Z:Z,0),0),"")</f>
        <v/>
      </c>
      <c r="J709" s="10" t="str">
        <f>IFERROR(INDEX('04-28'!M:M,MATCH(B709,'04-28'!O:O,0),0),"")</f>
        <v/>
      </c>
      <c r="K709" s="10" t="str">
        <f>IFERROR(INDEX('05-26'!Y:Y,MATCH(B709,'05-26'!AA:AA,0),0),"")</f>
        <v/>
      </c>
      <c r="L709" s="10" t="str">
        <f>IFERROR(INDEX('06-16'!X:X,MATCH(B709,'06-16'!Z:Z,0),0),"")</f>
        <v/>
      </c>
      <c r="M709" s="10" t="str">
        <f>IFERROR(INDEX('07-08'!S:S,MATCH(B709,'07-08'!B:B,0),0),"")</f>
        <v/>
      </c>
      <c r="N709" s="10" t="str">
        <f>IFERROR(INDEX('07-21'!V:V,MATCH(B709,'07-21'!X:X,0),0),"")</f>
        <v/>
      </c>
      <c r="O709" s="10" t="str">
        <f>IFERROR(INDEX('08-04'!H:H,MATCH(B709,'08-04'!I:I,0),0),"")</f>
        <v/>
      </c>
      <c r="P709" s="10" t="str">
        <f>IFERROR(INDEX('08-05'!R:R,MATCH(B709,'08-05'!S:S,0),0),"")</f>
        <v/>
      </c>
      <c r="Q709" s="10" t="str">
        <f>IFERROR(INDEX('08-18'!U:U,MATCH(B709,'08-18'!V:V,0),0),"")</f>
        <v/>
      </c>
      <c r="R709" s="5">
        <f>IFERROR(INDEX('09-01'!M:M,MATCH(B709,'09-01'!N:N,0),0),"")</f>
        <v>521</v>
      </c>
      <c r="S709" s="9">
        <f t="shared" si="37"/>
        <v>1</v>
      </c>
      <c r="T709" s="44">
        <f t="shared" si="38"/>
        <v>521</v>
      </c>
      <c r="U709" s="44">
        <f t="shared" si="36"/>
        <v>521</v>
      </c>
      <c r="V709" s="44" t="str">
        <f>IFERROR(SUMPRODUCT(LARGE(G709:R709,{1;2;3;4;5})),"NA")</f>
        <v>NA</v>
      </c>
      <c r="W709" s="45" t="str">
        <f>IFERROR(SUMPRODUCT(LARGE(G709:R709,{1;2;3;4;5;6;7;8;9;10})),"NA")</f>
        <v>NA</v>
      </c>
    </row>
    <row r="710" spans="1:23" s="25" customFormat="1" x14ac:dyDescent="0.25">
      <c r="A710" s="14">
        <v>707</v>
      </c>
      <c r="B710" s="2" t="s">
        <v>1889</v>
      </c>
      <c r="C710" s="1"/>
      <c r="D710" s="1"/>
      <c r="E710" s="1"/>
      <c r="F710" s="2"/>
      <c r="G710" s="9" t="str">
        <f>IFERROR(INDEX(akva!I:I,MATCH(B710,akva!K:K,0),0),"")</f>
        <v/>
      </c>
      <c r="H710" s="10" t="str">
        <f>IFERROR(INDEX('04-07'!N:N,MATCH(B710,'04-07'!C:C,0),0),"")</f>
        <v/>
      </c>
      <c r="I710" s="10" t="str">
        <f>IFERROR(INDEX('04-21'!X:X,MATCH(B710,'04-21'!Z:Z,0),0),"")</f>
        <v/>
      </c>
      <c r="J710" s="10" t="str">
        <f>IFERROR(INDEX('04-28'!M:M,MATCH(B710,'04-28'!O:O,0),0),"")</f>
        <v/>
      </c>
      <c r="K710" s="10" t="str">
        <f>IFERROR(INDEX('05-26'!Y:Y,MATCH(B710,'05-26'!AA:AA,0),0),"")</f>
        <v/>
      </c>
      <c r="L710" s="10">
        <f>IFERROR(INDEX('06-16'!X:X,MATCH(B710,'06-16'!Z:Z,0),0),"")</f>
        <v>519</v>
      </c>
      <c r="M710" s="10" t="str">
        <f>IFERROR(INDEX('07-08'!S:S,MATCH(B710,'07-08'!B:B,0),0),"")</f>
        <v/>
      </c>
      <c r="N710" s="10" t="str">
        <f>IFERROR(INDEX('07-21'!V:V,MATCH(B710,'07-21'!X:X,0),0),"")</f>
        <v/>
      </c>
      <c r="O710" s="10" t="str">
        <f>IFERROR(INDEX('08-04'!H:H,MATCH(B710,'08-04'!I:I,0),0),"")</f>
        <v/>
      </c>
      <c r="P710" s="10" t="str">
        <f>IFERROR(INDEX('08-05'!R:R,MATCH(B710,'08-05'!S:S,0),0),"")</f>
        <v/>
      </c>
      <c r="Q710" s="10" t="str">
        <f>IFERROR(INDEX('08-18'!U:U,MATCH(B710,'08-18'!V:V,0),0),"")</f>
        <v/>
      </c>
      <c r="R710" s="5" t="str">
        <f>IFERROR(INDEX('09-01'!M:M,MATCH(B710,'09-01'!N:N,0),0),"")</f>
        <v/>
      </c>
      <c r="S710" s="9">
        <f t="shared" si="37"/>
        <v>1</v>
      </c>
      <c r="T710" s="44">
        <f t="shared" si="38"/>
        <v>519</v>
      </c>
      <c r="U710" s="44">
        <f t="shared" si="36"/>
        <v>519</v>
      </c>
      <c r="V710" s="44" t="str">
        <f>IFERROR(SUMPRODUCT(LARGE(G710:R710,{1;2;3;4;5})),"NA")</f>
        <v>NA</v>
      </c>
      <c r="W710" s="45" t="str">
        <f>IFERROR(SUMPRODUCT(LARGE(G710:R710,{1;2;3;4;5;6;7;8;9;10})),"NA")</f>
        <v>NA</v>
      </c>
    </row>
    <row r="711" spans="1:23" s="25" customFormat="1" x14ac:dyDescent="0.25">
      <c r="A711" s="14">
        <v>708</v>
      </c>
      <c r="B711" s="2" t="s">
        <v>1453</v>
      </c>
      <c r="C711" s="1"/>
      <c r="D711" s="1"/>
      <c r="E711" s="1"/>
      <c r="F711" s="2"/>
      <c r="G711" s="9" t="str">
        <f>IFERROR(INDEX(akva!I:I,MATCH(B711,akva!K:K,0),0),"")</f>
        <v/>
      </c>
      <c r="H711" s="10" t="str">
        <f>IFERROR(INDEX('04-07'!N:N,MATCH(B711,'04-07'!C:C,0),0),"")</f>
        <v/>
      </c>
      <c r="I711" s="10" t="str">
        <f>IFERROR(INDEX('04-21'!X:X,MATCH(B711,'04-21'!Z:Z,0),0),"")</f>
        <v/>
      </c>
      <c r="J711" s="10">
        <f>IFERROR(INDEX('04-28'!M:M,MATCH(B711,'04-28'!O:O,0),0),"")</f>
        <v>519</v>
      </c>
      <c r="K711" s="10" t="str">
        <f>IFERROR(INDEX('05-26'!Y:Y,MATCH(B711,'05-26'!AA:AA,0),0),"")</f>
        <v/>
      </c>
      <c r="L711" s="10" t="str">
        <f>IFERROR(INDEX('06-16'!X:X,MATCH(B711,'06-16'!Z:Z,0),0),"")</f>
        <v/>
      </c>
      <c r="M711" s="10" t="str">
        <f>IFERROR(INDEX('07-08'!S:S,MATCH(B711,'07-08'!B:B,0),0),"")</f>
        <v/>
      </c>
      <c r="N711" s="10" t="str">
        <f>IFERROR(INDEX('07-21'!V:V,MATCH(B711,'07-21'!X:X,0),0),"")</f>
        <v/>
      </c>
      <c r="O711" s="10" t="str">
        <f>IFERROR(INDEX('08-04'!H:H,MATCH(B711,'08-04'!I:I,0),0),"")</f>
        <v/>
      </c>
      <c r="P711" s="10" t="str">
        <f>IFERROR(INDEX('08-05'!R:R,MATCH(B711,'08-05'!S:S,0),0),"")</f>
        <v/>
      </c>
      <c r="Q711" s="10" t="str">
        <f>IFERROR(INDEX('08-18'!U:U,MATCH(B711,'08-18'!V:V,0),0),"")</f>
        <v/>
      </c>
      <c r="R711" s="5" t="str">
        <f>IFERROR(INDEX('09-01'!M:M,MATCH(B711,'09-01'!N:N,0),0),"")</f>
        <v/>
      </c>
      <c r="S711" s="9">
        <f t="shared" si="37"/>
        <v>1</v>
      </c>
      <c r="T711" s="44">
        <f t="shared" si="38"/>
        <v>519</v>
      </c>
      <c r="U711" s="44">
        <f t="shared" si="36"/>
        <v>519</v>
      </c>
      <c r="V711" s="44" t="str">
        <f>IFERROR(SUMPRODUCT(LARGE(G711:R711,{1;2;3;4;5})),"NA")</f>
        <v>NA</v>
      </c>
      <c r="W711" s="45" t="str">
        <f>IFERROR(SUMPRODUCT(LARGE(G711:R711,{1;2;3;4;5;6;7;8;9;10})),"NA")</f>
        <v>NA</v>
      </c>
    </row>
    <row r="712" spans="1:23" s="25" customFormat="1" x14ac:dyDescent="0.25">
      <c r="A712" s="14">
        <v>709</v>
      </c>
      <c r="B712" s="2" t="s">
        <v>1394</v>
      </c>
      <c r="C712" s="1"/>
      <c r="D712" s="1"/>
      <c r="E712" s="1"/>
      <c r="F712" s="2"/>
      <c r="G712" s="9" t="str">
        <f>IFERROR(INDEX(akva!I:I,MATCH(B712,akva!K:K,0),0),"")</f>
        <v/>
      </c>
      <c r="H712" s="10" t="str">
        <f>IFERROR(INDEX('04-07'!N:N,MATCH(B712,'04-07'!C:C,0),0),"")</f>
        <v/>
      </c>
      <c r="I712" s="10">
        <f>IFERROR(INDEX('04-21'!X:X,MATCH(B712,'04-21'!Z:Z,0),0),"")</f>
        <v>518</v>
      </c>
      <c r="J712" s="10" t="str">
        <f>IFERROR(INDEX('04-28'!M:M,MATCH(B712,'04-28'!O:O,0),0),"")</f>
        <v/>
      </c>
      <c r="K712" s="10" t="str">
        <f>IFERROR(INDEX('05-26'!Y:Y,MATCH(B712,'05-26'!AA:AA,0),0),"")</f>
        <v/>
      </c>
      <c r="L712" s="10" t="str">
        <f>IFERROR(INDEX('06-16'!X:X,MATCH(B712,'06-16'!Z:Z,0),0),"")</f>
        <v/>
      </c>
      <c r="M712" s="10" t="str">
        <f>IFERROR(INDEX('07-08'!S:S,MATCH(B712,'07-08'!B:B,0),0),"")</f>
        <v/>
      </c>
      <c r="N712" s="10" t="str">
        <f>IFERROR(INDEX('07-21'!V:V,MATCH(B712,'07-21'!X:X,0),0),"")</f>
        <v/>
      </c>
      <c r="O712" s="10" t="str">
        <f>IFERROR(INDEX('08-04'!H:H,MATCH(B712,'08-04'!I:I,0),0),"")</f>
        <v/>
      </c>
      <c r="P712" s="10" t="str">
        <f>IFERROR(INDEX('08-05'!R:R,MATCH(B712,'08-05'!S:S,0),0),"")</f>
        <v/>
      </c>
      <c r="Q712" s="10" t="str">
        <f>IFERROR(INDEX('08-18'!U:U,MATCH(B712,'08-18'!V:V,0),0),"")</f>
        <v/>
      </c>
      <c r="R712" s="5" t="str">
        <f>IFERROR(INDEX('09-01'!M:M,MATCH(B712,'09-01'!N:N,0),0),"")</f>
        <v/>
      </c>
      <c r="S712" s="9">
        <f t="shared" si="37"/>
        <v>1</v>
      </c>
      <c r="T712" s="44">
        <f t="shared" si="38"/>
        <v>518</v>
      </c>
      <c r="U712" s="44">
        <f t="shared" si="36"/>
        <v>518</v>
      </c>
      <c r="V712" s="44" t="str">
        <f>IFERROR(SUMPRODUCT(LARGE(G712:R712,{1;2;3;4;5})),"NA")</f>
        <v>NA</v>
      </c>
      <c r="W712" s="45" t="str">
        <f>IFERROR(SUMPRODUCT(LARGE(G712:R712,{1;2;3;4;5;6;7;8;9;10})),"NA")</f>
        <v>NA</v>
      </c>
    </row>
    <row r="713" spans="1:23" s="25" customFormat="1" x14ac:dyDescent="0.25">
      <c r="A713" s="14">
        <v>710</v>
      </c>
      <c r="B713" s="2" t="s">
        <v>2307</v>
      </c>
      <c r="C713" s="1"/>
      <c r="D713" s="1"/>
      <c r="E713" s="1"/>
      <c r="F713" s="2"/>
      <c r="G713" s="9" t="str">
        <f>IFERROR(INDEX(akva!I:I,MATCH(B713,akva!K:K,0),0),"")</f>
        <v/>
      </c>
      <c r="H713" s="10" t="str">
        <f>IFERROR(INDEX('04-07'!N:N,MATCH(B713,'04-07'!C:C,0),0),"")</f>
        <v/>
      </c>
      <c r="I713" s="10" t="str">
        <f>IFERROR(INDEX('04-21'!X:X,MATCH(B713,'04-21'!Z:Z,0),0),"")</f>
        <v/>
      </c>
      <c r="J713" s="10" t="str">
        <f>IFERROR(INDEX('04-28'!M:M,MATCH(B713,'04-28'!O:O,0),0),"")</f>
        <v/>
      </c>
      <c r="K713" s="10" t="str">
        <f>IFERROR(INDEX('05-26'!Y:Y,MATCH(B713,'05-26'!AA:AA,0),0),"")</f>
        <v/>
      </c>
      <c r="L713" s="10" t="str">
        <f>IFERROR(INDEX('06-16'!X:X,MATCH(B713,'06-16'!Z:Z,0),0),"")</f>
        <v/>
      </c>
      <c r="M713" s="10" t="str">
        <f>IFERROR(INDEX('07-08'!S:S,MATCH(B713,'07-08'!B:B,0),0),"")</f>
        <v/>
      </c>
      <c r="N713" s="10">
        <f>IFERROR(INDEX('07-21'!V:V,MATCH(B713,'07-21'!X:X,0),0),"")</f>
        <v>516</v>
      </c>
      <c r="O713" s="10" t="str">
        <f>IFERROR(INDEX('08-04'!H:H,MATCH(B713,'08-04'!I:I,0),0),"")</f>
        <v/>
      </c>
      <c r="P713" s="10" t="str">
        <f>IFERROR(INDEX('08-05'!R:R,MATCH(B713,'08-05'!S:S,0),0),"")</f>
        <v/>
      </c>
      <c r="Q713" s="10" t="str">
        <f>IFERROR(INDEX('08-18'!U:U,MATCH(B713,'08-18'!V:V,0),0),"")</f>
        <v/>
      </c>
      <c r="R713" s="5" t="str">
        <f>IFERROR(INDEX('09-01'!M:M,MATCH(B713,'09-01'!N:N,0),0),"")</f>
        <v/>
      </c>
      <c r="S713" s="9">
        <f t="shared" si="37"/>
        <v>1</v>
      </c>
      <c r="T713" s="44">
        <f t="shared" si="38"/>
        <v>516</v>
      </c>
      <c r="U713" s="44">
        <f t="shared" si="36"/>
        <v>516</v>
      </c>
      <c r="V713" s="44" t="str">
        <f>IFERROR(SUMPRODUCT(LARGE(G713:R713,{1;2;3;4;5})),"NA")</f>
        <v>NA</v>
      </c>
      <c r="W713" s="45" t="str">
        <f>IFERROR(SUMPRODUCT(LARGE(G713:R713,{1;2;3;4;5;6;7;8;9;10})),"NA")</f>
        <v>NA</v>
      </c>
    </row>
    <row r="714" spans="1:23" s="25" customFormat="1" x14ac:dyDescent="0.25">
      <c r="A714" s="14">
        <v>711</v>
      </c>
      <c r="B714" s="2" t="s">
        <v>2306</v>
      </c>
      <c r="C714" s="1"/>
      <c r="D714" s="1"/>
      <c r="E714" s="1"/>
      <c r="F714" s="2"/>
      <c r="G714" s="9" t="str">
        <f>IFERROR(INDEX(akva!I:I,MATCH(B714,akva!K:K,0),0),"")</f>
        <v/>
      </c>
      <c r="H714" s="10" t="str">
        <f>IFERROR(INDEX('04-07'!N:N,MATCH(B714,'04-07'!C:C,0),0),"")</f>
        <v/>
      </c>
      <c r="I714" s="10" t="str">
        <f>IFERROR(INDEX('04-21'!X:X,MATCH(B714,'04-21'!Z:Z,0),0),"")</f>
        <v/>
      </c>
      <c r="J714" s="10" t="str">
        <f>IFERROR(INDEX('04-28'!M:M,MATCH(B714,'04-28'!O:O,0),0),"")</f>
        <v/>
      </c>
      <c r="K714" s="10" t="str">
        <f>IFERROR(INDEX('05-26'!Y:Y,MATCH(B714,'05-26'!AA:AA,0),0),"")</f>
        <v/>
      </c>
      <c r="L714" s="10" t="str">
        <f>IFERROR(INDEX('06-16'!X:X,MATCH(B714,'06-16'!Z:Z,0),0),"")</f>
        <v/>
      </c>
      <c r="M714" s="10" t="str">
        <f>IFERROR(INDEX('07-08'!S:S,MATCH(B714,'07-08'!B:B,0),0),"")</f>
        <v/>
      </c>
      <c r="N714" s="10">
        <f>IFERROR(INDEX('07-21'!V:V,MATCH(B714,'07-21'!X:X,0),0),"")</f>
        <v>514</v>
      </c>
      <c r="O714" s="10" t="str">
        <f>IFERROR(INDEX('08-04'!H:H,MATCH(B714,'08-04'!I:I,0),0),"")</f>
        <v/>
      </c>
      <c r="P714" s="10" t="str">
        <f>IFERROR(INDEX('08-05'!R:R,MATCH(B714,'08-05'!S:S,0),0),"")</f>
        <v/>
      </c>
      <c r="Q714" s="10" t="str">
        <f>IFERROR(INDEX('08-18'!U:U,MATCH(B714,'08-18'!V:V,0),0),"")</f>
        <v/>
      </c>
      <c r="R714" s="5" t="str">
        <f>IFERROR(INDEX('09-01'!M:M,MATCH(B714,'09-01'!N:N,0),0),"")</f>
        <v/>
      </c>
      <c r="S714" s="9">
        <f t="shared" si="37"/>
        <v>1</v>
      </c>
      <c r="T714" s="44">
        <f t="shared" si="38"/>
        <v>514</v>
      </c>
      <c r="U714" s="44">
        <f t="shared" si="36"/>
        <v>514</v>
      </c>
      <c r="V714" s="44" t="str">
        <f>IFERROR(SUMPRODUCT(LARGE(G714:R714,{1;2;3;4;5})),"NA")</f>
        <v>NA</v>
      </c>
      <c r="W714" s="45" t="str">
        <f>IFERROR(SUMPRODUCT(LARGE(G714:R714,{1;2;3;4;5;6;7;8;9;10})),"NA")</f>
        <v>NA</v>
      </c>
    </row>
    <row r="715" spans="1:23" s="25" customFormat="1" x14ac:dyDescent="0.25">
      <c r="A715" s="14">
        <v>712</v>
      </c>
      <c r="B715" s="2" t="s">
        <v>134</v>
      </c>
      <c r="C715" s="1"/>
      <c r="D715" s="1"/>
      <c r="E715" s="1"/>
      <c r="F715" s="2"/>
      <c r="G715" s="9">
        <f>IFERROR(INDEX(akva!I:I,MATCH(B715,akva!K:K,0),0),"")</f>
        <v>514</v>
      </c>
      <c r="H715" s="10" t="str">
        <f>IFERROR(INDEX('04-07'!N:N,MATCH(B715,'04-07'!C:C,0),0),"")</f>
        <v/>
      </c>
      <c r="I715" s="10" t="str">
        <f>IFERROR(INDEX('04-21'!X:X,MATCH(B715,'04-21'!Z:Z,0),0),"")</f>
        <v/>
      </c>
      <c r="J715" s="10" t="str">
        <f>IFERROR(INDEX('04-28'!M:M,MATCH(B715,'04-28'!O:O,0),0),"")</f>
        <v/>
      </c>
      <c r="K715" s="10" t="str">
        <f>IFERROR(INDEX('05-26'!Y:Y,MATCH(B715,'05-26'!AA:AA,0),0),"")</f>
        <v/>
      </c>
      <c r="L715" s="10" t="str">
        <f>IFERROR(INDEX('06-16'!X:X,MATCH(B715,'06-16'!Z:Z,0),0),"")</f>
        <v/>
      </c>
      <c r="M715" s="10" t="str">
        <f>IFERROR(INDEX('07-08'!S:S,MATCH(B715,'07-08'!B:B,0),0),"")</f>
        <v/>
      </c>
      <c r="N715" s="10" t="str">
        <f>IFERROR(INDEX('07-21'!V:V,MATCH(B715,'07-21'!X:X,0),0),"")</f>
        <v/>
      </c>
      <c r="O715" s="10" t="str">
        <f>IFERROR(INDEX('08-04'!H:H,MATCH(B715,'08-04'!I:I,0),0),"")</f>
        <v/>
      </c>
      <c r="P715" s="10" t="str">
        <f>IFERROR(INDEX('08-05'!R:R,MATCH(B715,'08-05'!S:S,0),0),"")</f>
        <v/>
      </c>
      <c r="Q715" s="10" t="str">
        <f>IFERROR(INDEX('08-18'!U:U,MATCH(B715,'08-18'!V:V,0),0),"")</f>
        <v/>
      </c>
      <c r="R715" s="5" t="str">
        <f>IFERROR(INDEX('09-01'!M:M,MATCH(B715,'09-01'!N:N,0),0),"")</f>
        <v/>
      </c>
      <c r="S715" s="9">
        <f t="shared" si="37"/>
        <v>1</v>
      </c>
      <c r="T715" s="44">
        <f t="shared" si="38"/>
        <v>514</v>
      </c>
      <c r="U715" s="44">
        <f t="shared" si="36"/>
        <v>514</v>
      </c>
      <c r="V715" s="44" t="str">
        <f>IFERROR(SUMPRODUCT(LARGE(G715:R715,{1;2;3;4;5})),"NA")</f>
        <v>NA</v>
      </c>
      <c r="W715" s="45" t="str">
        <f>IFERROR(SUMPRODUCT(LARGE(G715:R715,{1;2;3;4;5;6;7;8;9;10})),"NA")</f>
        <v>NA</v>
      </c>
    </row>
    <row r="716" spans="1:23" s="25" customFormat="1" x14ac:dyDescent="0.25">
      <c r="A716" s="14">
        <v>713</v>
      </c>
      <c r="B716" s="2" t="s">
        <v>2174</v>
      </c>
      <c r="C716" s="1"/>
      <c r="D716" s="1"/>
      <c r="E716" s="1"/>
      <c r="F716" s="2"/>
      <c r="G716" s="9" t="str">
        <f>IFERROR(INDEX(akva!I:I,MATCH(B716,akva!K:K,0),0),"")</f>
        <v/>
      </c>
      <c r="H716" s="10" t="str">
        <f>IFERROR(INDEX('04-07'!N:N,MATCH(B716,'04-07'!C:C,0),0),"")</f>
        <v/>
      </c>
      <c r="I716" s="10" t="str">
        <f>IFERROR(INDEX('04-21'!X:X,MATCH(B716,'04-21'!Z:Z,0),0),"")</f>
        <v/>
      </c>
      <c r="J716" s="10" t="str">
        <f>IFERROR(INDEX('04-28'!M:M,MATCH(B716,'04-28'!O:O,0),0),"")</f>
        <v/>
      </c>
      <c r="K716" s="10" t="str">
        <f>IFERROR(INDEX('05-26'!Y:Y,MATCH(B716,'05-26'!AA:AA,0),0),"")</f>
        <v/>
      </c>
      <c r="L716" s="10" t="str">
        <f>IFERROR(INDEX('06-16'!X:X,MATCH(B716,'06-16'!Z:Z,0),0),"")</f>
        <v/>
      </c>
      <c r="M716" s="10">
        <f>IFERROR(INDEX('07-08'!S:S,MATCH(B716,'07-08'!B:B,0),0),"")</f>
        <v>513</v>
      </c>
      <c r="N716" s="10" t="str">
        <f>IFERROR(INDEX('07-21'!V:V,MATCH(B716,'07-21'!X:X,0),0),"")</f>
        <v/>
      </c>
      <c r="O716" s="10" t="str">
        <f>IFERROR(INDEX('08-04'!H:H,MATCH(B716,'08-04'!I:I,0),0),"")</f>
        <v/>
      </c>
      <c r="P716" s="10" t="str">
        <f>IFERROR(INDEX('08-05'!R:R,MATCH(B716,'08-05'!S:S,0),0),"")</f>
        <v/>
      </c>
      <c r="Q716" s="10" t="str">
        <f>IFERROR(INDEX('08-18'!U:U,MATCH(B716,'08-18'!V:V,0),0),"")</f>
        <v/>
      </c>
      <c r="R716" s="5" t="str">
        <f>IFERROR(INDEX('09-01'!M:M,MATCH(B716,'09-01'!N:N,0),0),"")</f>
        <v/>
      </c>
      <c r="S716" s="9">
        <f t="shared" si="37"/>
        <v>1</v>
      </c>
      <c r="T716" s="44">
        <f t="shared" si="38"/>
        <v>513</v>
      </c>
      <c r="U716" s="44">
        <f t="shared" si="36"/>
        <v>513</v>
      </c>
      <c r="V716" s="44" t="str">
        <f>IFERROR(SUMPRODUCT(LARGE(G716:R716,{1;2;3;4;5})),"NA")</f>
        <v>NA</v>
      </c>
      <c r="W716" s="45" t="str">
        <f>IFERROR(SUMPRODUCT(LARGE(G716:R716,{1;2;3;4;5;6;7;8;9;10})),"NA")</f>
        <v>NA</v>
      </c>
    </row>
    <row r="717" spans="1:23" s="25" customFormat="1" x14ac:dyDescent="0.25">
      <c r="A717" s="14">
        <v>714</v>
      </c>
      <c r="B717" s="2" t="s">
        <v>3116</v>
      </c>
      <c r="C717" s="1"/>
      <c r="D717" s="1"/>
      <c r="E717" s="1"/>
      <c r="F717" s="2"/>
      <c r="G717" s="9" t="str">
        <f>IFERROR(INDEX(akva!I:I,MATCH(B717,akva!K:K,0),0),"")</f>
        <v/>
      </c>
      <c r="H717" s="10" t="str">
        <f>IFERROR(INDEX('04-07'!N:N,MATCH(B717,'04-07'!C:C,0),0),"")</f>
        <v/>
      </c>
      <c r="I717" s="10" t="str">
        <f>IFERROR(INDEX('04-21'!X:X,MATCH(B717,'04-21'!Z:Z,0),0),"")</f>
        <v/>
      </c>
      <c r="J717" s="10" t="str">
        <f>IFERROR(INDEX('04-28'!M:M,MATCH(B717,'04-28'!O:O,0),0),"")</f>
        <v/>
      </c>
      <c r="K717" s="10" t="str">
        <f>IFERROR(INDEX('05-26'!Y:Y,MATCH(B717,'05-26'!AA:AA,0),0),"")</f>
        <v/>
      </c>
      <c r="L717" s="10" t="str">
        <f>IFERROR(INDEX('06-16'!X:X,MATCH(B717,'06-16'!Z:Z,0),0),"")</f>
        <v/>
      </c>
      <c r="M717" s="10" t="str">
        <f>IFERROR(INDEX('07-08'!S:S,MATCH(B717,'07-08'!B:B,0),0),"")</f>
        <v/>
      </c>
      <c r="N717" s="10" t="str">
        <f>IFERROR(INDEX('07-21'!V:V,MATCH(B717,'07-21'!X:X,0),0),"")</f>
        <v/>
      </c>
      <c r="O717" s="10" t="str">
        <f>IFERROR(INDEX('08-04'!H:H,MATCH(B717,'08-04'!I:I,0),0),"")</f>
        <v/>
      </c>
      <c r="P717" s="10" t="str">
        <f>IFERROR(INDEX('08-05'!R:R,MATCH(B717,'08-05'!S:S,0),0),"")</f>
        <v/>
      </c>
      <c r="Q717" s="10" t="str">
        <f>IFERROR(INDEX('08-18'!U:U,MATCH(B717,'08-18'!V:V,0),0),"")</f>
        <v/>
      </c>
      <c r="R717" s="5">
        <f>IFERROR(INDEX('09-01'!M:M,MATCH(B717,'09-01'!N:N,0),0),"")</f>
        <v>513</v>
      </c>
      <c r="S717" s="9">
        <f t="shared" si="37"/>
        <v>1</v>
      </c>
      <c r="T717" s="44">
        <f t="shared" si="38"/>
        <v>513</v>
      </c>
      <c r="U717" s="44">
        <f t="shared" si="36"/>
        <v>513</v>
      </c>
      <c r="V717" s="44" t="str">
        <f>IFERROR(SUMPRODUCT(LARGE(G717:R717,{1;2;3;4;5})),"NA")</f>
        <v>NA</v>
      </c>
      <c r="W717" s="45" t="str">
        <f>IFERROR(SUMPRODUCT(LARGE(G717:R717,{1;2;3;4;5;6;7;8;9;10})),"NA")</f>
        <v>NA</v>
      </c>
    </row>
    <row r="718" spans="1:23" s="25" customFormat="1" x14ac:dyDescent="0.25">
      <c r="A718" s="14">
        <v>715</v>
      </c>
      <c r="B718" s="2" t="s">
        <v>2818</v>
      </c>
      <c r="C718" s="1"/>
      <c r="D718" s="1"/>
      <c r="E718" s="1"/>
      <c r="F718" s="2"/>
      <c r="G718" s="9" t="str">
        <f>IFERROR(INDEX(akva!I:I,MATCH(B718,akva!K:K,0),0),"")</f>
        <v/>
      </c>
      <c r="H718" s="10" t="str">
        <f>IFERROR(INDEX('04-07'!N:N,MATCH(B718,'04-07'!C:C,0),0),"")</f>
        <v/>
      </c>
      <c r="I718" s="10" t="str">
        <f>IFERROR(INDEX('04-21'!X:X,MATCH(B718,'04-21'!Z:Z,0),0),"")</f>
        <v/>
      </c>
      <c r="J718" s="10" t="str">
        <f>IFERROR(INDEX('04-28'!M:M,MATCH(B718,'04-28'!O:O,0),0),"")</f>
        <v/>
      </c>
      <c r="K718" s="10" t="str">
        <f>IFERROR(INDEX('05-26'!Y:Y,MATCH(B718,'05-26'!AA:AA,0),0),"")</f>
        <v/>
      </c>
      <c r="L718" s="10" t="str">
        <f>IFERROR(INDEX('06-16'!X:X,MATCH(B718,'06-16'!Z:Z,0),0),"")</f>
        <v/>
      </c>
      <c r="M718" s="10" t="str">
        <f>IFERROR(INDEX('07-08'!S:S,MATCH(B718,'07-08'!B:B,0),0),"")</f>
        <v/>
      </c>
      <c r="N718" s="10" t="str">
        <f>IFERROR(INDEX('07-21'!V:V,MATCH(B718,'07-21'!X:X,0),0),"")</f>
        <v/>
      </c>
      <c r="O718" s="10" t="str">
        <f>IFERROR(INDEX('08-04'!H:H,MATCH(B718,'08-04'!I:I,0),0),"")</f>
        <v/>
      </c>
      <c r="P718" s="10" t="str">
        <f>IFERROR(INDEX('08-05'!R:R,MATCH(B718,'08-05'!S:S,0),0),"")</f>
        <v/>
      </c>
      <c r="Q718" s="10">
        <f>IFERROR(INDEX('08-18'!U:U,MATCH(B718,'08-18'!V:V,0),0),"")</f>
        <v>510</v>
      </c>
      <c r="R718" s="5" t="str">
        <f>IFERROR(INDEX('09-01'!M:M,MATCH(B718,'09-01'!N:N,0),0),"")</f>
        <v/>
      </c>
      <c r="S718" s="9">
        <f t="shared" si="37"/>
        <v>1</v>
      </c>
      <c r="T718" s="44">
        <f t="shared" si="38"/>
        <v>510</v>
      </c>
      <c r="U718" s="44">
        <f t="shared" si="36"/>
        <v>510</v>
      </c>
      <c r="V718" s="44" t="str">
        <f>IFERROR(SUMPRODUCT(LARGE(G718:R718,{1;2;3;4;5})),"NA")</f>
        <v>NA</v>
      </c>
      <c r="W718" s="45" t="str">
        <f>IFERROR(SUMPRODUCT(LARGE(G718:R718,{1;2;3;4;5;6;7;8;9;10})),"NA")</f>
        <v>NA</v>
      </c>
    </row>
    <row r="719" spans="1:23" s="25" customFormat="1" x14ac:dyDescent="0.25">
      <c r="A719" s="14">
        <v>716</v>
      </c>
      <c r="B719" s="2" t="s">
        <v>2345</v>
      </c>
      <c r="C719" s="1"/>
      <c r="D719" s="1"/>
      <c r="E719" s="1"/>
      <c r="F719" s="2"/>
      <c r="G719" s="9" t="str">
        <f>IFERROR(INDEX(akva!I:I,MATCH(B719,akva!K:K,0),0),"")</f>
        <v/>
      </c>
      <c r="H719" s="10" t="str">
        <f>IFERROR(INDEX('04-07'!N:N,MATCH(B719,'04-07'!C:C,0),0),"")</f>
        <v/>
      </c>
      <c r="I719" s="10" t="str">
        <f>IFERROR(INDEX('04-21'!X:X,MATCH(B719,'04-21'!Z:Z,0),0),"")</f>
        <v/>
      </c>
      <c r="J719" s="10" t="str">
        <f>IFERROR(INDEX('04-28'!M:M,MATCH(B719,'04-28'!O:O,0),0),"")</f>
        <v/>
      </c>
      <c r="K719" s="10" t="str">
        <f>IFERROR(INDEX('05-26'!Y:Y,MATCH(B719,'05-26'!AA:AA,0),0),"")</f>
        <v/>
      </c>
      <c r="L719" s="10" t="str">
        <f>IFERROR(INDEX('06-16'!X:X,MATCH(B719,'06-16'!Z:Z,0),0),"")</f>
        <v/>
      </c>
      <c r="M719" s="10" t="str">
        <f>IFERROR(INDEX('07-08'!S:S,MATCH(B719,'07-08'!B:B,0),0),"")</f>
        <v/>
      </c>
      <c r="N719" s="10">
        <f>IFERROR(INDEX('07-21'!V:V,MATCH(B719,'07-21'!X:X,0),0),"")</f>
        <v>510</v>
      </c>
      <c r="O719" s="10" t="str">
        <f>IFERROR(INDEX('08-04'!H:H,MATCH(B719,'08-04'!I:I,0),0),"")</f>
        <v/>
      </c>
      <c r="P719" s="10" t="str">
        <f>IFERROR(INDEX('08-05'!R:R,MATCH(B719,'08-05'!S:S,0),0),"")</f>
        <v/>
      </c>
      <c r="Q719" s="10" t="str">
        <f>IFERROR(INDEX('08-18'!U:U,MATCH(B719,'08-18'!V:V,0),0),"")</f>
        <v/>
      </c>
      <c r="R719" s="5" t="str">
        <f>IFERROR(INDEX('09-01'!M:M,MATCH(B719,'09-01'!N:N,0),0),"")</f>
        <v/>
      </c>
      <c r="S719" s="9">
        <f t="shared" si="37"/>
        <v>1</v>
      </c>
      <c r="T719" s="44">
        <f t="shared" si="38"/>
        <v>510</v>
      </c>
      <c r="U719" s="44">
        <f t="shared" si="36"/>
        <v>510</v>
      </c>
      <c r="V719" s="44" t="str">
        <f>IFERROR(SUMPRODUCT(LARGE(G719:R719,{1;2;3;4;5})),"NA")</f>
        <v>NA</v>
      </c>
      <c r="W719" s="45" t="str">
        <f>IFERROR(SUMPRODUCT(LARGE(G719:R719,{1;2;3;4;5;6;7;8;9;10})),"NA")</f>
        <v>NA</v>
      </c>
    </row>
    <row r="720" spans="1:23" s="25" customFormat="1" x14ac:dyDescent="0.25">
      <c r="A720" s="14">
        <v>717</v>
      </c>
      <c r="B720" s="2" t="s">
        <v>2177</v>
      </c>
      <c r="C720" s="1"/>
      <c r="D720" s="1"/>
      <c r="E720" s="1"/>
      <c r="F720" s="2"/>
      <c r="G720" s="9" t="str">
        <f>IFERROR(INDEX(akva!I:I,MATCH(B720,akva!K:K,0),0),"")</f>
        <v/>
      </c>
      <c r="H720" s="10" t="str">
        <f>IFERROR(INDEX('04-07'!N:N,MATCH(B720,'04-07'!C:C,0),0),"")</f>
        <v/>
      </c>
      <c r="I720" s="10" t="str">
        <f>IFERROR(INDEX('04-21'!X:X,MATCH(B720,'04-21'!Z:Z,0),0),"")</f>
        <v/>
      </c>
      <c r="J720" s="10" t="str">
        <f>IFERROR(INDEX('04-28'!M:M,MATCH(B720,'04-28'!O:O,0),0),"")</f>
        <v/>
      </c>
      <c r="K720" s="10" t="str">
        <f>IFERROR(INDEX('05-26'!Y:Y,MATCH(B720,'05-26'!AA:AA,0),0),"")</f>
        <v/>
      </c>
      <c r="L720" s="10" t="str">
        <f>IFERROR(INDEX('06-16'!X:X,MATCH(B720,'06-16'!Z:Z,0),0),"")</f>
        <v/>
      </c>
      <c r="M720" s="10">
        <f>IFERROR(INDEX('07-08'!S:S,MATCH(B720,'07-08'!B:B,0),0),"")</f>
        <v>504</v>
      </c>
      <c r="N720" s="10" t="str">
        <f>IFERROR(INDEX('07-21'!V:V,MATCH(B720,'07-21'!X:X,0),0),"")</f>
        <v/>
      </c>
      <c r="O720" s="10" t="str">
        <f>IFERROR(INDEX('08-04'!H:H,MATCH(B720,'08-04'!I:I,0),0),"")</f>
        <v/>
      </c>
      <c r="P720" s="10" t="str">
        <f>IFERROR(INDEX('08-05'!R:R,MATCH(B720,'08-05'!S:S,0),0),"")</f>
        <v/>
      </c>
      <c r="Q720" s="10" t="str">
        <f>IFERROR(INDEX('08-18'!U:U,MATCH(B720,'08-18'!V:V,0),0),"")</f>
        <v/>
      </c>
      <c r="R720" s="5" t="str">
        <f>IFERROR(INDEX('09-01'!M:M,MATCH(B720,'09-01'!N:N,0),0),"")</f>
        <v/>
      </c>
      <c r="S720" s="9">
        <f t="shared" si="37"/>
        <v>1</v>
      </c>
      <c r="T720" s="44">
        <f t="shared" si="38"/>
        <v>504</v>
      </c>
      <c r="U720" s="44">
        <f t="shared" si="36"/>
        <v>504</v>
      </c>
      <c r="V720" s="44" t="str">
        <f>IFERROR(SUMPRODUCT(LARGE(G720:R720,{1;2;3;4;5})),"NA")</f>
        <v>NA</v>
      </c>
      <c r="W720" s="45" t="str">
        <f>IFERROR(SUMPRODUCT(LARGE(G720:R720,{1;2;3;4;5;6;7;8;9;10})),"NA")</f>
        <v>NA</v>
      </c>
    </row>
    <row r="721" spans="1:23" s="25" customFormat="1" x14ac:dyDescent="0.25">
      <c r="A721" s="14">
        <v>718</v>
      </c>
      <c r="B721" s="2" t="s">
        <v>2176</v>
      </c>
      <c r="C721" s="1"/>
      <c r="D721" s="1"/>
      <c r="E721" s="1"/>
      <c r="F721" s="2"/>
      <c r="G721" s="9" t="str">
        <f>IFERROR(INDEX(akva!I:I,MATCH(B721,akva!K:K,0),0),"")</f>
        <v/>
      </c>
      <c r="H721" s="10" t="str">
        <f>IFERROR(INDEX('04-07'!N:N,MATCH(B721,'04-07'!C:C,0),0),"")</f>
        <v/>
      </c>
      <c r="I721" s="10" t="str">
        <f>IFERROR(INDEX('04-21'!X:X,MATCH(B721,'04-21'!Z:Z,0),0),"")</f>
        <v/>
      </c>
      <c r="J721" s="10" t="str">
        <f>IFERROR(INDEX('04-28'!M:M,MATCH(B721,'04-28'!O:O,0),0),"")</f>
        <v/>
      </c>
      <c r="K721" s="10" t="str">
        <f>IFERROR(INDEX('05-26'!Y:Y,MATCH(B721,'05-26'!AA:AA,0),0),"")</f>
        <v/>
      </c>
      <c r="L721" s="10" t="str">
        <f>IFERROR(INDEX('06-16'!X:X,MATCH(B721,'06-16'!Z:Z,0),0),"")</f>
        <v/>
      </c>
      <c r="M721" s="10">
        <f>IFERROR(INDEX('07-08'!S:S,MATCH(B721,'07-08'!B:B,0),0),"")</f>
        <v>504</v>
      </c>
      <c r="N721" s="10" t="str">
        <f>IFERROR(INDEX('07-21'!V:V,MATCH(B721,'07-21'!X:X,0),0),"")</f>
        <v/>
      </c>
      <c r="O721" s="10" t="str">
        <f>IFERROR(INDEX('08-04'!H:H,MATCH(B721,'08-04'!I:I,0),0),"")</f>
        <v/>
      </c>
      <c r="P721" s="10" t="str">
        <f>IFERROR(INDEX('08-05'!R:R,MATCH(B721,'08-05'!S:S,0),0),"")</f>
        <v/>
      </c>
      <c r="Q721" s="10" t="str">
        <f>IFERROR(INDEX('08-18'!U:U,MATCH(B721,'08-18'!V:V,0),0),"")</f>
        <v/>
      </c>
      <c r="R721" s="5" t="str">
        <f>IFERROR(INDEX('09-01'!M:M,MATCH(B721,'09-01'!N:N,0),0),"")</f>
        <v/>
      </c>
      <c r="S721" s="9">
        <f t="shared" si="37"/>
        <v>1</v>
      </c>
      <c r="T721" s="44">
        <f t="shared" si="38"/>
        <v>504</v>
      </c>
      <c r="U721" s="44">
        <f t="shared" si="36"/>
        <v>504</v>
      </c>
      <c r="V721" s="44" t="str">
        <f>IFERROR(SUMPRODUCT(LARGE(G721:R721,{1;2;3;4;5})),"NA")</f>
        <v>NA</v>
      </c>
      <c r="W721" s="45" t="str">
        <f>IFERROR(SUMPRODUCT(LARGE(G721:R721,{1;2;3;4;5;6;7;8;9;10})),"NA")</f>
        <v>NA</v>
      </c>
    </row>
    <row r="722" spans="1:23" s="25" customFormat="1" x14ac:dyDescent="0.25">
      <c r="A722" s="14">
        <v>719</v>
      </c>
      <c r="B722" s="2" t="s">
        <v>3117</v>
      </c>
      <c r="C722" s="1"/>
      <c r="D722" s="1"/>
      <c r="E722" s="1"/>
      <c r="F722" s="2"/>
      <c r="G722" s="9" t="str">
        <f>IFERROR(INDEX(akva!I:I,MATCH(B722,akva!K:K,0),0),"")</f>
        <v/>
      </c>
      <c r="H722" s="10" t="str">
        <f>IFERROR(INDEX('04-07'!N:N,MATCH(B722,'04-07'!C:C,0),0),"")</f>
        <v/>
      </c>
      <c r="I722" s="10" t="str">
        <f>IFERROR(INDEX('04-21'!X:X,MATCH(B722,'04-21'!Z:Z,0),0),"")</f>
        <v/>
      </c>
      <c r="J722" s="10" t="str">
        <f>IFERROR(INDEX('04-28'!M:M,MATCH(B722,'04-28'!O:O,0),0),"")</f>
        <v/>
      </c>
      <c r="K722" s="10" t="str">
        <f>IFERROR(INDEX('05-26'!Y:Y,MATCH(B722,'05-26'!AA:AA,0),0),"")</f>
        <v/>
      </c>
      <c r="L722" s="10" t="str">
        <f>IFERROR(INDEX('06-16'!X:X,MATCH(B722,'06-16'!Z:Z,0),0),"")</f>
        <v/>
      </c>
      <c r="M722" s="10" t="str">
        <f>IFERROR(INDEX('07-08'!S:S,MATCH(B722,'07-08'!B:B,0),0),"")</f>
        <v/>
      </c>
      <c r="N722" s="10" t="str">
        <f>IFERROR(INDEX('07-21'!V:V,MATCH(B722,'07-21'!X:X,0),0),"")</f>
        <v/>
      </c>
      <c r="O722" s="10" t="str">
        <f>IFERROR(INDEX('08-04'!H:H,MATCH(B722,'08-04'!I:I,0),0),"")</f>
        <v/>
      </c>
      <c r="P722" s="10" t="str">
        <f>IFERROR(INDEX('08-05'!R:R,MATCH(B722,'08-05'!S:S,0),0),"")</f>
        <v/>
      </c>
      <c r="Q722" s="10" t="str">
        <f>IFERROR(INDEX('08-18'!U:U,MATCH(B722,'08-18'!V:V,0),0),"")</f>
        <v/>
      </c>
      <c r="R722" s="5">
        <f>IFERROR(INDEX('09-01'!M:M,MATCH(B722,'09-01'!N:N,0),0),"")</f>
        <v>504</v>
      </c>
      <c r="S722" s="9">
        <f t="shared" si="37"/>
        <v>1</v>
      </c>
      <c r="T722" s="44">
        <f t="shared" si="38"/>
        <v>504</v>
      </c>
      <c r="U722" s="44">
        <f t="shared" si="36"/>
        <v>504</v>
      </c>
      <c r="V722" s="44" t="str">
        <f>IFERROR(SUMPRODUCT(LARGE(G722:R722,{1;2;3;4;5})),"NA")</f>
        <v>NA</v>
      </c>
      <c r="W722" s="45" t="str">
        <f>IFERROR(SUMPRODUCT(LARGE(G722:R722,{1;2;3;4;5;6;7;8;9;10})),"NA")</f>
        <v>NA</v>
      </c>
    </row>
    <row r="723" spans="1:23" s="25" customFormat="1" x14ac:dyDescent="0.25">
      <c r="A723" s="14">
        <v>720</v>
      </c>
      <c r="B723" s="2" t="s">
        <v>803</v>
      </c>
      <c r="C723" s="1"/>
      <c r="D723" s="1"/>
      <c r="E723" s="1"/>
      <c r="F723" s="2"/>
      <c r="G723" s="9">
        <f>IFERROR(INDEX(akva!I:I,MATCH(B723,akva!K:K,0),0),"")</f>
        <v>503</v>
      </c>
      <c r="H723" s="10" t="str">
        <f>IFERROR(INDEX('04-07'!N:N,MATCH(B723,'04-07'!C:C,0),0),"")</f>
        <v/>
      </c>
      <c r="I723" s="10" t="str">
        <f>IFERROR(INDEX('04-21'!X:X,MATCH(B723,'04-21'!Z:Z,0),0),"")</f>
        <v/>
      </c>
      <c r="J723" s="10" t="str">
        <f>IFERROR(INDEX('04-28'!M:M,MATCH(B723,'04-28'!O:O,0),0),"")</f>
        <v/>
      </c>
      <c r="K723" s="10" t="str">
        <f>IFERROR(INDEX('05-26'!Y:Y,MATCH(B723,'05-26'!AA:AA,0),0),"")</f>
        <v/>
      </c>
      <c r="L723" s="10" t="str">
        <f>IFERROR(INDEX('06-16'!X:X,MATCH(B723,'06-16'!Z:Z,0),0),"")</f>
        <v/>
      </c>
      <c r="M723" s="10" t="str">
        <f>IFERROR(INDEX('07-08'!S:S,MATCH(B723,'07-08'!B:B,0),0),"")</f>
        <v/>
      </c>
      <c r="N723" s="10" t="str">
        <f>IFERROR(INDEX('07-21'!V:V,MATCH(B723,'07-21'!X:X,0),0),"")</f>
        <v/>
      </c>
      <c r="O723" s="10" t="str">
        <f>IFERROR(INDEX('08-04'!H:H,MATCH(B723,'08-04'!I:I,0),0),"")</f>
        <v/>
      </c>
      <c r="P723" s="10" t="str">
        <f>IFERROR(INDEX('08-05'!R:R,MATCH(B723,'08-05'!S:S,0),0),"")</f>
        <v/>
      </c>
      <c r="Q723" s="10" t="str">
        <f>IFERROR(INDEX('08-18'!U:U,MATCH(B723,'08-18'!V:V,0),0),"")</f>
        <v/>
      </c>
      <c r="R723" s="5" t="str">
        <f>IFERROR(INDEX('09-01'!M:M,MATCH(B723,'09-01'!N:N,0),0),"")</f>
        <v/>
      </c>
      <c r="S723" s="9">
        <f t="shared" si="37"/>
        <v>1</v>
      </c>
      <c r="T723" s="44">
        <f t="shared" si="38"/>
        <v>503</v>
      </c>
      <c r="U723" s="44">
        <f t="shared" si="36"/>
        <v>503</v>
      </c>
      <c r="V723" s="44" t="str">
        <f>IFERROR(SUMPRODUCT(LARGE(G723:R723,{1;2;3;4;5})),"NA")</f>
        <v>NA</v>
      </c>
      <c r="W723" s="45" t="str">
        <f>IFERROR(SUMPRODUCT(LARGE(G723:R723,{1;2;3;4;5;6;7;8;9;10})),"NA")</f>
        <v>NA</v>
      </c>
    </row>
    <row r="724" spans="1:23" s="25" customFormat="1" x14ac:dyDescent="0.25">
      <c r="A724" s="14">
        <v>721</v>
      </c>
      <c r="B724" s="2" t="s">
        <v>174</v>
      </c>
      <c r="C724" s="1"/>
      <c r="D724" s="1"/>
      <c r="E724" s="1"/>
      <c r="F724" s="2"/>
      <c r="G724" s="9">
        <f>IFERROR(INDEX(akva!I:I,MATCH(B724,akva!K:K,0),0),"")</f>
        <v>503</v>
      </c>
      <c r="H724" s="10" t="str">
        <f>IFERROR(INDEX('04-07'!N:N,MATCH(B724,'04-07'!C:C,0),0),"")</f>
        <v/>
      </c>
      <c r="I724" s="10" t="str">
        <f>IFERROR(INDEX('04-21'!X:X,MATCH(B724,'04-21'!Z:Z,0),0),"")</f>
        <v/>
      </c>
      <c r="J724" s="10" t="str">
        <f>IFERROR(INDEX('04-28'!M:M,MATCH(B724,'04-28'!O:O,0),0),"")</f>
        <v/>
      </c>
      <c r="K724" s="10" t="str">
        <f>IFERROR(INDEX('05-26'!Y:Y,MATCH(B724,'05-26'!AA:AA,0),0),"")</f>
        <v/>
      </c>
      <c r="L724" s="10" t="str">
        <f>IFERROR(INDEX('06-16'!X:X,MATCH(B724,'06-16'!Z:Z,0),0),"")</f>
        <v/>
      </c>
      <c r="M724" s="10" t="str">
        <f>IFERROR(INDEX('07-08'!S:S,MATCH(B724,'07-08'!B:B,0),0),"")</f>
        <v/>
      </c>
      <c r="N724" s="10" t="str">
        <f>IFERROR(INDEX('07-21'!V:V,MATCH(B724,'07-21'!X:X,0),0),"")</f>
        <v/>
      </c>
      <c r="O724" s="10" t="str">
        <f>IFERROR(INDEX('08-04'!H:H,MATCH(B724,'08-04'!I:I,0),0),"")</f>
        <v/>
      </c>
      <c r="P724" s="10" t="str">
        <f>IFERROR(INDEX('08-05'!R:R,MATCH(B724,'08-05'!S:S,0),0),"")</f>
        <v/>
      </c>
      <c r="Q724" s="10" t="str">
        <f>IFERROR(INDEX('08-18'!U:U,MATCH(B724,'08-18'!V:V,0),0),"")</f>
        <v/>
      </c>
      <c r="R724" s="5" t="str">
        <f>IFERROR(INDEX('09-01'!M:M,MATCH(B724,'09-01'!N:N,0),0),"")</f>
        <v/>
      </c>
      <c r="S724" s="9">
        <f t="shared" si="37"/>
        <v>1</v>
      </c>
      <c r="T724" s="44">
        <f t="shared" si="38"/>
        <v>503</v>
      </c>
      <c r="U724" s="44">
        <f t="shared" si="36"/>
        <v>503</v>
      </c>
      <c r="V724" s="44" t="str">
        <f>IFERROR(SUMPRODUCT(LARGE(G724:R724,{1;2;3;4;5})),"NA")</f>
        <v>NA</v>
      </c>
      <c r="W724" s="45" t="str">
        <f>IFERROR(SUMPRODUCT(LARGE(G724:R724,{1;2;3;4;5;6;7;8;9;10})),"NA")</f>
        <v>NA</v>
      </c>
    </row>
    <row r="725" spans="1:23" s="25" customFormat="1" x14ac:dyDescent="0.25">
      <c r="A725" s="14">
        <v>722</v>
      </c>
      <c r="B725" s="2" t="s">
        <v>830</v>
      </c>
      <c r="C725" s="1"/>
      <c r="D725" s="1"/>
      <c r="E725" s="1"/>
      <c r="F725" s="2"/>
      <c r="G725" s="9">
        <f>IFERROR(INDEX(akva!I:I,MATCH(B725,akva!K:K,0),0),"")</f>
        <v>502</v>
      </c>
      <c r="H725" s="10" t="str">
        <f>IFERROR(INDEX('04-07'!N:N,MATCH(B725,'04-07'!C:C,0),0),"")</f>
        <v/>
      </c>
      <c r="I725" s="10" t="str">
        <f>IFERROR(INDEX('04-21'!X:X,MATCH(B725,'04-21'!Z:Z,0),0),"")</f>
        <v/>
      </c>
      <c r="J725" s="10" t="str">
        <f>IFERROR(INDEX('04-28'!M:M,MATCH(B725,'04-28'!O:O,0),0),"")</f>
        <v/>
      </c>
      <c r="K725" s="10" t="str">
        <f>IFERROR(INDEX('05-26'!Y:Y,MATCH(B725,'05-26'!AA:AA,0),0),"")</f>
        <v/>
      </c>
      <c r="L725" s="10" t="str">
        <f>IFERROR(INDEX('06-16'!X:X,MATCH(B725,'06-16'!Z:Z,0),0),"")</f>
        <v/>
      </c>
      <c r="M725" s="10" t="str">
        <f>IFERROR(INDEX('07-08'!S:S,MATCH(B725,'07-08'!B:B,0),0),"")</f>
        <v/>
      </c>
      <c r="N725" s="10" t="str">
        <f>IFERROR(INDEX('07-21'!V:V,MATCH(B725,'07-21'!X:X,0),0),"")</f>
        <v/>
      </c>
      <c r="O725" s="10" t="str">
        <f>IFERROR(INDEX('08-04'!H:H,MATCH(B725,'08-04'!I:I,0),0),"")</f>
        <v/>
      </c>
      <c r="P725" s="10" t="str">
        <f>IFERROR(INDEX('08-05'!R:R,MATCH(B725,'08-05'!S:S,0),0),"")</f>
        <v/>
      </c>
      <c r="Q725" s="10" t="str">
        <f>IFERROR(INDEX('08-18'!U:U,MATCH(B725,'08-18'!V:V,0),0),"")</f>
        <v/>
      </c>
      <c r="R725" s="5" t="str">
        <f>IFERROR(INDEX('09-01'!M:M,MATCH(B725,'09-01'!N:N,0),0),"")</f>
        <v/>
      </c>
      <c r="S725" s="9">
        <f t="shared" si="37"/>
        <v>1</v>
      </c>
      <c r="T725" s="44">
        <f t="shared" si="38"/>
        <v>502</v>
      </c>
      <c r="U725" s="44">
        <f t="shared" si="36"/>
        <v>502</v>
      </c>
      <c r="V725" s="44" t="str">
        <f>IFERROR(SUMPRODUCT(LARGE(G725:R725,{1;2;3;4;5})),"NA")</f>
        <v>NA</v>
      </c>
      <c r="W725" s="45" t="str">
        <f>IFERROR(SUMPRODUCT(LARGE(G725:R725,{1;2;3;4;5;6;7;8;9;10})),"NA")</f>
        <v>NA</v>
      </c>
    </row>
    <row r="726" spans="1:23" s="25" customFormat="1" x14ac:dyDescent="0.25">
      <c r="A726" s="14">
        <v>723</v>
      </c>
      <c r="B726" s="2" t="s">
        <v>1510</v>
      </c>
      <c r="C726" s="1"/>
      <c r="D726" s="1"/>
      <c r="E726" s="1"/>
      <c r="F726" s="2"/>
      <c r="G726" s="9" t="str">
        <f>IFERROR(INDEX(akva!I:I,MATCH(B726,akva!K:K,0),0),"")</f>
        <v/>
      </c>
      <c r="H726" s="10" t="str">
        <f>IFERROR(INDEX('04-07'!N:N,MATCH(B726,'04-07'!C:C,0),0),"")</f>
        <v/>
      </c>
      <c r="I726" s="10">
        <f>IFERROR(INDEX('04-21'!X:X,MATCH(B726,'04-21'!Z:Z,0),0),"")</f>
        <v>502</v>
      </c>
      <c r="J726" s="10" t="str">
        <f>IFERROR(INDEX('04-28'!M:M,MATCH(B726,'04-28'!O:O,0),0),"")</f>
        <v/>
      </c>
      <c r="K726" s="10" t="str">
        <f>IFERROR(INDEX('05-26'!Y:Y,MATCH(B726,'05-26'!AA:AA,0),0),"")</f>
        <v/>
      </c>
      <c r="L726" s="10" t="str">
        <f>IFERROR(INDEX('06-16'!X:X,MATCH(B726,'06-16'!Z:Z,0),0),"")</f>
        <v/>
      </c>
      <c r="M726" s="10" t="str">
        <f>IFERROR(INDEX('07-08'!S:S,MATCH(B726,'07-08'!B:B,0),0),"")</f>
        <v/>
      </c>
      <c r="N726" s="10" t="str">
        <f>IFERROR(INDEX('07-21'!V:V,MATCH(B726,'07-21'!X:X,0),0),"")</f>
        <v/>
      </c>
      <c r="O726" s="10" t="str">
        <f>IFERROR(INDEX('08-04'!H:H,MATCH(B726,'08-04'!I:I,0),0),"")</f>
        <v/>
      </c>
      <c r="P726" s="10" t="str">
        <f>IFERROR(INDEX('08-05'!R:R,MATCH(B726,'08-05'!S:S,0),0),"")</f>
        <v/>
      </c>
      <c r="Q726" s="10" t="str">
        <f>IFERROR(INDEX('08-18'!U:U,MATCH(B726,'08-18'!V:V,0),0),"")</f>
        <v/>
      </c>
      <c r="R726" s="5" t="str">
        <f>IFERROR(INDEX('09-01'!M:M,MATCH(B726,'09-01'!N:N,0),0),"")</f>
        <v/>
      </c>
      <c r="S726" s="9">
        <f t="shared" si="37"/>
        <v>1</v>
      </c>
      <c r="T726" s="44">
        <f t="shared" si="38"/>
        <v>502</v>
      </c>
      <c r="U726" s="44">
        <f t="shared" si="36"/>
        <v>502</v>
      </c>
      <c r="V726" s="44" t="str">
        <f>IFERROR(SUMPRODUCT(LARGE(G726:R726,{1;2;3;4;5})),"NA")</f>
        <v>NA</v>
      </c>
      <c r="W726" s="45" t="str">
        <f>IFERROR(SUMPRODUCT(LARGE(G726:R726,{1;2;3;4;5;6;7;8;9;10})),"NA")</f>
        <v>NA</v>
      </c>
    </row>
    <row r="727" spans="1:23" s="25" customFormat="1" x14ac:dyDescent="0.25">
      <c r="A727" s="14">
        <v>724</v>
      </c>
      <c r="B727" s="2" t="s">
        <v>135</v>
      </c>
      <c r="C727" s="1"/>
      <c r="D727" s="1"/>
      <c r="E727" s="1"/>
      <c r="F727" s="2"/>
      <c r="G727" s="9">
        <f>IFERROR(INDEX(akva!I:I,MATCH(B727,akva!K:K,0),0),"")</f>
        <v>500</v>
      </c>
      <c r="H727" s="10" t="str">
        <f>IFERROR(INDEX('04-07'!N:N,MATCH(B727,'04-07'!C:C,0),0),"")</f>
        <v/>
      </c>
      <c r="I727" s="10" t="str">
        <f>IFERROR(INDEX('04-21'!X:X,MATCH(B727,'04-21'!Z:Z,0),0),"")</f>
        <v/>
      </c>
      <c r="J727" s="10" t="str">
        <f>IFERROR(INDEX('04-28'!M:M,MATCH(B727,'04-28'!O:O,0),0),"")</f>
        <v/>
      </c>
      <c r="K727" s="10" t="str">
        <f>IFERROR(INDEX('05-26'!Y:Y,MATCH(B727,'05-26'!AA:AA,0),0),"")</f>
        <v/>
      </c>
      <c r="L727" s="10" t="str">
        <f>IFERROR(INDEX('06-16'!X:X,MATCH(B727,'06-16'!Z:Z,0),0),"")</f>
        <v/>
      </c>
      <c r="M727" s="10" t="str">
        <f>IFERROR(INDEX('07-08'!S:S,MATCH(B727,'07-08'!B:B,0),0),"")</f>
        <v/>
      </c>
      <c r="N727" s="10" t="str">
        <f>IFERROR(INDEX('07-21'!V:V,MATCH(B727,'07-21'!X:X,0),0),"")</f>
        <v/>
      </c>
      <c r="O727" s="10" t="str">
        <f>IFERROR(INDEX('08-04'!H:H,MATCH(B727,'08-04'!I:I,0),0),"")</f>
        <v/>
      </c>
      <c r="P727" s="10" t="str">
        <f>IFERROR(INDEX('08-05'!R:R,MATCH(B727,'08-05'!S:S,0),0),"")</f>
        <v/>
      </c>
      <c r="Q727" s="10" t="str">
        <f>IFERROR(INDEX('08-18'!U:U,MATCH(B727,'08-18'!V:V,0),0),"")</f>
        <v/>
      </c>
      <c r="R727" s="5" t="str">
        <f>IFERROR(INDEX('09-01'!M:M,MATCH(B727,'09-01'!N:N,0),0),"")</f>
        <v/>
      </c>
      <c r="S727" s="9">
        <f t="shared" si="37"/>
        <v>1</v>
      </c>
      <c r="T727" s="44">
        <f t="shared" si="38"/>
        <v>500</v>
      </c>
      <c r="U727" s="44">
        <f t="shared" si="36"/>
        <v>500</v>
      </c>
      <c r="V727" s="44" t="str">
        <f>IFERROR(SUMPRODUCT(LARGE(G727:R727,{1;2;3;4;5})),"NA")</f>
        <v>NA</v>
      </c>
      <c r="W727" s="45" t="str">
        <f>IFERROR(SUMPRODUCT(LARGE(G727:R727,{1;2;3;4;5;6;7;8;9;10})),"NA")</f>
        <v>NA</v>
      </c>
    </row>
    <row r="728" spans="1:23" s="25" customFormat="1" x14ac:dyDescent="0.25">
      <c r="A728" s="14">
        <v>725</v>
      </c>
      <c r="B728" s="2" t="s">
        <v>762</v>
      </c>
      <c r="C728" s="1"/>
      <c r="D728" s="1"/>
      <c r="E728" s="1"/>
      <c r="F728" s="2"/>
      <c r="G728" s="9">
        <f>IFERROR(INDEX(akva!I:I,MATCH(B728,akva!K:K,0),0),"")</f>
        <v>499</v>
      </c>
      <c r="H728" s="10" t="str">
        <f>IFERROR(INDEX('04-07'!N:N,MATCH(B728,'04-07'!C:C,0),0),"")</f>
        <v/>
      </c>
      <c r="I728" s="10" t="str">
        <f>IFERROR(INDEX('04-21'!X:X,MATCH(B728,'04-21'!Z:Z,0),0),"")</f>
        <v/>
      </c>
      <c r="J728" s="10" t="str">
        <f>IFERROR(INDEX('04-28'!M:M,MATCH(B728,'04-28'!O:O,0),0),"")</f>
        <v/>
      </c>
      <c r="K728" s="10" t="str">
        <f>IFERROR(INDEX('05-26'!Y:Y,MATCH(B728,'05-26'!AA:AA,0),0),"")</f>
        <v/>
      </c>
      <c r="L728" s="10" t="str">
        <f>IFERROR(INDEX('06-16'!X:X,MATCH(B728,'06-16'!Z:Z,0),0),"")</f>
        <v/>
      </c>
      <c r="M728" s="10" t="str">
        <f>IFERROR(INDEX('07-08'!S:S,MATCH(B728,'07-08'!B:B,0),0),"")</f>
        <v/>
      </c>
      <c r="N728" s="10" t="str">
        <f>IFERROR(INDEX('07-21'!V:V,MATCH(B728,'07-21'!X:X,0),0),"")</f>
        <v/>
      </c>
      <c r="O728" s="10" t="str">
        <f>IFERROR(INDEX('08-04'!H:H,MATCH(B728,'08-04'!I:I,0),0),"")</f>
        <v/>
      </c>
      <c r="P728" s="10" t="str">
        <f>IFERROR(INDEX('08-05'!R:R,MATCH(B728,'08-05'!S:S,0),0),"")</f>
        <v/>
      </c>
      <c r="Q728" s="10" t="str">
        <f>IFERROR(INDEX('08-18'!U:U,MATCH(B728,'08-18'!V:V,0),0),"")</f>
        <v/>
      </c>
      <c r="R728" s="5" t="str">
        <f>IFERROR(INDEX('09-01'!M:M,MATCH(B728,'09-01'!N:N,0),0),"")</f>
        <v/>
      </c>
      <c r="S728" s="9">
        <f t="shared" si="37"/>
        <v>1</v>
      </c>
      <c r="T728" s="44">
        <f t="shared" si="38"/>
        <v>499</v>
      </c>
      <c r="U728" s="44">
        <f t="shared" si="36"/>
        <v>499</v>
      </c>
      <c r="V728" s="44" t="str">
        <f>IFERROR(SUMPRODUCT(LARGE(G728:R728,{1;2;3;4;5})),"NA")</f>
        <v>NA</v>
      </c>
      <c r="W728" s="45" t="str">
        <f>IFERROR(SUMPRODUCT(LARGE(G728:R728,{1;2;3;4;5;6;7;8;9;10})),"NA")</f>
        <v>NA</v>
      </c>
    </row>
    <row r="729" spans="1:23" s="25" customFormat="1" x14ac:dyDescent="0.25">
      <c r="A729" s="14">
        <v>726</v>
      </c>
      <c r="B729" s="2" t="s">
        <v>3118</v>
      </c>
      <c r="C729" s="1"/>
      <c r="D729" s="1"/>
      <c r="E729" s="1"/>
      <c r="F729" s="2"/>
      <c r="G729" s="9" t="str">
        <f>IFERROR(INDEX(akva!I:I,MATCH(B729,akva!K:K,0),0),"")</f>
        <v/>
      </c>
      <c r="H729" s="10" t="str">
        <f>IFERROR(INDEX('04-07'!N:N,MATCH(B729,'04-07'!C:C,0),0),"")</f>
        <v/>
      </c>
      <c r="I729" s="10" t="str">
        <f>IFERROR(INDEX('04-21'!X:X,MATCH(B729,'04-21'!Z:Z,0),0),"")</f>
        <v/>
      </c>
      <c r="J729" s="10" t="str">
        <f>IFERROR(INDEX('04-28'!M:M,MATCH(B729,'04-28'!O:O,0),0),"")</f>
        <v/>
      </c>
      <c r="K729" s="10" t="str">
        <f>IFERROR(INDEX('05-26'!Y:Y,MATCH(B729,'05-26'!AA:AA,0),0),"")</f>
        <v/>
      </c>
      <c r="L729" s="10" t="str">
        <f>IFERROR(INDEX('06-16'!X:X,MATCH(B729,'06-16'!Z:Z,0),0),"")</f>
        <v/>
      </c>
      <c r="M729" s="10" t="str">
        <f>IFERROR(INDEX('07-08'!S:S,MATCH(B729,'07-08'!B:B,0),0),"")</f>
        <v/>
      </c>
      <c r="N729" s="10" t="str">
        <f>IFERROR(INDEX('07-21'!V:V,MATCH(B729,'07-21'!X:X,0),0),"")</f>
        <v/>
      </c>
      <c r="O729" s="10" t="str">
        <f>IFERROR(INDEX('08-04'!H:H,MATCH(B729,'08-04'!I:I,0),0),"")</f>
        <v/>
      </c>
      <c r="P729" s="10" t="str">
        <f>IFERROR(INDEX('08-05'!R:R,MATCH(B729,'08-05'!S:S,0),0),"")</f>
        <v/>
      </c>
      <c r="Q729" s="10" t="str">
        <f>IFERROR(INDEX('08-18'!U:U,MATCH(B729,'08-18'!V:V,0),0),"")</f>
        <v/>
      </c>
      <c r="R729" s="5">
        <f>IFERROR(INDEX('09-01'!M:M,MATCH(B729,'09-01'!N:N,0),0),"")</f>
        <v>499</v>
      </c>
      <c r="S729" s="9">
        <f t="shared" si="37"/>
        <v>1</v>
      </c>
      <c r="T729" s="44">
        <f t="shared" si="38"/>
        <v>499</v>
      </c>
      <c r="U729" s="44">
        <f t="shared" si="36"/>
        <v>499</v>
      </c>
      <c r="V729" s="44" t="str">
        <f>IFERROR(SUMPRODUCT(LARGE(G729:R729,{1;2;3;4;5})),"NA")</f>
        <v>NA</v>
      </c>
      <c r="W729" s="45" t="str">
        <f>IFERROR(SUMPRODUCT(LARGE(G729:R729,{1;2;3;4;5;6;7;8;9;10})),"NA")</f>
        <v>NA</v>
      </c>
    </row>
    <row r="730" spans="1:23" s="25" customFormat="1" x14ac:dyDescent="0.25">
      <c r="A730" s="14">
        <v>727</v>
      </c>
      <c r="B730" s="2" t="s">
        <v>2353</v>
      </c>
      <c r="C730" s="1"/>
      <c r="D730" s="1"/>
      <c r="E730" s="1"/>
      <c r="F730" s="2"/>
      <c r="G730" s="9" t="str">
        <f>IFERROR(INDEX(akva!I:I,MATCH(B730,akva!K:K,0),0),"")</f>
        <v/>
      </c>
      <c r="H730" s="10" t="str">
        <f>IFERROR(INDEX('04-07'!N:N,MATCH(B730,'04-07'!C:C,0),0),"")</f>
        <v/>
      </c>
      <c r="I730" s="10" t="str">
        <f>IFERROR(INDEX('04-21'!X:X,MATCH(B730,'04-21'!Z:Z,0),0),"")</f>
        <v/>
      </c>
      <c r="J730" s="10" t="str">
        <f>IFERROR(INDEX('04-28'!M:M,MATCH(B730,'04-28'!O:O,0),0),"")</f>
        <v/>
      </c>
      <c r="K730" s="10" t="str">
        <f>IFERROR(INDEX('05-26'!Y:Y,MATCH(B730,'05-26'!AA:AA,0),0),"")</f>
        <v/>
      </c>
      <c r="L730" s="10" t="str">
        <f>IFERROR(INDEX('06-16'!X:X,MATCH(B730,'06-16'!Z:Z,0),0),"")</f>
        <v/>
      </c>
      <c r="M730" s="10" t="str">
        <f>IFERROR(INDEX('07-08'!S:S,MATCH(B730,'07-08'!B:B,0),0),"")</f>
        <v/>
      </c>
      <c r="N730" s="10">
        <f>IFERROR(INDEX('07-21'!V:V,MATCH(B730,'07-21'!X:X,0),0),"")</f>
        <v>498</v>
      </c>
      <c r="O730" s="10" t="str">
        <f>IFERROR(INDEX('08-04'!H:H,MATCH(B730,'08-04'!I:I,0),0),"")</f>
        <v/>
      </c>
      <c r="P730" s="10" t="str">
        <f>IFERROR(INDEX('08-05'!R:R,MATCH(B730,'08-05'!S:S,0),0),"")</f>
        <v/>
      </c>
      <c r="Q730" s="10" t="str">
        <f>IFERROR(INDEX('08-18'!U:U,MATCH(B730,'08-18'!V:V,0),0),"")</f>
        <v/>
      </c>
      <c r="R730" s="5" t="str">
        <f>IFERROR(INDEX('09-01'!M:M,MATCH(B730,'09-01'!N:N,0),0),"")</f>
        <v/>
      </c>
      <c r="S730" s="9">
        <f t="shared" si="37"/>
        <v>1</v>
      </c>
      <c r="T730" s="44">
        <f t="shared" si="38"/>
        <v>498</v>
      </c>
      <c r="U730" s="44">
        <f t="shared" si="36"/>
        <v>498</v>
      </c>
      <c r="V730" s="44" t="str">
        <f>IFERROR(SUMPRODUCT(LARGE(G730:R730,{1;2;3;4;5})),"NA")</f>
        <v>NA</v>
      </c>
      <c r="W730" s="45" t="str">
        <f>IFERROR(SUMPRODUCT(LARGE(G730:R730,{1;2;3;4;5;6;7;8;9;10})),"NA")</f>
        <v>NA</v>
      </c>
    </row>
    <row r="731" spans="1:23" s="25" customFormat="1" x14ac:dyDescent="0.25">
      <c r="A731" s="14">
        <v>728</v>
      </c>
      <c r="B731" s="2" t="s">
        <v>125</v>
      </c>
      <c r="C731" s="1"/>
      <c r="D731" s="1"/>
      <c r="E731" s="1"/>
      <c r="F731" s="2"/>
      <c r="G731" s="9">
        <f>IFERROR(INDEX(akva!I:I,MATCH(B731,akva!K:K,0),0),"")</f>
        <v>497</v>
      </c>
      <c r="H731" s="10" t="str">
        <f>IFERROR(INDEX('04-07'!N:N,MATCH(B731,'04-07'!C:C,0),0),"")</f>
        <v/>
      </c>
      <c r="I731" s="10" t="str">
        <f>IFERROR(INDEX('04-21'!X:X,MATCH(B731,'04-21'!Z:Z,0),0),"")</f>
        <v/>
      </c>
      <c r="J731" s="10" t="str">
        <f>IFERROR(INDEX('04-28'!M:M,MATCH(B731,'04-28'!O:O,0),0),"")</f>
        <v/>
      </c>
      <c r="K731" s="10" t="str">
        <f>IFERROR(INDEX('05-26'!Y:Y,MATCH(B731,'05-26'!AA:AA,0),0),"")</f>
        <v/>
      </c>
      <c r="L731" s="10" t="str">
        <f>IFERROR(INDEX('06-16'!X:X,MATCH(B731,'06-16'!Z:Z,0),0),"")</f>
        <v/>
      </c>
      <c r="M731" s="10" t="str">
        <f>IFERROR(INDEX('07-08'!S:S,MATCH(B731,'07-08'!B:B,0),0),"")</f>
        <v/>
      </c>
      <c r="N731" s="10" t="str">
        <f>IFERROR(INDEX('07-21'!V:V,MATCH(B731,'07-21'!X:X,0),0),"")</f>
        <v/>
      </c>
      <c r="O731" s="10" t="str">
        <f>IFERROR(INDEX('08-04'!H:H,MATCH(B731,'08-04'!I:I,0),0),"")</f>
        <v/>
      </c>
      <c r="P731" s="10" t="str">
        <f>IFERROR(INDEX('08-05'!R:R,MATCH(B731,'08-05'!S:S,0),0),"")</f>
        <v/>
      </c>
      <c r="Q731" s="10" t="str">
        <f>IFERROR(INDEX('08-18'!U:U,MATCH(B731,'08-18'!V:V,0),0),"")</f>
        <v/>
      </c>
      <c r="R731" s="5" t="str">
        <f>IFERROR(INDEX('09-01'!M:M,MATCH(B731,'09-01'!N:N,0),0),"")</f>
        <v/>
      </c>
      <c r="S731" s="9">
        <f t="shared" si="37"/>
        <v>1</v>
      </c>
      <c r="T731" s="44">
        <f t="shared" si="38"/>
        <v>497</v>
      </c>
      <c r="U731" s="44">
        <f t="shared" si="36"/>
        <v>497</v>
      </c>
      <c r="V731" s="44" t="str">
        <f>IFERROR(SUMPRODUCT(LARGE(G731:R731,{1;2;3;4;5})),"NA")</f>
        <v>NA</v>
      </c>
      <c r="W731" s="45" t="str">
        <f>IFERROR(SUMPRODUCT(LARGE(G731:R731,{1;2;3;4;5;6;7;8;9;10})),"NA")</f>
        <v>NA</v>
      </c>
    </row>
    <row r="732" spans="1:23" s="25" customFormat="1" x14ac:dyDescent="0.25">
      <c r="A732" s="14">
        <v>729</v>
      </c>
      <c r="B732" s="2" t="s">
        <v>3119</v>
      </c>
      <c r="C732" s="1"/>
      <c r="D732" s="1"/>
      <c r="E732" s="1"/>
      <c r="F732" s="2"/>
      <c r="G732" s="9" t="str">
        <f>IFERROR(INDEX(akva!I:I,MATCH(B732,akva!K:K,0),0),"")</f>
        <v/>
      </c>
      <c r="H732" s="10" t="str">
        <f>IFERROR(INDEX('04-07'!N:N,MATCH(B732,'04-07'!C:C,0),0),"")</f>
        <v/>
      </c>
      <c r="I732" s="10" t="str">
        <f>IFERROR(INDEX('04-21'!X:X,MATCH(B732,'04-21'!Z:Z,0),0),"")</f>
        <v/>
      </c>
      <c r="J732" s="10" t="str">
        <f>IFERROR(INDEX('04-28'!M:M,MATCH(B732,'04-28'!O:O,0),0),"")</f>
        <v/>
      </c>
      <c r="K732" s="10" t="str">
        <f>IFERROR(INDEX('05-26'!Y:Y,MATCH(B732,'05-26'!AA:AA,0),0),"")</f>
        <v/>
      </c>
      <c r="L732" s="10" t="str">
        <f>IFERROR(INDEX('06-16'!X:X,MATCH(B732,'06-16'!Z:Z,0),0),"")</f>
        <v/>
      </c>
      <c r="M732" s="10" t="str">
        <f>IFERROR(INDEX('07-08'!S:S,MATCH(B732,'07-08'!B:B,0),0),"")</f>
        <v/>
      </c>
      <c r="N732" s="10" t="str">
        <f>IFERROR(INDEX('07-21'!V:V,MATCH(B732,'07-21'!X:X,0),0),"")</f>
        <v/>
      </c>
      <c r="O732" s="10" t="str">
        <f>IFERROR(INDEX('08-04'!H:H,MATCH(B732,'08-04'!I:I,0),0),"")</f>
        <v/>
      </c>
      <c r="P732" s="10" t="str">
        <f>IFERROR(INDEX('08-05'!R:R,MATCH(B732,'08-05'!S:S,0),0),"")</f>
        <v/>
      </c>
      <c r="Q732" s="10" t="str">
        <f>IFERROR(INDEX('08-18'!U:U,MATCH(B732,'08-18'!V:V,0),0),"")</f>
        <v/>
      </c>
      <c r="R732" s="5">
        <f>IFERROR(INDEX('09-01'!M:M,MATCH(B732,'09-01'!N:N,0),0),"")</f>
        <v>497</v>
      </c>
      <c r="S732" s="9">
        <f t="shared" si="37"/>
        <v>1</v>
      </c>
      <c r="T732" s="44">
        <f t="shared" si="38"/>
        <v>497</v>
      </c>
      <c r="U732" s="44">
        <f t="shared" si="36"/>
        <v>497</v>
      </c>
      <c r="V732" s="44" t="str">
        <f>IFERROR(SUMPRODUCT(LARGE(G732:R732,{1;2;3;4;5})),"NA")</f>
        <v>NA</v>
      </c>
      <c r="W732" s="45" t="str">
        <f>IFERROR(SUMPRODUCT(LARGE(G732:R732,{1;2;3;4;5;6;7;8;9;10})),"NA")</f>
        <v>NA</v>
      </c>
    </row>
    <row r="733" spans="1:23" s="25" customFormat="1" x14ac:dyDescent="0.25">
      <c r="A733" s="14">
        <v>730</v>
      </c>
      <c r="B733" s="2" t="s">
        <v>3120</v>
      </c>
      <c r="C733" s="1"/>
      <c r="D733" s="1"/>
      <c r="E733" s="1"/>
      <c r="F733" s="2"/>
      <c r="G733" s="9" t="str">
        <f>IFERROR(INDEX(akva!I:I,MATCH(B733,akva!K:K,0),0),"")</f>
        <v/>
      </c>
      <c r="H733" s="10" t="str">
        <f>IFERROR(INDEX('04-07'!N:N,MATCH(B733,'04-07'!C:C,0),0),"")</f>
        <v/>
      </c>
      <c r="I733" s="10" t="str">
        <f>IFERROR(INDEX('04-21'!X:X,MATCH(B733,'04-21'!Z:Z,0),0),"")</f>
        <v/>
      </c>
      <c r="J733" s="10" t="str">
        <f>IFERROR(INDEX('04-28'!M:M,MATCH(B733,'04-28'!O:O,0),0),"")</f>
        <v/>
      </c>
      <c r="K733" s="10" t="str">
        <f>IFERROR(INDEX('05-26'!Y:Y,MATCH(B733,'05-26'!AA:AA,0),0),"")</f>
        <v/>
      </c>
      <c r="L733" s="10" t="str">
        <f>IFERROR(INDEX('06-16'!X:X,MATCH(B733,'06-16'!Z:Z,0),0),"")</f>
        <v/>
      </c>
      <c r="M733" s="10" t="str">
        <f>IFERROR(INDEX('07-08'!S:S,MATCH(B733,'07-08'!B:B,0),0),"")</f>
        <v/>
      </c>
      <c r="N733" s="10" t="str">
        <f>IFERROR(INDEX('07-21'!V:V,MATCH(B733,'07-21'!X:X,0),0),"")</f>
        <v/>
      </c>
      <c r="O733" s="10" t="str">
        <f>IFERROR(INDEX('08-04'!H:H,MATCH(B733,'08-04'!I:I,0),0),"")</f>
        <v/>
      </c>
      <c r="P733" s="10" t="str">
        <f>IFERROR(INDEX('08-05'!R:R,MATCH(B733,'08-05'!S:S,0),0),"")</f>
        <v/>
      </c>
      <c r="Q733" s="10" t="str">
        <f>IFERROR(INDEX('08-18'!U:U,MATCH(B733,'08-18'!V:V,0),0),"")</f>
        <v/>
      </c>
      <c r="R733" s="5">
        <f>IFERROR(INDEX('09-01'!M:M,MATCH(B733,'09-01'!N:N,0),0),"")</f>
        <v>496</v>
      </c>
      <c r="S733" s="9">
        <f t="shared" si="37"/>
        <v>1</v>
      </c>
      <c r="T733" s="44">
        <f t="shared" si="38"/>
        <v>496</v>
      </c>
      <c r="U733" s="44">
        <f t="shared" si="36"/>
        <v>496</v>
      </c>
      <c r="V733" s="44" t="str">
        <f>IFERROR(SUMPRODUCT(LARGE(G733:R733,{1;2;3;4;5})),"NA")</f>
        <v>NA</v>
      </c>
      <c r="W733" s="45" t="str">
        <f>IFERROR(SUMPRODUCT(LARGE(G733:R733,{1;2;3;4;5;6;7;8;9;10})),"NA")</f>
        <v>NA</v>
      </c>
    </row>
    <row r="734" spans="1:23" s="25" customFormat="1" x14ac:dyDescent="0.25">
      <c r="A734" s="14">
        <v>731</v>
      </c>
      <c r="B734" s="2" t="s">
        <v>1393</v>
      </c>
      <c r="C734" s="1"/>
      <c r="D734" s="1"/>
      <c r="E734" s="1"/>
      <c r="F734" s="2"/>
      <c r="G734" s="9" t="str">
        <f>IFERROR(INDEX(akva!I:I,MATCH(B734,akva!K:K,0),0),"")</f>
        <v/>
      </c>
      <c r="H734" s="10" t="str">
        <f>IFERROR(INDEX('04-07'!N:N,MATCH(B734,'04-07'!C:C,0),0),"")</f>
        <v/>
      </c>
      <c r="I734" s="10" t="str">
        <f>IFERROR(INDEX('04-21'!X:X,MATCH(B734,'04-21'!Z:Z,0),0),"")</f>
        <v/>
      </c>
      <c r="J734" s="10">
        <f>IFERROR(INDEX('04-28'!M:M,MATCH(B734,'04-28'!O:O,0),0),"")</f>
        <v>495</v>
      </c>
      <c r="K734" s="10" t="str">
        <f>IFERROR(INDEX('05-26'!Y:Y,MATCH(B734,'05-26'!AA:AA,0),0),"")</f>
        <v/>
      </c>
      <c r="L734" s="10" t="str">
        <f>IFERROR(INDEX('06-16'!X:X,MATCH(B734,'06-16'!Z:Z,0),0),"")</f>
        <v/>
      </c>
      <c r="M734" s="10" t="str">
        <f>IFERROR(INDEX('07-08'!S:S,MATCH(B734,'07-08'!B:B,0),0),"")</f>
        <v/>
      </c>
      <c r="N734" s="10" t="str">
        <f>IFERROR(INDEX('07-21'!V:V,MATCH(B734,'07-21'!X:X,0),0),"")</f>
        <v/>
      </c>
      <c r="O734" s="10" t="str">
        <f>IFERROR(INDEX('08-04'!H:H,MATCH(B734,'08-04'!I:I,0),0),"")</f>
        <v/>
      </c>
      <c r="P734" s="10" t="str">
        <f>IFERROR(INDEX('08-05'!R:R,MATCH(B734,'08-05'!S:S,0),0),"")</f>
        <v/>
      </c>
      <c r="Q734" s="10" t="str">
        <f>IFERROR(INDEX('08-18'!U:U,MATCH(B734,'08-18'!V:V,0),0),"")</f>
        <v/>
      </c>
      <c r="R734" s="5" t="str">
        <f>IFERROR(INDEX('09-01'!M:M,MATCH(B734,'09-01'!N:N,0),0),"")</f>
        <v/>
      </c>
      <c r="S734" s="9">
        <f t="shared" si="37"/>
        <v>1</v>
      </c>
      <c r="T734" s="44">
        <f t="shared" si="38"/>
        <v>495</v>
      </c>
      <c r="U734" s="44">
        <f t="shared" si="36"/>
        <v>495</v>
      </c>
      <c r="V734" s="44" t="str">
        <f>IFERROR(SUMPRODUCT(LARGE(G734:R734,{1;2;3;4;5})),"NA")</f>
        <v>NA</v>
      </c>
      <c r="W734" s="45" t="str">
        <f>IFERROR(SUMPRODUCT(LARGE(G734:R734,{1;2;3;4;5;6;7;8;9;10})),"NA")</f>
        <v>NA</v>
      </c>
    </row>
    <row r="735" spans="1:23" s="25" customFormat="1" x14ac:dyDescent="0.25">
      <c r="A735" s="14">
        <v>732</v>
      </c>
      <c r="B735" s="2" t="s">
        <v>3121</v>
      </c>
      <c r="C735" s="1"/>
      <c r="D735" s="1"/>
      <c r="E735" s="1"/>
      <c r="F735" s="2"/>
      <c r="G735" s="9" t="str">
        <f>IFERROR(INDEX(akva!I:I,MATCH(B735,akva!K:K,0),0),"")</f>
        <v/>
      </c>
      <c r="H735" s="10" t="str">
        <f>IFERROR(INDEX('04-07'!N:N,MATCH(B735,'04-07'!C:C,0),0),"")</f>
        <v/>
      </c>
      <c r="I735" s="10" t="str">
        <f>IFERROR(INDEX('04-21'!X:X,MATCH(B735,'04-21'!Z:Z,0),0),"")</f>
        <v/>
      </c>
      <c r="J735" s="10" t="str">
        <f>IFERROR(INDEX('04-28'!M:M,MATCH(B735,'04-28'!O:O,0),0),"")</f>
        <v/>
      </c>
      <c r="K735" s="10" t="str">
        <f>IFERROR(INDEX('05-26'!Y:Y,MATCH(B735,'05-26'!AA:AA,0),0),"")</f>
        <v/>
      </c>
      <c r="L735" s="10" t="str">
        <f>IFERROR(INDEX('06-16'!X:X,MATCH(B735,'06-16'!Z:Z,0),0),"")</f>
        <v/>
      </c>
      <c r="M735" s="10" t="str">
        <f>IFERROR(INDEX('07-08'!S:S,MATCH(B735,'07-08'!B:B,0),0),"")</f>
        <v/>
      </c>
      <c r="N735" s="10" t="str">
        <f>IFERROR(INDEX('07-21'!V:V,MATCH(B735,'07-21'!X:X,0),0),"")</f>
        <v/>
      </c>
      <c r="O735" s="10" t="str">
        <f>IFERROR(INDEX('08-04'!H:H,MATCH(B735,'08-04'!I:I,0),0),"")</f>
        <v/>
      </c>
      <c r="P735" s="10" t="str">
        <f>IFERROR(INDEX('08-05'!R:R,MATCH(B735,'08-05'!S:S,0),0),"")</f>
        <v/>
      </c>
      <c r="Q735" s="10" t="str">
        <f>IFERROR(INDEX('08-18'!U:U,MATCH(B735,'08-18'!V:V,0),0),"")</f>
        <v/>
      </c>
      <c r="R735" s="5">
        <f>IFERROR(INDEX('09-01'!M:M,MATCH(B735,'09-01'!N:N,0),0),"")</f>
        <v>495</v>
      </c>
      <c r="S735" s="9">
        <f t="shared" si="37"/>
        <v>1</v>
      </c>
      <c r="T735" s="44">
        <f t="shared" si="38"/>
        <v>495</v>
      </c>
      <c r="U735" s="44">
        <f t="shared" si="36"/>
        <v>495</v>
      </c>
      <c r="V735" s="44" t="str">
        <f>IFERROR(SUMPRODUCT(LARGE(G735:R735,{1;2;3;4;5})),"NA")</f>
        <v>NA</v>
      </c>
      <c r="W735" s="45" t="str">
        <f>IFERROR(SUMPRODUCT(LARGE(G735:R735,{1;2;3;4;5;6;7;8;9;10})),"NA")</f>
        <v>NA</v>
      </c>
    </row>
    <row r="736" spans="1:23" s="25" customFormat="1" x14ac:dyDescent="0.25">
      <c r="A736" s="14">
        <v>733</v>
      </c>
      <c r="B736" s="2" t="s">
        <v>3122</v>
      </c>
      <c r="C736" s="1"/>
      <c r="D736" s="1"/>
      <c r="E736" s="1"/>
      <c r="F736" s="2"/>
      <c r="G736" s="9" t="str">
        <f>IFERROR(INDEX(akva!I:I,MATCH(B736,akva!K:K,0),0),"")</f>
        <v/>
      </c>
      <c r="H736" s="10" t="str">
        <f>IFERROR(INDEX('04-07'!N:N,MATCH(B736,'04-07'!C:C,0),0),"")</f>
        <v/>
      </c>
      <c r="I736" s="10" t="str">
        <f>IFERROR(INDEX('04-21'!X:X,MATCH(B736,'04-21'!Z:Z,0),0),"")</f>
        <v/>
      </c>
      <c r="J736" s="10" t="str">
        <f>IFERROR(INDEX('04-28'!M:M,MATCH(B736,'04-28'!O:O,0),0),"")</f>
        <v/>
      </c>
      <c r="K736" s="10" t="str">
        <f>IFERROR(INDEX('05-26'!Y:Y,MATCH(B736,'05-26'!AA:AA,0),0),"")</f>
        <v/>
      </c>
      <c r="L736" s="10" t="str">
        <f>IFERROR(INDEX('06-16'!X:X,MATCH(B736,'06-16'!Z:Z,0),0),"")</f>
        <v/>
      </c>
      <c r="M736" s="10" t="str">
        <f>IFERROR(INDEX('07-08'!S:S,MATCH(B736,'07-08'!B:B,0),0),"")</f>
        <v/>
      </c>
      <c r="N736" s="10" t="str">
        <f>IFERROR(INDEX('07-21'!V:V,MATCH(B736,'07-21'!X:X,0),0),"")</f>
        <v/>
      </c>
      <c r="O736" s="10" t="str">
        <f>IFERROR(INDEX('08-04'!H:H,MATCH(B736,'08-04'!I:I,0),0),"")</f>
        <v/>
      </c>
      <c r="P736" s="10" t="str">
        <f>IFERROR(INDEX('08-05'!R:R,MATCH(B736,'08-05'!S:S,0),0),"")</f>
        <v/>
      </c>
      <c r="Q736" s="10" t="str">
        <f>IFERROR(INDEX('08-18'!U:U,MATCH(B736,'08-18'!V:V,0),0),"")</f>
        <v/>
      </c>
      <c r="R736" s="5">
        <f>IFERROR(INDEX('09-01'!M:M,MATCH(B736,'09-01'!N:N,0),0),"")</f>
        <v>495</v>
      </c>
      <c r="S736" s="9">
        <f t="shared" si="37"/>
        <v>1</v>
      </c>
      <c r="T736" s="44">
        <f t="shared" si="38"/>
        <v>495</v>
      </c>
      <c r="U736" s="44">
        <f t="shared" si="36"/>
        <v>495</v>
      </c>
      <c r="V736" s="44" t="str">
        <f>IFERROR(SUMPRODUCT(LARGE(G736:R736,{1;2;3;4;5})),"NA")</f>
        <v>NA</v>
      </c>
      <c r="W736" s="45" t="str">
        <f>IFERROR(SUMPRODUCT(LARGE(G736:R736,{1;2;3;4;5;6;7;8;9;10})),"NA")</f>
        <v>NA</v>
      </c>
    </row>
    <row r="737" spans="1:23" s="25" customFormat="1" x14ac:dyDescent="0.25">
      <c r="A737" s="14">
        <v>734</v>
      </c>
      <c r="B737" s="2" t="s">
        <v>1733</v>
      </c>
      <c r="C737" s="1"/>
      <c r="D737" s="1"/>
      <c r="E737" s="1"/>
      <c r="F737" s="2"/>
      <c r="G737" s="9" t="str">
        <f>IFERROR(INDEX(akva!I:I,MATCH(B737,akva!K:K,0),0),"")</f>
        <v/>
      </c>
      <c r="H737" s="10" t="str">
        <f>IFERROR(INDEX('04-07'!N:N,MATCH(B737,'04-07'!C:C,0),0),"")</f>
        <v/>
      </c>
      <c r="I737" s="10" t="str">
        <f>IFERROR(INDEX('04-21'!X:X,MATCH(B737,'04-21'!Z:Z,0),0),"")</f>
        <v/>
      </c>
      <c r="J737" s="10" t="str">
        <f>IFERROR(INDEX('04-28'!M:M,MATCH(B737,'04-28'!O:O,0),0),"")</f>
        <v/>
      </c>
      <c r="K737" s="10">
        <f>IFERROR(INDEX('05-26'!Y:Y,MATCH(B737,'05-26'!AA:AA,0),0),"")</f>
        <v>493</v>
      </c>
      <c r="L737" s="10" t="str">
        <f>IFERROR(INDEX('06-16'!X:X,MATCH(B737,'06-16'!Z:Z,0),0),"")</f>
        <v/>
      </c>
      <c r="M737" s="10" t="str">
        <f>IFERROR(INDEX('07-08'!S:S,MATCH(B737,'07-08'!B:B,0),0),"")</f>
        <v/>
      </c>
      <c r="N737" s="10" t="str">
        <f>IFERROR(INDEX('07-21'!V:V,MATCH(B737,'07-21'!X:X,0),0),"")</f>
        <v/>
      </c>
      <c r="O737" s="10" t="str">
        <f>IFERROR(INDEX('08-04'!H:H,MATCH(B737,'08-04'!I:I,0),0),"")</f>
        <v/>
      </c>
      <c r="P737" s="10" t="str">
        <f>IFERROR(INDEX('08-05'!R:R,MATCH(B737,'08-05'!S:S,0),0),"")</f>
        <v/>
      </c>
      <c r="Q737" s="10" t="str">
        <f>IFERROR(INDEX('08-18'!U:U,MATCH(B737,'08-18'!V:V,0),0),"")</f>
        <v/>
      </c>
      <c r="R737" s="5" t="str">
        <f>IFERROR(INDEX('09-01'!M:M,MATCH(B737,'09-01'!N:N,0),0),"")</f>
        <v/>
      </c>
      <c r="S737" s="9">
        <f t="shared" si="37"/>
        <v>1</v>
      </c>
      <c r="T737" s="44">
        <f t="shared" si="38"/>
        <v>493</v>
      </c>
      <c r="U737" s="44">
        <f t="shared" si="36"/>
        <v>493</v>
      </c>
      <c r="V737" s="44" t="str">
        <f>IFERROR(SUMPRODUCT(LARGE(G737:R737,{1;2;3;4;5})),"NA")</f>
        <v>NA</v>
      </c>
      <c r="W737" s="45" t="str">
        <f>IFERROR(SUMPRODUCT(LARGE(G737:R737,{1;2;3;4;5;6;7;8;9;10})),"NA")</f>
        <v>NA</v>
      </c>
    </row>
    <row r="738" spans="1:23" s="25" customFormat="1" x14ac:dyDescent="0.25">
      <c r="A738" s="14">
        <v>735</v>
      </c>
      <c r="B738" s="2" t="s">
        <v>3092</v>
      </c>
      <c r="C738" s="1"/>
      <c r="D738" s="1"/>
      <c r="E738" s="1"/>
      <c r="F738" s="2"/>
      <c r="G738" s="9" t="str">
        <f>IFERROR(INDEX(akva!I:I,MATCH(B738,akva!K:K,0),0),"")</f>
        <v/>
      </c>
      <c r="H738" s="10" t="str">
        <f>IFERROR(INDEX('04-07'!N:N,MATCH(B738,'04-07'!C:C,0),0),"")</f>
        <v/>
      </c>
      <c r="I738" s="10" t="str">
        <f>IFERROR(INDEX('04-21'!X:X,MATCH(B738,'04-21'!Z:Z,0),0),"")</f>
        <v/>
      </c>
      <c r="J738" s="10" t="str">
        <f>IFERROR(INDEX('04-28'!M:M,MATCH(B738,'04-28'!O:O,0),0),"")</f>
        <v/>
      </c>
      <c r="K738" s="10" t="str">
        <f>IFERROR(INDEX('05-26'!Y:Y,MATCH(B738,'05-26'!AA:AA,0),0),"")</f>
        <v/>
      </c>
      <c r="L738" s="10" t="str">
        <f>IFERROR(INDEX('06-16'!X:X,MATCH(B738,'06-16'!Z:Z,0),0),"")</f>
        <v/>
      </c>
      <c r="M738" s="10" t="str">
        <f>IFERROR(INDEX('07-08'!S:S,MATCH(B738,'07-08'!B:B,0),0),"")</f>
        <v/>
      </c>
      <c r="N738" s="10" t="str">
        <f>IFERROR(INDEX('07-21'!V:V,MATCH(B738,'07-21'!X:X,0),0),"")</f>
        <v/>
      </c>
      <c r="O738" s="10" t="str">
        <f>IFERROR(INDEX('08-04'!H:H,MATCH(B738,'08-04'!I:I,0),0),"")</f>
        <v/>
      </c>
      <c r="P738" s="10" t="str">
        <f>IFERROR(INDEX('08-05'!R:R,MATCH(B738,'08-05'!S:S,0),0),"")</f>
        <v/>
      </c>
      <c r="Q738" s="10" t="str">
        <f>IFERROR(INDEX('08-18'!U:U,MATCH(B738,'08-18'!V:V,0),0),"")</f>
        <v/>
      </c>
      <c r="R738" s="5">
        <f>IFERROR(INDEX('09-01'!M:M,MATCH(B738,'09-01'!N:N,0),0),"")</f>
        <v>491</v>
      </c>
      <c r="S738" s="9">
        <f t="shared" si="37"/>
        <v>1</v>
      </c>
      <c r="T738" s="44">
        <f t="shared" si="38"/>
        <v>491</v>
      </c>
      <c r="U738" s="44">
        <f t="shared" ref="U738:U769" si="39">T738/S738</f>
        <v>491</v>
      </c>
      <c r="V738" s="44" t="str">
        <f>IFERROR(SUMPRODUCT(LARGE(G738:R738,{1;2;3;4;5})),"NA")</f>
        <v>NA</v>
      </c>
      <c r="W738" s="45" t="str">
        <f>IFERROR(SUMPRODUCT(LARGE(G738:R738,{1;2;3;4;5;6;7;8;9;10})),"NA")</f>
        <v>NA</v>
      </c>
    </row>
    <row r="739" spans="1:23" s="25" customFormat="1" x14ac:dyDescent="0.25">
      <c r="A739" s="14">
        <v>736</v>
      </c>
      <c r="B739" s="2" t="s">
        <v>763</v>
      </c>
      <c r="C739" s="1"/>
      <c r="D739" s="1"/>
      <c r="E739" s="1"/>
      <c r="F739" s="2"/>
      <c r="G739" s="9">
        <f>IFERROR(INDEX(akva!I:I,MATCH(B739,akva!K:K,0),0),"")</f>
        <v>490</v>
      </c>
      <c r="H739" s="10" t="str">
        <f>IFERROR(INDEX('04-07'!N:N,MATCH(B739,'04-07'!C:C,0),0),"")</f>
        <v/>
      </c>
      <c r="I739" s="10" t="str">
        <f>IFERROR(INDEX('04-21'!X:X,MATCH(B739,'04-21'!Z:Z,0),0),"")</f>
        <v/>
      </c>
      <c r="J739" s="10" t="str">
        <f>IFERROR(INDEX('04-28'!M:M,MATCH(B739,'04-28'!O:O,0),0),"")</f>
        <v/>
      </c>
      <c r="K739" s="10" t="str">
        <f>IFERROR(INDEX('05-26'!Y:Y,MATCH(B739,'05-26'!AA:AA,0),0),"")</f>
        <v/>
      </c>
      <c r="L739" s="10" t="str">
        <f>IFERROR(INDEX('06-16'!X:X,MATCH(B739,'06-16'!Z:Z,0),0),"")</f>
        <v/>
      </c>
      <c r="M739" s="10" t="str">
        <f>IFERROR(INDEX('07-08'!S:S,MATCH(B739,'07-08'!B:B,0),0),"")</f>
        <v/>
      </c>
      <c r="N739" s="10" t="str">
        <f>IFERROR(INDEX('07-21'!V:V,MATCH(B739,'07-21'!X:X,0),0),"")</f>
        <v/>
      </c>
      <c r="O739" s="10" t="str">
        <f>IFERROR(INDEX('08-04'!H:H,MATCH(B739,'08-04'!I:I,0),0),"")</f>
        <v/>
      </c>
      <c r="P739" s="10" t="str">
        <f>IFERROR(INDEX('08-05'!R:R,MATCH(B739,'08-05'!S:S,0),0),"")</f>
        <v/>
      </c>
      <c r="Q739" s="10" t="str">
        <f>IFERROR(INDEX('08-18'!U:U,MATCH(B739,'08-18'!V:V,0),0),"")</f>
        <v/>
      </c>
      <c r="R739" s="5" t="str">
        <f>IFERROR(INDEX('09-01'!M:M,MATCH(B739,'09-01'!N:N,0),0),"")</f>
        <v/>
      </c>
      <c r="S739" s="9">
        <f t="shared" si="37"/>
        <v>1</v>
      </c>
      <c r="T739" s="44">
        <f t="shared" si="38"/>
        <v>490</v>
      </c>
      <c r="U739" s="44">
        <f t="shared" si="39"/>
        <v>490</v>
      </c>
      <c r="V739" s="44" t="str">
        <f>IFERROR(SUMPRODUCT(LARGE(G739:R739,{1;2;3;4;5})),"NA")</f>
        <v>NA</v>
      </c>
      <c r="W739" s="45" t="str">
        <f>IFERROR(SUMPRODUCT(LARGE(G739:R739,{1;2;3;4;5;6;7;8;9;10})),"NA")</f>
        <v>NA</v>
      </c>
    </row>
    <row r="740" spans="1:23" s="25" customFormat="1" x14ac:dyDescent="0.25">
      <c r="A740" s="14">
        <v>737</v>
      </c>
      <c r="B740" s="2" t="s">
        <v>3123</v>
      </c>
      <c r="C740" s="1"/>
      <c r="D740" s="1"/>
      <c r="E740" s="1"/>
      <c r="F740" s="2"/>
      <c r="G740" s="9" t="str">
        <f>IFERROR(INDEX(akva!I:I,MATCH(B740,akva!K:K,0),0),"")</f>
        <v/>
      </c>
      <c r="H740" s="10" t="str">
        <f>IFERROR(INDEX('04-07'!N:N,MATCH(B740,'04-07'!C:C,0),0),"")</f>
        <v/>
      </c>
      <c r="I740" s="10" t="str">
        <f>IFERROR(INDEX('04-21'!X:X,MATCH(B740,'04-21'!Z:Z,0),0),"")</f>
        <v/>
      </c>
      <c r="J740" s="10" t="str">
        <f>IFERROR(INDEX('04-28'!M:M,MATCH(B740,'04-28'!O:O,0),0),"")</f>
        <v/>
      </c>
      <c r="K740" s="10" t="str">
        <f>IFERROR(INDEX('05-26'!Y:Y,MATCH(B740,'05-26'!AA:AA,0),0),"")</f>
        <v/>
      </c>
      <c r="L740" s="10" t="str">
        <f>IFERROR(INDEX('06-16'!X:X,MATCH(B740,'06-16'!Z:Z,0),0),"")</f>
        <v/>
      </c>
      <c r="M740" s="10" t="str">
        <f>IFERROR(INDEX('07-08'!S:S,MATCH(B740,'07-08'!B:B,0),0),"")</f>
        <v/>
      </c>
      <c r="N740" s="10" t="str">
        <f>IFERROR(INDEX('07-21'!V:V,MATCH(B740,'07-21'!X:X,0),0),"")</f>
        <v/>
      </c>
      <c r="O740" s="10" t="str">
        <f>IFERROR(INDEX('08-04'!H:H,MATCH(B740,'08-04'!I:I,0),0),"")</f>
        <v/>
      </c>
      <c r="P740" s="10" t="str">
        <f>IFERROR(INDEX('08-05'!R:R,MATCH(B740,'08-05'!S:S,0),0),"")</f>
        <v/>
      </c>
      <c r="Q740" s="10" t="str">
        <f>IFERROR(INDEX('08-18'!U:U,MATCH(B740,'08-18'!V:V,0),0),"")</f>
        <v/>
      </c>
      <c r="R740" s="5">
        <f>IFERROR(INDEX('09-01'!M:M,MATCH(B740,'09-01'!N:N,0),0),"")</f>
        <v>489</v>
      </c>
      <c r="S740" s="9">
        <f t="shared" si="37"/>
        <v>1</v>
      </c>
      <c r="T740" s="44">
        <f t="shared" si="38"/>
        <v>489</v>
      </c>
      <c r="U740" s="44">
        <f t="shared" si="39"/>
        <v>489</v>
      </c>
      <c r="V740" s="44" t="str">
        <f>IFERROR(SUMPRODUCT(LARGE(G740:R740,{1;2;3;4;5})),"NA")</f>
        <v>NA</v>
      </c>
      <c r="W740" s="45" t="str">
        <f>IFERROR(SUMPRODUCT(LARGE(G740:R740,{1;2;3;4;5;6;7;8;9;10})),"NA")</f>
        <v>NA</v>
      </c>
    </row>
    <row r="741" spans="1:23" s="25" customFormat="1" x14ac:dyDescent="0.25">
      <c r="A741" s="14">
        <v>738</v>
      </c>
      <c r="B741" s="2" t="s">
        <v>3124</v>
      </c>
      <c r="C741" s="1"/>
      <c r="D741" s="1"/>
      <c r="E741" s="1"/>
      <c r="F741" s="2"/>
      <c r="G741" s="9" t="str">
        <f>IFERROR(INDEX(akva!I:I,MATCH(B741,akva!K:K,0),0),"")</f>
        <v/>
      </c>
      <c r="H741" s="10" t="str">
        <f>IFERROR(INDEX('04-07'!N:N,MATCH(B741,'04-07'!C:C,0),0),"")</f>
        <v/>
      </c>
      <c r="I741" s="10" t="str">
        <f>IFERROR(INDEX('04-21'!X:X,MATCH(B741,'04-21'!Z:Z,0),0),"")</f>
        <v/>
      </c>
      <c r="J741" s="10" t="str">
        <f>IFERROR(INDEX('04-28'!M:M,MATCH(B741,'04-28'!O:O,0),0),"")</f>
        <v/>
      </c>
      <c r="K741" s="10" t="str">
        <f>IFERROR(INDEX('05-26'!Y:Y,MATCH(B741,'05-26'!AA:AA,0),0),"")</f>
        <v/>
      </c>
      <c r="L741" s="10" t="str">
        <f>IFERROR(INDEX('06-16'!X:X,MATCH(B741,'06-16'!Z:Z,0),0),"")</f>
        <v/>
      </c>
      <c r="M741" s="10" t="str">
        <f>IFERROR(INDEX('07-08'!S:S,MATCH(B741,'07-08'!B:B,0),0),"")</f>
        <v/>
      </c>
      <c r="N741" s="10" t="str">
        <f>IFERROR(INDEX('07-21'!V:V,MATCH(B741,'07-21'!X:X,0),0),"")</f>
        <v/>
      </c>
      <c r="O741" s="10" t="str">
        <f>IFERROR(INDEX('08-04'!H:H,MATCH(B741,'08-04'!I:I,0),0),"")</f>
        <v/>
      </c>
      <c r="P741" s="10" t="str">
        <f>IFERROR(INDEX('08-05'!R:R,MATCH(B741,'08-05'!S:S,0),0),"")</f>
        <v/>
      </c>
      <c r="Q741" s="10" t="str">
        <f>IFERROR(INDEX('08-18'!U:U,MATCH(B741,'08-18'!V:V,0),0),"")</f>
        <v/>
      </c>
      <c r="R741" s="5">
        <f>IFERROR(INDEX('09-01'!M:M,MATCH(B741,'09-01'!N:N,0),0),"")</f>
        <v>487</v>
      </c>
      <c r="S741" s="9">
        <f t="shared" si="37"/>
        <v>1</v>
      </c>
      <c r="T741" s="44">
        <f t="shared" si="38"/>
        <v>487</v>
      </c>
      <c r="U741" s="44">
        <f t="shared" si="39"/>
        <v>487</v>
      </c>
      <c r="V741" s="44" t="str">
        <f>IFERROR(SUMPRODUCT(LARGE(G741:R741,{1;2;3;4;5})),"NA")</f>
        <v>NA</v>
      </c>
      <c r="W741" s="45" t="str">
        <f>IFERROR(SUMPRODUCT(LARGE(G741:R741,{1;2;3;4;5;6;7;8;9;10})),"NA")</f>
        <v>NA</v>
      </c>
    </row>
    <row r="742" spans="1:23" s="25" customFormat="1" x14ac:dyDescent="0.25">
      <c r="A742" s="14">
        <v>739</v>
      </c>
      <c r="B742" s="2" t="s">
        <v>2804</v>
      </c>
      <c r="C742" s="1"/>
      <c r="D742" s="1"/>
      <c r="E742" s="1"/>
      <c r="F742" s="2"/>
      <c r="G742" s="9" t="str">
        <f>IFERROR(INDEX(akva!I:I,MATCH(B742,akva!K:K,0),0),"")</f>
        <v/>
      </c>
      <c r="H742" s="10" t="str">
        <f>IFERROR(INDEX('04-07'!N:N,MATCH(B742,'04-07'!C:C,0),0),"")</f>
        <v/>
      </c>
      <c r="I742" s="10" t="str">
        <f>IFERROR(INDEX('04-21'!X:X,MATCH(B742,'04-21'!Z:Z,0),0),"")</f>
        <v/>
      </c>
      <c r="J742" s="10" t="str">
        <f>IFERROR(INDEX('04-28'!M:M,MATCH(B742,'04-28'!O:O,0),0),"")</f>
        <v/>
      </c>
      <c r="K742" s="10" t="str">
        <f>IFERROR(INDEX('05-26'!Y:Y,MATCH(B742,'05-26'!AA:AA,0),0),"")</f>
        <v/>
      </c>
      <c r="L742" s="10" t="str">
        <f>IFERROR(INDEX('06-16'!X:X,MATCH(B742,'06-16'!Z:Z,0),0),"")</f>
        <v/>
      </c>
      <c r="M742" s="10" t="str">
        <f>IFERROR(INDEX('07-08'!S:S,MATCH(B742,'07-08'!B:B,0),0),"")</f>
        <v/>
      </c>
      <c r="N742" s="10" t="str">
        <f>IFERROR(INDEX('07-21'!V:V,MATCH(B742,'07-21'!X:X,0),0),"")</f>
        <v/>
      </c>
      <c r="O742" s="10" t="str">
        <f>IFERROR(INDEX('08-04'!H:H,MATCH(B742,'08-04'!I:I,0),0),"")</f>
        <v/>
      </c>
      <c r="P742" s="10" t="str">
        <f>IFERROR(INDEX('08-05'!R:R,MATCH(B742,'08-05'!S:S,0),0),"")</f>
        <v/>
      </c>
      <c r="Q742" s="10">
        <f>IFERROR(INDEX('08-18'!U:U,MATCH(B742,'08-18'!V:V,0),0),"")</f>
        <v>485</v>
      </c>
      <c r="R742" s="5" t="str">
        <f>IFERROR(INDEX('09-01'!M:M,MATCH(B742,'09-01'!N:N,0),0),"")</f>
        <v/>
      </c>
      <c r="S742" s="9">
        <f t="shared" si="37"/>
        <v>1</v>
      </c>
      <c r="T742" s="44">
        <f t="shared" si="38"/>
        <v>485</v>
      </c>
      <c r="U742" s="44">
        <f t="shared" si="39"/>
        <v>485</v>
      </c>
      <c r="V742" s="44" t="str">
        <f>IFERROR(SUMPRODUCT(LARGE(G742:R742,{1;2;3;4;5})),"NA")</f>
        <v>NA</v>
      </c>
      <c r="W742" s="45" t="str">
        <f>IFERROR(SUMPRODUCT(LARGE(G742:R742,{1;2;3;4;5;6;7;8;9;10})),"NA")</f>
        <v>NA</v>
      </c>
    </row>
    <row r="743" spans="1:23" s="25" customFormat="1" x14ac:dyDescent="0.25">
      <c r="A743" s="14">
        <v>740</v>
      </c>
      <c r="B743" s="2" t="s">
        <v>2806</v>
      </c>
      <c r="C743" s="1"/>
      <c r="D743" s="1"/>
      <c r="E743" s="1"/>
      <c r="F743" s="2"/>
      <c r="G743" s="9" t="str">
        <f>IFERROR(INDEX(akva!I:I,MATCH(B743,akva!K:K,0),0),"")</f>
        <v/>
      </c>
      <c r="H743" s="10" t="str">
        <f>IFERROR(INDEX('04-07'!N:N,MATCH(B743,'04-07'!C:C,0),0),"")</f>
        <v/>
      </c>
      <c r="I743" s="10" t="str">
        <f>IFERROR(INDEX('04-21'!X:X,MATCH(B743,'04-21'!Z:Z,0),0),"")</f>
        <v/>
      </c>
      <c r="J743" s="10" t="str">
        <f>IFERROR(INDEX('04-28'!M:M,MATCH(B743,'04-28'!O:O,0),0),"")</f>
        <v/>
      </c>
      <c r="K743" s="10" t="str">
        <f>IFERROR(INDEX('05-26'!Y:Y,MATCH(B743,'05-26'!AA:AA,0),0),"")</f>
        <v/>
      </c>
      <c r="L743" s="10" t="str">
        <f>IFERROR(INDEX('06-16'!X:X,MATCH(B743,'06-16'!Z:Z,0),0),"")</f>
        <v/>
      </c>
      <c r="M743" s="10" t="str">
        <f>IFERROR(INDEX('07-08'!S:S,MATCH(B743,'07-08'!B:B,0),0),"")</f>
        <v/>
      </c>
      <c r="N743" s="10" t="str">
        <f>IFERROR(INDEX('07-21'!V:V,MATCH(B743,'07-21'!X:X,0),0),"")</f>
        <v/>
      </c>
      <c r="O743" s="10" t="str">
        <f>IFERROR(INDEX('08-04'!H:H,MATCH(B743,'08-04'!I:I,0),0),"")</f>
        <v/>
      </c>
      <c r="P743" s="10" t="str">
        <f>IFERROR(INDEX('08-05'!R:R,MATCH(B743,'08-05'!S:S,0),0),"")</f>
        <v/>
      </c>
      <c r="Q743" s="10">
        <f>IFERROR(INDEX('08-18'!U:U,MATCH(B743,'08-18'!V:V,0),0),"")</f>
        <v>485</v>
      </c>
      <c r="R743" s="5" t="str">
        <f>IFERROR(INDEX('09-01'!M:M,MATCH(B743,'09-01'!N:N,0),0),"")</f>
        <v/>
      </c>
      <c r="S743" s="9">
        <f t="shared" si="37"/>
        <v>1</v>
      </c>
      <c r="T743" s="44">
        <f t="shared" si="38"/>
        <v>485</v>
      </c>
      <c r="U743" s="44">
        <f t="shared" si="39"/>
        <v>485</v>
      </c>
      <c r="V743" s="44" t="str">
        <f>IFERROR(SUMPRODUCT(LARGE(G743:R743,{1;2;3;4;5})),"NA")</f>
        <v>NA</v>
      </c>
      <c r="W743" s="45" t="str">
        <f>IFERROR(SUMPRODUCT(LARGE(G743:R743,{1;2;3;4;5;6;7;8;9;10})),"NA")</f>
        <v>NA</v>
      </c>
    </row>
    <row r="744" spans="1:23" s="25" customFormat="1" x14ac:dyDescent="0.25">
      <c r="A744" s="14">
        <v>741</v>
      </c>
      <c r="B744" s="2" t="s">
        <v>2178</v>
      </c>
      <c r="C744" s="1"/>
      <c r="D744" s="1"/>
      <c r="E744" s="1"/>
      <c r="F744" s="2"/>
      <c r="G744" s="9" t="str">
        <f>IFERROR(INDEX(akva!I:I,MATCH(B744,akva!K:K,0),0),"")</f>
        <v/>
      </c>
      <c r="H744" s="10" t="str">
        <f>IFERROR(INDEX('04-07'!N:N,MATCH(B744,'04-07'!C:C,0),0),"")</f>
        <v/>
      </c>
      <c r="I744" s="10" t="str">
        <f>IFERROR(INDEX('04-21'!X:X,MATCH(B744,'04-21'!Z:Z,0),0),"")</f>
        <v/>
      </c>
      <c r="J744" s="10" t="str">
        <f>IFERROR(INDEX('04-28'!M:M,MATCH(B744,'04-28'!O:O,0),0),"")</f>
        <v/>
      </c>
      <c r="K744" s="10" t="str">
        <f>IFERROR(INDEX('05-26'!Y:Y,MATCH(B744,'05-26'!AA:AA,0),0),"")</f>
        <v/>
      </c>
      <c r="L744" s="10" t="str">
        <f>IFERROR(INDEX('06-16'!X:X,MATCH(B744,'06-16'!Z:Z,0),0),"")</f>
        <v/>
      </c>
      <c r="M744" s="10">
        <f>IFERROR(INDEX('07-08'!S:S,MATCH(B744,'07-08'!B:B,0),0),"")</f>
        <v>482</v>
      </c>
      <c r="N744" s="10" t="str">
        <f>IFERROR(INDEX('07-21'!V:V,MATCH(B744,'07-21'!X:X,0),0),"")</f>
        <v/>
      </c>
      <c r="O744" s="10" t="str">
        <f>IFERROR(INDEX('08-04'!H:H,MATCH(B744,'08-04'!I:I,0),0),"")</f>
        <v/>
      </c>
      <c r="P744" s="10" t="str">
        <f>IFERROR(INDEX('08-05'!R:R,MATCH(B744,'08-05'!S:S,0),0),"")</f>
        <v/>
      </c>
      <c r="Q744" s="10" t="str">
        <f>IFERROR(INDEX('08-18'!U:U,MATCH(B744,'08-18'!V:V,0),0),"")</f>
        <v/>
      </c>
      <c r="R744" s="5" t="str">
        <f>IFERROR(INDEX('09-01'!M:M,MATCH(B744,'09-01'!N:N,0),0),"")</f>
        <v/>
      </c>
      <c r="S744" s="9">
        <f t="shared" si="37"/>
        <v>1</v>
      </c>
      <c r="T744" s="44">
        <f t="shared" si="38"/>
        <v>482</v>
      </c>
      <c r="U744" s="44">
        <f t="shared" si="39"/>
        <v>482</v>
      </c>
      <c r="V744" s="44" t="str">
        <f>IFERROR(SUMPRODUCT(LARGE(G744:R744,{1;2;3;4;5})),"NA")</f>
        <v>NA</v>
      </c>
      <c r="W744" s="45" t="str">
        <f>IFERROR(SUMPRODUCT(LARGE(G744:R744,{1;2;3;4;5;6;7;8;9;10})),"NA")</f>
        <v>NA</v>
      </c>
    </row>
    <row r="745" spans="1:23" s="25" customFormat="1" x14ac:dyDescent="0.25">
      <c r="A745" s="14">
        <v>742</v>
      </c>
      <c r="B745" s="2" t="s">
        <v>764</v>
      </c>
      <c r="C745" s="1"/>
      <c r="D745" s="1"/>
      <c r="E745" s="1"/>
      <c r="F745" s="2"/>
      <c r="G745" s="9">
        <f>IFERROR(INDEX(akva!I:I,MATCH(B745,akva!K:K,0),0),"")</f>
        <v>482</v>
      </c>
      <c r="H745" s="10" t="str">
        <f>IFERROR(INDEX('04-07'!N:N,MATCH(B745,'04-07'!C:C,0),0),"")</f>
        <v/>
      </c>
      <c r="I745" s="10" t="str">
        <f>IFERROR(INDEX('04-21'!X:X,MATCH(B745,'04-21'!Z:Z,0),0),"")</f>
        <v/>
      </c>
      <c r="J745" s="10" t="str">
        <f>IFERROR(INDEX('04-28'!M:M,MATCH(B745,'04-28'!O:O,0),0),"")</f>
        <v/>
      </c>
      <c r="K745" s="10" t="str">
        <f>IFERROR(INDEX('05-26'!Y:Y,MATCH(B745,'05-26'!AA:AA,0),0),"")</f>
        <v/>
      </c>
      <c r="L745" s="10" t="str">
        <f>IFERROR(INDEX('06-16'!X:X,MATCH(B745,'06-16'!Z:Z,0),0),"")</f>
        <v/>
      </c>
      <c r="M745" s="10" t="str">
        <f>IFERROR(INDEX('07-08'!S:S,MATCH(B745,'07-08'!B:B,0),0),"")</f>
        <v/>
      </c>
      <c r="N745" s="10" t="str">
        <f>IFERROR(INDEX('07-21'!V:V,MATCH(B745,'07-21'!X:X,0),0),"")</f>
        <v/>
      </c>
      <c r="O745" s="10" t="str">
        <f>IFERROR(INDEX('08-04'!H:H,MATCH(B745,'08-04'!I:I,0),0),"")</f>
        <v/>
      </c>
      <c r="P745" s="10" t="str">
        <f>IFERROR(INDEX('08-05'!R:R,MATCH(B745,'08-05'!S:S,0),0),"")</f>
        <v/>
      </c>
      <c r="Q745" s="10" t="str">
        <f>IFERROR(INDEX('08-18'!U:U,MATCH(B745,'08-18'!V:V,0),0),"")</f>
        <v/>
      </c>
      <c r="R745" s="5" t="str">
        <f>IFERROR(INDEX('09-01'!M:M,MATCH(B745,'09-01'!N:N,0),0),"")</f>
        <v/>
      </c>
      <c r="S745" s="9">
        <f t="shared" si="37"/>
        <v>1</v>
      </c>
      <c r="T745" s="44">
        <f t="shared" si="38"/>
        <v>482</v>
      </c>
      <c r="U745" s="44">
        <f t="shared" si="39"/>
        <v>482</v>
      </c>
      <c r="V745" s="44" t="str">
        <f>IFERROR(SUMPRODUCT(LARGE(G745:R745,{1;2;3;4;5})),"NA")</f>
        <v>NA</v>
      </c>
      <c r="W745" s="45" t="str">
        <f>IFERROR(SUMPRODUCT(LARGE(G745:R745,{1;2;3;4;5;6;7;8;9;10})),"NA")</f>
        <v>NA</v>
      </c>
    </row>
    <row r="746" spans="1:23" s="25" customFormat="1" x14ac:dyDescent="0.25">
      <c r="A746" s="14">
        <v>743</v>
      </c>
      <c r="B746" s="2" t="s">
        <v>139</v>
      </c>
      <c r="C746" s="1"/>
      <c r="D746" s="1"/>
      <c r="E746" s="1"/>
      <c r="F746" s="2"/>
      <c r="G746" s="9">
        <f>IFERROR(INDEX(akva!I:I,MATCH(B746,akva!K:K,0),0),"")</f>
        <v>482</v>
      </c>
      <c r="H746" s="10" t="str">
        <f>IFERROR(INDEX('04-07'!N:N,MATCH(B746,'04-07'!C:C,0),0),"")</f>
        <v/>
      </c>
      <c r="I746" s="10" t="str">
        <f>IFERROR(INDEX('04-21'!X:X,MATCH(B746,'04-21'!Z:Z,0),0),"")</f>
        <v/>
      </c>
      <c r="J746" s="10" t="str">
        <f>IFERROR(INDEX('04-28'!M:M,MATCH(B746,'04-28'!O:O,0),0),"")</f>
        <v/>
      </c>
      <c r="K746" s="10" t="str">
        <f>IFERROR(INDEX('05-26'!Y:Y,MATCH(B746,'05-26'!AA:AA,0),0),"")</f>
        <v/>
      </c>
      <c r="L746" s="10" t="str">
        <f>IFERROR(INDEX('06-16'!X:X,MATCH(B746,'06-16'!Z:Z,0),0),"")</f>
        <v/>
      </c>
      <c r="M746" s="10" t="str">
        <f>IFERROR(INDEX('07-08'!S:S,MATCH(B746,'07-08'!B:B,0),0),"")</f>
        <v/>
      </c>
      <c r="N746" s="10" t="str">
        <f>IFERROR(INDEX('07-21'!V:V,MATCH(B746,'07-21'!X:X,0),0),"")</f>
        <v/>
      </c>
      <c r="O746" s="10" t="str">
        <f>IFERROR(INDEX('08-04'!H:H,MATCH(B746,'08-04'!I:I,0),0),"")</f>
        <v/>
      </c>
      <c r="P746" s="10" t="str">
        <f>IFERROR(INDEX('08-05'!R:R,MATCH(B746,'08-05'!S:S,0),0),"")</f>
        <v/>
      </c>
      <c r="Q746" s="10" t="str">
        <f>IFERROR(INDEX('08-18'!U:U,MATCH(B746,'08-18'!V:V,0),0),"")</f>
        <v/>
      </c>
      <c r="R746" s="5" t="str">
        <f>IFERROR(INDEX('09-01'!M:M,MATCH(B746,'09-01'!N:N,0),0),"")</f>
        <v/>
      </c>
      <c r="S746" s="9">
        <f t="shared" si="37"/>
        <v>1</v>
      </c>
      <c r="T746" s="44">
        <f t="shared" si="38"/>
        <v>482</v>
      </c>
      <c r="U746" s="44">
        <f t="shared" si="39"/>
        <v>482</v>
      </c>
      <c r="V746" s="44" t="str">
        <f>IFERROR(SUMPRODUCT(LARGE(G746:R746,{1;2;3;4;5})),"NA")</f>
        <v>NA</v>
      </c>
      <c r="W746" s="45" t="str">
        <f>IFERROR(SUMPRODUCT(LARGE(G746:R746,{1;2;3;4;5;6;7;8;9;10})),"NA")</f>
        <v>NA</v>
      </c>
    </row>
    <row r="747" spans="1:23" s="25" customFormat="1" x14ac:dyDescent="0.25">
      <c r="A747" s="14">
        <v>744</v>
      </c>
      <c r="B747" s="2" t="s">
        <v>1471</v>
      </c>
      <c r="C747" s="1"/>
      <c r="D747" s="1"/>
      <c r="E747" s="1"/>
      <c r="F747" s="2"/>
      <c r="G747" s="9" t="str">
        <f>IFERROR(INDEX(akva!I:I,MATCH(B747,akva!K:K,0),0),"")</f>
        <v/>
      </c>
      <c r="H747" s="10" t="str">
        <f>IFERROR(INDEX('04-07'!N:N,MATCH(B747,'04-07'!C:C,0),0),"")</f>
        <v/>
      </c>
      <c r="I747" s="10" t="str">
        <f>IFERROR(INDEX('04-21'!X:X,MATCH(B747,'04-21'!Z:Z,0),0),"")</f>
        <v/>
      </c>
      <c r="J747" s="10">
        <f>IFERROR(INDEX('04-28'!M:M,MATCH(B747,'04-28'!O:O,0),0),"")</f>
        <v>481</v>
      </c>
      <c r="K747" s="10" t="str">
        <f>IFERROR(INDEX('05-26'!Y:Y,MATCH(B747,'05-26'!AA:AA,0),0),"")</f>
        <v/>
      </c>
      <c r="L747" s="10" t="str">
        <f>IFERROR(INDEX('06-16'!X:X,MATCH(B747,'06-16'!Z:Z,0),0),"")</f>
        <v/>
      </c>
      <c r="M747" s="10" t="str">
        <f>IFERROR(INDEX('07-08'!S:S,MATCH(B747,'07-08'!B:B,0),0),"")</f>
        <v/>
      </c>
      <c r="N747" s="10" t="str">
        <f>IFERROR(INDEX('07-21'!V:V,MATCH(B747,'07-21'!X:X,0),0),"")</f>
        <v/>
      </c>
      <c r="O747" s="10" t="str">
        <f>IFERROR(INDEX('08-04'!H:H,MATCH(B747,'08-04'!I:I,0),0),"")</f>
        <v/>
      </c>
      <c r="P747" s="10" t="str">
        <f>IFERROR(INDEX('08-05'!R:R,MATCH(B747,'08-05'!S:S,0),0),"")</f>
        <v/>
      </c>
      <c r="Q747" s="10" t="str">
        <f>IFERROR(INDEX('08-18'!U:U,MATCH(B747,'08-18'!V:V,0),0),"")</f>
        <v/>
      </c>
      <c r="R747" s="5" t="str">
        <f>IFERROR(INDEX('09-01'!M:M,MATCH(B747,'09-01'!N:N,0),0),"")</f>
        <v/>
      </c>
      <c r="S747" s="9">
        <f t="shared" si="37"/>
        <v>1</v>
      </c>
      <c r="T747" s="44">
        <f t="shared" si="38"/>
        <v>481</v>
      </c>
      <c r="U747" s="44">
        <f t="shared" si="39"/>
        <v>481</v>
      </c>
      <c r="V747" s="44" t="str">
        <f>IFERROR(SUMPRODUCT(LARGE(G747:R747,{1;2;3;4;5})),"NA")</f>
        <v>NA</v>
      </c>
      <c r="W747" s="45" t="str">
        <f>IFERROR(SUMPRODUCT(LARGE(G747:R747,{1;2;3;4;5;6;7;8;9;10})),"NA")</f>
        <v>NA</v>
      </c>
    </row>
    <row r="748" spans="1:23" s="25" customFormat="1" x14ac:dyDescent="0.25">
      <c r="A748" s="14">
        <v>745</v>
      </c>
      <c r="B748" s="2" t="s">
        <v>2819</v>
      </c>
      <c r="C748" s="1"/>
      <c r="D748" s="1"/>
      <c r="E748" s="1"/>
      <c r="F748" s="2"/>
      <c r="G748" s="9" t="str">
        <f>IFERROR(INDEX(akva!I:I,MATCH(B748,akva!K:K,0),0),"")</f>
        <v/>
      </c>
      <c r="H748" s="10" t="str">
        <f>IFERROR(INDEX('04-07'!N:N,MATCH(B748,'04-07'!C:C,0),0),"")</f>
        <v/>
      </c>
      <c r="I748" s="10" t="str">
        <f>IFERROR(INDEX('04-21'!X:X,MATCH(B748,'04-21'!Z:Z,0),0),"")</f>
        <v/>
      </c>
      <c r="J748" s="10" t="str">
        <f>IFERROR(INDEX('04-28'!M:M,MATCH(B748,'04-28'!O:O,0),0),"")</f>
        <v/>
      </c>
      <c r="K748" s="10" t="str">
        <f>IFERROR(INDEX('05-26'!Y:Y,MATCH(B748,'05-26'!AA:AA,0),0),"")</f>
        <v/>
      </c>
      <c r="L748" s="10" t="str">
        <f>IFERROR(INDEX('06-16'!X:X,MATCH(B748,'06-16'!Z:Z,0),0),"")</f>
        <v/>
      </c>
      <c r="M748" s="10" t="str">
        <f>IFERROR(INDEX('07-08'!S:S,MATCH(B748,'07-08'!B:B,0),0),"")</f>
        <v/>
      </c>
      <c r="N748" s="10" t="str">
        <f>IFERROR(INDEX('07-21'!V:V,MATCH(B748,'07-21'!X:X,0),0),"")</f>
        <v/>
      </c>
      <c r="O748" s="10" t="str">
        <f>IFERROR(INDEX('08-04'!H:H,MATCH(B748,'08-04'!I:I,0),0),"")</f>
        <v/>
      </c>
      <c r="P748" s="10" t="str">
        <f>IFERROR(INDEX('08-05'!R:R,MATCH(B748,'08-05'!S:S,0),0),"")</f>
        <v/>
      </c>
      <c r="Q748" s="10">
        <f>IFERROR(INDEX('08-18'!U:U,MATCH(B748,'08-18'!V:V,0),0),"")</f>
        <v>481</v>
      </c>
      <c r="R748" s="5" t="str">
        <f>IFERROR(INDEX('09-01'!M:M,MATCH(B748,'09-01'!N:N,0),0),"")</f>
        <v/>
      </c>
      <c r="S748" s="9">
        <f t="shared" si="37"/>
        <v>1</v>
      </c>
      <c r="T748" s="44">
        <f t="shared" si="38"/>
        <v>481</v>
      </c>
      <c r="U748" s="44">
        <f t="shared" si="39"/>
        <v>481</v>
      </c>
      <c r="V748" s="44" t="str">
        <f>IFERROR(SUMPRODUCT(LARGE(G748:R748,{1;2;3;4;5})),"NA")</f>
        <v>NA</v>
      </c>
      <c r="W748" s="45" t="str">
        <f>IFERROR(SUMPRODUCT(LARGE(G748:R748,{1;2;3;4;5;6;7;8;9;10})),"NA")</f>
        <v>NA</v>
      </c>
    </row>
    <row r="749" spans="1:23" s="25" customFormat="1" x14ac:dyDescent="0.25">
      <c r="A749" s="14">
        <v>746</v>
      </c>
      <c r="B749" s="2" t="s">
        <v>2179</v>
      </c>
      <c r="C749" s="1"/>
      <c r="D749" s="1"/>
      <c r="E749" s="1"/>
      <c r="F749" s="2"/>
      <c r="G749" s="9" t="str">
        <f>IFERROR(INDEX(akva!I:I,MATCH(B749,akva!K:K,0),0),"")</f>
        <v/>
      </c>
      <c r="H749" s="10" t="str">
        <f>IFERROR(INDEX('04-07'!N:N,MATCH(B749,'04-07'!C:C,0),0),"")</f>
        <v/>
      </c>
      <c r="I749" s="10" t="str">
        <f>IFERROR(INDEX('04-21'!X:X,MATCH(B749,'04-21'!Z:Z,0),0),"")</f>
        <v/>
      </c>
      <c r="J749" s="10" t="str">
        <f>IFERROR(INDEX('04-28'!M:M,MATCH(B749,'04-28'!O:O,0),0),"")</f>
        <v/>
      </c>
      <c r="K749" s="10" t="str">
        <f>IFERROR(INDEX('05-26'!Y:Y,MATCH(B749,'05-26'!AA:AA,0),0),"")</f>
        <v/>
      </c>
      <c r="L749" s="10" t="str">
        <f>IFERROR(INDEX('06-16'!X:X,MATCH(B749,'06-16'!Z:Z,0),0),"")</f>
        <v/>
      </c>
      <c r="M749" s="10">
        <f>IFERROR(INDEX('07-08'!S:S,MATCH(B749,'07-08'!B:B,0),0),"")</f>
        <v>478</v>
      </c>
      <c r="N749" s="10" t="str">
        <f>IFERROR(INDEX('07-21'!V:V,MATCH(B749,'07-21'!X:X,0),0),"")</f>
        <v/>
      </c>
      <c r="O749" s="10" t="str">
        <f>IFERROR(INDEX('08-04'!H:H,MATCH(B749,'08-04'!I:I,0),0),"")</f>
        <v/>
      </c>
      <c r="P749" s="10" t="str">
        <f>IFERROR(INDEX('08-05'!R:R,MATCH(B749,'08-05'!S:S,0),0),"")</f>
        <v/>
      </c>
      <c r="Q749" s="10" t="str">
        <f>IFERROR(INDEX('08-18'!U:U,MATCH(B749,'08-18'!V:V,0),0),"")</f>
        <v/>
      </c>
      <c r="R749" s="5" t="str">
        <f>IFERROR(INDEX('09-01'!M:M,MATCH(B749,'09-01'!N:N,0),0),"")</f>
        <v/>
      </c>
      <c r="S749" s="9">
        <f t="shared" si="37"/>
        <v>1</v>
      </c>
      <c r="T749" s="44">
        <f t="shared" si="38"/>
        <v>478</v>
      </c>
      <c r="U749" s="44">
        <f t="shared" si="39"/>
        <v>478</v>
      </c>
      <c r="V749" s="44" t="str">
        <f>IFERROR(SUMPRODUCT(LARGE(G749:R749,{1;2;3;4;5})),"NA")</f>
        <v>NA</v>
      </c>
      <c r="W749" s="45" t="str">
        <f>IFERROR(SUMPRODUCT(LARGE(G749:R749,{1;2;3;4;5;6;7;8;9;10})),"NA")</f>
        <v>NA</v>
      </c>
    </row>
    <row r="750" spans="1:23" s="25" customFormat="1" x14ac:dyDescent="0.25">
      <c r="A750" s="14">
        <v>747</v>
      </c>
      <c r="B750" s="2" t="s">
        <v>805</v>
      </c>
      <c r="C750" s="1"/>
      <c r="D750" s="1"/>
      <c r="E750" s="1"/>
      <c r="F750" s="2"/>
      <c r="G750" s="9">
        <f>IFERROR(INDEX(akva!I:I,MATCH(B750,akva!K:K,0),0),"")</f>
        <v>475</v>
      </c>
      <c r="H750" s="10" t="str">
        <f>IFERROR(INDEX('04-07'!N:N,MATCH(B750,'04-07'!C:C,0),0),"")</f>
        <v/>
      </c>
      <c r="I750" s="10" t="str">
        <f>IFERROR(INDEX('04-21'!X:X,MATCH(B750,'04-21'!Z:Z,0),0),"")</f>
        <v/>
      </c>
      <c r="J750" s="10" t="str">
        <f>IFERROR(INDEX('04-28'!M:M,MATCH(B750,'04-28'!O:O,0),0),"")</f>
        <v/>
      </c>
      <c r="K750" s="10" t="str">
        <f>IFERROR(INDEX('05-26'!Y:Y,MATCH(B750,'05-26'!AA:AA,0),0),"")</f>
        <v/>
      </c>
      <c r="L750" s="10" t="str">
        <f>IFERROR(INDEX('06-16'!X:X,MATCH(B750,'06-16'!Z:Z,0),0),"")</f>
        <v/>
      </c>
      <c r="M750" s="10" t="str">
        <f>IFERROR(INDEX('07-08'!S:S,MATCH(B750,'07-08'!B:B,0),0),"")</f>
        <v/>
      </c>
      <c r="N750" s="10" t="str">
        <f>IFERROR(INDEX('07-21'!V:V,MATCH(B750,'07-21'!X:X,0),0),"")</f>
        <v/>
      </c>
      <c r="O750" s="10" t="str">
        <f>IFERROR(INDEX('08-04'!H:H,MATCH(B750,'08-04'!I:I,0),0),"")</f>
        <v/>
      </c>
      <c r="P750" s="10" t="str">
        <f>IFERROR(INDEX('08-05'!R:R,MATCH(B750,'08-05'!S:S,0),0),"")</f>
        <v/>
      </c>
      <c r="Q750" s="10" t="str">
        <f>IFERROR(INDEX('08-18'!U:U,MATCH(B750,'08-18'!V:V,0),0),"")</f>
        <v/>
      </c>
      <c r="R750" s="5" t="str">
        <f>IFERROR(INDEX('09-01'!M:M,MATCH(B750,'09-01'!N:N,0),0),"")</f>
        <v/>
      </c>
      <c r="S750" s="9">
        <f t="shared" si="37"/>
        <v>1</v>
      </c>
      <c r="T750" s="44">
        <f t="shared" si="38"/>
        <v>475</v>
      </c>
      <c r="U750" s="44">
        <f t="shared" si="39"/>
        <v>475</v>
      </c>
      <c r="V750" s="44" t="str">
        <f>IFERROR(SUMPRODUCT(LARGE(G750:R750,{1;2;3;4;5})),"NA")</f>
        <v>NA</v>
      </c>
      <c r="W750" s="45" t="str">
        <f>IFERROR(SUMPRODUCT(LARGE(G750:R750,{1;2;3;4;5;6;7;8;9;10})),"NA")</f>
        <v>NA</v>
      </c>
    </row>
    <row r="751" spans="1:23" s="25" customFormat="1" x14ac:dyDescent="0.25">
      <c r="A751" s="14">
        <v>748</v>
      </c>
      <c r="B751" s="2" t="s">
        <v>2829</v>
      </c>
      <c r="C751" s="1"/>
      <c r="D751" s="1"/>
      <c r="E751" s="1"/>
      <c r="F751" s="2"/>
      <c r="G751" s="9" t="str">
        <f>IFERROR(INDEX(akva!I:I,MATCH(B751,akva!K:K,0),0),"")</f>
        <v/>
      </c>
      <c r="H751" s="10" t="str">
        <f>IFERROR(INDEX('04-07'!N:N,MATCH(B751,'04-07'!C:C,0),0),"")</f>
        <v/>
      </c>
      <c r="I751" s="10" t="str">
        <f>IFERROR(INDEX('04-21'!X:X,MATCH(B751,'04-21'!Z:Z,0),0),"")</f>
        <v/>
      </c>
      <c r="J751" s="10" t="str">
        <f>IFERROR(INDEX('04-28'!M:M,MATCH(B751,'04-28'!O:O,0),0),"")</f>
        <v/>
      </c>
      <c r="K751" s="10" t="str">
        <f>IFERROR(INDEX('05-26'!Y:Y,MATCH(B751,'05-26'!AA:AA,0),0),"")</f>
        <v/>
      </c>
      <c r="L751" s="10" t="str">
        <f>IFERROR(INDEX('06-16'!X:X,MATCH(B751,'06-16'!Z:Z,0),0),"")</f>
        <v/>
      </c>
      <c r="M751" s="10" t="str">
        <f>IFERROR(INDEX('07-08'!S:S,MATCH(B751,'07-08'!B:B,0),0),"")</f>
        <v/>
      </c>
      <c r="N751" s="10" t="str">
        <f>IFERROR(INDEX('07-21'!V:V,MATCH(B751,'07-21'!X:X,0),0),"")</f>
        <v/>
      </c>
      <c r="O751" s="10" t="str">
        <f>IFERROR(INDEX('08-04'!H:H,MATCH(B751,'08-04'!I:I,0),0),"")</f>
        <v/>
      </c>
      <c r="P751" s="10" t="str">
        <f>IFERROR(INDEX('08-05'!R:R,MATCH(B751,'08-05'!S:S,0),0),"")</f>
        <v/>
      </c>
      <c r="Q751" s="10">
        <f>IFERROR(INDEX('08-18'!U:U,MATCH(B751,'08-18'!V:V,0),0),"")</f>
        <v>475</v>
      </c>
      <c r="R751" s="5" t="str">
        <f>IFERROR(INDEX('09-01'!M:M,MATCH(B751,'09-01'!N:N,0),0),"")</f>
        <v/>
      </c>
      <c r="S751" s="9">
        <f t="shared" si="37"/>
        <v>1</v>
      </c>
      <c r="T751" s="44">
        <f t="shared" si="38"/>
        <v>475</v>
      </c>
      <c r="U751" s="44">
        <f t="shared" si="39"/>
        <v>475</v>
      </c>
      <c r="V751" s="44" t="str">
        <f>IFERROR(SUMPRODUCT(LARGE(G751:R751,{1;2;3;4;5})),"NA")</f>
        <v>NA</v>
      </c>
      <c r="W751" s="45" t="str">
        <f>IFERROR(SUMPRODUCT(LARGE(G751:R751,{1;2;3;4;5;6;7;8;9;10})),"NA")</f>
        <v>NA</v>
      </c>
    </row>
    <row r="752" spans="1:23" s="25" customFormat="1" x14ac:dyDescent="0.25">
      <c r="A752" s="14">
        <v>749</v>
      </c>
      <c r="B752" s="2" t="s">
        <v>1899</v>
      </c>
      <c r="C752" s="1"/>
      <c r="D752" s="1"/>
      <c r="E752" s="1"/>
      <c r="F752" s="2"/>
      <c r="G752" s="9" t="str">
        <f>IFERROR(INDEX(akva!I:I,MATCH(B752,akva!K:K,0),0),"")</f>
        <v/>
      </c>
      <c r="H752" s="10" t="str">
        <f>IFERROR(INDEX('04-07'!N:N,MATCH(B752,'04-07'!C:C,0),0),"")</f>
        <v/>
      </c>
      <c r="I752" s="10" t="str">
        <f>IFERROR(INDEX('04-21'!X:X,MATCH(B752,'04-21'!Z:Z,0),0),"")</f>
        <v/>
      </c>
      <c r="J752" s="10" t="str">
        <f>IFERROR(INDEX('04-28'!M:M,MATCH(B752,'04-28'!O:O,0),0),"")</f>
        <v/>
      </c>
      <c r="K752" s="10" t="str">
        <f>IFERROR(INDEX('05-26'!Y:Y,MATCH(B752,'05-26'!AA:AA,0),0),"")</f>
        <v/>
      </c>
      <c r="L752" s="10">
        <f>IFERROR(INDEX('06-16'!X:X,MATCH(B752,'06-16'!Z:Z,0),0),"")</f>
        <v>474</v>
      </c>
      <c r="M752" s="10" t="str">
        <f>IFERROR(INDEX('07-08'!S:S,MATCH(B752,'07-08'!B:B,0),0),"")</f>
        <v/>
      </c>
      <c r="N752" s="10" t="str">
        <f>IFERROR(INDEX('07-21'!V:V,MATCH(B752,'07-21'!X:X,0),0),"")</f>
        <v/>
      </c>
      <c r="O752" s="10" t="str">
        <f>IFERROR(INDEX('08-04'!H:H,MATCH(B752,'08-04'!I:I,0),0),"")</f>
        <v/>
      </c>
      <c r="P752" s="10" t="str">
        <f>IFERROR(INDEX('08-05'!R:R,MATCH(B752,'08-05'!S:S,0),0),"")</f>
        <v/>
      </c>
      <c r="Q752" s="10" t="str">
        <f>IFERROR(INDEX('08-18'!U:U,MATCH(B752,'08-18'!V:V,0),0),"")</f>
        <v/>
      </c>
      <c r="R752" s="5" t="str">
        <f>IFERROR(INDEX('09-01'!M:M,MATCH(B752,'09-01'!N:N,0),0),"")</f>
        <v/>
      </c>
      <c r="S752" s="9">
        <f t="shared" si="37"/>
        <v>1</v>
      </c>
      <c r="T752" s="44">
        <f t="shared" si="38"/>
        <v>474</v>
      </c>
      <c r="U752" s="44">
        <f t="shared" si="39"/>
        <v>474</v>
      </c>
      <c r="V752" s="44" t="str">
        <f>IFERROR(SUMPRODUCT(LARGE(G752:R752,{1;2;3;4;5})),"NA")</f>
        <v>NA</v>
      </c>
      <c r="W752" s="45" t="str">
        <f>IFERROR(SUMPRODUCT(LARGE(G752:R752,{1;2;3;4;5;6;7;8;9;10})),"NA")</f>
        <v>NA</v>
      </c>
    </row>
    <row r="753" spans="1:23" s="25" customFormat="1" x14ac:dyDescent="0.25">
      <c r="A753" s="14">
        <v>750</v>
      </c>
      <c r="B753" s="2" t="s">
        <v>3125</v>
      </c>
      <c r="C753" s="1"/>
      <c r="D753" s="1"/>
      <c r="E753" s="1"/>
      <c r="F753" s="2"/>
      <c r="G753" s="9" t="str">
        <f>IFERROR(INDEX(akva!I:I,MATCH(B753,akva!K:K,0),0),"")</f>
        <v/>
      </c>
      <c r="H753" s="10" t="str">
        <f>IFERROR(INDEX('04-07'!N:N,MATCH(B753,'04-07'!C:C,0),0),"")</f>
        <v/>
      </c>
      <c r="I753" s="10" t="str">
        <f>IFERROR(INDEX('04-21'!X:X,MATCH(B753,'04-21'!Z:Z,0),0),"")</f>
        <v/>
      </c>
      <c r="J753" s="10" t="str">
        <f>IFERROR(INDEX('04-28'!M:M,MATCH(B753,'04-28'!O:O,0),0),"")</f>
        <v/>
      </c>
      <c r="K753" s="10" t="str">
        <f>IFERROR(INDEX('05-26'!Y:Y,MATCH(B753,'05-26'!AA:AA,0),0),"")</f>
        <v/>
      </c>
      <c r="L753" s="10" t="str">
        <f>IFERROR(INDEX('06-16'!X:X,MATCH(B753,'06-16'!Z:Z,0),0),"")</f>
        <v/>
      </c>
      <c r="M753" s="10" t="str">
        <f>IFERROR(INDEX('07-08'!S:S,MATCH(B753,'07-08'!B:B,0),0),"")</f>
        <v/>
      </c>
      <c r="N753" s="10" t="str">
        <f>IFERROR(INDEX('07-21'!V:V,MATCH(B753,'07-21'!X:X,0),0),"")</f>
        <v/>
      </c>
      <c r="O753" s="10" t="str">
        <f>IFERROR(INDEX('08-04'!H:H,MATCH(B753,'08-04'!I:I,0),0),"")</f>
        <v/>
      </c>
      <c r="P753" s="10" t="str">
        <f>IFERROR(INDEX('08-05'!R:R,MATCH(B753,'08-05'!S:S,0),0),"")</f>
        <v/>
      </c>
      <c r="Q753" s="10" t="str">
        <f>IFERROR(INDEX('08-18'!U:U,MATCH(B753,'08-18'!V:V,0),0),"")</f>
        <v/>
      </c>
      <c r="R753" s="5">
        <f>IFERROR(INDEX('09-01'!M:M,MATCH(B753,'09-01'!N:N,0),0),"")</f>
        <v>473</v>
      </c>
      <c r="S753" s="9">
        <f t="shared" si="37"/>
        <v>1</v>
      </c>
      <c r="T753" s="44">
        <f t="shared" si="38"/>
        <v>473</v>
      </c>
      <c r="U753" s="44">
        <f t="shared" si="39"/>
        <v>473</v>
      </c>
      <c r="V753" s="44" t="str">
        <f>IFERROR(SUMPRODUCT(LARGE(G753:R753,{1;2;3;4;5})),"NA")</f>
        <v>NA</v>
      </c>
      <c r="W753" s="45" t="str">
        <f>IFERROR(SUMPRODUCT(LARGE(G753:R753,{1;2;3;4;5;6;7;8;9;10})),"NA")</f>
        <v>NA</v>
      </c>
    </row>
    <row r="754" spans="1:23" s="25" customFormat="1" x14ac:dyDescent="0.25">
      <c r="A754" s="14">
        <v>751</v>
      </c>
      <c r="B754" s="2" t="s">
        <v>806</v>
      </c>
      <c r="C754" s="1"/>
      <c r="D754" s="1"/>
      <c r="E754" s="1"/>
      <c r="F754" s="2"/>
      <c r="G754" s="9">
        <f>IFERROR(INDEX(akva!I:I,MATCH(B754,akva!K:K,0),0),"")</f>
        <v>472</v>
      </c>
      <c r="H754" s="10" t="str">
        <f>IFERROR(INDEX('04-07'!N:N,MATCH(B754,'04-07'!C:C,0),0),"")</f>
        <v/>
      </c>
      <c r="I754" s="10" t="str">
        <f>IFERROR(INDEX('04-21'!X:X,MATCH(B754,'04-21'!Z:Z,0),0),"")</f>
        <v/>
      </c>
      <c r="J754" s="10" t="str">
        <f>IFERROR(INDEX('04-28'!M:M,MATCH(B754,'04-28'!O:O,0),0),"")</f>
        <v/>
      </c>
      <c r="K754" s="10" t="str">
        <f>IFERROR(INDEX('05-26'!Y:Y,MATCH(B754,'05-26'!AA:AA,0),0),"")</f>
        <v/>
      </c>
      <c r="L754" s="10" t="str">
        <f>IFERROR(INDEX('06-16'!X:X,MATCH(B754,'06-16'!Z:Z,0),0),"")</f>
        <v/>
      </c>
      <c r="M754" s="10" t="str">
        <f>IFERROR(INDEX('07-08'!S:S,MATCH(B754,'07-08'!B:B,0),0),"")</f>
        <v/>
      </c>
      <c r="N754" s="10" t="str">
        <f>IFERROR(INDEX('07-21'!V:V,MATCH(B754,'07-21'!X:X,0),0),"")</f>
        <v/>
      </c>
      <c r="O754" s="10" t="str">
        <f>IFERROR(INDEX('08-04'!H:H,MATCH(B754,'08-04'!I:I,0),0),"")</f>
        <v/>
      </c>
      <c r="P754" s="10" t="str">
        <f>IFERROR(INDEX('08-05'!R:R,MATCH(B754,'08-05'!S:S,0),0),"")</f>
        <v/>
      </c>
      <c r="Q754" s="10" t="str">
        <f>IFERROR(INDEX('08-18'!U:U,MATCH(B754,'08-18'!V:V,0),0),"")</f>
        <v/>
      </c>
      <c r="R754" s="5" t="str">
        <f>IFERROR(INDEX('09-01'!M:M,MATCH(B754,'09-01'!N:N,0),0),"")</f>
        <v/>
      </c>
      <c r="S754" s="9">
        <f t="shared" si="37"/>
        <v>1</v>
      </c>
      <c r="T754" s="44">
        <f t="shared" si="38"/>
        <v>472</v>
      </c>
      <c r="U754" s="44">
        <f t="shared" si="39"/>
        <v>472</v>
      </c>
      <c r="V754" s="44" t="str">
        <f>IFERROR(SUMPRODUCT(LARGE(G754:R754,{1;2;3;4;5})),"NA")</f>
        <v>NA</v>
      </c>
      <c r="W754" s="45" t="str">
        <f>IFERROR(SUMPRODUCT(LARGE(G754:R754,{1;2;3;4;5;6;7;8;9;10})),"NA")</f>
        <v>NA</v>
      </c>
    </row>
    <row r="755" spans="1:23" s="25" customFormat="1" x14ac:dyDescent="0.25">
      <c r="A755" s="14">
        <v>752</v>
      </c>
      <c r="B755" s="2" t="s">
        <v>787</v>
      </c>
      <c r="C755" s="1"/>
      <c r="D755" s="1"/>
      <c r="E755" s="1"/>
      <c r="F755" s="2"/>
      <c r="G755" s="9">
        <f>IFERROR(INDEX(akva!I:I,MATCH(B755,akva!K:K,0),0),"")</f>
        <v>0</v>
      </c>
      <c r="H755" s="10" t="str">
        <f>IFERROR(INDEX('04-07'!N:N,MATCH(B755,'04-07'!C:C,0),0),"")</f>
        <v/>
      </c>
      <c r="I755" s="10" t="str">
        <f>IFERROR(INDEX('04-21'!X:X,MATCH(B755,'04-21'!Z:Z,0),0),"")</f>
        <v/>
      </c>
      <c r="J755" s="10">
        <f>IFERROR(INDEX('04-28'!M:M,MATCH(B755,'04-28'!O:O,0),0),"")</f>
        <v>471</v>
      </c>
      <c r="K755" s="10" t="str">
        <f>IFERROR(INDEX('05-26'!Y:Y,MATCH(B755,'05-26'!AA:AA,0),0),"")</f>
        <v/>
      </c>
      <c r="L755" s="10" t="str">
        <f>IFERROR(INDEX('06-16'!X:X,MATCH(B755,'06-16'!Z:Z,0),0),"")</f>
        <v/>
      </c>
      <c r="M755" s="10" t="str">
        <f>IFERROR(INDEX('07-08'!S:S,MATCH(B755,'07-08'!B:B,0),0),"")</f>
        <v/>
      </c>
      <c r="N755" s="10" t="str">
        <f>IFERROR(INDEX('07-21'!V:V,MATCH(B755,'07-21'!X:X,0),0),"")</f>
        <v/>
      </c>
      <c r="O755" s="10" t="str">
        <f>IFERROR(INDEX('08-04'!H:H,MATCH(B755,'08-04'!I:I,0),0),"")</f>
        <v/>
      </c>
      <c r="P755" s="10" t="str">
        <f>IFERROR(INDEX('08-05'!R:R,MATCH(B755,'08-05'!S:S,0),0),"")</f>
        <v/>
      </c>
      <c r="Q755" s="10" t="str">
        <f>IFERROR(INDEX('08-18'!U:U,MATCH(B755,'08-18'!V:V,0),0),"")</f>
        <v/>
      </c>
      <c r="R755" s="5" t="str">
        <f>IFERROR(INDEX('09-01'!M:M,MATCH(B755,'09-01'!N:N,0),0),"")</f>
        <v/>
      </c>
      <c r="S755" s="9">
        <f t="shared" si="37"/>
        <v>1</v>
      </c>
      <c r="T755" s="44">
        <f t="shared" si="38"/>
        <v>471</v>
      </c>
      <c r="U755" s="44">
        <f t="shared" si="39"/>
        <v>471</v>
      </c>
      <c r="V755" s="44" t="str">
        <f>IFERROR(SUMPRODUCT(LARGE(G755:R755,{1;2;3;4;5})),"NA")</f>
        <v>NA</v>
      </c>
      <c r="W755" s="45" t="str">
        <f>IFERROR(SUMPRODUCT(LARGE(G755:R755,{1;2;3;4;5;6;7;8;9;10})),"NA")</f>
        <v>NA</v>
      </c>
    </row>
    <row r="756" spans="1:23" s="25" customFormat="1" x14ac:dyDescent="0.25">
      <c r="A756" s="14">
        <v>753</v>
      </c>
      <c r="B756" s="2" t="s">
        <v>807</v>
      </c>
      <c r="C756" s="1"/>
      <c r="D756" s="1"/>
      <c r="E756" s="1"/>
      <c r="F756" s="2"/>
      <c r="G756" s="9">
        <f>IFERROR(INDEX(akva!I:I,MATCH(B756,akva!K:K,0),0),"")</f>
        <v>469</v>
      </c>
      <c r="H756" s="10" t="str">
        <f>IFERROR(INDEX('04-07'!N:N,MATCH(B756,'04-07'!C:C,0),0),"")</f>
        <v/>
      </c>
      <c r="I756" s="10" t="str">
        <f>IFERROR(INDEX('04-21'!X:X,MATCH(B756,'04-21'!Z:Z,0),0),"")</f>
        <v/>
      </c>
      <c r="J756" s="10" t="str">
        <f>IFERROR(INDEX('04-28'!M:M,MATCH(B756,'04-28'!O:O,0),0),"")</f>
        <v/>
      </c>
      <c r="K756" s="10" t="str">
        <f>IFERROR(INDEX('05-26'!Y:Y,MATCH(B756,'05-26'!AA:AA,0),0),"")</f>
        <v/>
      </c>
      <c r="L756" s="10" t="str">
        <f>IFERROR(INDEX('06-16'!X:X,MATCH(B756,'06-16'!Z:Z,0),0),"")</f>
        <v/>
      </c>
      <c r="M756" s="10" t="str">
        <f>IFERROR(INDEX('07-08'!S:S,MATCH(B756,'07-08'!B:B,0),0),"")</f>
        <v/>
      </c>
      <c r="N756" s="10" t="str">
        <f>IFERROR(INDEX('07-21'!V:V,MATCH(B756,'07-21'!X:X,0),0),"")</f>
        <v/>
      </c>
      <c r="O756" s="10" t="str">
        <f>IFERROR(INDEX('08-04'!H:H,MATCH(B756,'08-04'!I:I,0),0),"")</f>
        <v/>
      </c>
      <c r="P756" s="10" t="str">
        <f>IFERROR(INDEX('08-05'!R:R,MATCH(B756,'08-05'!S:S,0),0),"")</f>
        <v/>
      </c>
      <c r="Q756" s="10" t="str">
        <f>IFERROR(INDEX('08-18'!U:U,MATCH(B756,'08-18'!V:V,0),0),"")</f>
        <v/>
      </c>
      <c r="R756" s="5" t="str">
        <f>IFERROR(INDEX('09-01'!M:M,MATCH(B756,'09-01'!N:N,0),0),"")</f>
        <v/>
      </c>
      <c r="S756" s="9">
        <f t="shared" si="37"/>
        <v>1</v>
      </c>
      <c r="T756" s="44">
        <f t="shared" si="38"/>
        <v>469</v>
      </c>
      <c r="U756" s="44">
        <f t="shared" si="39"/>
        <v>469</v>
      </c>
      <c r="V756" s="44" t="str">
        <f>IFERROR(SUMPRODUCT(LARGE(G756:R756,{1;2;3;4;5})),"NA")</f>
        <v>NA</v>
      </c>
      <c r="W756" s="45" t="str">
        <f>IFERROR(SUMPRODUCT(LARGE(G756:R756,{1;2;3;4;5;6;7;8;9;10})),"NA")</f>
        <v>NA</v>
      </c>
    </row>
    <row r="757" spans="1:23" s="25" customFormat="1" x14ac:dyDescent="0.25">
      <c r="A757" s="14">
        <v>754</v>
      </c>
      <c r="B757" s="2" t="s">
        <v>3126</v>
      </c>
      <c r="C757" s="1"/>
      <c r="D757" s="1"/>
      <c r="E757" s="1"/>
      <c r="F757" s="2"/>
      <c r="G757" s="9" t="str">
        <f>IFERROR(INDEX(akva!I:I,MATCH(B757,akva!K:K,0),0),"")</f>
        <v/>
      </c>
      <c r="H757" s="10" t="str">
        <f>IFERROR(INDEX('04-07'!N:N,MATCH(B757,'04-07'!C:C,0),0),"")</f>
        <v/>
      </c>
      <c r="I757" s="10" t="str">
        <f>IFERROR(INDEX('04-21'!X:X,MATCH(B757,'04-21'!Z:Z,0),0),"")</f>
        <v/>
      </c>
      <c r="J757" s="10" t="str">
        <f>IFERROR(INDEX('04-28'!M:M,MATCH(B757,'04-28'!O:O,0),0),"")</f>
        <v/>
      </c>
      <c r="K757" s="10" t="str">
        <f>IFERROR(INDEX('05-26'!Y:Y,MATCH(B757,'05-26'!AA:AA,0),0),"")</f>
        <v/>
      </c>
      <c r="L757" s="10" t="str">
        <f>IFERROR(INDEX('06-16'!X:X,MATCH(B757,'06-16'!Z:Z,0),0),"")</f>
        <v/>
      </c>
      <c r="M757" s="10" t="str">
        <f>IFERROR(INDEX('07-08'!S:S,MATCH(B757,'07-08'!B:B,0),0),"")</f>
        <v/>
      </c>
      <c r="N757" s="10" t="str">
        <f>IFERROR(INDEX('07-21'!V:V,MATCH(B757,'07-21'!X:X,0),0),"")</f>
        <v/>
      </c>
      <c r="O757" s="10" t="str">
        <f>IFERROR(INDEX('08-04'!H:H,MATCH(B757,'08-04'!I:I,0),0),"")</f>
        <v/>
      </c>
      <c r="P757" s="10" t="str">
        <f>IFERROR(INDEX('08-05'!R:R,MATCH(B757,'08-05'!S:S,0),0),"")</f>
        <v/>
      </c>
      <c r="Q757" s="10" t="str">
        <f>IFERROR(INDEX('08-18'!U:U,MATCH(B757,'08-18'!V:V,0),0),"")</f>
        <v/>
      </c>
      <c r="R757" s="5">
        <f>IFERROR(INDEX('09-01'!M:M,MATCH(B757,'09-01'!N:N,0),0),"")</f>
        <v>469</v>
      </c>
      <c r="S757" s="9">
        <f t="shared" si="37"/>
        <v>1</v>
      </c>
      <c r="T757" s="44">
        <f t="shared" si="38"/>
        <v>469</v>
      </c>
      <c r="U757" s="44">
        <f t="shared" si="39"/>
        <v>469</v>
      </c>
      <c r="V757" s="44" t="str">
        <f>IFERROR(SUMPRODUCT(LARGE(G757:R757,{1;2;3;4;5})),"NA")</f>
        <v>NA</v>
      </c>
      <c r="W757" s="45" t="str">
        <f>IFERROR(SUMPRODUCT(LARGE(G757:R757,{1;2;3;4;5;6;7;8;9;10})),"NA")</f>
        <v>NA</v>
      </c>
    </row>
    <row r="758" spans="1:23" s="25" customFormat="1" x14ac:dyDescent="0.25">
      <c r="A758" s="14">
        <v>755</v>
      </c>
      <c r="B758" s="2" t="s">
        <v>1459</v>
      </c>
      <c r="C758" s="1"/>
      <c r="D758" s="1"/>
      <c r="E758" s="1"/>
      <c r="F758" s="2"/>
      <c r="G758" s="9" t="str">
        <f>IFERROR(INDEX(akva!I:I,MATCH(B758,akva!K:K,0),0),"")</f>
        <v/>
      </c>
      <c r="H758" s="10" t="str">
        <f>IFERROR(INDEX('04-07'!N:N,MATCH(B758,'04-07'!C:C,0),0),"")</f>
        <v/>
      </c>
      <c r="I758" s="10" t="str">
        <f>IFERROR(INDEX('04-21'!X:X,MATCH(B758,'04-21'!Z:Z,0),0),"")</f>
        <v/>
      </c>
      <c r="J758" s="10">
        <f>IFERROR(INDEX('04-28'!M:M,MATCH(B758,'04-28'!O:O,0),0),"")</f>
        <v>466</v>
      </c>
      <c r="K758" s="10" t="str">
        <f>IFERROR(INDEX('05-26'!Y:Y,MATCH(B758,'05-26'!AA:AA,0),0),"")</f>
        <v/>
      </c>
      <c r="L758" s="10" t="str">
        <f>IFERROR(INDEX('06-16'!X:X,MATCH(B758,'06-16'!Z:Z,0),0),"")</f>
        <v/>
      </c>
      <c r="M758" s="10" t="str">
        <f>IFERROR(INDEX('07-08'!S:S,MATCH(B758,'07-08'!B:B,0),0),"")</f>
        <v/>
      </c>
      <c r="N758" s="10" t="str">
        <f>IFERROR(INDEX('07-21'!V:V,MATCH(B758,'07-21'!X:X,0),0),"")</f>
        <v/>
      </c>
      <c r="O758" s="10" t="str">
        <f>IFERROR(INDEX('08-04'!H:H,MATCH(B758,'08-04'!I:I,0),0),"")</f>
        <v/>
      </c>
      <c r="P758" s="10" t="str">
        <f>IFERROR(INDEX('08-05'!R:R,MATCH(B758,'08-05'!S:S,0),0),"")</f>
        <v/>
      </c>
      <c r="Q758" s="10" t="str">
        <f>IFERROR(INDEX('08-18'!U:U,MATCH(B758,'08-18'!V:V,0),0),"")</f>
        <v/>
      </c>
      <c r="R758" s="5" t="str">
        <f>IFERROR(INDEX('09-01'!M:M,MATCH(B758,'09-01'!N:N,0),0),"")</f>
        <v/>
      </c>
      <c r="S758" s="9">
        <f t="shared" si="37"/>
        <v>1</v>
      </c>
      <c r="T758" s="44">
        <f t="shared" si="38"/>
        <v>466</v>
      </c>
      <c r="U758" s="44">
        <f t="shared" si="39"/>
        <v>466</v>
      </c>
      <c r="V758" s="44" t="str">
        <f>IFERROR(SUMPRODUCT(LARGE(G758:R758,{1;2;3;4;5})),"NA")</f>
        <v>NA</v>
      </c>
      <c r="W758" s="45" t="str">
        <f>IFERROR(SUMPRODUCT(LARGE(G758:R758,{1;2;3;4;5;6;7;8;9;10})),"NA")</f>
        <v>NA</v>
      </c>
    </row>
    <row r="759" spans="1:23" s="25" customFormat="1" x14ac:dyDescent="0.25">
      <c r="A759" s="14">
        <v>756</v>
      </c>
      <c r="B759" s="2" t="s">
        <v>2338</v>
      </c>
      <c r="C759" s="1"/>
      <c r="D759" s="1"/>
      <c r="E759" s="1"/>
      <c r="F759" s="2"/>
      <c r="G759" s="9" t="str">
        <f>IFERROR(INDEX(akva!I:I,MATCH(B759,akva!K:K,0),0),"")</f>
        <v/>
      </c>
      <c r="H759" s="10" t="str">
        <f>IFERROR(INDEX('04-07'!N:N,MATCH(B759,'04-07'!C:C,0),0),"")</f>
        <v/>
      </c>
      <c r="I759" s="10" t="str">
        <f>IFERROR(INDEX('04-21'!X:X,MATCH(B759,'04-21'!Z:Z,0),0),"")</f>
        <v/>
      </c>
      <c r="J759" s="10" t="str">
        <f>IFERROR(INDEX('04-28'!M:M,MATCH(B759,'04-28'!O:O,0),0),"")</f>
        <v/>
      </c>
      <c r="K759" s="10" t="str">
        <f>IFERROR(INDEX('05-26'!Y:Y,MATCH(B759,'05-26'!AA:AA,0),0),"")</f>
        <v/>
      </c>
      <c r="L759" s="10" t="str">
        <f>IFERROR(INDEX('06-16'!X:X,MATCH(B759,'06-16'!Z:Z,0),0),"")</f>
        <v/>
      </c>
      <c r="M759" s="10" t="str">
        <f>IFERROR(INDEX('07-08'!S:S,MATCH(B759,'07-08'!B:B,0),0),"")</f>
        <v/>
      </c>
      <c r="N759" s="10">
        <f>IFERROR(INDEX('07-21'!V:V,MATCH(B759,'07-21'!X:X,0),0),"")</f>
        <v>461</v>
      </c>
      <c r="O759" s="10" t="str">
        <f>IFERROR(INDEX('08-04'!H:H,MATCH(B759,'08-04'!I:I,0),0),"")</f>
        <v/>
      </c>
      <c r="P759" s="10" t="str">
        <f>IFERROR(INDEX('08-05'!R:R,MATCH(B759,'08-05'!S:S,0),0),"")</f>
        <v/>
      </c>
      <c r="Q759" s="10" t="str">
        <f>IFERROR(INDEX('08-18'!U:U,MATCH(B759,'08-18'!V:V,0),0),"")</f>
        <v/>
      </c>
      <c r="R759" s="5" t="str">
        <f>IFERROR(INDEX('09-01'!M:M,MATCH(B759,'09-01'!N:N,0),0),"")</f>
        <v/>
      </c>
      <c r="S759" s="9">
        <f t="shared" si="37"/>
        <v>1</v>
      </c>
      <c r="T759" s="44">
        <f t="shared" si="38"/>
        <v>461</v>
      </c>
      <c r="U759" s="44">
        <f t="shared" si="39"/>
        <v>461</v>
      </c>
      <c r="V759" s="44" t="str">
        <f>IFERROR(SUMPRODUCT(LARGE(G759:R759,{1;2;3;4;5})),"NA")</f>
        <v>NA</v>
      </c>
      <c r="W759" s="45" t="str">
        <f>IFERROR(SUMPRODUCT(LARGE(G759:R759,{1;2;3;4;5;6;7;8;9;10})),"NA")</f>
        <v>NA</v>
      </c>
    </row>
    <row r="760" spans="1:23" s="25" customFormat="1" x14ac:dyDescent="0.25">
      <c r="A760" s="14">
        <v>757</v>
      </c>
      <c r="B760" s="2" t="s">
        <v>1706</v>
      </c>
      <c r="C760" s="1"/>
      <c r="D760" s="1"/>
      <c r="E760" s="1"/>
      <c r="F760" s="2"/>
      <c r="G760" s="9" t="str">
        <f>IFERROR(INDEX(akva!I:I,MATCH(B760,akva!K:K,0),0),"")</f>
        <v/>
      </c>
      <c r="H760" s="10" t="str">
        <f>IFERROR(INDEX('04-07'!N:N,MATCH(B760,'04-07'!C:C,0),0),"")</f>
        <v/>
      </c>
      <c r="I760" s="10" t="str">
        <f>IFERROR(INDEX('04-21'!X:X,MATCH(B760,'04-21'!Z:Z,0),0),"")</f>
        <v/>
      </c>
      <c r="J760" s="10" t="str">
        <f>IFERROR(INDEX('04-28'!M:M,MATCH(B760,'04-28'!O:O,0),0),"")</f>
        <v/>
      </c>
      <c r="K760" s="10">
        <f>IFERROR(INDEX('05-26'!Y:Y,MATCH(B760,'05-26'!AA:AA,0),0),"")</f>
        <v>460</v>
      </c>
      <c r="L760" s="10" t="str">
        <f>IFERROR(INDEX('06-16'!X:X,MATCH(B760,'06-16'!Z:Z,0),0),"")</f>
        <v/>
      </c>
      <c r="M760" s="10" t="str">
        <f>IFERROR(INDEX('07-08'!S:S,MATCH(B760,'07-08'!B:B,0),0),"")</f>
        <v/>
      </c>
      <c r="N760" s="10" t="str">
        <f>IFERROR(INDEX('07-21'!V:V,MATCH(B760,'07-21'!X:X,0),0),"")</f>
        <v/>
      </c>
      <c r="O760" s="10" t="str">
        <f>IFERROR(INDEX('08-04'!H:H,MATCH(B760,'08-04'!I:I,0),0),"")</f>
        <v/>
      </c>
      <c r="P760" s="10" t="str">
        <f>IFERROR(INDEX('08-05'!R:R,MATCH(B760,'08-05'!S:S,0),0),"")</f>
        <v/>
      </c>
      <c r="Q760" s="10" t="str">
        <f>IFERROR(INDEX('08-18'!U:U,MATCH(B760,'08-18'!V:V,0),0),"")</f>
        <v/>
      </c>
      <c r="R760" s="5" t="str">
        <f>IFERROR(INDEX('09-01'!M:M,MATCH(B760,'09-01'!N:N,0),0),"")</f>
        <v/>
      </c>
      <c r="S760" s="9">
        <f t="shared" si="37"/>
        <v>1</v>
      </c>
      <c r="T760" s="44">
        <f t="shared" si="38"/>
        <v>460</v>
      </c>
      <c r="U760" s="44">
        <f t="shared" si="39"/>
        <v>460</v>
      </c>
      <c r="V760" s="44" t="str">
        <f>IFERROR(SUMPRODUCT(LARGE(G760:R760,{1;2;3;4;5})),"NA")</f>
        <v>NA</v>
      </c>
      <c r="W760" s="45" t="str">
        <f>IFERROR(SUMPRODUCT(LARGE(G760:R760,{1;2;3;4;5;6;7;8;9;10})),"NA")</f>
        <v>NA</v>
      </c>
    </row>
    <row r="761" spans="1:23" s="25" customFormat="1" x14ac:dyDescent="0.25">
      <c r="A761" s="14">
        <v>758</v>
      </c>
      <c r="B761" s="2" t="s">
        <v>3127</v>
      </c>
      <c r="C761" s="1"/>
      <c r="D761" s="1"/>
      <c r="E761" s="1"/>
      <c r="F761" s="2"/>
      <c r="G761" s="9" t="str">
        <f>IFERROR(INDEX(akva!I:I,MATCH(B761,akva!K:K,0),0),"")</f>
        <v/>
      </c>
      <c r="H761" s="10" t="str">
        <f>IFERROR(INDEX('04-07'!N:N,MATCH(B761,'04-07'!C:C,0),0),"")</f>
        <v/>
      </c>
      <c r="I761" s="10" t="str">
        <f>IFERROR(INDEX('04-21'!X:X,MATCH(B761,'04-21'!Z:Z,0),0),"")</f>
        <v/>
      </c>
      <c r="J761" s="10" t="str">
        <f>IFERROR(INDEX('04-28'!M:M,MATCH(B761,'04-28'!O:O,0),0),"")</f>
        <v/>
      </c>
      <c r="K761" s="10" t="str">
        <f>IFERROR(INDEX('05-26'!Y:Y,MATCH(B761,'05-26'!AA:AA,0),0),"")</f>
        <v/>
      </c>
      <c r="L761" s="10" t="str">
        <f>IFERROR(INDEX('06-16'!X:X,MATCH(B761,'06-16'!Z:Z,0),0),"")</f>
        <v/>
      </c>
      <c r="M761" s="10" t="str">
        <f>IFERROR(INDEX('07-08'!S:S,MATCH(B761,'07-08'!B:B,0),0),"")</f>
        <v/>
      </c>
      <c r="N761" s="10" t="str">
        <f>IFERROR(INDEX('07-21'!V:V,MATCH(B761,'07-21'!X:X,0),0),"")</f>
        <v/>
      </c>
      <c r="O761" s="10" t="str">
        <f>IFERROR(INDEX('08-04'!H:H,MATCH(B761,'08-04'!I:I,0),0),"")</f>
        <v/>
      </c>
      <c r="P761" s="10" t="str">
        <f>IFERROR(INDEX('08-05'!R:R,MATCH(B761,'08-05'!S:S,0),0),"")</f>
        <v/>
      </c>
      <c r="Q761" s="10" t="str">
        <f>IFERROR(INDEX('08-18'!U:U,MATCH(B761,'08-18'!V:V,0),0),"")</f>
        <v/>
      </c>
      <c r="R761" s="5">
        <f>IFERROR(INDEX('09-01'!M:M,MATCH(B761,'09-01'!N:N,0),0),"")</f>
        <v>457</v>
      </c>
      <c r="S761" s="9">
        <f t="shared" si="37"/>
        <v>1</v>
      </c>
      <c r="T761" s="44">
        <f t="shared" si="38"/>
        <v>457</v>
      </c>
      <c r="U761" s="44">
        <f t="shared" si="39"/>
        <v>457</v>
      </c>
      <c r="V761" s="44" t="str">
        <f>IFERROR(SUMPRODUCT(LARGE(G761:R761,{1;2;3;4;5})),"NA")</f>
        <v>NA</v>
      </c>
      <c r="W761" s="45" t="str">
        <f>IFERROR(SUMPRODUCT(LARGE(G761:R761,{1;2;3;4;5;6;7;8;9;10})),"NA")</f>
        <v>NA</v>
      </c>
    </row>
    <row r="762" spans="1:23" s="25" customFormat="1" x14ac:dyDescent="0.25">
      <c r="A762" s="14">
        <v>759</v>
      </c>
      <c r="B762" s="2" t="s">
        <v>2802</v>
      </c>
      <c r="C762" s="1"/>
      <c r="D762" s="1"/>
      <c r="E762" s="1"/>
      <c r="F762" s="2"/>
      <c r="G762" s="9" t="str">
        <f>IFERROR(INDEX(akva!I:I,MATCH(B762,akva!K:K,0),0),"")</f>
        <v/>
      </c>
      <c r="H762" s="10" t="str">
        <f>IFERROR(INDEX('04-07'!N:N,MATCH(B762,'04-07'!C:C,0),0),"")</f>
        <v/>
      </c>
      <c r="I762" s="10" t="str">
        <f>IFERROR(INDEX('04-21'!X:X,MATCH(B762,'04-21'!Z:Z,0),0),"")</f>
        <v/>
      </c>
      <c r="J762" s="10" t="str">
        <f>IFERROR(INDEX('04-28'!M:M,MATCH(B762,'04-28'!O:O,0),0),"")</f>
        <v/>
      </c>
      <c r="K762" s="10" t="str">
        <f>IFERROR(INDEX('05-26'!Y:Y,MATCH(B762,'05-26'!AA:AA,0),0),"")</f>
        <v/>
      </c>
      <c r="L762" s="10" t="str">
        <f>IFERROR(INDEX('06-16'!X:X,MATCH(B762,'06-16'!Z:Z,0),0),"")</f>
        <v/>
      </c>
      <c r="M762" s="10" t="str">
        <f>IFERROR(INDEX('07-08'!S:S,MATCH(B762,'07-08'!B:B,0),0),"")</f>
        <v/>
      </c>
      <c r="N762" s="10" t="str">
        <f>IFERROR(INDEX('07-21'!V:V,MATCH(B762,'07-21'!X:X,0),0),"")</f>
        <v/>
      </c>
      <c r="O762" s="10" t="str">
        <f>IFERROR(INDEX('08-04'!H:H,MATCH(B762,'08-04'!I:I,0),0),"")</f>
        <v/>
      </c>
      <c r="P762" s="10" t="str">
        <f>IFERROR(INDEX('08-05'!R:R,MATCH(B762,'08-05'!S:S,0),0),"")</f>
        <v/>
      </c>
      <c r="Q762" s="10">
        <f>IFERROR(INDEX('08-18'!U:U,MATCH(B762,'08-18'!V:V,0),0),"")</f>
        <v>451</v>
      </c>
      <c r="R762" s="5" t="str">
        <f>IFERROR(INDEX('09-01'!M:M,MATCH(B762,'09-01'!N:N,0),0),"")</f>
        <v/>
      </c>
      <c r="S762" s="9">
        <f t="shared" si="37"/>
        <v>1</v>
      </c>
      <c r="T762" s="44">
        <f t="shared" si="38"/>
        <v>451</v>
      </c>
      <c r="U762" s="44">
        <f t="shared" si="39"/>
        <v>451</v>
      </c>
      <c r="V762" s="44" t="str">
        <f>IFERROR(SUMPRODUCT(LARGE(G762:R762,{1;2;3;4;5})),"NA")</f>
        <v>NA</v>
      </c>
      <c r="W762" s="45" t="str">
        <f>IFERROR(SUMPRODUCT(LARGE(G762:R762,{1;2;3;4;5;6;7;8;9;10})),"NA")</f>
        <v>NA</v>
      </c>
    </row>
    <row r="763" spans="1:23" s="25" customFormat="1" x14ac:dyDescent="0.25">
      <c r="A763" s="14">
        <v>760</v>
      </c>
      <c r="B763" s="2" t="s">
        <v>765</v>
      </c>
      <c r="C763" s="1"/>
      <c r="D763" s="1"/>
      <c r="E763" s="1"/>
      <c r="F763" s="2"/>
      <c r="G763" s="9">
        <f>IFERROR(INDEX(akva!I:I,MATCH(B763,akva!K:K,0),0),"")</f>
        <v>451</v>
      </c>
      <c r="H763" s="10" t="str">
        <f>IFERROR(INDEX('04-07'!N:N,MATCH(B763,'04-07'!C:C,0),0),"")</f>
        <v/>
      </c>
      <c r="I763" s="10" t="str">
        <f>IFERROR(INDEX('04-21'!X:X,MATCH(B763,'04-21'!Z:Z,0),0),"")</f>
        <v/>
      </c>
      <c r="J763" s="10" t="str">
        <f>IFERROR(INDEX('04-28'!M:M,MATCH(B763,'04-28'!O:O,0),0),"")</f>
        <v/>
      </c>
      <c r="K763" s="10" t="str">
        <f>IFERROR(INDEX('05-26'!Y:Y,MATCH(B763,'05-26'!AA:AA,0),0),"")</f>
        <v/>
      </c>
      <c r="L763" s="10" t="str">
        <f>IFERROR(INDEX('06-16'!X:X,MATCH(B763,'06-16'!Z:Z,0),0),"")</f>
        <v/>
      </c>
      <c r="M763" s="10" t="str">
        <f>IFERROR(INDEX('07-08'!S:S,MATCH(B763,'07-08'!B:B,0),0),"")</f>
        <v/>
      </c>
      <c r="N763" s="10" t="str">
        <f>IFERROR(INDEX('07-21'!V:V,MATCH(B763,'07-21'!X:X,0),0),"")</f>
        <v/>
      </c>
      <c r="O763" s="10" t="str">
        <f>IFERROR(INDEX('08-04'!H:H,MATCH(B763,'08-04'!I:I,0),0),"")</f>
        <v/>
      </c>
      <c r="P763" s="10" t="str">
        <f>IFERROR(INDEX('08-05'!R:R,MATCH(B763,'08-05'!S:S,0),0),"")</f>
        <v/>
      </c>
      <c r="Q763" s="10" t="str">
        <f>IFERROR(INDEX('08-18'!U:U,MATCH(B763,'08-18'!V:V,0),0),"")</f>
        <v/>
      </c>
      <c r="R763" s="5" t="str">
        <f>IFERROR(INDEX('09-01'!M:M,MATCH(B763,'09-01'!N:N,0),0),"")</f>
        <v/>
      </c>
      <c r="S763" s="9">
        <f t="shared" si="37"/>
        <v>1</v>
      </c>
      <c r="T763" s="44">
        <f t="shared" si="38"/>
        <v>451</v>
      </c>
      <c r="U763" s="44">
        <f t="shared" si="39"/>
        <v>451</v>
      </c>
      <c r="V763" s="44" t="str">
        <f>IFERROR(SUMPRODUCT(LARGE(G763:R763,{1;2;3;4;5})),"NA")</f>
        <v>NA</v>
      </c>
      <c r="W763" s="45" t="str">
        <f>IFERROR(SUMPRODUCT(LARGE(G763:R763,{1;2;3;4;5;6;7;8;9;10})),"NA")</f>
        <v>NA</v>
      </c>
    </row>
    <row r="764" spans="1:23" s="25" customFormat="1" x14ac:dyDescent="0.25">
      <c r="A764" s="14">
        <v>761</v>
      </c>
      <c r="B764" s="2" t="s">
        <v>3128</v>
      </c>
      <c r="C764" s="1"/>
      <c r="D764" s="1"/>
      <c r="E764" s="1"/>
      <c r="F764" s="2"/>
      <c r="G764" s="9" t="str">
        <f>IFERROR(INDEX(akva!I:I,MATCH(B764,akva!K:K,0),0),"")</f>
        <v/>
      </c>
      <c r="H764" s="10" t="str">
        <f>IFERROR(INDEX('04-07'!N:N,MATCH(B764,'04-07'!C:C,0),0),"")</f>
        <v/>
      </c>
      <c r="I764" s="10" t="str">
        <f>IFERROR(INDEX('04-21'!X:X,MATCH(B764,'04-21'!Z:Z,0),0),"")</f>
        <v/>
      </c>
      <c r="J764" s="10" t="str">
        <f>IFERROR(INDEX('04-28'!M:M,MATCH(B764,'04-28'!O:O,0),0),"")</f>
        <v/>
      </c>
      <c r="K764" s="10" t="str">
        <f>IFERROR(INDEX('05-26'!Y:Y,MATCH(B764,'05-26'!AA:AA,0),0),"")</f>
        <v/>
      </c>
      <c r="L764" s="10" t="str">
        <f>IFERROR(INDEX('06-16'!X:X,MATCH(B764,'06-16'!Z:Z,0),0),"")</f>
        <v/>
      </c>
      <c r="M764" s="10" t="str">
        <f>IFERROR(INDEX('07-08'!S:S,MATCH(B764,'07-08'!B:B,0),0),"")</f>
        <v/>
      </c>
      <c r="N764" s="10" t="str">
        <f>IFERROR(INDEX('07-21'!V:V,MATCH(B764,'07-21'!X:X,0),0),"")</f>
        <v/>
      </c>
      <c r="O764" s="10" t="str">
        <f>IFERROR(INDEX('08-04'!H:H,MATCH(B764,'08-04'!I:I,0),0),"")</f>
        <v/>
      </c>
      <c r="P764" s="10" t="str">
        <f>IFERROR(INDEX('08-05'!R:R,MATCH(B764,'08-05'!S:S,0),0),"")</f>
        <v/>
      </c>
      <c r="Q764" s="10" t="str">
        <f>IFERROR(INDEX('08-18'!U:U,MATCH(B764,'08-18'!V:V,0),0),"")</f>
        <v/>
      </c>
      <c r="R764" s="5">
        <f>IFERROR(INDEX('09-01'!M:M,MATCH(B764,'09-01'!N:N,0),0),"")</f>
        <v>450</v>
      </c>
      <c r="S764" s="9">
        <f t="shared" si="37"/>
        <v>1</v>
      </c>
      <c r="T764" s="44">
        <f t="shared" si="38"/>
        <v>450</v>
      </c>
      <c r="U764" s="44">
        <f t="shared" si="39"/>
        <v>450</v>
      </c>
      <c r="V764" s="44" t="str">
        <f>IFERROR(SUMPRODUCT(LARGE(G764:R764,{1;2;3;4;5})),"NA")</f>
        <v>NA</v>
      </c>
      <c r="W764" s="45" t="str">
        <f>IFERROR(SUMPRODUCT(LARGE(G764:R764,{1;2;3;4;5;6;7;8;9;10})),"NA")</f>
        <v>NA</v>
      </c>
    </row>
    <row r="765" spans="1:23" s="25" customFormat="1" x14ac:dyDescent="0.25">
      <c r="A765" s="14">
        <v>762</v>
      </c>
      <c r="B765" s="2" t="s">
        <v>141</v>
      </c>
      <c r="C765" s="1"/>
      <c r="D765" s="1"/>
      <c r="E765" s="1"/>
      <c r="F765" s="2"/>
      <c r="G765" s="9">
        <f>IFERROR(INDEX(akva!I:I,MATCH(B765,akva!K:K,0),0),"")</f>
        <v>449</v>
      </c>
      <c r="H765" s="10" t="str">
        <f>IFERROR(INDEX('04-07'!N:N,MATCH(B765,'04-07'!C:C,0),0),"")</f>
        <v/>
      </c>
      <c r="I765" s="10" t="str">
        <f>IFERROR(INDEX('04-21'!X:X,MATCH(B765,'04-21'!Z:Z,0),0),"")</f>
        <v/>
      </c>
      <c r="J765" s="10" t="str">
        <f>IFERROR(INDEX('04-28'!M:M,MATCH(B765,'04-28'!O:O,0),0),"")</f>
        <v/>
      </c>
      <c r="K765" s="10" t="str">
        <f>IFERROR(INDEX('05-26'!Y:Y,MATCH(B765,'05-26'!AA:AA,0),0),"")</f>
        <v/>
      </c>
      <c r="L765" s="10" t="str">
        <f>IFERROR(INDEX('06-16'!X:X,MATCH(B765,'06-16'!Z:Z,0),0),"")</f>
        <v/>
      </c>
      <c r="M765" s="10" t="str">
        <f>IFERROR(INDEX('07-08'!S:S,MATCH(B765,'07-08'!B:B,0),0),"")</f>
        <v/>
      </c>
      <c r="N765" s="10" t="str">
        <f>IFERROR(INDEX('07-21'!V:V,MATCH(B765,'07-21'!X:X,0),0),"")</f>
        <v/>
      </c>
      <c r="O765" s="10" t="str">
        <f>IFERROR(INDEX('08-04'!H:H,MATCH(B765,'08-04'!I:I,0),0),"")</f>
        <v/>
      </c>
      <c r="P765" s="10" t="str">
        <f>IFERROR(INDEX('08-05'!R:R,MATCH(B765,'08-05'!S:S,0),0),"")</f>
        <v/>
      </c>
      <c r="Q765" s="10" t="str">
        <f>IFERROR(INDEX('08-18'!U:U,MATCH(B765,'08-18'!V:V,0),0),"")</f>
        <v/>
      </c>
      <c r="R765" s="5" t="str">
        <f>IFERROR(INDEX('09-01'!M:M,MATCH(B765,'09-01'!N:N,0),0),"")</f>
        <v/>
      </c>
      <c r="S765" s="9">
        <f t="shared" si="37"/>
        <v>1</v>
      </c>
      <c r="T765" s="44">
        <f t="shared" si="38"/>
        <v>449</v>
      </c>
      <c r="U765" s="44">
        <f t="shared" si="39"/>
        <v>449</v>
      </c>
      <c r="V765" s="44" t="str">
        <f>IFERROR(SUMPRODUCT(LARGE(G765:R765,{1;2;3;4;5})),"NA")</f>
        <v>NA</v>
      </c>
      <c r="W765" s="45" t="str">
        <f>IFERROR(SUMPRODUCT(LARGE(G765:R765,{1;2;3;4;5;6;7;8;9;10})),"NA")</f>
        <v>NA</v>
      </c>
    </row>
    <row r="766" spans="1:23" s="25" customFormat="1" x14ac:dyDescent="0.25">
      <c r="A766" s="14">
        <v>763</v>
      </c>
      <c r="B766" s="2" t="s">
        <v>1928</v>
      </c>
      <c r="C766" s="1"/>
      <c r="D766" s="1"/>
      <c r="E766" s="1"/>
      <c r="F766" s="2"/>
      <c r="G766" s="9" t="str">
        <f>IFERROR(INDEX(akva!I:I,MATCH(B766,akva!K:K,0),0),"")</f>
        <v/>
      </c>
      <c r="H766" s="10" t="str">
        <f>IFERROR(INDEX('04-07'!N:N,MATCH(B766,'04-07'!C:C,0),0),"")</f>
        <v/>
      </c>
      <c r="I766" s="10" t="str">
        <f>IFERROR(INDEX('04-21'!X:X,MATCH(B766,'04-21'!Z:Z,0),0),"")</f>
        <v/>
      </c>
      <c r="J766" s="10" t="str">
        <f>IFERROR(INDEX('04-28'!M:M,MATCH(B766,'04-28'!O:O,0),0),"")</f>
        <v/>
      </c>
      <c r="K766" s="10" t="str">
        <f>IFERROR(INDEX('05-26'!Y:Y,MATCH(B766,'05-26'!AA:AA,0),0),"")</f>
        <v/>
      </c>
      <c r="L766" s="10">
        <f>IFERROR(INDEX('06-16'!X:X,MATCH(B766,'06-16'!Z:Z,0),0),"")</f>
        <v>448</v>
      </c>
      <c r="M766" s="10" t="str">
        <f>IFERROR(INDEX('07-08'!S:S,MATCH(B766,'07-08'!B:B,0),0),"")</f>
        <v/>
      </c>
      <c r="N766" s="10" t="str">
        <f>IFERROR(INDEX('07-21'!V:V,MATCH(B766,'07-21'!X:X,0),0),"")</f>
        <v/>
      </c>
      <c r="O766" s="10" t="str">
        <f>IFERROR(INDEX('08-04'!H:H,MATCH(B766,'08-04'!I:I,0),0),"")</f>
        <v/>
      </c>
      <c r="P766" s="10" t="str">
        <f>IFERROR(INDEX('08-05'!R:R,MATCH(B766,'08-05'!S:S,0),0),"")</f>
        <v/>
      </c>
      <c r="Q766" s="10" t="str">
        <f>IFERROR(INDEX('08-18'!U:U,MATCH(B766,'08-18'!V:V,0),0),"")</f>
        <v/>
      </c>
      <c r="R766" s="5" t="str">
        <f>IFERROR(INDEX('09-01'!M:M,MATCH(B766,'09-01'!N:N,0),0),"")</f>
        <v/>
      </c>
      <c r="S766" s="9">
        <f t="shared" si="37"/>
        <v>1</v>
      </c>
      <c r="T766" s="44">
        <f t="shared" si="38"/>
        <v>448</v>
      </c>
      <c r="U766" s="44">
        <f t="shared" si="39"/>
        <v>448</v>
      </c>
      <c r="V766" s="44" t="str">
        <f>IFERROR(SUMPRODUCT(LARGE(G766:R766,{1;2;3;4;5})),"NA")</f>
        <v>NA</v>
      </c>
      <c r="W766" s="45" t="str">
        <f>IFERROR(SUMPRODUCT(LARGE(G766:R766,{1;2;3;4;5;6;7;8;9;10})),"NA")</f>
        <v>NA</v>
      </c>
    </row>
    <row r="767" spans="1:23" s="25" customFormat="1" x14ac:dyDescent="0.25">
      <c r="A767" s="14">
        <v>764</v>
      </c>
      <c r="B767" s="2" t="s">
        <v>1714</v>
      </c>
      <c r="C767" s="1"/>
      <c r="D767" s="1"/>
      <c r="E767" s="1"/>
      <c r="F767" s="2"/>
      <c r="G767" s="9" t="str">
        <f>IFERROR(INDEX(akva!I:I,MATCH(B767,akva!K:K,0),0),"")</f>
        <v/>
      </c>
      <c r="H767" s="10" t="str">
        <f>IFERROR(INDEX('04-07'!N:N,MATCH(B767,'04-07'!C:C,0),0),"")</f>
        <v/>
      </c>
      <c r="I767" s="10" t="str">
        <f>IFERROR(INDEX('04-21'!X:X,MATCH(B767,'04-21'!Z:Z,0),0),"")</f>
        <v/>
      </c>
      <c r="J767" s="10" t="str">
        <f>IFERROR(INDEX('04-28'!M:M,MATCH(B767,'04-28'!O:O,0),0),"")</f>
        <v/>
      </c>
      <c r="K767" s="10">
        <f>IFERROR(INDEX('05-26'!Y:Y,MATCH(B767,'05-26'!AA:AA,0),0),"")</f>
        <v>447</v>
      </c>
      <c r="L767" s="10" t="str">
        <f>IFERROR(INDEX('06-16'!X:X,MATCH(B767,'06-16'!Z:Z,0),0),"")</f>
        <v/>
      </c>
      <c r="M767" s="10" t="str">
        <f>IFERROR(INDEX('07-08'!S:S,MATCH(B767,'07-08'!B:B,0),0),"")</f>
        <v/>
      </c>
      <c r="N767" s="10" t="str">
        <f>IFERROR(INDEX('07-21'!V:V,MATCH(B767,'07-21'!X:X,0),0),"")</f>
        <v/>
      </c>
      <c r="O767" s="10" t="str">
        <f>IFERROR(INDEX('08-04'!H:H,MATCH(B767,'08-04'!I:I,0),0),"")</f>
        <v/>
      </c>
      <c r="P767" s="10" t="str">
        <f>IFERROR(INDEX('08-05'!R:R,MATCH(B767,'08-05'!S:S,0),0),"")</f>
        <v/>
      </c>
      <c r="Q767" s="10" t="str">
        <f>IFERROR(INDEX('08-18'!U:U,MATCH(B767,'08-18'!V:V,0),0),"")</f>
        <v/>
      </c>
      <c r="R767" s="5" t="str">
        <f>IFERROR(INDEX('09-01'!M:M,MATCH(B767,'09-01'!N:N,0),0),"")</f>
        <v/>
      </c>
      <c r="S767" s="9">
        <f t="shared" si="37"/>
        <v>1</v>
      </c>
      <c r="T767" s="44">
        <f t="shared" si="38"/>
        <v>447</v>
      </c>
      <c r="U767" s="44">
        <f t="shared" si="39"/>
        <v>447</v>
      </c>
      <c r="V767" s="44" t="str">
        <f>IFERROR(SUMPRODUCT(LARGE(G767:R767,{1;2;3;4;5})),"NA")</f>
        <v>NA</v>
      </c>
      <c r="W767" s="45" t="str">
        <f>IFERROR(SUMPRODUCT(LARGE(G767:R767,{1;2;3;4;5;6;7;8;9;10})),"NA")</f>
        <v>NA</v>
      </c>
    </row>
    <row r="768" spans="1:23" s="25" customFormat="1" x14ac:dyDescent="0.25">
      <c r="A768" s="14">
        <v>765</v>
      </c>
      <c r="B768" s="2" t="s">
        <v>1452</v>
      </c>
      <c r="C768" s="1"/>
      <c r="D768" s="1"/>
      <c r="E768" s="1"/>
      <c r="F768" s="2"/>
      <c r="G768" s="9" t="str">
        <f>IFERROR(INDEX(akva!I:I,MATCH(B768,akva!K:K,0),0),"")</f>
        <v/>
      </c>
      <c r="H768" s="10" t="str">
        <f>IFERROR(INDEX('04-07'!N:N,MATCH(B768,'04-07'!C:C,0),0),"")</f>
        <v/>
      </c>
      <c r="I768" s="10" t="str">
        <f>IFERROR(INDEX('04-21'!X:X,MATCH(B768,'04-21'!Z:Z,0),0),"")</f>
        <v/>
      </c>
      <c r="J768" s="10">
        <f>IFERROR(INDEX('04-28'!M:M,MATCH(B768,'04-28'!O:O,0),0),"")</f>
        <v>445</v>
      </c>
      <c r="K768" s="10" t="str">
        <f>IFERROR(INDEX('05-26'!Y:Y,MATCH(B768,'05-26'!AA:AA,0),0),"")</f>
        <v/>
      </c>
      <c r="L768" s="10" t="str">
        <f>IFERROR(INDEX('06-16'!X:X,MATCH(B768,'06-16'!Z:Z,0),0),"")</f>
        <v/>
      </c>
      <c r="M768" s="10" t="str">
        <f>IFERROR(INDEX('07-08'!S:S,MATCH(B768,'07-08'!B:B,0),0),"")</f>
        <v/>
      </c>
      <c r="N768" s="10" t="str">
        <f>IFERROR(INDEX('07-21'!V:V,MATCH(B768,'07-21'!X:X,0),0),"")</f>
        <v/>
      </c>
      <c r="O768" s="10" t="str">
        <f>IFERROR(INDEX('08-04'!H:H,MATCH(B768,'08-04'!I:I,0),0),"")</f>
        <v/>
      </c>
      <c r="P768" s="10" t="str">
        <f>IFERROR(INDEX('08-05'!R:R,MATCH(B768,'08-05'!S:S,0),0),"")</f>
        <v/>
      </c>
      <c r="Q768" s="10" t="str">
        <f>IFERROR(INDEX('08-18'!U:U,MATCH(B768,'08-18'!V:V,0),0),"")</f>
        <v/>
      </c>
      <c r="R768" s="5" t="str">
        <f>IFERROR(INDEX('09-01'!M:M,MATCH(B768,'09-01'!N:N,0),0),"")</f>
        <v/>
      </c>
      <c r="S768" s="9">
        <f t="shared" si="37"/>
        <v>1</v>
      </c>
      <c r="T768" s="44">
        <f t="shared" si="38"/>
        <v>445</v>
      </c>
      <c r="U768" s="44">
        <f t="shared" si="39"/>
        <v>445</v>
      </c>
      <c r="V768" s="44" t="str">
        <f>IFERROR(SUMPRODUCT(LARGE(G768:R768,{1;2;3;4;5})),"NA")</f>
        <v>NA</v>
      </c>
      <c r="W768" s="45" t="str">
        <f>IFERROR(SUMPRODUCT(LARGE(G768:R768,{1;2;3;4;5;6;7;8;9;10})),"NA")</f>
        <v>NA</v>
      </c>
    </row>
    <row r="769" spans="1:23" s="25" customFormat="1" x14ac:dyDescent="0.25">
      <c r="A769" s="14">
        <v>766</v>
      </c>
      <c r="B769" s="2" t="s">
        <v>2336</v>
      </c>
      <c r="C769" s="1"/>
      <c r="D769" s="1"/>
      <c r="E769" s="1"/>
      <c r="F769" s="2"/>
      <c r="G769" s="9" t="str">
        <f>IFERROR(INDEX(akva!I:I,MATCH(B769,akva!K:K,0),0),"")</f>
        <v/>
      </c>
      <c r="H769" s="10" t="str">
        <f>IFERROR(INDEX('04-07'!N:N,MATCH(B769,'04-07'!C:C,0),0),"")</f>
        <v/>
      </c>
      <c r="I769" s="10" t="str">
        <f>IFERROR(INDEX('04-21'!X:X,MATCH(B769,'04-21'!Z:Z,0),0),"")</f>
        <v/>
      </c>
      <c r="J769" s="10" t="str">
        <f>IFERROR(INDEX('04-28'!M:M,MATCH(B769,'04-28'!O:O,0),0),"")</f>
        <v/>
      </c>
      <c r="K769" s="10" t="str">
        <f>IFERROR(INDEX('05-26'!Y:Y,MATCH(B769,'05-26'!AA:AA,0),0),"")</f>
        <v/>
      </c>
      <c r="L769" s="10" t="str">
        <f>IFERROR(INDEX('06-16'!X:X,MATCH(B769,'06-16'!Z:Z,0),0),"")</f>
        <v/>
      </c>
      <c r="M769" s="10" t="str">
        <f>IFERROR(INDEX('07-08'!S:S,MATCH(B769,'07-08'!B:B,0),0),"")</f>
        <v/>
      </c>
      <c r="N769" s="10">
        <f>IFERROR(INDEX('07-21'!V:V,MATCH(B769,'07-21'!X:X,0),0),"")</f>
        <v>443</v>
      </c>
      <c r="O769" s="10" t="str">
        <f>IFERROR(INDEX('08-04'!H:H,MATCH(B769,'08-04'!I:I,0),0),"")</f>
        <v/>
      </c>
      <c r="P769" s="10" t="str">
        <f>IFERROR(INDEX('08-05'!R:R,MATCH(B769,'08-05'!S:S,0),0),"")</f>
        <v/>
      </c>
      <c r="Q769" s="10" t="str">
        <f>IFERROR(INDEX('08-18'!U:U,MATCH(B769,'08-18'!V:V,0),0),"")</f>
        <v/>
      </c>
      <c r="R769" s="5" t="str">
        <f>IFERROR(INDEX('09-01'!M:M,MATCH(B769,'09-01'!N:N,0),0),"")</f>
        <v/>
      </c>
      <c r="S769" s="9">
        <f t="shared" si="37"/>
        <v>1</v>
      </c>
      <c r="T769" s="44">
        <f t="shared" si="38"/>
        <v>443</v>
      </c>
      <c r="U769" s="44">
        <f t="shared" si="39"/>
        <v>443</v>
      </c>
      <c r="V769" s="44" t="str">
        <f>IFERROR(SUMPRODUCT(LARGE(G769:R769,{1;2;3;4;5})),"NA")</f>
        <v>NA</v>
      </c>
      <c r="W769" s="45" t="str">
        <f>IFERROR(SUMPRODUCT(LARGE(G769:R769,{1;2;3;4;5;6;7;8;9;10})),"NA")</f>
        <v>NA</v>
      </c>
    </row>
    <row r="770" spans="1:23" s="25" customFormat="1" x14ac:dyDescent="0.25">
      <c r="A770" s="14">
        <v>767</v>
      </c>
      <c r="B770" s="2" t="s">
        <v>766</v>
      </c>
      <c r="C770" s="1"/>
      <c r="D770" s="1"/>
      <c r="E770" s="1"/>
      <c r="F770" s="2"/>
      <c r="G770" s="9">
        <f>IFERROR(INDEX(akva!I:I,MATCH(B770,akva!K:K,0),0),"")</f>
        <v>442</v>
      </c>
      <c r="H770" s="10" t="str">
        <f>IFERROR(INDEX('04-07'!N:N,MATCH(B770,'04-07'!C:C,0),0),"")</f>
        <v/>
      </c>
      <c r="I770" s="10" t="str">
        <f>IFERROR(INDEX('04-21'!X:X,MATCH(B770,'04-21'!Z:Z,0),0),"")</f>
        <v/>
      </c>
      <c r="J770" s="10" t="str">
        <f>IFERROR(INDEX('04-28'!M:M,MATCH(B770,'04-28'!O:O,0),0),"")</f>
        <v/>
      </c>
      <c r="K770" s="10" t="str">
        <f>IFERROR(INDEX('05-26'!Y:Y,MATCH(B770,'05-26'!AA:AA,0),0),"")</f>
        <v/>
      </c>
      <c r="L770" s="10" t="str">
        <f>IFERROR(INDEX('06-16'!X:X,MATCH(B770,'06-16'!Z:Z,0),0),"")</f>
        <v/>
      </c>
      <c r="M770" s="10" t="str">
        <f>IFERROR(INDEX('07-08'!S:S,MATCH(B770,'07-08'!B:B,0),0),"")</f>
        <v/>
      </c>
      <c r="N770" s="10" t="str">
        <f>IFERROR(INDEX('07-21'!V:V,MATCH(B770,'07-21'!X:X,0),0),"")</f>
        <v/>
      </c>
      <c r="O770" s="10" t="str">
        <f>IFERROR(INDEX('08-04'!H:H,MATCH(B770,'08-04'!I:I,0),0),"")</f>
        <v/>
      </c>
      <c r="P770" s="10" t="str">
        <f>IFERROR(INDEX('08-05'!R:R,MATCH(B770,'08-05'!S:S,0),0),"")</f>
        <v/>
      </c>
      <c r="Q770" s="10" t="str">
        <f>IFERROR(INDEX('08-18'!U:U,MATCH(B770,'08-18'!V:V,0),0),"")</f>
        <v/>
      </c>
      <c r="R770" s="5" t="str">
        <f>IFERROR(INDEX('09-01'!M:M,MATCH(B770,'09-01'!N:N,0),0),"")</f>
        <v/>
      </c>
      <c r="S770" s="9">
        <f t="shared" si="37"/>
        <v>1</v>
      </c>
      <c r="T770" s="44">
        <f t="shared" si="38"/>
        <v>442</v>
      </c>
      <c r="U770" s="44">
        <f t="shared" ref="U770:U848" si="40">T770/S770</f>
        <v>442</v>
      </c>
      <c r="V770" s="44" t="str">
        <f>IFERROR(SUMPRODUCT(LARGE(G770:R770,{1;2;3;4;5})),"NA")</f>
        <v>NA</v>
      </c>
      <c r="W770" s="45" t="str">
        <f>IFERROR(SUMPRODUCT(LARGE(G770:R770,{1;2;3;4;5;6;7;8;9;10})),"NA")</f>
        <v>NA</v>
      </c>
    </row>
    <row r="771" spans="1:23" s="25" customFormat="1" x14ac:dyDescent="0.25">
      <c r="A771" s="14">
        <v>768</v>
      </c>
      <c r="B771" s="2" t="s">
        <v>808</v>
      </c>
      <c r="C771" s="1"/>
      <c r="D771" s="1"/>
      <c r="E771" s="1"/>
      <c r="F771" s="2"/>
      <c r="G771" s="9">
        <f>IFERROR(INDEX(akva!I:I,MATCH(B771,akva!K:K,0),0),"")</f>
        <v>440</v>
      </c>
      <c r="H771" s="10" t="str">
        <f>IFERROR(INDEX('04-07'!N:N,MATCH(B771,'04-07'!C:C,0),0),"")</f>
        <v/>
      </c>
      <c r="I771" s="10" t="str">
        <f>IFERROR(INDEX('04-21'!X:X,MATCH(B771,'04-21'!Z:Z,0),0),"")</f>
        <v/>
      </c>
      <c r="J771" s="10" t="str">
        <f>IFERROR(INDEX('04-28'!M:M,MATCH(B771,'04-28'!O:O,0),0),"")</f>
        <v/>
      </c>
      <c r="K771" s="10" t="str">
        <f>IFERROR(INDEX('05-26'!Y:Y,MATCH(B771,'05-26'!AA:AA,0),0),"")</f>
        <v/>
      </c>
      <c r="L771" s="10" t="str">
        <f>IFERROR(INDEX('06-16'!X:X,MATCH(B771,'06-16'!Z:Z,0),0),"")</f>
        <v/>
      </c>
      <c r="M771" s="10" t="str">
        <f>IFERROR(INDEX('07-08'!S:S,MATCH(B771,'07-08'!B:B,0),0),"")</f>
        <v/>
      </c>
      <c r="N771" s="10" t="str">
        <f>IFERROR(INDEX('07-21'!V:V,MATCH(B771,'07-21'!X:X,0),0),"")</f>
        <v/>
      </c>
      <c r="O771" s="10" t="str">
        <f>IFERROR(INDEX('08-04'!H:H,MATCH(B771,'08-04'!I:I,0),0),"")</f>
        <v/>
      </c>
      <c r="P771" s="10" t="str">
        <f>IFERROR(INDEX('08-05'!R:R,MATCH(B771,'08-05'!S:S,0),0),"")</f>
        <v/>
      </c>
      <c r="Q771" s="10" t="str">
        <f>IFERROR(INDEX('08-18'!U:U,MATCH(B771,'08-18'!V:V,0),0),"")</f>
        <v/>
      </c>
      <c r="R771" s="5" t="str">
        <f>IFERROR(INDEX('09-01'!M:M,MATCH(B771,'09-01'!N:N,0),0),"")</f>
        <v/>
      </c>
      <c r="S771" s="9">
        <f t="shared" si="37"/>
        <v>1</v>
      </c>
      <c r="T771" s="44">
        <f t="shared" si="38"/>
        <v>440</v>
      </c>
      <c r="U771" s="44">
        <f t="shared" si="40"/>
        <v>440</v>
      </c>
      <c r="V771" s="44" t="str">
        <f>IFERROR(SUMPRODUCT(LARGE(G771:R771,{1;2;3;4;5})),"NA")</f>
        <v>NA</v>
      </c>
      <c r="W771" s="45" t="str">
        <f>IFERROR(SUMPRODUCT(LARGE(G771:R771,{1;2;3;4;5;6;7;8;9;10})),"NA")</f>
        <v>NA</v>
      </c>
    </row>
    <row r="772" spans="1:23" s="25" customFormat="1" x14ac:dyDescent="0.25">
      <c r="A772" s="14">
        <v>769</v>
      </c>
      <c r="B772" s="2" t="s">
        <v>3129</v>
      </c>
      <c r="C772" s="1"/>
      <c r="D772" s="1"/>
      <c r="E772" s="1"/>
      <c r="F772" s="2"/>
      <c r="G772" s="9" t="str">
        <f>IFERROR(INDEX(akva!I:I,MATCH(B772,akva!K:K,0),0),"")</f>
        <v/>
      </c>
      <c r="H772" s="10" t="str">
        <f>IFERROR(INDEX('04-07'!N:N,MATCH(B772,'04-07'!C:C,0),0),"")</f>
        <v/>
      </c>
      <c r="I772" s="10" t="str">
        <f>IFERROR(INDEX('04-21'!X:X,MATCH(B772,'04-21'!Z:Z,0),0),"")</f>
        <v/>
      </c>
      <c r="J772" s="10" t="str">
        <f>IFERROR(INDEX('04-28'!M:M,MATCH(B772,'04-28'!O:O,0),0),"")</f>
        <v/>
      </c>
      <c r="K772" s="10" t="str">
        <f>IFERROR(INDEX('05-26'!Y:Y,MATCH(B772,'05-26'!AA:AA,0),0),"")</f>
        <v/>
      </c>
      <c r="L772" s="10" t="str">
        <f>IFERROR(INDEX('06-16'!X:X,MATCH(B772,'06-16'!Z:Z,0),0),"")</f>
        <v/>
      </c>
      <c r="M772" s="10" t="str">
        <f>IFERROR(INDEX('07-08'!S:S,MATCH(B772,'07-08'!B:B,0),0),"")</f>
        <v/>
      </c>
      <c r="N772" s="10" t="str">
        <f>IFERROR(INDEX('07-21'!V:V,MATCH(B772,'07-21'!X:X,0),0),"")</f>
        <v/>
      </c>
      <c r="O772" s="10" t="str">
        <f>IFERROR(INDEX('08-04'!H:H,MATCH(B772,'08-04'!I:I,0),0),"")</f>
        <v/>
      </c>
      <c r="P772" s="10" t="str">
        <f>IFERROR(INDEX('08-05'!R:R,MATCH(B772,'08-05'!S:S,0),0),"")</f>
        <v/>
      </c>
      <c r="Q772" s="10" t="str">
        <f>IFERROR(INDEX('08-18'!U:U,MATCH(B772,'08-18'!V:V,0),0),"")</f>
        <v/>
      </c>
      <c r="R772" s="5">
        <f>IFERROR(INDEX('09-01'!M:M,MATCH(B772,'09-01'!N:N,0),0),"")</f>
        <v>440</v>
      </c>
      <c r="S772" s="9">
        <f t="shared" ref="S772:S848" si="41">COUNTIF(G772:R772,"&gt;0")</f>
        <v>1</v>
      </c>
      <c r="T772" s="44">
        <f t="shared" ref="T772:T848" si="42">SUM(G772:R772)</f>
        <v>440</v>
      </c>
      <c r="U772" s="44">
        <f t="shared" si="40"/>
        <v>440</v>
      </c>
      <c r="V772" s="44" t="str">
        <f>IFERROR(SUMPRODUCT(LARGE(G772:R772,{1;2;3;4;5})),"NA")</f>
        <v>NA</v>
      </c>
      <c r="W772" s="45" t="str">
        <f>IFERROR(SUMPRODUCT(LARGE(G772:R772,{1;2;3;4;5;6;7;8;9;10})),"NA")</f>
        <v>NA</v>
      </c>
    </row>
    <row r="773" spans="1:23" s="25" customFormat="1" x14ac:dyDescent="0.25">
      <c r="A773" s="14">
        <v>770</v>
      </c>
      <c r="B773" s="2" t="s">
        <v>1890</v>
      </c>
      <c r="C773" s="1"/>
      <c r="D773" s="1"/>
      <c r="E773" s="1"/>
      <c r="F773" s="2"/>
      <c r="G773" s="9" t="str">
        <f>IFERROR(INDEX(akva!I:I,MATCH(B773,akva!K:K,0),0),"")</f>
        <v/>
      </c>
      <c r="H773" s="10" t="str">
        <f>IFERROR(INDEX('04-07'!N:N,MATCH(B773,'04-07'!C:C,0),0),"")</f>
        <v/>
      </c>
      <c r="I773" s="10" t="str">
        <f>IFERROR(INDEX('04-21'!X:X,MATCH(B773,'04-21'!Z:Z,0),0),"")</f>
        <v/>
      </c>
      <c r="J773" s="10" t="str">
        <f>IFERROR(INDEX('04-28'!M:M,MATCH(B773,'04-28'!O:O,0),0),"")</f>
        <v/>
      </c>
      <c r="K773" s="10" t="str">
        <f>IFERROR(INDEX('05-26'!Y:Y,MATCH(B773,'05-26'!AA:AA,0),0),"")</f>
        <v/>
      </c>
      <c r="L773" s="10">
        <f>IFERROR(INDEX('06-16'!X:X,MATCH(B773,'06-16'!Z:Z,0),0),"")</f>
        <v>437</v>
      </c>
      <c r="M773" s="10" t="str">
        <f>IFERROR(INDEX('07-08'!S:S,MATCH(B773,'07-08'!B:B,0),0),"")</f>
        <v/>
      </c>
      <c r="N773" s="10" t="str">
        <f>IFERROR(INDEX('07-21'!V:V,MATCH(B773,'07-21'!X:X,0),0),"")</f>
        <v/>
      </c>
      <c r="O773" s="10" t="str">
        <f>IFERROR(INDEX('08-04'!H:H,MATCH(B773,'08-04'!I:I,0),0),"")</f>
        <v/>
      </c>
      <c r="P773" s="10" t="str">
        <f>IFERROR(INDEX('08-05'!R:R,MATCH(B773,'08-05'!S:S,0),0),"")</f>
        <v/>
      </c>
      <c r="Q773" s="10" t="str">
        <f>IFERROR(INDEX('08-18'!U:U,MATCH(B773,'08-18'!V:V,0),0),"")</f>
        <v/>
      </c>
      <c r="R773" s="5" t="str">
        <f>IFERROR(INDEX('09-01'!M:M,MATCH(B773,'09-01'!N:N,0),0),"")</f>
        <v/>
      </c>
      <c r="S773" s="9">
        <f t="shared" si="41"/>
        <v>1</v>
      </c>
      <c r="T773" s="44">
        <f t="shared" si="42"/>
        <v>437</v>
      </c>
      <c r="U773" s="44">
        <f t="shared" si="40"/>
        <v>437</v>
      </c>
      <c r="V773" s="44" t="str">
        <f>IFERROR(SUMPRODUCT(LARGE(G773:R773,{1;2;3;4;5})),"NA")</f>
        <v>NA</v>
      </c>
      <c r="W773" s="45" t="str">
        <f>IFERROR(SUMPRODUCT(LARGE(G773:R773,{1;2;3;4;5;6;7;8;9;10})),"NA")</f>
        <v>NA</v>
      </c>
    </row>
    <row r="774" spans="1:23" s="25" customFormat="1" x14ac:dyDescent="0.25">
      <c r="A774" s="14">
        <v>771</v>
      </c>
      <c r="B774" s="2" t="s">
        <v>823</v>
      </c>
      <c r="C774" s="1"/>
      <c r="D774" s="1"/>
      <c r="E774" s="1"/>
      <c r="F774" s="2"/>
      <c r="G774" s="9">
        <f>IFERROR(INDEX(akva!I:I,MATCH(B774,akva!K:K,0),0),"")</f>
        <v>434</v>
      </c>
      <c r="H774" s="10" t="str">
        <f>IFERROR(INDEX('04-07'!N:N,MATCH(B774,'04-07'!C:C,0),0),"")</f>
        <v/>
      </c>
      <c r="I774" s="10" t="str">
        <f>IFERROR(INDEX('04-21'!X:X,MATCH(B774,'04-21'!Z:Z,0),0),"")</f>
        <v/>
      </c>
      <c r="J774" s="10" t="str">
        <f>IFERROR(INDEX('04-28'!M:M,MATCH(B774,'04-28'!O:O,0),0),"")</f>
        <v/>
      </c>
      <c r="K774" s="10" t="str">
        <f>IFERROR(INDEX('05-26'!Y:Y,MATCH(B774,'05-26'!AA:AA,0),0),"")</f>
        <v/>
      </c>
      <c r="L774" s="10" t="str">
        <f>IFERROR(INDEX('06-16'!X:X,MATCH(B774,'06-16'!Z:Z,0),0),"")</f>
        <v/>
      </c>
      <c r="M774" s="10" t="str">
        <f>IFERROR(INDEX('07-08'!S:S,MATCH(B774,'07-08'!B:B,0),0),"")</f>
        <v/>
      </c>
      <c r="N774" s="10" t="str">
        <f>IFERROR(INDEX('07-21'!V:V,MATCH(B774,'07-21'!X:X,0),0),"")</f>
        <v/>
      </c>
      <c r="O774" s="10" t="str">
        <f>IFERROR(INDEX('08-04'!H:H,MATCH(B774,'08-04'!I:I,0),0),"")</f>
        <v/>
      </c>
      <c r="P774" s="10" t="str">
        <f>IFERROR(INDEX('08-05'!R:R,MATCH(B774,'08-05'!S:S,0),0),"")</f>
        <v/>
      </c>
      <c r="Q774" s="10" t="str">
        <f>IFERROR(INDEX('08-18'!U:U,MATCH(B774,'08-18'!V:V,0),0),"")</f>
        <v/>
      </c>
      <c r="R774" s="5" t="str">
        <f>IFERROR(INDEX('09-01'!M:M,MATCH(B774,'09-01'!N:N,0),0),"")</f>
        <v/>
      </c>
      <c r="S774" s="9">
        <f t="shared" si="41"/>
        <v>1</v>
      </c>
      <c r="T774" s="44">
        <f t="shared" si="42"/>
        <v>434</v>
      </c>
      <c r="U774" s="44">
        <f t="shared" si="40"/>
        <v>434</v>
      </c>
      <c r="V774" s="44" t="str">
        <f>IFERROR(SUMPRODUCT(LARGE(G774:R774,{1;2;3;4;5})),"NA")</f>
        <v>NA</v>
      </c>
      <c r="W774" s="45" t="str">
        <f>IFERROR(SUMPRODUCT(LARGE(G774:R774,{1;2;3;4;5;6;7;8;9;10})),"NA")</f>
        <v>NA</v>
      </c>
    </row>
    <row r="775" spans="1:23" s="25" customFormat="1" x14ac:dyDescent="0.25">
      <c r="A775" s="14">
        <v>772</v>
      </c>
      <c r="B775" s="2" t="s">
        <v>1445</v>
      </c>
      <c r="C775" s="1"/>
      <c r="D775" s="1"/>
      <c r="E775" s="1"/>
      <c r="F775" s="2"/>
      <c r="G775" s="9" t="str">
        <f>IFERROR(INDEX(akva!I:I,MATCH(B775,akva!K:K,0),0),"")</f>
        <v/>
      </c>
      <c r="H775" s="10" t="str">
        <f>IFERROR(INDEX('04-07'!N:N,MATCH(B775,'04-07'!C:C,0),0),"")</f>
        <v/>
      </c>
      <c r="I775" s="10" t="str">
        <f>IFERROR(INDEX('04-21'!X:X,MATCH(B775,'04-21'!Z:Z,0),0),"")</f>
        <v/>
      </c>
      <c r="J775" s="10">
        <f>IFERROR(INDEX('04-28'!M:M,MATCH(B775,'04-28'!O:O,0),0),"")</f>
        <v>433</v>
      </c>
      <c r="K775" s="10" t="str">
        <f>IFERROR(INDEX('05-26'!Y:Y,MATCH(B775,'05-26'!AA:AA,0),0),"")</f>
        <v/>
      </c>
      <c r="L775" s="10" t="str">
        <f>IFERROR(INDEX('06-16'!X:X,MATCH(B775,'06-16'!Z:Z,0),0),"")</f>
        <v/>
      </c>
      <c r="M775" s="10" t="str">
        <f>IFERROR(INDEX('07-08'!S:S,MATCH(B775,'07-08'!B:B,0),0),"")</f>
        <v/>
      </c>
      <c r="N775" s="10" t="str">
        <f>IFERROR(INDEX('07-21'!V:V,MATCH(B775,'07-21'!X:X,0),0),"")</f>
        <v/>
      </c>
      <c r="O775" s="10" t="str">
        <f>IFERROR(INDEX('08-04'!H:H,MATCH(B775,'08-04'!I:I,0),0),"")</f>
        <v/>
      </c>
      <c r="P775" s="10" t="str">
        <f>IFERROR(INDEX('08-05'!R:R,MATCH(B775,'08-05'!S:S,0),0),"")</f>
        <v/>
      </c>
      <c r="Q775" s="10" t="str">
        <f>IFERROR(INDEX('08-18'!U:U,MATCH(B775,'08-18'!V:V,0),0),"")</f>
        <v/>
      </c>
      <c r="R775" s="5" t="str">
        <f>IFERROR(INDEX('09-01'!M:M,MATCH(B775,'09-01'!N:N,0),0),"")</f>
        <v/>
      </c>
      <c r="S775" s="9">
        <f t="shared" si="41"/>
        <v>1</v>
      </c>
      <c r="T775" s="44">
        <f t="shared" si="42"/>
        <v>433</v>
      </c>
      <c r="U775" s="44">
        <f t="shared" si="40"/>
        <v>433</v>
      </c>
      <c r="V775" s="44" t="str">
        <f>IFERROR(SUMPRODUCT(LARGE(G775:R775,{1;2;3;4;5})),"NA")</f>
        <v>NA</v>
      </c>
      <c r="W775" s="45" t="str">
        <f>IFERROR(SUMPRODUCT(LARGE(G775:R775,{1;2;3;4;5;6;7;8;9;10})),"NA")</f>
        <v>NA</v>
      </c>
    </row>
    <row r="776" spans="1:23" s="25" customFormat="1" x14ac:dyDescent="0.25">
      <c r="A776" s="14">
        <v>773</v>
      </c>
      <c r="B776" s="2" t="s">
        <v>2186</v>
      </c>
      <c r="C776" s="1"/>
      <c r="D776" s="1"/>
      <c r="E776" s="1"/>
      <c r="F776" s="2"/>
      <c r="G776" s="9" t="str">
        <f>IFERROR(INDEX(akva!I:I,MATCH(B776,akva!K:K,0),0),"")</f>
        <v/>
      </c>
      <c r="H776" s="10" t="str">
        <f>IFERROR(INDEX('04-07'!N:N,MATCH(B776,'04-07'!C:C,0),0),"")</f>
        <v/>
      </c>
      <c r="I776" s="10" t="str">
        <f>IFERROR(INDEX('04-21'!X:X,MATCH(B776,'04-21'!Z:Z,0),0),"")</f>
        <v/>
      </c>
      <c r="J776" s="10" t="str">
        <f>IFERROR(INDEX('04-28'!M:M,MATCH(B776,'04-28'!O:O,0),0),"")</f>
        <v/>
      </c>
      <c r="K776" s="10" t="str">
        <f>IFERROR(INDEX('05-26'!Y:Y,MATCH(B776,'05-26'!AA:AA,0),0),"")</f>
        <v/>
      </c>
      <c r="L776" s="10" t="str">
        <f>IFERROR(INDEX('06-16'!X:X,MATCH(B776,'06-16'!Z:Z,0),0),"")</f>
        <v/>
      </c>
      <c r="M776" s="10">
        <f>IFERROR(INDEX('07-08'!S:S,MATCH(B776,'07-08'!B:B,0),0),"")</f>
        <v>0</v>
      </c>
      <c r="N776" s="10" t="str">
        <f>IFERROR(INDEX('07-21'!V:V,MATCH(B776,'07-21'!X:X,0),0),"")</f>
        <v/>
      </c>
      <c r="O776" s="10" t="str">
        <f>IFERROR(INDEX('08-04'!H:H,MATCH(B776,'08-04'!I:I,0),0),"")</f>
        <v/>
      </c>
      <c r="P776" s="10" t="str">
        <f>IFERROR(INDEX('08-05'!R:R,MATCH(B776,'08-05'!S:S,0),0),"")</f>
        <v/>
      </c>
      <c r="Q776" s="10" t="str">
        <f>IFERROR(INDEX('08-18'!U:U,MATCH(B776,'08-18'!V:V,0),0),"")</f>
        <v/>
      </c>
      <c r="R776" s="5">
        <f>IFERROR(INDEX('09-01'!M:M,MATCH(B776,'09-01'!N:N,0),0),"")</f>
        <v>423</v>
      </c>
      <c r="S776" s="9">
        <f t="shared" si="41"/>
        <v>1</v>
      </c>
      <c r="T776" s="44">
        <f t="shared" si="42"/>
        <v>423</v>
      </c>
      <c r="U776" s="44">
        <f t="shared" si="40"/>
        <v>423</v>
      </c>
      <c r="V776" s="44" t="str">
        <f>IFERROR(SUMPRODUCT(LARGE(G776:R776,{1;2;3;4;5})),"NA")</f>
        <v>NA</v>
      </c>
      <c r="W776" s="45" t="str">
        <f>IFERROR(SUMPRODUCT(LARGE(G776:R776,{1;2;3;4;5;6;7;8;9;10})),"NA")</f>
        <v>NA</v>
      </c>
    </row>
    <row r="777" spans="1:23" s="25" customFormat="1" x14ac:dyDescent="0.25">
      <c r="A777" s="14">
        <v>774</v>
      </c>
      <c r="B777" s="2" t="s">
        <v>2836</v>
      </c>
      <c r="C777" s="1"/>
      <c r="D777" s="1"/>
      <c r="E777" s="1"/>
      <c r="F777" s="2"/>
      <c r="G777" s="9" t="str">
        <f>IFERROR(INDEX(akva!I:I,MATCH(B777,akva!K:K,0),0),"")</f>
        <v/>
      </c>
      <c r="H777" s="10" t="str">
        <f>IFERROR(INDEX('04-07'!N:N,MATCH(B777,'04-07'!C:C,0),0),"")</f>
        <v/>
      </c>
      <c r="I777" s="10" t="str">
        <f>IFERROR(INDEX('04-21'!X:X,MATCH(B777,'04-21'!Z:Z,0),0),"")</f>
        <v/>
      </c>
      <c r="J777" s="10" t="str">
        <f>IFERROR(INDEX('04-28'!M:M,MATCH(B777,'04-28'!O:O,0),0),"")</f>
        <v/>
      </c>
      <c r="K777" s="10" t="str">
        <f>IFERROR(INDEX('05-26'!Y:Y,MATCH(B777,'05-26'!AA:AA,0),0),"")</f>
        <v/>
      </c>
      <c r="L777" s="10" t="str">
        <f>IFERROR(INDEX('06-16'!X:X,MATCH(B777,'06-16'!Z:Z,0),0),"")</f>
        <v/>
      </c>
      <c r="M777" s="10" t="str">
        <f>IFERROR(INDEX('07-08'!S:S,MATCH(B777,'07-08'!B:B,0),0),"")</f>
        <v/>
      </c>
      <c r="N777" s="10" t="str">
        <f>IFERROR(INDEX('07-21'!V:V,MATCH(B777,'07-21'!X:X,0),0),"")</f>
        <v/>
      </c>
      <c r="O777" s="10" t="str">
        <f>IFERROR(INDEX('08-04'!H:H,MATCH(B777,'08-04'!I:I,0),0),"")</f>
        <v/>
      </c>
      <c r="P777" s="10" t="str">
        <f>IFERROR(INDEX('08-05'!R:R,MATCH(B777,'08-05'!S:S,0),0),"")</f>
        <v/>
      </c>
      <c r="Q777" s="10">
        <f>IFERROR(INDEX('08-18'!U:U,MATCH(B777,'08-18'!V:V,0),0),"")</f>
        <v>420</v>
      </c>
      <c r="R777" s="5" t="str">
        <f>IFERROR(INDEX('09-01'!M:M,MATCH(B777,'09-01'!N:N,0),0),"")</f>
        <v/>
      </c>
      <c r="S777" s="9">
        <f t="shared" si="41"/>
        <v>1</v>
      </c>
      <c r="T777" s="44">
        <f t="shared" si="42"/>
        <v>420</v>
      </c>
      <c r="U777" s="44">
        <f t="shared" si="40"/>
        <v>420</v>
      </c>
      <c r="V777" s="44" t="str">
        <f>IFERROR(SUMPRODUCT(LARGE(G777:R777,{1;2;3;4;5})),"NA")</f>
        <v>NA</v>
      </c>
      <c r="W777" s="45" t="str">
        <f>IFERROR(SUMPRODUCT(LARGE(G777:R777,{1;2;3;4;5;6;7;8;9;10})),"NA")</f>
        <v>NA</v>
      </c>
    </row>
    <row r="778" spans="1:23" s="25" customFormat="1" x14ac:dyDescent="0.25">
      <c r="A778" s="14">
        <v>775</v>
      </c>
      <c r="B778" s="2" t="s">
        <v>2814</v>
      </c>
      <c r="C778" s="1"/>
      <c r="D778" s="1"/>
      <c r="E778" s="1"/>
      <c r="F778" s="2"/>
      <c r="G778" s="9" t="str">
        <f>IFERROR(INDEX(akva!I:I,MATCH(B778,akva!K:K,0),0),"")</f>
        <v/>
      </c>
      <c r="H778" s="10" t="str">
        <f>IFERROR(INDEX('04-07'!N:N,MATCH(B778,'04-07'!C:C,0),0),"")</f>
        <v/>
      </c>
      <c r="I778" s="10" t="str">
        <f>IFERROR(INDEX('04-21'!X:X,MATCH(B778,'04-21'!Z:Z,0),0),"")</f>
        <v/>
      </c>
      <c r="J778" s="10" t="str">
        <f>IFERROR(INDEX('04-28'!M:M,MATCH(B778,'04-28'!O:O,0),0),"")</f>
        <v/>
      </c>
      <c r="K778" s="10" t="str">
        <f>IFERROR(INDEX('05-26'!Y:Y,MATCH(B778,'05-26'!AA:AA,0),0),"")</f>
        <v/>
      </c>
      <c r="L778" s="10" t="str">
        <f>IFERROR(INDEX('06-16'!X:X,MATCH(B778,'06-16'!Z:Z,0),0),"")</f>
        <v/>
      </c>
      <c r="M778" s="10" t="str">
        <f>IFERROR(INDEX('07-08'!S:S,MATCH(B778,'07-08'!B:B,0),0),"")</f>
        <v/>
      </c>
      <c r="N778" s="10" t="str">
        <f>IFERROR(INDEX('07-21'!V:V,MATCH(B778,'07-21'!X:X,0),0),"")</f>
        <v/>
      </c>
      <c r="O778" s="10" t="str">
        <f>IFERROR(INDEX('08-04'!H:H,MATCH(B778,'08-04'!I:I,0),0),"")</f>
        <v/>
      </c>
      <c r="P778" s="10" t="str">
        <f>IFERROR(INDEX('08-05'!R:R,MATCH(B778,'08-05'!S:S,0),0),"")</f>
        <v/>
      </c>
      <c r="Q778" s="10">
        <f>IFERROR(INDEX('08-18'!U:U,MATCH(B778,'08-18'!V:V,0),0),"")</f>
        <v>416</v>
      </c>
      <c r="R778" s="5" t="str">
        <f>IFERROR(INDEX('09-01'!M:M,MATCH(B778,'09-01'!N:N,0),0),"")</f>
        <v/>
      </c>
      <c r="S778" s="9">
        <f t="shared" si="41"/>
        <v>1</v>
      </c>
      <c r="T778" s="44">
        <f t="shared" si="42"/>
        <v>416</v>
      </c>
      <c r="U778" s="44">
        <f t="shared" si="40"/>
        <v>416</v>
      </c>
      <c r="V778" s="44" t="str">
        <f>IFERROR(SUMPRODUCT(LARGE(G778:R778,{1;2;3;4;5})),"NA")</f>
        <v>NA</v>
      </c>
      <c r="W778" s="45" t="str">
        <f>IFERROR(SUMPRODUCT(LARGE(G778:R778,{1;2;3;4;5;6;7;8;9;10})),"NA")</f>
        <v>NA</v>
      </c>
    </row>
    <row r="779" spans="1:23" s="25" customFormat="1" x14ac:dyDescent="0.25">
      <c r="A779" s="14">
        <v>776</v>
      </c>
      <c r="B779" s="2" t="s">
        <v>768</v>
      </c>
      <c r="C779" s="1"/>
      <c r="D779" s="1"/>
      <c r="E779" s="1"/>
      <c r="F779" s="2"/>
      <c r="G779" s="9">
        <f>IFERROR(INDEX(akva!I:I,MATCH(B779,akva!K:K,0),0),"")</f>
        <v>415</v>
      </c>
      <c r="H779" s="10" t="str">
        <f>IFERROR(INDEX('04-07'!N:N,MATCH(B779,'04-07'!C:C,0),0),"")</f>
        <v/>
      </c>
      <c r="I779" s="10" t="str">
        <f>IFERROR(INDEX('04-21'!X:X,MATCH(B779,'04-21'!Z:Z,0),0),"")</f>
        <v/>
      </c>
      <c r="J779" s="10" t="str">
        <f>IFERROR(INDEX('04-28'!M:M,MATCH(B779,'04-28'!O:O,0),0),"")</f>
        <v/>
      </c>
      <c r="K779" s="10" t="str">
        <f>IFERROR(INDEX('05-26'!Y:Y,MATCH(B779,'05-26'!AA:AA,0),0),"")</f>
        <v/>
      </c>
      <c r="L779" s="10" t="str">
        <f>IFERROR(INDEX('06-16'!X:X,MATCH(B779,'06-16'!Z:Z,0),0),"")</f>
        <v/>
      </c>
      <c r="M779" s="10" t="str">
        <f>IFERROR(INDEX('07-08'!S:S,MATCH(B779,'07-08'!B:B,0),0),"")</f>
        <v/>
      </c>
      <c r="N779" s="10" t="str">
        <f>IFERROR(INDEX('07-21'!V:V,MATCH(B779,'07-21'!X:X,0),0),"")</f>
        <v/>
      </c>
      <c r="O779" s="10" t="str">
        <f>IFERROR(INDEX('08-04'!H:H,MATCH(B779,'08-04'!I:I,0),0),"")</f>
        <v/>
      </c>
      <c r="P779" s="10" t="str">
        <f>IFERROR(INDEX('08-05'!R:R,MATCH(B779,'08-05'!S:S,0),0),"")</f>
        <v/>
      </c>
      <c r="Q779" s="10" t="str">
        <f>IFERROR(INDEX('08-18'!U:U,MATCH(B779,'08-18'!V:V,0),0),"")</f>
        <v/>
      </c>
      <c r="R779" s="5" t="str">
        <f>IFERROR(INDEX('09-01'!M:M,MATCH(B779,'09-01'!N:N,0),0),"")</f>
        <v/>
      </c>
      <c r="S779" s="9">
        <f t="shared" si="41"/>
        <v>1</v>
      </c>
      <c r="T779" s="44">
        <f t="shared" si="42"/>
        <v>415</v>
      </c>
      <c r="U779" s="44">
        <f t="shared" si="40"/>
        <v>415</v>
      </c>
      <c r="V779" s="44" t="str">
        <f>IFERROR(SUMPRODUCT(LARGE(G779:R779,{1;2;3;4;5})),"NA")</f>
        <v>NA</v>
      </c>
      <c r="W779" s="45" t="str">
        <f>IFERROR(SUMPRODUCT(LARGE(G779:R779,{1;2;3;4;5;6;7;8;9;10})),"NA")</f>
        <v>NA</v>
      </c>
    </row>
    <row r="780" spans="1:23" s="25" customFormat="1" x14ac:dyDescent="0.25">
      <c r="A780" s="14">
        <v>777</v>
      </c>
      <c r="B780" s="2" t="s">
        <v>1396</v>
      </c>
      <c r="C780" s="1"/>
      <c r="D780" s="1"/>
      <c r="E780" s="1"/>
      <c r="F780" s="2"/>
      <c r="G780" s="9" t="str">
        <f>IFERROR(INDEX(akva!I:I,MATCH(B780,akva!K:K,0),0),"")</f>
        <v/>
      </c>
      <c r="H780" s="10" t="str">
        <f>IFERROR(INDEX('04-07'!N:N,MATCH(B780,'04-07'!C:C,0),0),"")</f>
        <v/>
      </c>
      <c r="I780" s="10" t="str">
        <f>IFERROR(INDEX('04-21'!X:X,MATCH(B780,'04-21'!Z:Z,0),0),"")</f>
        <v/>
      </c>
      <c r="J780" s="10">
        <f>IFERROR(INDEX('04-28'!M:M,MATCH(B780,'04-28'!O:O,0),0),"")</f>
        <v>412</v>
      </c>
      <c r="K780" s="10" t="str">
        <f>IFERROR(INDEX('05-26'!Y:Y,MATCH(B780,'05-26'!AA:AA,0),0),"")</f>
        <v/>
      </c>
      <c r="L780" s="10" t="str">
        <f>IFERROR(INDEX('06-16'!X:X,MATCH(B780,'06-16'!Z:Z,0),0),"")</f>
        <v/>
      </c>
      <c r="M780" s="10" t="str">
        <f>IFERROR(INDEX('07-08'!S:S,MATCH(B780,'07-08'!B:B,0),0),"")</f>
        <v/>
      </c>
      <c r="N780" s="10" t="str">
        <f>IFERROR(INDEX('07-21'!V:V,MATCH(B780,'07-21'!X:X,0),0),"")</f>
        <v/>
      </c>
      <c r="O780" s="10" t="str">
        <f>IFERROR(INDEX('08-04'!H:H,MATCH(B780,'08-04'!I:I,0),0),"")</f>
        <v/>
      </c>
      <c r="P780" s="10" t="str">
        <f>IFERROR(INDEX('08-05'!R:R,MATCH(B780,'08-05'!S:S,0),0),"")</f>
        <v/>
      </c>
      <c r="Q780" s="10" t="str">
        <f>IFERROR(INDEX('08-18'!U:U,MATCH(B780,'08-18'!V:V,0),0),"")</f>
        <v/>
      </c>
      <c r="R780" s="5" t="str">
        <f>IFERROR(INDEX('09-01'!M:M,MATCH(B780,'09-01'!N:N,0),0),"")</f>
        <v/>
      </c>
      <c r="S780" s="9">
        <f t="shared" si="41"/>
        <v>1</v>
      </c>
      <c r="T780" s="44">
        <f t="shared" si="42"/>
        <v>412</v>
      </c>
      <c r="U780" s="44">
        <f t="shared" si="40"/>
        <v>412</v>
      </c>
      <c r="V780" s="44" t="str">
        <f>IFERROR(SUMPRODUCT(LARGE(G780:R780,{1;2;3;4;5})),"NA")</f>
        <v>NA</v>
      </c>
      <c r="W780" s="45" t="str">
        <f>IFERROR(SUMPRODUCT(LARGE(G780:R780,{1;2;3;4;5;6;7;8;9;10})),"NA")</f>
        <v>NA</v>
      </c>
    </row>
    <row r="781" spans="1:23" s="25" customFormat="1" x14ac:dyDescent="0.25">
      <c r="A781" s="14">
        <v>778</v>
      </c>
      <c r="B781" s="2" t="s">
        <v>3130</v>
      </c>
      <c r="C781" s="1"/>
      <c r="D781" s="1"/>
      <c r="E781" s="1"/>
      <c r="F781" s="2"/>
      <c r="G781" s="9" t="str">
        <f>IFERROR(INDEX(akva!I:I,MATCH(B781,akva!K:K,0),0),"")</f>
        <v/>
      </c>
      <c r="H781" s="10" t="str">
        <f>IFERROR(INDEX('04-07'!N:N,MATCH(B781,'04-07'!C:C,0),0),"")</f>
        <v/>
      </c>
      <c r="I781" s="10" t="str">
        <f>IFERROR(INDEX('04-21'!X:X,MATCH(B781,'04-21'!Z:Z,0),0),"")</f>
        <v/>
      </c>
      <c r="J781" s="10" t="str">
        <f>IFERROR(INDEX('04-28'!M:M,MATCH(B781,'04-28'!O:O,0),0),"")</f>
        <v/>
      </c>
      <c r="K781" s="10" t="str">
        <f>IFERROR(INDEX('05-26'!Y:Y,MATCH(B781,'05-26'!AA:AA,0),0),"")</f>
        <v/>
      </c>
      <c r="L781" s="10" t="str">
        <f>IFERROR(INDEX('06-16'!X:X,MATCH(B781,'06-16'!Z:Z,0),0),"")</f>
        <v/>
      </c>
      <c r="M781" s="10" t="str">
        <f>IFERROR(INDEX('07-08'!S:S,MATCH(B781,'07-08'!B:B,0),0),"")</f>
        <v/>
      </c>
      <c r="N781" s="10" t="str">
        <f>IFERROR(INDEX('07-21'!V:V,MATCH(B781,'07-21'!X:X,0),0),"")</f>
        <v/>
      </c>
      <c r="O781" s="10" t="str">
        <f>IFERROR(INDEX('08-04'!H:H,MATCH(B781,'08-04'!I:I,0),0),"")</f>
        <v/>
      </c>
      <c r="P781" s="10" t="str">
        <f>IFERROR(INDEX('08-05'!R:R,MATCH(B781,'08-05'!S:S,0),0),"")</f>
        <v/>
      </c>
      <c r="Q781" s="10" t="str">
        <f>IFERROR(INDEX('08-18'!U:U,MATCH(B781,'08-18'!V:V,0),0),"")</f>
        <v/>
      </c>
      <c r="R781" s="5">
        <f>IFERROR(INDEX('09-01'!M:M,MATCH(B781,'09-01'!N:N,0),0),"")</f>
        <v>409</v>
      </c>
      <c r="S781" s="9">
        <f t="shared" si="41"/>
        <v>1</v>
      </c>
      <c r="T781" s="44">
        <f t="shared" si="42"/>
        <v>409</v>
      </c>
      <c r="U781" s="44">
        <f t="shared" si="40"/>
        <v>409</v>
      </c>
      <c r="V781" s="44" t="str">
        <f>IFERROR(SUMPRODUCT(LARGE(G781:R781,{1;2;3;4;5})),"NA")</f>
        <v>NA</v>
      </c>
      <c r="W781" s="45" t="str">
        <f>IFERROR(SUMPRODUCT(LARGE(G781:R781,{1;2;3;4;5;6;7;8;9;10})),"NA")</f>
        <v>NA</v>
      </c>
    </row>
    <row r="782" spans="1:23" s="25" customFormat="1" x14ac:dyDescent="0.25">
      <c r="A782" s="14">
        <v>779</v>
      </c>
      <c r="B782" s="2" t="s">
        <v>749</v>
      </c>
      <c r="C782" s="1"/>
      <c r="D782" s="1"/>
      <c r="E782" s="1"/>
      <c r="F782" s="2"/>
      <c r="G782" s="9">
        <f>IFERROR(INDEX(akva!I:I,MATCH(B782,akva!K:K,0),0),"")</f>
        <v>398</v>
      </c>
      <c r="H782" s="10" t="str">
        <f>IFERROR(INDEX('04-07'!N:N,MATCH(B782,'04-07'!C:C,0),0),"")</f>
        <v/>
      </c>
      <c r="I782" s="10" t="str">
        <f>IFERROR(INDEX('04-21'!X:X,MATCH(B782,'04-21'!Z:Z,0),0),"")</f>
        <v/>
      </c>
      <c r="J782" s="10" t="str">
        <f>IFERROR(INDEX('04-28'!M:M,MATCH(B782,'04-28'!O:O,0),0),"")</f>
        <v/>
      </c>
      <c r="K782" s="10" t="str">
        <f>IFERROR(INDEX('05-26'!Y:Y,MATCH(B782,'05-26'!AA:AA,0),0),"")</f>
        <v/>
      </c>
      <c r="L782" s="10" t="str">
        <f>IFERROR(INDEX('06-16'!X:X,MATCH(B782,'06-16'!Z:Z,0),0),"")</f>
        <v/>
      </c>
      <c r="M782" s="10" t="str">
        <f>IFERROR(INDEX('07-08'!S:S,MATCH(B782,'07-08'!B:B,0),0),"")</f>
        <v/>
      </c>
      <c r="N782" s="10" t="str">
        <f>IFERROR(INDEX('07-21'!V:V,MATCH(B782,'07-21'!X:X,0),0),"")</f>
        <v/>
      </c>
      <c r="O782" s="10" t="str">
        <f>IFERROR(INDEX('08-04'!H:H,MATCH(B782,'08-04'!I:I,0),0),"")</f>
        <v/>
      </c>
      <c r="P782" s="10" t="str">
        <f>IFERROR(INDEX('08-05'!R:R,MATCH(B782,'08-05'!S:S,0),0),"")</f>
        <v/>
      </c>
      <c r="Q782" s="10" t="str">
        <f>IFERROR(INDEX('08-18'!U:U,MATCH(B782,'08-18'!V:V,0),0),"")</f>
        <v/>
      </c>
      <c r="R782" s="5" t="str">
        <f>IFERROR(INDEX('09-01'!M:M,MATCH(B782,'09-01'!N:N,0),0),"")</f>
        <v/>
      </c>
      <c r="S782" s="9">
        <f t="shared" si="41"/>
        <v>1</v>
      </c>
      <c r="T782" s="44">
        <f t="shared" si="42"/>
        <v>398</v>
      </c>
      <c r="U782" s="44">
        <f t="shared" si="40"/>
        <v>398</v>
      </c>
      <c r="V782" s="44" t="str">
        <f>IFERROR(SUMPRODUCT(LARGE(G782:R782,{1;2;3;4;5})),"NA")</f>
        <v>NA</v>
      </c>
      <c r="W782" s="45" t="str">
        <f>IFERROR(SUMPRODUCT(LARGE(G782:R782,{1;2;3;4;5;6;7;8;9;10})),"NA")</f>
        <v>NA</v>
      </c>
    </row>
    <row r="783" spans="1:23" s="25" customFormat="1" x14ac:dyDescent="0.25">
      <c r="A783" s="14">
        <v>780</v>
      </c>
      <c r="B783" s="2" t="s">
        <v>750</v>
      </c>
      <c r="C783" s="1"/>
      <c r="D783" s="1"/>
      <c r="E783" s="1"/>
      <c r="F783" s="2"/>
      <c r="G783" s="9">
        <f>IFERROR(INDEX(akva!I:I,MATCH(B783,akva!K:K,0),0),"")</f>
        <v>391</v>
      </c>
      <c r="H783" s="10" t="str">
        <f>IFERROR(INDEX('04-07'!N:N,MATCH(B783,'04-07'!C:C,0),0),"")</f>
        <v/>
      </c>
      <c r="I783" s="10" t="str">
        <f>IFERROR(INDEX('04-21'!X:X,MATCH(B783,'04-21'!Z:Z,0),0),"")</f>
        <v/>
      </c>
      <c r="J783" s="10" t="str">
        <f>IFERROR(INDEX('04-28'!M:M,MATCH(B783,'04-28'!O:O,0),0),"")</f>
        <v/>
      </c>
      <c r="K783" s="10" t="str">
        <f>IFERROR(INDEX('05-26'!Y:Y,MATCH(B783,'05-26'!AA:AA,0),0),"")</f>
        <v/>
      </c>
      <c r="L783" s="10" t="str">
        <f>IFERROR(INDEX('06-16'!X:X,MATCH(B783,'06-16'!Z:Z,0),0),"")</f>
        <v/>
      </c>
      <c r="M783" s="10" t="str">
        <f>IFERROR(INDEX('07-08'!S:S,MATCH(B783,'07-08'!B:B,0),0),"")</f>
        <v/>
      </c>
      <c r="N783" s="10" t="str">
        <f>IFERROR(INDEX('07-21'!V:V,MATCH(B783,'07-21'!X:X,0),0),"")</f>
        <v/>
      </c>
      <c r="O783" s="10" t="str">
        <f>IFERROR(INDEX('08-04'!H:H,MATCH(B783,'08-04'!I:I,0),0),"")</f>
        <v/>
      </c>
      <c r="P783" s="10" t="str">
        <f>IFERROR(INDEX('08-05'!R:R,MATCH(B783,'08-05'!S:S,0),0),"")</f>
        <v/>
      </c>
      <c r="Q783" s="10" t="str">
        <f>IFERROR(INDEX('08-18'!U:U,MATCH(B783,'08-18'!V:V,0),0),"")</f>
        <v/>
      </c>
      <c r="R783" s="5" t="str">
        <f>IFERROR(INDEX('09-01'!M:M,MATCH(B783,'09-01'!N:N,0),0),"")</f>
        <v/>
      </c>
      <c r="S783" s="9">
        <f t="shared" si="41"/>
        <v>1</v>
      </c>
      <c r="T783" s="44">
        <f t="shared" si="42"/>
        <v>391</v>
      </c>
      <c r="U783" s="44">
        <f t="shared" si="40"/>
        <v>391</v>
      </c>
      <c r="V783" s="44" t="str">
        <f>IFERROR(SUMPRODUCT(LARGE(G783:R783,{1;2;3;4;5})),"NA")</f>
        <v>NA</v>
      </c>
      <c r="W783" s="45" t="str">
        <f>IFERROR(SUMPRODUCT(LARGE(G783:R783,{1;2;3;4;5;6;7;8;9;10})),"NA")</f>
        <v>NA</v>
      </c>
    </row>
    <row r="784" spans="1:23" s="25" customFormat="1" x14ac:dyDescent="0.25">
      <c r="A784" s="14">
        <v>781</v>
      </c>
      <c r="B784" s="2" t="s">
        <v>751</v>
      </c>
      <c r="C784" s="1"/>
      <c r="D784" s="1"/>
      <c r="E784" s="1"/>
      <c r="F784" s="2"/>
      <c r="G784" s="9">
        <f>IFERROR(INDEX(akva!I:I,MATCH(B784,akva!K:K,0),0),"")</f>
        <v>387</v>
      </c>
      <c r="H784" s="10" t="str">
        <f>IFERROR(INDEX('04-07'!N:N,MATCH(B784,'04-07'!C:C,0),0),"")</f>
        <v/>
      </c>
      <c r="I784" s="10" t="str">
        <f>IFERROR(INDEX('04-21'!X:X,MATCH(B784,'04-21'!Z:Z,0),0),"")</f>
        <v/>
      </c>
      <c r="J784" s="10" t="str">
        <f>IFERROR(INDEX('04-28'!M:M,MATCH(B784,'04-28'!O:O,0),0),"")</f>
        <v/>
      </c>
      <c r="K784" s="10" t="str">
        <f>IFERROR(INDEX('05-26'!Y:Y,MATCH(B784,'05-26'!AA:AA,0),0),"")</f>
        <v/>
      </c>
      <c r="L784" s="10" t="str">
        <f>IFERROR(INDEX('06-16'!X:X,MATCH(B784,'06-16'!Z:Z,0),0),"")</f>
        <v/>
      </c>
      <c r="M784" s="10" t="str">
        <f>IFERROR(INDEX('07-08'!S:S,MATCH(B784,'07-08'!B:B,0),0),"")</f>
        <v/>
      </c>
      <c r="N784" s="10" t="str">
        <f>IFERROR(INDEX('07-21'!V:V,MATCH(B784,'07-21'!X:X,0),0),"")</f>
        <v/>
      </c>
      <c r="O784" s="10" t="str">
        <f>IFERROR(INDEX('08-04'!H:H,MATCH(B784,'08-04'!I:I,0),0),"")</f>
        <v/>
      </c>
      <c r="P784" s="10" t="str">
        <f>IFERROR(INDEX('08-05'!R:R,MATCH(B784,'08-05'!S:S,0),0),"")</f>
        <v/>
      </c>
      <c r="Q784" s="10" t="str">
        <f>IFERROR(INDEX('08-18'!U:U,MATCH(B784,'08-18'!V:V,0),0),"")</f>
        <v/>
      </c>
      <c r="R784" s="5" t="str">
        <f>IFERROR(INDEX('09-01'!M:M,MATCH(B784,'09-01'!N:N,0),0),"")</f>
        <v/>
      </c>
      <c r="S784" s="9">
        <f t="shared" si="41"/>
        <v>1</v>
      </c>
      <c r="T784" s="44">
        <f t="shared" si="42"/>
        <v>387</v>
      </c>
      <c r="U784" s="44">
        <f t="shared" si="40"/>
        <v>387</v>
      </c>
      <c r="V784" s="44" t="str">
        <f>IFERROR(SUMPRODUCT(LARGE(G784:R784,{1;2;3;4;5})),"NA")</f>
        <v>NA</v>
      </c>
      <c r="W784" s="45" t="str">
        <f>IFERROR(SUMPRODUCT(LARGE(G784:R784,{1;2;3;4;5;6;7;8;9;10})),"NA")</f>
        <v>NA</v>
      </c>
    </row>
    <row r="785" spans="1:23" s="25" customFormat="1" x14ac:dyDescent="0.25">
      <c r="A785" s="14">
        <v>782</v>
      </c>
      <c r="B785" s="2" t="s">
        <v>3131</v>
      </c>
      <c r="C785" s="1"/>
      <c r="D785" s="1"/>
      <c r="E785" s="1"/>
      <c r="F785" s="2"/>
      <c r="G785" s="9" t="str">
        <f>IFERROR(INDEX(akva!I:I,MATCH(B785,akva!K:K,0),0),"")</f>
        <v/>
      </c>
      <c r="H785" s="10" t="str">
        <f>IFERROR(INDEX('04-07'!N:N,MATCH(B785,'04-07'!C:C,0),0),"")</f>
        <v/>
      </c>
      <c r="I785" s="10" t="str">
        <f>IFERROR(INDEX('04-21'!X:X,MATCH(B785,'04-21'!Z:Z,0),0),"")</f>
        <v/>
      </c>
      <c r="J785" s="10" t="str">
        <f>IFERROR(INDEX('04-28'!M:M,MATCH(B785,'04-28'!O:O,0),0),"")</f>
        <v/>
      </c>
      <c r="K785" s="10" t="str">
        <f>IFERROR(INDEX('05-26'!Y:Y,MATCH(B785,'05-26'!AA:AA,0),0),"")</f>
        <v/>
      </c>
      <c r="L785" s="10" t="str">
        <f>IFERROR(INDEX('06-16'!X:X,MATCH(B785,'06-16'!Z:Z,0),0),"")</f>
        <v/>
      </c>
      <c r="M785" s="10" t="str">
        <f>IFERROR(INDEX('07-08'!S:S,MATCH(B785,'07-08'!B:B,0),0),"")</f>
        <v/>
      </c>
      <c r="N785" s="10" t="str">
        <f>IFERROR(INDEX('07-21'!V:V,MATCH(B785,'07-21'!X:X,0),0),"")</f>
        <v/>
      </c>
      <c r="O785" s="10" t="str">
        <f>IFERROR(INDEX('08-04'!H:H,MATCH(B785,'08-04'!I:I,0),0),"")</f>
        <v/>
      </c>
      <c r="P785" s="10" t="str">
        <f>IFERROR(INDEX('08-05'!R:R,MATCH(B785,'08-05'!S:S,0),0),"")</f>
        <v/>
      </c>
      <c r="Q785" s="10" t="str">
        <f>IFERROR(INDEX('08-18'!U:U,MATCH(B785,'08-18'!V:V,0),0),"")</f>
        <v/>
      </c>
      <c r="R785" s="5">
        <f>IFERROR(INDEX('09-01'!M:M,MATCH(B785,'09-01'!N:N,0),0),"")</f>
        <v>387</v>
      </c>
      <c r="S785" s="9">
        <f t="shared" si="41"/>
        <v>1</v>
      </c>
      <c r="T785" s="44">
        <f t="shared" si="42"/>
        <v>387</v>
      </c>
      <c r="U785" s="44">
        <f t="shared" si="40"/>
        <v>387</v>
      </c>
      <c r="V785" s="44" t="str">
        <f>IFERROR(SUMPRODUCT(LARGE(G785:R785,{1;2;3;4;5})),"NA")</f>
        <v>NA</v>
      </c>
      <c r="W785" s="45" t="str">
        <f>IFERROR(SUMPRODUCT(LARGE(G785:R785,{1;2;3;4;5;6;7;8;9;10})),"NA")</f>
        <v>NA</v>
      </c>
    </row>
    <row r="786" spans="1:23" s="25" customFormat="1" x14ac:dyDescent="0.25">
      <c r="A786" s="14">
        <v>783</v>
      </c>
      <c r="B786" s="2" t="s">
        <v>1482</v>
      </c>
      <c r="C786" s="1"/>
      <c r="D786" s="1"/>
      <c r="E786" s="1"/>
      <c r="F786" s="2"/>
      <c r="G786" s="9" t="str">
        <f>IFERROR(INDEX(akva!I:I,MATCH(B786,akva!K:K,0),0),"")</f>
        <v/>
      </c>
      <c r="H786" s="10" t="str">
        <f>IFERROR(INDEX('04-07'!N:N,MATCH(B786,'04-07'!C:C,0),0),"")</f>
        <v/>
      </c>
      <c r="I786" s="10" t="str">
        <f>IFERROR(INDEX('04-21'!X:X,MATCH(B786,'04-21'!Z:Z,0),0),"")</f>
        <v/>
      </c>
      <c r="J786" s="10">
        <f>IFERROR(INDEX('04-28'!M:M,MATCH(B786,'04-28'!O:O,0),0),"")</f>
        <v>364</v>
      </c>
      <c r="K786" s="10" t="str">
        <f>IFERROR(INDEX('05-26'!Y:Y,MATCH(B786,'05-26'!AA:AA,0),0),"")</f>
        <v/>
      </c>
      <c r="L786" s="10" t="str">
        <f>IFERROR(INDEX('06-16'!X:X,MATCH(B786,'06-16'!Z:Z,0),0),"")</f>
        <v/>
      </c>
      <c r="M786" s="10" t="str">
        <f>IFERROR(INDEX('07-08'!S:S,MATCH(B786,'07-08'!B:B,0),0),"")</f>
        <v/>
      </c>
      <c r="N786" s="10" t="str">
        <f>IFERROR(INDEX('07-21'!V:V,MATCH(B786,'07-21'!X:X,0),0),"")</f>
        <v/>
      </c>
      <c r="O786" s="10" t="str">
        <f>IFERROR(INDEX('08-04'!H:H,MATCH(B786,'08-04'!I:I,0),0),"")</f>
        <v/>
      </c>
      <c r="P786" s="10" t="str">
        <f>IFERROR(INDEX('08-05'!R:R,MATCH(B786,'08-05'!S:S,0),0),"")</f>
        <v/>
      </c>
      <c r="Q786" s="10" t="str">
        <f>IFERROR(INDEX('08-18'!U:U,MATCH(B786,'08-18'!V:V,0),0),"")</f>
        <v/>
      </c>
      <c r="R786" s="5" t="str">
        <f>IFERROR(INDEX('09-01'!M:M,MATCH(B786,'09-01'!N:N,0),0),"")</f>
        <v/>
      </c>
      <c r="S786" s="9">
        <f t="shared" si="41"/>
        <v>1</v>
      </c>
      <c r="T786" s="44">
        <f t="shared" si="42"/>
        <v>364</v>
      </c>
      <c r="U786" s="44">
        <f t="shared" si="40"/>
        <v>364</v>
      </c>
      <c r="V786" s="44" t="str">
        <f>IFERROR(SUMPRODUCT(LARGE(G786:R786,{1;2;3;4;5})),"NA")</f>
        <v>NA</v>
      </c>
      <c r="W786" s="45" t="str">
        <f>IFERROR(SUMPRODUCT(LARGE(G786:R786,{1;2;3;4;5;6;7;8;9;10})),"NA")</f>
        <v>NA</v>
      </c>
    </row>
    <row r="787" spans="1:23" s="25" customFormat="1" x14ac:dyDescent="0.25">
      <c r="A787" s="14">
        <v>784</v>
      </c>
      <c r="B787" s="2" t="s">
        <v>1570</v>
      </c>
      <c r="C787" s="1"/>
      <c r="D787" s="1"/>
      <c r="E787" s="1"/>
      <c r="F787" s="2"/>
      <c r="G787" s="9" t="str">
        <f>IFERROR(INDEX(akva!I:I,MATCH(B787,akva!K:K,0),0),"")</f>
        <v/>
      </c>
      <c r="H787" s="10" t="str">
        <f>IFERROR(INDEX('04-07'!N:N,MATCH(B787,'04-07'!C:C,0),0),"")</f>
        <v/>
      </c>
      <c r="I787" s="10" t="str">
        <f>IFERROR(INDEX('04-21'!X:X,MATCH(B787,'04-21'!Z:Z,0),0),"")</f>
        <v/>
      </c>
      <c r="J787" s="10">
        <f>IFERROR(INDEX('04-28'!M:M,MATCH(B787,'04-28'!O:O,0),0),"")</f>
        <v>358</v>
      </c>
      <c r="K787" s="10" t="str">
        <f>IFERROR(INDEX('05-26'!Y:Y,MATCH(B787,'05-26'!AA:AA,0),0),"")</f>
        <v/>
      </c>
      <c r="L787" s="10" t="str">
        <f>IFERROR(INDEX('06-16'!X:X,MATCH(B787,'06-16'!Z:Z,0),0),"")</f>
        <v/>
      </c>
      <c r="M787" s="10" t="str">
        <f>IFERROR(INDEX('07-08'!S:S,MATCH(B787,'07-08'!B:B,0),0),"")</f>
        <v/>
      </c>
      <c r="N787" s="10" t="str">
        <f>IFERROR(INDEX('07-21'!V:V,MATCH(B787,'07-21'!X:X,0),0),"")</f>
        <v/>
      </c>
      <c r="O787" s="10" t="str">
        <f>IFERROR(INDEX('08-04'!H:H,MATCH(B787,'08-04'!I:I,0),0),"")</f>
        <v/>
      </c>
      <c r="P787" s="10" t="str">
        <f>IFERROR(INDEX('08-05'!R:R,MATCH(B787,'08-05'!S:S,0),0),"")</f>
        <v/>
      </c>
      <c r="Q787" s="10" t="str">
        <f>IFERROR(INDEX('08-18'!U:U,MATCH(B787,'08-18'!V:V,0),0),"")</f>
        <v/>
      </c>
      <c r="R787" s="5" t="str">
        <f>IFERROR(INDEX('09-01'!M:M,MATCH(B787,'09-01'!N:N,0),0),"")</f>
        <v/>
      </c>
      <c r="S787" s="9">
        <f t="shared" si="41"/>
        <v>1</v>
      </c>
      <c r="T787" s="44">
        <f t="shared" si="42"/>
        <v>358</v>
      </c>
      <c r="U787" s="44">
        <f t="shared" si="40"/>
        <v>358</v>
      </c>
      <c r="V787" s="44" t="str">
        <f>IFERROR(SUMPRODUCT(LARGE(G787:R787,{1;2;3;4;5})),"NA")</f>
        <v>NA</v>
      </c>
      <c r="W787" s="45" t="str">
        <f>IFERROR(SUMPRODUCT(LARGE(G787:R787,{1;2;3;4;5;6;7;8;9;10})),"NA")</f>
        <v>NA</v>
      </c>
    </row>
    <row r="788" spans="1:23" s="25" customFormat="1" x14ac:dyDescent="0.25">
      <c r="A788" s="14">
        <v>785</v>
      </c>
      <c r="B788" s="2" t="s">
        <v>752</v>
      </c>
      <c r="C788" s="1"/>
      <c r="D788" s="1"/>
      <c r="E788" s="1"/>
      <c r="F788" s="2"/>
      <c r="G788" s="9">
        <f>IFERROR(INDEX(akva!I:I,MATCH(B788,akva!K:K,0),0),"")</f>
        <v>357</v>
      </c>
      <c r="H788" s="10" t="str">
        <f>IFERROR(INDEX('04-07'!N:N,MATCH(B788,'04-07'!C:C,0),0),"")</f>
        <v/>
      </c>
      <c r="I788" s="10" t="str">
        <f>IFERROR(INDEX('04-21'!X:X,MATCH(B788,'04-21'!Z:Z,0),0),"")</f>
        <v/>
      </c>
      <c r="J788" s="10" t="str">
        <f>IFERROR(INDEX('04-28'!M:M,MATCH(B788,'04-28'!O:O,0),0),"")</f>
        <v/>
      </c>
      <c r="K788" s="10" t="str">
        <f>IFERROR(INDEX('05-26'!Y:Y,MATCH(B788,'05-26'!AA:AA,0),0),"")</f>
        <v/>
      </c>
      <c r="L788" s="10" t="str">
        <f>IFERROR(INDEX('06-16'!X:X,MATCH(B788,'06-16'!Z:Z,0),0),"")</f>
        <v/>
      </c>
      <c r="M788" s="10" t="str">
        <f>IFERROR(INDEX('07-08'!S:S,MATCH(B788,'07-08'!B:B,0),0),"")</f>
        <v/>
      </c>
      <c r="N788" s="10" t="str">
        <f>IFERROR(INDEX('07-21'!V:V,MATCH(B788,'07-21'!X:X,0),0),"")</f>
        <v/>
      </c>
      <c r="O788" s="10" t="str">
        <f>IFERROR(INDEX('08-04'!H:H,MATCH(B788,'08-04'!I:I,0),0),"")</f>
        <v/>
      </c>
      <c r="P788" s="10" t="str">
        <f>IFERROR(INDEX('08-05'!R:R,MATCH(B788,'08-05'!S:S,0),0),"")</f>
        <v/>
      </c>
      <c r="Q788" s="10" t="str">
        <f>IFERROR(INDEX('08-18'!U:U,MATCH(B788,'08-18'!V:V,0),0),"")</f>
        <v/>
      </c>
      <c r="R788" s="5" t="str">
        <f>IFERROR(INDEX('09-01'!M:M,MATCH(B788,'09-01'!N:N,0),0),"")</f>
        <v/>
      </c>
      <c r="S788" s="9">
        <f t="shared" si="41"/>
        <v>1</v>
      </c>
      <c r="T788" s="44">
        <f t="shared" si="42"/>
        <v>357</v>
      </c>
      <c r="U788" s="44">
        <f t="shared" si="40"/>
        <v>357</v>
      </c>
      <c r="V788" s="44" t="str">
        <f>IFERROR(SUMPRODUCT(LARGE(G788:R788,{1;2;3;4;5})),"NA")</f>
        <v>NA</v>
      </c>
      <c r="W788" s="45" t="str">
        <f>IFERROR(SUMPRODUCT(LARGE(G788:R788,{1;2;3;4;5;6;7;8;9;10})),"NA")</f>
        <v>NA</v>
      </c>
    </row>
    <row r="789" spans="1:23" s="25" customFormat="1" x14ac:dyDescent="0.25">
      <c r="A789" s="14">
        <v>786</v>
      </c>
      <c r="B789" s="2" t="s">
        <v>144</v>
      </c>
      <c r="C789" s="1"/>
      <c r="D789" s="1"/>
      <c r="E789" s="1"/>
      <c r="F789" s="2"/>
      <c r="G789" s="9">
        <f>IFERROR(INDEX(akva!I:I,MATCH(B789,akva!K:K,0),0),"")</f>
        <v>350</v>
      </c>
      <c r="H789" s="10" t="str">
        <f>IFERROR(INDEX('04-07'!N:N,MATCH(B789,'04-07'!C:C,0),0),"")</f>
        <v/>
      </c>
      <c r="I789" s="10" t="str">
        <f>IFERROR(INDEX('04-21'!X:X,MATCH(B789,'04-21'!Z:Z,0),0),"")</f>
        <v/>
      </c>
      <c r="J789" s="10" t="str">
        <f>IFERROR(INDEX('04-28'!M:M,MATCH(B789,'04-28'!O:O,0),0),"")</f>
        <v/>
      </c>
      <c r="K789" s="10" t="str">
        <f>IFERROR(INDEX('05-26'!Y:Y,MATCH(B789,'05-26'!AA:AA,0),0),"")</f>
        <v/>
      </c>
      <c r="L789" s="10" t="str">
        <f>IFERROR(INDEX('06-16'!X:X,MATCH(B789,'06-16'!Z:Z,0),0),"")</f>
        <v/>
      </c>
      <c r="M789" s="10" t="str">
        <f>IFERROR(INDEX('07-08'!S:S,MATCH(B789,'07-08'!B:B,0),0),"")</f>
        <v/>
      </c>
      <c r="N789" s="10" t="str">
        <f>IFERROR(INDEX('07-21'!V:V,MATCH(B789,'07-21'!X:X,0),0),"")</f>
        <v/>
      </c>
      <c r="O789" s="10" t="str">
        <f>IFERROR(INDEX('08-04'!H:H,MATCH(B789,'08-04'!I:I,0),0),"")</f>
        <v/>
      </c>
      <c r="P789" s="10" t="str">
        <f>IFERROR(INDEX('08-05'!R:R,MATCH(B789,'08-05'!S:S,0),0),"")</f>
        <v/>
      </c>
      <c r="Q789" s="10" t="str">
        <f>IFERROR(INDEX('08-18'!U:U,MATCH(B789,'08-18'!V:V,0),0),"")</f>
        <v/>
      </c>
      <c r="R789" s="5" t="str">
        <f>IFERROR(INDEX('09-01'!M:M,MATCH(B789,'09-01'!N:N,0),0),"")</f>
        <v/>
      </c>
      <c r="S789" s="9">
        <f t="shared" si="41"/>
        <v>1</v>
      </c>
      <c r="T789" s="44">
        <f t="shared" si="42"/>
        <v>350</v>
      </c>
      <c r="U789" s="44">
        <f t="shared" si="40"/>
        <v>350</v>
      </c>
      <c r="V789" s="44" t="str">
        <f>IFERROR(SUMPRODUCT(LARGE(G789:R789,{1;2;3;4;5})),"NA")</f>
        <v>NA</v>
      </c>
      <c r="W789" s="45" t="str">
        <f>IFERROR(SUMPRODUCT(LARGE(G789:R789,{1;2;3;4;5;6;7;8;9;10})),"NA")</f>
        <v>NA</v>
      </c>
    </row>
    <row r="790" spans="1:23" s="25" customFormat="1" x14ac:dyDescent="0.25">
      <c r="A790" s="14">
        <v>787</v>
      </c>
      <c r="B790" s="2" t="s">
        <v>753</v>
      </c>
      <c r="C790" s="1"/>
      <c r="D790" s="1"/>
      <c r="E790" s="1"/>
      <c r="F790" s="2"/>
      <c r="G790" s="9">
        <f>IFERROR(INDEX(akva!I:I,MATCH(B790,akva!K:K,0),0),"")</f>
        <v>336</v>
      </c>
      <c r="H790" s="10" t="str">
        <f>IFERROR(INDEX('04-07'!N:N,MATCH(B790,'04-07'!C:C,0),0),"")</f>
        <v/>
      </c>
      <c r="I790" s="10" t="str">
        <f>IFERROR(INDEX('04-21'!X:X,MATCH(B790,'04-21'!Z:Z,0),0),"")</f>
        <v/>
      </c>
      <c r="J790" s="10" t="str">
        <f>IFERROR(INDEX('04-28'!M:M,MATCH(B790,'04-28'!O:O,0),0),"")</f>
        <v/>
      </c>
      <c r="K790" s="10" t="str">
        <f>IFERROR(INDEX('05-26'!Y:Y,MATCH(B790,'05-26'!AA:AA,0),0),"")</f>
        <v/>
      </c>
      <c r="L790" s="10" t="str">
        <f>IFERROR(INDEX('06-16'!X:X,MATCH(B790,'06-16'!Z:Z,0),0),"")</f>
        <v/>
      </c>
      <c r="M790" s="10" t="str">
        <f>IFERROR(INDEX('07-08'!S:S,MATCH(B790,'07-08'!B:B,0),0),"")</f>
        <v/>
      </c>
      <c r="N790" s="10" t="str">
        <f>IFERROR(INDEX('07-21'!V:V,MATCH(B790,'07-21'!X:X,0),0),"")</f>
        <v/>
      </c>
      <c r="O790" s="10" t="str">
        <f>IFERROR(INDEX('08-04'!H:H,MATCH(B790,'08-04'!I:I,0),0),"")</f>
        <v/>
      </c>
      <c r="P790" s="10" t="str">
        <f>IFERROR(INDEX('08-05'!R:R,MATCH(B790,'08-05'!S:S,0),0),"")</f>
        <v/>
      </c>
      <c r="Q790" s="10" t="str">
        <f>IFERROR(INDEX('08-18'!U:U,MATCH(B790,'08-18'!V:V,0),0),"")</f>
        <v/>
      </c>
      <c r="R790" s="5" t="str">
        <f>IFERROR(INDEX('09-01'!M:M,MATCH(B790,'09-01'!N:N,0),0),"")</f>
        <v/>
      </c>
      <c r="S790" s="9">
        <f t="shared" ref="S790:S843" si="43">COUNTIF(G790:R790,"&gt;0")</f>
        <v>1</v>
      </c>
      <c r="T790" s="44">
        <f t="shared" ref="T790:T843" si="44">SUM(G790:R790)</f>
        <v>336</v>
      </c>
      <c r="U790" s="44">
        <f t="shared" ref="U790:U843" si="45">T790/S790</f>
        <v>336</v>
      </c>
      <c r="V790" s="44" t="str">
        <f>IFERROR(SUMPRODUCT(LARGE(G790:R790,{1;2;3;4;5})),"NA")</f>
        <v>NA</v>
      </c>
      <c r="W790" s="45" t="str">
        <f>IFERROR(SUMPRODUCT(LARGE(G790:R790,{1;2;3;4;5;6;7;8;9;10})),"NA")</f>
        <v>NA</v>
      </c>
    </row>
    <row r="791" spans="1:23" s="25" customFormat="1" x14ac:dyDescent="0.25">
      <c r="A791" s="14">
        <v>788</v>
      </c>
      <c r="B791" s="2" t="s">
        <v>769</v>
      </c>
      <c r="C791" s="1"/>
      <c r="D791" s="1"/>
      <c r="E791" s="1"/>
      <c r="F791" s="2"/>
      <c r="G791" s="9">
        <f>IFERROR(INDEX(akva!I:I,MATCH(B791,akva!K:K,0),0),"")</f>
        <v>321</v>
      </c>
      <c r="H791" s="10" t="str">
        <f>IFERROR(INDEX('04-07'!N:N,MATCH(B791,'04-07'!C:C,0),0),"")</f>
        <v/>
      </c>
      <c r="I791" s="10" t="str">
        <f>IFERROR(INDEX('04-21'!X:X,MATCH(B791,'04-21'!Z:Z,0),0),"")</f>
        <v/>
      </c>
      <c r="J791" s="10" t="str">
        <f>IFERROR(INDEX('04-28'!M:M,MATCH(B791,'04-28'!O:O,0),0),"")</f>
        <v/>
      </c>
      <c r="K791" s="10" t="str">
        <f>IFERROR(INDEX('05-26'!Y:Y,MATCH(B791,'05-26'!AA:AA,0),0),"")</f>
        <v/>
      </c>
      <c r="L791" s="10" t="str">
        <f>IFERROR(INDEX('06-16'!X:X,MATCH(B791,'06-16'!Z:Z,0),0),"")</f>
        <v/>
      </c>
      <c r="M791" s="10" t="str">
        <f>IFERROR(INDEX('07-08'!S:S,MATCH(B791,'07-08'!B:B,0),0),"")</f>
        <v/>
      </c>
      <c r="N791" s="10" t="str">
        <f>IFERROR(INDEX('07-21'!V:V,MATCH(B791,'07-21'!X:X,0),0),"")</f>
        <v/>
      </c>
      <c r="O791" s="10" t="str">
        <f>IFERROR(INDEX('08-04'!H:H,MATCH(B791,'08-04'!I:I,0),0),"")</f>
        <v/>
      </c>
      <c r="P791" s="10" t="str">
        <f>IFERROR(INDEX('08-05'!R:R,MATCH(B791,'08-05'!S:S,0),0),"")</f>
        <v/>
      </c>
      <c r="Q791" s="10" t="str">
        <f>IFERROR(INDEX('08-18'!U:U,MATCH(B791,'08-18'!V:V,0),0),"")</f>
        <v/>
      </c>
      <c r="R791" s="5" t="str">
        <f>IFERROR(INDEX('09-01'!M:M,MATCH(B791,'09-01'!N:N,0),0),"")</f>
        <v/>
      </c>
      <c r="S791" s="9">
        <f t="shared" si="43"/>
        <v>1</v>
      </c>
      <c r="T791" s="44">
        <f t="shared" si="44"/>
        <v>321</v>
      </c>
      <c r="U791" s="44">
        <f t="shared" si="45"/>
        <v>321</v>
      </c>
      <c r="V791" s="44" t="str">
        <f>IFERROR(SUMPRODUCT(LARGE(G791:R791,{1;2;3;4;5})),"NA")</f>
        <v>NA</v>
      </c>
      <c r="W791" s="45" t="str">
        <f>IFERROR(SUMPRODUCT(LARGE(G791:R791,{1;2;3;4;5;6;7;8;9;10})),"NA")</f>
        <v>NA</v>
      </c>
    </row>
    <row r="792" spans="1:23" s="25" customFormat="1" x14ac:dyDescent="0.25">
      <c r="A792" s="14">
        <v>789</v>
      </c>
      <c r="B792" s="2" t="s">
        <v>770</v>
      </c>
      <c r="C792" s="1"/>
      <c r="D792" s="1"/>
      <c r="E792" s="1"/>
      <c r="F792" s="2"/>
      <c r="G792" s="9">
        <f>IFERROR(INDEX(akva!I:I,MATCH(B792,akva!K:K,0),0),"")</f>
        <v>318</v>
      </c>
      <c r="H792" s="10" t="str">
        <f>IFERROR(INDEX('04-07'!N:N,MATCH(B792,'04-07'!C:C,0),0),"")</f>
        <v/>
      </c>
      <c r="I792" s="10" t="str">
        <f>IFERROR(INDEX('04-21'!X:X,MATCH(B792,'04-21'!Z:Z,0),0),"")</f>
        <v/>
      </c>
      <c r="J792" s="10" t="str">
        <f>IFERROR(INDEX('04-28'!M:M,MATCH(B792,'04-28'!O:O,0),0),"")</f>
        <v/>
      </c>
      <c r="K792" s="10" t="str">
        <f>IFERROR(INDEX('05-26'!Y:Y,MATCH(B792,'05-26'!AA:AA,0),0),"")</f>
        <v/>
      </c>
      <c r="L792" s="10" t="str">
        <f>IFERROR(INDEX('06-16'!X:X,MATCH(B792,'06-16'!Z:Z,0),0),"")</f>
        <v/>
      </c>
      <c r="M792" s="10" t="str">
        <f>IFERROR(INDEX('07-08'!S:S,MATCH(B792,'07-08'!B:B,0),0),"")</f>
        <v/>
      </c>
      <c r="N792" s="10" t="str">
        <f>IFERROR(INDEX('07-21'!V:V,MATCH(B792,'07-21'!X:X,0),0),"")</f>
        <v/>
      </c>
      <c r="O792" s="10" t="str">
        <f>IFERROR(INDEX('08-04'!H:H,MATCH(B792,'08-04'!I:I,0),0),"")</f>
        <v/>
      </c>
      <c r="P792" s="10" t="str">
        <f>IFERROR(INDEX('08-05'!R:R,MATCH(B792,'08-05'!S:S,0),0),"")</f>
        <v/>
      </c>
      <c r="Q792" s="10" t="str">
        <f>IFERROR(INDEX('08-18'!U:U,MATCH(B792,'08-18'!V:V,0),0),"")</f>
        <v/>
      </c>
      <c r="R792" s="5" t="str">
        <f>IFERROR(INDEX('09-01'!M:M,MATCH(B792,'09-01'!N:N,0),0),"")</f>
        <v/>
      </c>
      <c r="S792" s="9">
        <f t="shared" si="43"/>
        <v>1</v>
      </c>
      <c r="T792" s="44">
        <f t="shared" si="44"/>
        <v>318</v>
      </c>
      <c r="U792" s="44">
        <f t="shared" si="45"/>
        <v>318</v>
      </c>
      <c r="V792" s="44" t="str">
        <f>IFERROR(SUMPRODUCT(LARGE(G792:R792,{1;2;3;4;5})),"NA")</f>
        <v>NA</v>
      </c>
      <c r="W792" s="45" t="str">
        <f>IFERROR(SUMPRODUCT(LARGE(G792:R792,{1;2;3;4;5;6;7;8;9;10})),"NA")</f>
        <v>NA</v>
      </c>
    </row>
    <row r="793" spans="1:23" s="25" customFormat="1" x14ac:dyDescent="0.25">
      <c r="A793" s="14">
        <v>790</v>
      </c>
      <c r="B793" s="2" t="s">
        <v>772</v>
      </c>
      <c r="C793" s="1"/>
      <c r="D793" s="1"/>
      <c r="E793" s="1"/>
      <c r="F793" s="2"/>
      <c r="G793" s="9">
        <f>IFERROR(INDEX(akva!I:I,MATCH(B793,akva!K:K,0),0),"")</f>
        <v>311</v>
      </c>
      <c r="H793" s="10" t="str">
        <f>IFERROR(INDEX('04-07'!N:N,MATCH(B793,'04-07'!C:C,0),0),"")</f>
        <v/>
      </c>
      <c r="I793" s="10" t="str">
        <f>IFERROR(INDEX('04-21'!X:X,MATCH(B793,'04-21'!Z:Z,0),0),"")</f>
        <v/>
      </c>
      <c r="J793" s="10" t="str">
        <f>IFERROR(INDEX('04-28'!M:M,MATCH(B793,'04-28'!O:O,0),0),"")</f>
        <v/>
      </c>
      <c r="K793" s="10" t="str">
        <f>IFERROR(INDEX('05-26'!Y:Y,MATCH(B793,'05-26'!AA:AA,0),0),"")</f>
        <v/>
      </c>
      <c r="L793" s="10" t="str">
        <f>IFERROR(INDEX('06-16'!X:X,MATCH(B793,'06-16'!Z:Z,0),0),"")</f>
        <v/>
      </c>
      <c r="M793" s="10" t="str">
        <f>IFERROR(INDEX('07-08'!S:S,MATCH(B793,'07-08'!B:B,0),0),"")</f>
        <v/>
      </c>
      <c r="N793" s="10" t="str">
        <f>IFERROR(INDEX('07-21'!V:V,MATCH(B793,'07-21'!X:X,0),0),"")</f>
        <v/>
      </c>
      <c r="O793" s="10" t="str">
        <f>IFERROR(INDEX('08-04'!H:H,MATCH(B793,'08-04'!I:I,0),0),"")</f>
        <v/>
      </c>
      <c r="P793" s="10" t="str">
        <f>IFERROR(INDEX('08-05'!R:R,MATCH(B793,'08-05'!S:S,0),0),"")</f>
        <v/>
      </c>
      <c r="Q793" s="10" t="str">
        <f>IFERROR(INDEX('08-18'!U:U,MATCH(B793,'08-18'!V:V,0),0),"")</f>
        <v/>
      </c>
      <c r="R793" s="5" t="str">
        <f>IFERROR(INDEX('09-01'!M:M,MATCH(B793,'09-01'!N:N,0),0),"")</f>
        <v/>
      </c>
      <c r="S793" s="9">
        <f t="shared" si="43"/>
        <v>1</v>
      </c>
      <c r="T793" s="44">
        <f t="shared" si="44"/>
        <v>311</v>
      </c>
      <c r="U793" s="44">
        <f t="shared" si="45"/>
        <v>311</v>
      </c>
      <c r="V793" s="44" t="str">
        <f>IFERROR(SUMPRODUCT(LARGE(G793:R793,{1;2;3;4;5})),"NA")</f>
        <v>NA</v>
      </c>
      <c r="W793" s="45" t="str">
        <f>IFERROR(SUMPRODUCT(LARGE(G793:R793,{1;2;3;4;5;6;7;8;9;10})),"NA")</f>
        <v>NA</v>
      </c>
    </row>
    <row r="794" spans="1:23" s="25" customFormat="1" x14ac:dyDescent="0.25">
      <c r="A794" s="14">
        <v>791</v>
      </c>
      <c r="B794" s="2" t="s">
        <v>771</v>
      </c>
      <c r="C794" s="1"/>
      <c r="D794" s="1"/>
      <c r="E794" s="1"/>
      <c r="F794" s="2"/>
      <c r="G794" s="9">
        <f>IFERROR(INDEX(akva!I:I,MATCH(B794,akva!K:K,0),0),"")</f>
        <v>311</v>
      </c>
      <c r="H794" s="10" t="str">
        <f>IFERROR(INDEX('04-07'!N:N,MATCH(B794,'04-07'!C:C,0),0),"")</f>
        <v/>
      </c>
      <c r="I794" s="10" t="str">
        <f>IFERROR(INDEX('04-21'!X:X,MATCH(B794,'04-21'!Z:Z,0),0),"")</f>
        <v/>
      </c>
      <c r="J794" s="10" t="str">
        <f>IFERROR(INDEX('04-28'!M:M,MATCH(B794,'04-28'!O:O,0),0),"")</f>
        <v/>
      </c>
      <c r="K794" s="10" t="str">
        <f>IFERROR(INDEX('05-26'!Y:Y,MATCH(B794,'05-26'!AA:AA,0),0),"")</f>
        <v/>
      </c>
      <c r="L794" s="10" t="str">
        <f>IFERROR(INDEX('06-16'!X:X,MATCH(B794,'06-16'!Z:Z,0),0),"")</f>
        <v/>
      </c>
      <c r="M794" s="10" t="str">
        <f>IFERROR(INDEX('07-08'!S:S,MATCH(B794,'07-08'!B:B,0),0),"")</f>
        <v/>
      </c>
      <c r="N794" s="10" t="str">
        <f>IFERROR(INDEX('07-21'!V:V,MATCH(B794,'07-21'!X:X,0),0),"")</f>
        <v/>
      </c>
      <c r="O794" s="10" t="str">
        <f>IFERROR(INDEX('08-04'!H:H,MATCH(B794,'08-04'!I:I,0),0),"")</f>
        <v/>
      </c>
      <c r="P794" s="10" t="str">
        <f>IFERROR(INDEX('08-05'!R:R,MATCH(B794,'08-05'!S:S,0),0),"")</f>
        <v/>
      </c>
      <c r="Q794" s="10" t="str">
        <f>IFERROR(INDEX('08-18'!U:U,MATCH(B794,'08-18'!V:V,0),0),"")</f>
        <v/>
      </c>
      <c r="R794" s="5" t="str">
        <f>IFERROR(INDEX('09-01'!M:M,MATCH(B794,'09-01'!N:N,0),0),"")</f>
        <v/>
      </c>
      <c r="S794" s="9">
        <f t="shared" si="43"/>
        <v>1</v>
      </c>
      <c r="T794" s="44">
        <f t="shared" si="44"/>
        <v>311</v>
      </c>
      <c r="U794" s="44">
        <f t="shared" si="45"/>
        <v>311</v>
      </c>
      <c r="V794" s="44" t="str">
        <f>IFERROR(SUMPRODUCT(LARGE(G794:R794,{1;2;3;4;5})),"NA")</f>
        <v>NA</v>
      </c>
      <c r="W794" s="45" t="str">
        <f>IFERROR(SUMPRODUCT(LARGE(G794:R794,{1;2;3;4;5;6;7;8;9;10})),"NA")</f>
        <v>NA</v>
      </c>
    </row>
    <row r="795" spans="1:23" s="25" customFormat="1" x14ac:dyDescent="0.25">
      <c r="A795" s="14">
        <v>792</v>
      </c>
      <c r="B795" s="2" t="s">
        <v>754</v>
      </c>
      <c r="C795" s="1"/>
      <c r="D795" s="1"/>
      <c r="E795" s="1"/>
      <c r="F795" s="2"/>
      <c r="G795" s="9">
        <f>IFERROR(INDEX(akva!I:I,MATCH(B795,akva!K:K,0),0),"")</f>
        <v>294</v>
      </c>
      <c r="H795" s="10" t="str">
        <f>IFERROR(INDEX('04-07'!N:N,MATCH(B795,'04-07'!C:C,0),0),"")</f>
        <v/>
      </c>
      <c r="I795" s="10" t="str">
        <f>IFERROR(INDEX('04-21'!X:X,MATCH(B795,'04-21'!Z:Z,0),0),"")</f>
        <v/>
      </c>
      <c r="J795" s="10" t="str">
        <f>IFERROR(INDEX('04-28'!M:M,MATCH(B795,'04-28'!O:O,0),0),"")</f>
        <v/>
      </c>
      <c r="K795" s="10" t="str">
        <f>IFERROR(INDEX('05-26'!Y:Y,MATCH(B795,'05-26'!AA:AA,0),0),"")</f>
        <v/>
      </c>
      <c r="L795" s="10" t="str">
        <f>IFERROR(INDEX('06-16'!X:X,MATCH(B795,'06-16'!Z:Z,0),0),"")</f>
        <v/>
      </c>
      <c r="M795" s="10" t="str">
        <f>IFERROR(INDEX('07-08'!S:S,MATCH(B795,'07-08'!B:B,0),0),"")</f>
        <v/>
      </c>
      <c r="N795" s="10" t="str">
        <f>IFERROR(INDEX('07-21'!V:V,MATCH(B795,'07-21'!X:X,0),0),"")</f>
        <v/>
      </c>
      <c r="O795" s="10" t="str">
        <f>IFERROR(INDEX('08-04'!H:H,MATCH(B795,'08-04'!I:I,0),0),"")</f>
        <v/>
      </c>
      <c r="P795" s="10" t="str">
        <f>IFERROR(INDEX('08-05'!R:R,MATCH(B795,'08-05'!S:S,0),0),"")</f>
        <v/>
      </c>
      <c r="Q795" s="10" t="str">
        <f>IFERROR(INDEX('08-18'!U:U,MATCH(B795,'08-18'!V:V,0),0),"")</f>
        <v/>
      </c>
      <c r="R795" s="5" t="str">
        <f>IFERROR(INDEX('09-01'!M:M,MATCH(B795,'09-01'!N:N,0),0),"")</f>
        <v/>
      </c>
      <c r="S795" s="9">
        <f t="shared" si="43"/>
        <v>1</v>
      </c>
      <c r="T795" s="44">
        <f t="shared" si="44"/>
        <v>294</v>
      </c>
      <c r="U795" s="44">
        <f t="shared" si="45"/>
        <v>294</v>
      </c>
      <c r="V795" s="44" t="str">
        <f>IFERROR(SUMPRODUCT(LARGE(G795:R795,{1;2;3;4;5})),"NA")</f>
        <v>NA</v>
      </c>
      <c r="W795" s="45" t="str">
        <f>IFERROR(SUMPRODUCT(LARGE(G795:R795,{1;2;3;4;5;6;7;8;9;10})),"NA")</f>
        <v>NA</v>
      </c>
    </row>
    <row r="796" spans="1:23" s="25" customFormat="1" x14ac:dyDescent="0.25">
      <c r="A796" s="14">
        <v>793</v>
      </c>
      <c r="B796" s="2" t="s">
        <v>755</v>
      </c>
      <c r="C796" s="1"/>
      <c r="D796" s="1"/>
      <c r="E796" s="1"/>
      <c r="F796" s="2"/>
      <c r="G796" s="9">
        <f>IFERROR(INDEX(akva!I:I,MATCH(B796,akva!K:K,0),0),"")</f>
        <v>288</v>
      </c>
      <c r="H796" s="10" t="str">
        <f>IFERROR(INDEX('04-07'!N:N,MATCH(B796,'04-07'!C:C,0),0),"")</f>
        <v/>
      </c>
      <c r="I796" s="10" t="str">
        <f>IFERROR(INDEX('04-21'!X:X,MATCH(B796,'04-21'!Z:Z,0),0),"")</f>
        <v/>
      </c>
      <c r="J796" s="10" t="str">
        <f>IFERROR(INDEX('04-28'!M:M,MATCH(B796,'04-28'!O:O,0),0),"")</f>
        <v/>
      </c>
      <c r="K796" s="10" t="str">
        <f>IFERROR(INDEX('05-26'!Y:Y,MATCH(B796,'05-26'!AA:AA,0),0),"")</f>
        <v/>
      </c>
      <c r="L796" s="10" t="str">
        <f>IFERROR(INDEX('06-16'!X:X,MATCH(B796,'06-16'!Z:Z,0),0),"")</f>
        <v/>
      </c>
      <c r="M796" s="10" t="str">
        <f>IFERROR(INDEX('07-08'!S:S,MATCH(B796,'07-08'!B:B,0),0),"")</f>
        <v/>
      </c>
      <c r="N796" s="10" t="str">
        <f>IFERROR(INDEX('07-21'!V:V,MATCH(B796,'07-21'!X:X,0),0),"")</f>
        <v/>
      </c>
      <c r="O796" s="10" t="str">
        <f>IFERROR(INDEX('08-04'!H:H,MATCH(B796,'08-04'!I:I,0),0),"")</f>
        <v/>
      </c>
      <c r="P796" s="10" t="str">
        <f>IFERROR(INDEX('08-05'!R:R,MATCH(B796,'08-05'!S:S,0),0),"")</f>
        <v/>
      </c>
      <c r="Q796" s="10" t="str">
        <f>IFERROR(INDEX('08-18'!U:U,MATCH(B796,'08-18'!V:V,0),0),"")</f>
        <v/>
      </c>
      <c r="R796" s="5" t="str">
        <f>IFERROR(INDEX('09-01'!M:M,MATCH(B796,'09-01'!N:N,0),0),"")</f>
        <v/>
      </c>
      <c r="S796" s="9">
        <f t="shared" si="43"/>
        <v>1</v>
      </c>
      <c r="T796" s="44">
        <f t="shared" si="44"/>
        <v>288</v>
      </c>
      <c r="U796" s="44">
        <f t="shared" si="45"/>
        <v>288</v>
      </c>
      <c r="V796" s="44" t="str">
        <f>IFERROR(SUMPRODUCT(LARGE(G796:R796,{1;2;3;4;5})),"NA")</f>
        <v>NA</v>
      </c>
      <c r="W796" s="45" t="str">
        <f>IFERROR(SUMPRODUCT(LARGE(G796:R796,{1;2;3;4;5;6;7;8;9;10})),"NA")</f>
        <v>NA</v>
      </c>
    </row>
    <row r="797" spans="1:23" s="262" customFormat="1" x14ac:dyDescent="0.25">
      <c r="A797" s="14">
        <v>794</v>
      </c>
      <c r="B797" s="2" t="s">
        <v>773</v>
      </c>
      <c r="C797" s="1"/>
      <c r="D797" s="1"/>
      <c r="E797" s="1"/>
      <c r="F797" s="2"/>
      <c r="G797" s="9">
        <f>IFERROR(INDEX(akva!I:I,MATCH(B797,akva!K:K,0),0),"")</f>
        <v>272</v>
      </c>
      <c r="H797" s="10" t="str">
        <f>IFERROR(INDEX('04-07'!N:N,MATCH(B797,'04-07'!C:C,0),0),"")</f>
        <v/>
      </c>
      <c r="I797" s="10" t="str">
        <f>IFERROR(INDEX('04-21'!X:X,MATCH(B797,'04-21'!Z:Z,0),0),"")</f>
        <v/>
      </c>
      <c r="J797" s="10" t="str">
        <f>IFERROR(INDEX('04-28'!M:M,MATCH(B797,'04-28'!O:O,0),0),"")</f>
        <v/>
      </c>
      <c r="K797" s="10" t="str">
        <f>IFERROR(INDEX('05-26'!Y:Y,MATCH(B797,'05-26'!AA:AA,0),0),"")</f>
        <v/>
      </c>
      <c r="L797" s="10" t="str">
        <f>IFERROR(INDEX('06-16'!X:X,MATCH(B797,'06-16'!Z:Z,0),0),"")</f>
        <v/>
      </c>
      <c r="M797" s="10" t="str">
        <f>IFERROR(INDEX('07-08'!S:S,MATCH(B797,'07-08'!B:B,0),0),"")</f>
        <v/>
      </c>
      <c r="N797" s="10" t="str">
        <f>IFERROR(INDEX('07-21'!V:V,MATCH(B797,'07-21'!X:X,0),0),"")</f>
        <v/>
      </c>
      <c r="O797" s="10" t="str">
        <f>IFERROR(INDEX('08-04'!H:H,MATCH(B797,'08-04'!I:I,0),0),"")</f>
        <v/>
      </c>
      <c r="P797" s="10" t="str">
        <f>IFERROR(INDEX('08-05'!R:R,MATCH(B797,'08-05'!S:S,0),0),"")</f>
        <v/>
      </c>
      <c r="Q797" s="10" t="str">
        <f>IFERROR(INDEX('08-18'!U:U,MATCH(B797,'08-18'!V:V,0),0),"")</f>
        <v/>
      </c>
      <c r="R797" s="5" t="str">
        <f>IFERROR(INDEX('09-01'!M:M,MATCH(B797,'09-01'!N:N,0),0),"")</f>
        <v/>
      </c>
      <c r="S797" s="9">
        <f t="shared" si="43"/>
        <v>1</v>
      </c>
      <c r="T797" s="44">
        <f t="shared" si="44"/>
        <v>272</v>
      </c>
      <c r="U797" s="44">
        <f t="shared" si="45"/>
        <v>272</v>
      </c>
      <c r="V797" s="44" t="str">
        <f>IFERROR(SUMPRODUCT(LARGE(G797:R797,{1;2;3;4;5})),"NA")</f>
        <v>NA</v>
      </c>
      <c r="W797" s="45" t="str">
        <f>IFERROR(SUMPRODUCT(LARGE(G797:R797,{1;2;3;4;5;6;7;8;9;10})),"NA")</f>
        <v>NA</v>
      </c>
    </row>
    <row r="798" spans="1:23" s="262" customFormat="1" x14ac:dyDescent="0.25">
      <c r="A798" s="14">
        <v>795</v>
      </c>
      <c r="B798" s="2" t="s">
        <v>756</v>
      </c>
      <c r="C798" s="1"/>
      <c r="D798" s="1"/>
      <c r="E798" s="1"/>
      <c r="F798" s="2"/>
      <c r="G798" s="9">
        <f>IFERROR(INDEX(akva!I:I,MATCH(B798,akva!K:K,0),0),"")</f>
        <v>267</v>
      </c>
      <c r="H798" s="10" t="str">
        <f>IFERROR(INDEX('04-07'!N:N,MATCH(B798,'04-07'!C:C,0),0),"")</f>
        <v/>
      </c>
      <c r="I798" s="10" t="str">
        <f>IFERROR(INDEX('04-21'!X:X,MATCH(B798,'04-21'!Z:Z,0),0),"")</f>
        <v/>
      </c>
      <c r="J798" s="10" t="str">
        <f>IFERROR(INDEX('04-28'!M:M,MATCH(B798,'04-28'!O:O,0),0),"")</f>
        <v/>
      </c>
      <c r="K798" s="10" t="str">
        <f>IFERROR(INDEX('05-26'!Y:Y,MATCH(B798,'05-26'!AA:AA,0),0),"")</f>
        <v/>
      </c>
      <c r="L798" s="10" t="str">
        <f>IFERROR(INDEX('06-16'!X:X,MATCH(B798,'06-16'!Z:Z,0),0),"")</f>
        <v/>
      </c>
      <c r="M798" s="10" t="str">
        <f>IFERROR(INDEX('07-08'!S:S,MATCH(B798,'07-08'!B:B,0),0),"")</f>
        <v/>
      </c>
      <c r="N798" s="10" t="str">
        <f>IFERROR(INDEX('07-21'!V:V,MATCH(B798,'07-21'!X:X,0),0),"")</f>
        <v/>
      </c>
      <c r="O798" s="10" t="str">
        <f>IFERROR(INDEX('08-04'!H:H,MATCH(B798,'08-04'!I:I,0),0),"")</f>
        <v/>
      </c>
      <c r="P798" s="10" t="str">
        <f>IFERROR(INDEX('08-05'!R:R,MATCH(B798,'08-05'!S:S,0),0),"")</f>
        <v/>
      </c>
      <c r="Q798" s="10" t="str">
        <f>IFERROR(INDEX('08-18'!U:U,MATCH(B798,'08-18'!V:V,0),0),"")</f>
        <v/>
      </c>
      <c r="R798" s="5" t="str">
        <f>IFERROR(INDEX('09-01'!M:M,MATCH(B798,'09-01'!N:N,0),0),"")</f>
        <v/>
      </c>
      <c r="S798" s="9">
        <f t="shared" si="43"/>
        <v>1</v>
      </c>
      <c r="T798" s="44">
        <f t="shared" si="44"/>
        <v>267</v>
      </c>
      <c r="U798" s="44">
        <f t="shared" si="45"/>
        <v>267</v>
      </c>
      <c r="V798" s="44" t="str">
        <f>IFERROR(SUMPRODUCT(LARGE(G798:R798,{1;2;3;4;5})),"NA")</f>
        <v>NA</v>
      </c>
      <c r="W798" s="45" t="str">
        <f>IFERROR(SUMPRODUCT(LARGE(G798:R798,{1;2;3;4;5;6;7;8;9;10})),"NA")</f>
        <v>NA</v>
      </c>
    </row>
    <row r="799" spans="1:23" s="262" customFormat="1" x14ac:dyDescent="0.25">
      <c r="A799" s="14">
        <v>796</v>
      </c>
      <c r="B799" s="2" t="s">
        <v>810</v>
      </c>
      <c r="C799" s="1"/>
      <c r="D799" s="1"/>
      <c r="E799" s="1"/>
      <c r="F799" s="2"/>
      <c r="G799" s="9">
        <f>IFERROR(INDEX(akva!I:I,MATCH(B799,akva!K:K,0),0),"")</f>
        <v>0</v>
      </c>
      <c r="H799" s="10" t="str">
        <f>IFERROR(INDEX('04-07'!N:N,MATCH(B799,'04-07'!C:C,0),0),"")</f>
        <v/>
      </c>
      <c r="I799" s="10" t="str">
        <f>IFERROR(INDEX('04-21'!X:X,MATCH(B799,'04-21'!Z:Z,0),0),"")</f>
        <v/>
      </c>
      <c r="J799" s="10" t="str">
        <f>IFERROR(INDEX('04-28'!M:M,MATCH(B799,'04-28'!O:O,0),0),"")</f>
        <v/>
      </c>
      <c r="K799" s="10" t="str">
        <f>IFERROR(INDEX('05-26'!Y:Y,MATCH(B799,'05-26'!AA:AA,0),0),"")</f>
        <v/>
      </c>
      <c r="L799" s="10" t="str">
        <f>IFERROR(INDEX('06-16'!X:X,MATCH(B799,'06-16'!Z:Z,0),0),"")</f>
        <v/>
      </c>
      <c r="M799" s="10" t="str">
        <f>IFERROR(INDEX('07-08'!S:S,MATCH(B799,'07-08'!B:B,0),0),"")</f>
        <v/>
      </c>
      <c r="N799" s="10" t="str">
        <f>IFERROR(INDEX('07-21'!V:V,MATCH(B799,'07-21'!X:X,0),0),"")</f>
        <v/>
      </c>
      <c r="O799" s="10" t="str">
        <f>IFERROR(INDEX('08-04'!H:H,MATCH(B799,'08-04'!I:I,0),0),"")</f>
        <v/>
      </c>
      <c r="P799" s="10" t="str">
        <f>IFERROR(INDEX('08-05'!R:R,MATCH(B799,'08-05'!S:S,0),0),"")</f>
        <v/>
      </c>
      <c r="Q799" s="10" t="str">
        <f>IFERROR(INDEX('08-18'!U:U,MATCH(B799,'08-18'!V:V,0),0),"")</f>
        <v/>
      </c>
      <c r="R799" s="5" t="str">
        <f>IFERROR(INDEX('09-01'!M:M,MATCH(B799,'09-01'!N:N,0),0),"")</f>
        <v/>
      </c>
      <c r="S799" s="9">
        <f t="shared" si="43"/>
        <v>0</v>
      </c>
      <c r="T799" s="44">
        <f t="shared" si="44"/>
        <v>0</v>
      </c>
      <c r="U799" s="44" t="e">
        <f t="shared" si="45"/>
        <v>#DIV/0!</v>
      </c>
      <c r="V799" s="44" t="str">
        <f>IFERROR(SUMPRODUCT(LARGE(G799:R799,{1;2;3;4;5})),"NA")</f>
        <v>NA</v>
      </c>
      <c r="W799" s="45" t="str">
        <f>IFERROR(SUMPRODUCT(LARGE(G799:R799,{1;2;3;4;5;6;7;8;9;10})),"NA")</f>
        <v>NA</v>
      </c>
    </row>
    <row r="800" spans="1:23" s="262" customFormat="1" x14ac:dyDescent="0.25">
      <c r="A800" s="14">
        <v>797</v>
      </c>
      <c r="B800" s="2" t="s">
        <v>813</v>
      </c>
      <c r="C800" s="1"/>
      <c r="D800" s="1"/>
      <c r="E800" s="1"/>
      <c r="F800" s="2"/>
      <c r="G800" s="9">
        <f>IFERROR(INDEX(akva!I:I,MATCH(B800,akva!K:K,0),0),"")</f>
        <v>0</v>
      </c>
      <c r="H800" s="10" t="str">
        <f>IFERROR(INDEX('04-07'!N:N,MATCH(B800,'04-07'!C:C,0),0),"")</f>
        <v/>
      </c>
      <c r="I800" s="10" t="str">
        <f>IFERROR(INDEX('04-21'!X:X,MATCH(B800,'04-21'!Z:Z,0),0),"")</f>
        <v/>
      </c>
      <c r="J800" s="10" t="str">
        <f>IFERROR(INDEX('04-28'!M:M,MATCH(B800,'04-28'!O:O,0),0),"")</f>
        <v/>
      </c>
      <c r="K800" s="10" t="str">
        <f>IFERROR(INDEX('05-26'!Y:Y,MATCH(B800,'05-26'!AA:AA,0),0),"")</f>
        <v/>
      </c>
      <c r="L800" s="10" t="str">
        <f>IFERROR(INDEX('06-16'!X:X,MATCH(B800,'06-16'!Z:Z,0),0),"")</f>
        <v/>
      </c>
      <c r="M800" s="10" t="str">
        <f>IFERROR(INDEX('07-08'!S:S,MATCH(B800,'07-08'!B:B,0),0),"")</f>
        <v/>
      </c>
      <c r="N800" s="10" t="str">
        <f>IFERROR(INDEX('07-21'!V:V,MATCH(B800,'07-21'!X:X,0),0),"")</f>
        <v/>
      </c>
      <c r="O800" s="10" t="str">
        <f>IFERROR(INDEX('08-04'!H:H,MATCH(B800,'08-04'!I:I,0),0),"")</f>
        <v/>
      </c>
      <c r="P800" s="10" t="str">
        <f>IFERROR(INDEX('08-05'!R:R,MATCH(B800,'08-05'!S:S,0),0),"")</f>
        <v/>
      </c>
      <c r="Q800" s="10" t="str">
        <f>IFERROR(INDEX('08-18'!U:U,MATCH(B800,'08-18'!V:V,0),0),"")</f>
        <v/>
      </c>
      <c r="R800" s="5" t="str">
        <f>IFERROR(INDEX('09-01'!M:M,MATCH(B800,'09-01'!N:N,0),0),"")</f>
        <v/>
      </c>
      <c r="S800" s="9">
        <f t="shared" si="43"/>
        <v>0</v>
      </c>
      <c r="T800" s="44">
        <f t="shared" si="44"/>
        <v>0</v>
      </c>
      <c r="U800" s="44" t="e">
        <f t="shared" si="45"/>
        <v>#DIV/0!</v>
      </c>
      <c r="V800" s="44" t="str">
        <f>IFERROR(SUMPRODUCT(LARGE(G800:R800,{1;2;3;4;5})),"NA")</f>
        <v>NA</v>
      </c>
      <c r="W800" s="45" t="str">
        <f>IFERROR(SUMPRODUCT(LARGE(G800:R800,{1;2;3;4;5;6;7;8;9;10})),"NA")</f>
        <v>NA</v>
      </c>
    </row>
    <row r="801" spans="1:23" s="262" customFormat="1" x14ac:dyDescent="0.25">
      <c r="A801" s="14">
        <v>798</v>
      </c>
      <c r="B801" s="2" t="s">
        <v>2560</v>
      </c>
      <c r="C801" s="1"/>
      <c r="D801" s="1"/>
      <c r="E801" s="1"/>
      <c r="F801" s="2"/>
      <c r="G801" s="9" t="str">
        <f>IFERROR(INDEX(akva!I:I,MATCH(B801,akva!K:K,0),0),"")</f>
        <v/>
      </c>
      <c r="H801" s="10" t="str">
        <f>IFERROR(INDEX('04-07'!N:N,MATCH(B801,'04-07'!C:C,0),0),"")</f>
        <v/>
      </c>
      <c r="I801" s="10" t="str">
        <f>IFERROR(INDEX('04-21'!X:X,MATCH(B801,'04-21'!Z:Z,0),0),"")</f>
        <v/>
      </c>
      <c r="J801" s="10" t="str">
        <f>IFERROR(INDEX('04-28'!M:M,MATCH(B801,'04-28'!O:O,0),0),"")</f>
        <v/>
      </c>
      <c r="K801" s="10" t="str">
        <f>IFERROR(INDEX('05-26'!Y:Y,MATCH(B801,'05-26'!AA:AA,0),0),"")</f>
        <v/>
      </c>
      <c r="L801" s="10" t="str">
        <f>IFERROR(INDEX('06-16'!X:X,MATCH(B801,'06-16'!Z:Z,0),0),"")</f>
        <v/>
      </c>
      <c r="M801" s="10" t="str">
        <f>IFERROR(INDEX('07-08'!S:S,MATCH(B801,'07-08'!B:B,0),0),"")</f>
        <v/>
      </c>
      <c r="N801" s="10" t="str">
        <f>IFERROR(INDEX('07-21'!V:V,MATCH(B801,'07-21'!X:X,0),0),"")</f>
        <v/>
      </c>
      <c r="O801" s="10">
        <f>IFERROR(INDEX('08-04'!H:H,MATCH(B801,'08-04'!I:I,0),0),"")</f>
        <v>0</v>
      </c>
      <c r="P801" s="10" t="str">
        <f>IFERROR(INDEX('08-05'!R:R,MATCH(B801,'08-05'!S:S,0),0),"")</f>
        <v/>
      </c>
      <c r="Q801" s="10" t="str">
        <f>IFERROR(INDEX('08-18'!U:U,MATCH(B801,'08-18'!V:V,0),0),"")</f>
        <v/>
      </c>
      <c r="R801" s="5" t="str">
        <f>IFERROR(INDEX('09-01'!M:M,MATCH(B801,'09-01'!N:N,0),0),"")</f>
        <v/>
      </c>
      <c r="S801" s="9">
        <f t="shared" si="43"/>
        <v>0</v>
      </c>
      <c r="T801" s="44">
        <f t="shared" si="44"/>
        <v>0</v>
      </c>
      <c r="U801" s="44" t="e">
        <f t="shared" si="45"/>
        <v>#DIV/0!</v>
      </c>
      <c r="V801" s="44" t="str">
        <f>IFERROR(SUMPRODUCT(LARGE(G801:R801,{1;2;3;4;5})),"NA")</f>
        <v>NA</v>
      </c>
      <c r="W801" s="45" t="str">
        <f>IFERROR(SUMPRODUCT(LARGE(G801:R801,{1;2;3;4;5;6;7;8;9;10})),"NA")</f>
        <v>NA</v>
      </c>
    </row>
    <row r="802" spans="1:23" s="262" customFormat="1" x14ac:dyDescent="0.25">
      <c r="A802" s="14">
        <v>799</v>
      </c>
      <c r="B802" s="2" t="s">
        <v>2084</v>
      </c>
      <c r="C802" s="1"/>
      <c r="D802" s="1"/>
      <c r="E802" s="1"/>
      <c r="F802" s="2"/>
      <c r="G802" s="9" t="str">
        <f>IFERROR(INDEX(akva!I:I,MATCH(B802,akva!K:K,0),0),"")</f>
        <v/>
      </c>
      <c r="H802" s="10" t="str">
        <f>IFERROR(INDEX('04-07'!N:N,MATCH(B802,'04-07'!C:C,0),0),"")</f>
        <v/>
      </c>
      <c r="I802" s="10" t="str">
        <f>IFERROR(INDEX('04-21'!X:X,MATCH(B802,'04-21'!Z:Z,0),0),"")</f>
        <v/>
      </c>
      <c r="J802" s="10" t="str">
        <f>IFERROR(INDEX('04-28'!M:M,MATCH(B802,'04-28'!O:O,0),0),"")</f>
        <v/>
      </c>
      <c r="K802" s="10" t="str">
        <f>IFERROR(INDEX('05-26'!Y:Y,MATCH(B802,'05-26'!AA:AA,0),0),"")</f>
        <v/>
      </c>
      <c r="L802" s="10" t="str">
        <f>IFERROR(INDEX('06-16'!X:X,MATCH(B802,'06-16'!Z:Z,0),0),"")</f>
        <v/>
      </c>
      <c r="M802" s="10">
        <f>IFERROR(INDEX('07-08'!S:S,MATCH(B802,'07-08'!B:B,0),0),"")</f>
        <v>0</v>
      </c>
      <c r="N802" s="10" t="str">
        <f>IFERROR(INDEX('07-21'!V:V,MATCH(B802,'07-21'!X:X,0),0),"")</f>
        <v/>
      </c>
      <c r="O802" s="10" t="str">
        <f>IFERROR(INDEX('08-04'!H:H,MATCH(B802,'08-04'!I:I,0),0),"")</f>
        <v/>
      </c>
      <c r="P802" s="10" t="str">
        <f>IFERROR(INDEX('08-05'!R:R,MATCH(B802,'08-05'!S:S,0),0),"")</f>
        <v/>
      </c>
      <c r="Q802" s="10" t="str">
        <f>IFERROR(INDEX('08-18'!U:U,MATCH(B802,'08-18'!V:V,0),0),"")</f>
        <v/>
      </c>
      <c r="R802" s="5" t="str">
        <f>IFERROR(INDEX('09-01'!M:M,MATCH(B802,'09-01'!N:N,0),0),"")</f>
        <v/>
      </c>
      <c r="S802" s="9">
        <f t="shared" si="43"/>
        <v>0</v>
      </c>
      <c r="T802" s="44">
        <f t="shared" si="44"/>
        <v>0</v>
      </c>
      <c r="U802" s="44" t="e">
        <f t="shared" si="45"/>
        <v>#DIV/0!</v>
      </c>
      <c r="V802" s="44" t="str">
        <f>IFERROR(SUMPRODUCT(LARGE(G802:R802,{1;2;3;4;5})),"NA")</f>
        <v>NA</v>
      </c>
      <c r="W802" s="45" t="str">
        <f>IFERROR(SUMPRODUCT(LARGE(G802:R802,{1;2;3;4;5;6;7;8;9;10})),"NA")</f>
        <v>NA</v>
      </c>
    </row>
    <row r="803" spans="1:23" s="262" customFormat="1" x14ac:dyDescent="0.25">
      <c r="A803" s="14">
        <v>800</v>
      </c>
      <c r="B803" s="2" t="s">
        <v>760</v>
      </c>
      <c r="C803" s="1"/>
      <c r="D803" s="1"/>
      <c r="E803" s="1"/>
      <c r="F803" s="2"/>
      <c r="G803" s="9">
        <f>IFERROR(INDEX(akva!I:I,MATCH(B803,akva!K:K,0),0),"")</f>
        <v>0</v>
      </c>
      <c r="H803" s="10" t="str">
        <f>IFERROR(INDEX('04-07'!N:N,MATCH(B803,'04-07'!C:C,0),0),"")</f>
        <v/>
      </c>
      <c r="I803" s="10" t="str">
        <f>IFERROR(INDEX('04-21'!X:X,MATCH(B803,'04-21'!Z:Z,0),0),"")</f>
        <v/>
      </c>
      <c r="J803" s="10" t="str">
        <f>IFERROR(INDEX('04-28'!M:M,MATCH(B803,'04-28'!O:O,0),0),"")</f>
        <v/>
      </c>
      <c r="K803" s="10" t="str">
        <f>IFERROR(INDEX('05-26'!Y:Y,MATCH(B803,'05-26'!AA:AA,0),0),"")</f>
        <v/>
      </c>
      <c r="L803" s="10" t="str">
        <f>IFERROR(INDEX('06-16'!X:X,MATCH(B803,'06-16'!Z:Z,0),0),"")</f>
        <v/>
      </c>
      <c r="M803" s="10" t="str">
        <f>IFERROR(INDEX('07-08'!S:S,MATCH(B803,'07-08'!B:B,0),0),"")</f>
        <v/>
      </c>
      <c r="N803" s="10" t="str">
        <f>IFERROR(INDEX('07-21'!V:V,MATCH(B803,'07-21'!X:X,0),0),"")</f>
        <v/>
      </c>
      <c r="O803" s="10" t="str">
        <f>IFERROR(INDEX('08-04'!H:H,MATCH(B803,'08-04'!I:I,0),0),"")</f>
        <v/>
      </c>
      <c r="P803" s="10" t="str">
        <f>IFERROR(INDEX('08-05'!R:R,MATCH(B803,'08-05'!S:S,0),0),"")</f>
        <v/>
      </c>
      <c r="Q803" s="10" t="str">
        <f>IFERROR(INDEX('08-18'!U:U,MATCH(B803,'08-18'!V:V,0),0),"")</f>
        <v/>
      </c>
      <c r="R803" s="5" t="str">
        <f>IFERROR(INDEX('09-01'!M:M,MATCH(B803,'09-01'!N:N,0),0),"")</f>
        <v/>
      </c>
      <c r="S803" s="9">
        <f t="shared" si="43"/>
        <v>0</v>
      </c>
      <c r="T803" s="44">
        <f t="shared" si="44"/>
        <v>0</v>
      </c>
      <c r="U803" s="44" t="e">
        <f t="shared" si="45"/>
        <v>#DIV/0!</v>
      </c>
      <c r="V803" s="44" t="str">
        <f>IFERROR(SUMPRODUCT(LARGE(G803:R803,{1;2;3;4;5})),"NA")</f>
        <v>NA</v>
      </c>
      <c r="W803" s="45" t="str">
        <f>IFERROR(SUMPRODUCT(LARGE(G803:R803,{1;2;3;4;5;6;7;8;9;10})),"NA")</f>
        <v>NA</v>
      </c>
    </row>
    <row r="804" spans="1:23" s="262" customFormat="1" x14ac:dyDescent="0.25">
      <c r="A804" s="14">
        <v>801</v>
      </c>
      <c r="B804" s="2" t="s">
        <v>816</v>
      </c>
      <c r="C804" s="1"/>
      <c r="D804" s="1"/>
      <c r="E804" s="1"/>
      <c r="F804" s="2"/>
      <c r="G804" s="9">
        <f>IFERROR(INDEX(akva!I:I,MATCH(B804,akva!K:K,0),0),"")</f>
        <v>0</v>
      </c>
      <c r="H804" s="10" t="str">
        <f>IFERROR(INDEX('04-07'!N:N,MATCH(B804,'04-07'!C:C,0),0),"")</f>
        <v/>
      </c>
      <c r="I804" s="10" t="str">
        <f>IFERROR(INDEX('04-21'!X:X,MATCH(B804,'04-21'!Z:Z,0),0),"")</f>
        <v/>
      </c>
      <c r="J804" s="10" t="str">
        <f>IFERROR(INDEX('04-28'!M:M,MATCH(B804,'04-28'!O:O,0),0),"")</f>
        <v/>
      </c>
      <c r="K804" s="10" t="str">
        <f>IFERROR(INDEX('05-26'!Y:Y,MATCH(B804,'05-26'!AA:AA,0),0),"")</f>
        <v/>
      </c>
      <c r="L804" s="10" t="str">
        <f>IFERROR(INDEX('06-16'!X:X,MATCH(B804,'06-16'!Z:Z,0),0),"")</f>
        <v/>
      </c>
      <c r="M804" s="10" t="str">
        <f>IFERROR(INDEX('07-08'!S:S,MATCH(B804,'07-08'!B:B,0),0),"")</f>
        <v/>
      </c>
      <c r="N804" s="10" t="str">
        <f>IFERROR(INDEX('07-21'!V:V,MATCH(B804,'07-21'!X:X,0),0),"")</f>
        <v/>
      </c>
      <c r="O804" s="10" t="str">
        <f>IFERROR(INDEX('08-04'!H:H,MATCH(B804,'08-04'!I:I,0),0),"")</f>
        <v/>
      </c>
      <c r="P804" s="10" t="str">
        <f>IFERROR(INDEX('08-05'!R:R,MATCH(B804,'08-05'!S:S,0),0),"")</f>
        <v/>
      </c>
      <c r="Q804" s="10" t="str">
        <f>IFERROR(INDEX('08-18'!U:U,MATCH(B804,'08-18'!V:V,0),0),"")</f>
        <v/>
      </c>
      <c r="R804" s="5" t="str">
        <f>IFERROR(INDEX('09-01'!M:M,MATCH(B804,'09-01'!N:N,0),0),"")</f>
        <v/>
      </c>
      <c r="S804" s="9">
        <f t="shared" si="43"/>
        <v>0</v>
      </c>
      <c r="T804" s="44">
        <f t="shared" si="44"/>
        <v>0</v>
      </c>
      <c r="U804" s="44" t="e">
        <f t="shared" si="45"/>
        <v>#DIV/0!</v>
      </c>
      <c r="V804" s="44" t="str">
        <f>IFERROR(SUMPRODUCT(LARGE(G804:R804,{1;2;3;4;5})),"NA")</f>
        <v>NA</v>
      </c>
      <c r="W804" s="45" t="str">
        <f>IFERROR(SUMPRODUCT(LARGE(G804:R804,{1;2;3;4;5;6;7;8;9;10})),"NA")</f>
        <v>NA</v>
      </c>
    </row>
    <row r="805" spans="1:23" s="262" customFormat="1" x14ac:dyDescent="0.25">
      <c r="A805" s="14">
        <v>802</v>
      </c>
      <c r="B805" s="2" t="s">
        <v>834</v>
      </c>
      <c r="C805" s="1"/>
      <c r="D805" s="1"/>
      <c r="E805" s="1"/>
      <c r="F805" s="2"/>
      <c r="G805" s="9">
        <f>IFERROR(INDEX(akva!I:I,MATCH(B805,akva!K:K,0),0),"")</f>
        <v>0</v>
      </c>
      <c r="H805" s="10" t="str">
        <f>IFERROR(INDEX('04-07'!N:N,MATCH(B805,'04-07'!C:C,0),0),"")</f>
        <v/>
      </c>
      <c r="I805" s="10" t="str">
        <f>IFERROR(INDEX('04-21'!X:X,MATCH(B805,'04-21'!Z:Z,0),0),"")</f>
        <v/>
      </c>
      <c r="J805" s="10" t="str">
        <f>IFERROR(INDEX('04-28'!M:M,MATCH(B805,'04-28'!O:O,0),0),"")</f>
        <v/>
      </c>
      <c r="K805" s="10" t="str">
        <f>IFERROR(INDEX('05-26'!Y:Y,MATCH(B805,'05-26'!AA:AA,0),0),"")</f>
        <v/>
      </c>
      <c r="L805" s="10" t="str">
        <f>IFERROR(INDEX('06-16'!X:X,MATCH(B805,'06-16'!Z:Z,0),0),"")</f>
        <v/>
      </c>
      <c r="M805" s="10" t="str">
        <f>IFERROR(INDEX('07-08'!S:S,MATCH(B805,'07-08'!B:B,0),0),"")</f>
        <v/>
      </c>
      <c r="N805" s="10" t="str">
        <f>IFERROR(INDEX('07-21'!V:V,MATCH(B805,'07-21'!X:X,0),0),"")</f>
        <v/>
      </c>
      <c r="O805" s="10" t="str">
        <f>IFERROR(INDEX('08-04'!H:H,MATCH(B805,'08-04'!I:I,0),0),"")</f>
        <v/>
      </c>
      <c r="P805" s="10" t="str">
        <f>IFERROR(INDEX('08-05'!R:R,MATCH(B805,'08-05'!S:S,0),0),"")</f>
        <v/>
      </c>
      <c r="Q805" s="10" t="str">
        <f>IFERROR(INDEX('08-18'!U:U,MATCH(B805,'08-18'!V:V,0),0),"")</f>
        <v/>
      </c>
      <c r="R805" s="5" t="str">
        <f>IFERROR(INDEX('09-01'!M:M,MATCH(B805,'09-01'!N:N,0),0),"")</f>
        <v/>
      </c>
      <c r="S805" s="9">
        <f t="shared" si="43"/>
        <v>0</v>
      </c>
      <c r="T805" s="44">
        <f t="shared" si="44"/>
        <v>0</v>
      </c>
      <c r="U805" s="44" t="e">
        <f t="shared" si="45"/>
        <v>#DIV/0!</v>
      </c>
      <c r="V805" s="44" t="str">
        <f>IFERROR(SUMPRODUCT(LARGE(G805:R805,{1;2;3;4;5})),"NA")</f>
        <v>NA</v>
      </c>
      <c r="W805" s="45" t="str">
        <f>IFERROR(SUMPRODUCT(LARGE(G805:R805,{1;2;3;4;5;6;7;8;9;10})),"NA")</f>
        <v>NA</v>
      </c>
    </row>
    <row r="806" spans="1:23" s="262" customFormat="1" x14ac:dyDescent="0.25">
      <c r="A806" s="14">
        <v>803</v>
      </c>
      <c r="B806" s="2" t="s">
        <v>790</v>
      </c>
      <c r="C806" s="1"/>
      <c r="D806" s="1"/>
      <c r="E806" s="1"/>
      <c r="F806" s="2"/>
      <c r="G806" s="9">
        <f>IFERROR(INDEX(akva!I:I,MATCH(B806,akva!K:K,0),0),"")</f>
        <v>0</v>
      </c>
      <c r="H806" s="10" t="str">
        <f>IFERROR(INDEX('04-07'!N:N,MATCH(B806,'04-07'!C:C,0),0),"")</f>
        <v/>
      </c>
      <c r="I806" s="10" t="str">
        <f>IFERROR(INDEX('04-21'!X:X,MATCH(B806,'04-21'!Z:Z,0),0),"")</f>
        <v/>
      </c>
      <c r="J806" s="10" t="str">
        <f>IFERROR(INDEX('04-28'!M:M,MATCH(B806,'04-28'!O:O,0),0),"")</f>
        <v/>
      </c>
      <c r="K806" s="10" t="str">
        <f>IFERROR(INDEX('05-26'!Y:Y,MATCH(B806,'05-26'!AA:AA,0),0),"")</f>
        <v/>
      </c>
      <c r="L806" s="10" t="str">
        <f>IFERROR(INDEX('06-16'!X:X,MATCH(B806,'06-16'!Z:Z,0),0),"")</f>
        <v/>
      </c>
      <c r="M806" s="10" t="str">
        <f>IFERROR(INDEX('07-08'!S:S,MATCH(B806,'07-08'!B:B,0),0),"")</f>
        <v/>
      </c>
      <c r="N806" s="10" t="str">
        <f>IFERROR(INDEX('07-21'!V:V,MATCH(B806,'07-21'!X:X,0),0),"")</f>
        <v/>
      </c>
      <c r="O806" s="10" t="str">
        <f>IFERROR(INDEX('08-04'!H:H,MATCH(B806,'08-04'!I:I,0),0),"")</f>
        <v/>
      </c>
      <c r="P806" s="10" t="str">
        <f>IFERROR(INDEX('08-05'!R:R,MATCH(B806,'08-05'!S:S,0),0),"")</f>
        <v/>
      </c>
      <c r="Q806" s="10" t="str">
        <f>IFERROR(INDEX('08-18'!U:U,MATCH(B806,'08-18'!V:V,0),0),"")</f>
        <v/>
      </c>
      <c r="R806" s="5" t="str">
        <f>IFERROR(INDEX('09-01'!M:M,MATCH(B806,'09-01'!N:N,0),0),"")</f>
        <v/>
      </c>
      <c r="S806" s="9">
        <f t="shared" si="43"/>
        <v>0</v>
      </c>
      <c r="T806" s="44">
        <f t="shared" si="44"/>
        <v>0</v>
      </c>
      <c r="U806" s="44" t="e">
        <f t="shared" si="45"/>
        <v>#DIV/0!</v>
      </c>
      <c r="V806" s="44" t="str">
        <f>IFERROR(SUMPRODUCT(LARGE(G806:R806,{1;2;3;4;5})),"NA")</f>
        <v>NA</v>
      </c>
      <c r="W806" s="45" t="str">
        <f>IFERROR(SUMPRODUCT(LARGE(G806:R806,{1;2;3;4;5;6;7;8;9;10})),"NA")</f>
        <v>NA</v>
      </c>
    </row>
    <row r="807" spans="1:23" s="262" customFormat="1" x14ac:dyDescent="0.25">
      <c r="A807" s="14">
        <v>804</v>
      </c>
      <c r="B807" s="2" t="s">
        <v>831</v>
      </c>
      <c r="C807" s="1"/>
      <c r="D807" s="1"/>
      <c r="E807" s="1"/>
      <c r="F807" s="2"/>
      <c r="G807" s="9">
        <f>IFERROR(INDEX(akva!I:I,MATCH(B807,akva!K:K,0),0),"")</f>
        <v>0</v>
      </c>
      <c r="H807" s="10" t="str">
        <f>IFERROR(INDEX('04-07'!N:N,MATCH(B807,'04-07'!C:C,0),0),"")</f>
        <v/>
      </c>
      <c r="I807" s="10" t="str">
        <f>IFERROR(INDEX('04-21'!X:X,MATCH(B807,'04-21'!Z:Z,0),0),"")</f>
        <v/>
      </c>
      <c r="J807" s="10" t="str">
        <f>IFERROR(INDEX('04-28'!M:M,MATCH(B807,'04-28'!O:O,0),0),"")</f>
        <v/>
      </c>
      <c r="K807" s="10" t="str">
        <f>IFERROR(INDEX('05-26'!Y:Y,MATCH(B807,'05-26'!AA:AA,0),0),"")</f>
        <v/>
      </c>
      <c r="L807" s="10" t="str">
        <f>IFERROR(INDEX('06-16'!X:X,MATCH(B807,'06-16'!Z:Z,0),0),"")</f>
        <v/>
      </c>
      <c r="M807" s="10" t="str">
        <f>IFERROR(INDEX('07-08'!S:S,MATCH(B807,'07-08'!B:B,0),0),"")</f>
        <v/>
      </c>
      <c r="N807" s="10" t="str">
        <f>IFERROR(INDEX('07-21'!V:V,MATCH(B807,'07-21'!X:X,0),0),"")</f>
        <v/>
      </c>
      <c r="O807" s="10" t="str">
        <f>IFERROR(INDEX('08-04'!H:H,MATCH(B807,'08-04'!I:I,0),0),"")</f>
        <v/>
      </c>
      <c r="P807" s="10" t="str">
        <f>IFERROR(INDEX('08-05'!R:R,MATCH(B807,'08-05'!S:S,0),0),"")</f>
        <v/>
      </c>
      <c r="Q807" s="10" t="str">
        <f>IFERROR(INDEX('08-18'!U:U,MATCH(B807,'08-18'!V:V,0),0),"")</f>
        <v/>
      </c>
      <c r="R807" s="5" t="str">
        <f>IFERROR(INDEX('09-01'!M:M,MATCH(B807,'09-01'!N:N,0),0),"")</f>
        <v/>
      </c>
      <c r="S807" s="9">
        <f t="shared" si="43"/>
        <v>0</v>
      </c>
      <c r="T807" s="44">
        <f t="shared" si="44"/>
        <v>0</v>
      </c>
      <c r="U807" s="44" t="e">
        <f t="shared" si="45"/>
        <v>#DIV/0!</v>
      </c>
      <c r="V807" s="44" t="str">
        <f>IFERROR(SUMPRODUCT(LARGE(G807:R807,{1;2;3;4;5})),"NA")</f>
        <v>NA</v>
      </c>
      <c r="W807" s="45" t="str">
        <f>IFERROR(SUMPRODUCT(LARGE(G807:R807,{1;2;3;4;5;6;7;8;9;10})),"NA")</f>
        <v>NA</v>
      </c>
    </row>
    <row r="808" spans="1:23" s="262" customFormat="1" x14ac:dyDescent="0.25">
      <c r="A808" s="14">
        <v>805</v>
      </c>
      <c r="B808" s="2" t="s">
        <v>814</v>
      </c>
      <c r="C808" s="1"/>
      <c r="D808" s="1"/>
      <c r="E808" s="1"/>
      <c r="F808" s="2"/>
      <c r="G808" s="9">
        <f>IFERROR(INDEX(akva!I:I,MATCH(B808,akva!K:K,0),0),"")</f>
        <v>0</v>
      </c>
      <c r="H808" s="10" t="str">
        <f>IFERROR(INDEX('04-07'!N:N,MATCH(B808,'04-07'!C:C,0),0),"")</f>
        <v/>
      </c>
      <c r="I808" s="10" t="str">
        <f>IFERROR(INDEX('04-21'!X:X,MATCH(B808,'04-21'!Z:Z,0),0),"")</f>
        <v/>
      </c>
      <c r="J808" s="10" t="str">
        <f>IFERROR(INDEX('04-28'!M:M,MATCH(B808,'04-28'!O:O,0),0),"")</f>
        <v/>
      </c>
      <c r="K808" s="10" t="str">
        <f>IFERROR(INDEX('05-26'!Y:Y,MATCH(B808,'05-26'!AA:AA,0),0),"")</f>
        <v/>
      </c>
      <c r="L808" s="10" t="str">
        <f>IFERROR(INDEX('06-16'!X:X,MATCH(B808,'06-16'!Z:Z,0),0),"")</f>
        <v/>
      </c>
      <c r="M808" s="10" t="str">
        <f>IFERROR(INDEX('07-08'!S:S,MATCH(B808,'07-08'!B:B,0),0),"")</f>
        <v/>
      </c>
      <c r="N808" s="10" t="str">
        <f>IFERROR(INDEX('07-21'!V:V,MATCH(B808,'07-21'!X:X,0),0),"")</f>
        <v/>
      </c>
      <c r="O808" s="10" t="str">
        <f>IFERROR(INDEX('08-04'!H:H,MATCH(B808,'08-04'!I:I,0),0),"")</f>
        <v/>
      </c>
      <c r="P808" s="10" t="str">
        <f>IFERROR(INDEX('08-05'!R:R,MATCH(B808,'08-05'!S:S,0),0),"")</f>
        <v/>
      </c>
      <c r="Q808" s="10" t="str">
        <f>IFERROR(INDEX('08-18'!U:U,MATCH(B808,'08-18'!V:V,0),0),"")</f>
        <v/>
      </c>
      <c r="R808" s="5" t="str">
        <f>IFERROR(INDEX('09-01'!M:M,MATCH(B808,'09-01'!N:N,0),0),"")</f>
        <v/>
      </c>
      <c r="S808" s="9">
        <f t="shared" si="43"/>
        <v>0</v>
      </c>
      <c r="T808" s="44">
        <f t="shared" si="44"/>
        <v>0</v>
      </c>
      <c r="U808" s="44" t="e">
        <f t="shared" si="45"/>
        <v>#DIV/0!</v>
      </c>
      <c r="V808" s="44" t="str">
        <f>IFERROR(SUMPRODUCT(LARGE(G808:R808,{1;2;3;4;5})),"NA")</f>
        <v>NA</v>
      </c>
      <c r="W808" s="45" t="str">
        <f>IFERROR(SUMPRODUCT(LARGE(G808:R808,{1;2;3;4;5;6;7;8;9;10})),"NA")</f>
        <v>NA</v>
      </c>
    </row>
    <row r="809" spans="1:23" s="262" customFormat="1" x14ac:dyDescent="0.25">
      <c r="A809" s="14">
        <v>806</v>
      </c>
      <c r="B809" s="2" t="s">
        <v>774</v>
      </c>
      <c r="C809" s="1"/>
      <c r="D809" s="1"/>
      <c r="E809" s="1"/>
      <c r="F809" s="2"/>
      <c r="G809" s="9">
        <f>IFERROR(INDEX(akva!I:I,MATCH(B809,akva!K:K,0),0),"")</f>
        <v>0</v>
      </c>
      <c r="H809" s="10" t="str">
        <f>IFERROR(INDEX('04-07'!N:N,MATCH(B809,'04-07'!C:C,0),0),"")</f>
        <v/>
      </c>
      <c r="I809" s="10" t="str">
        <f>IFERROR(INDEX('04-21'!X:X,MATCH(B809,'04-21'!Z:Z,0),0),"")</f>
        <v/>
      </c>
      <c r="J809" s="10" t="str">
        <f>IFERROR(INDEX('04-28'!M:M,MATCH(B809,'04-28'!O:O,0),0),"")</f>
        <v/>
      </c>
      <c r="K809" s="10" t="str">
        <f>IFERROR(INDEX('05-26'!Y:Y,MATCH(B809,'05-26'!AA:AA,0),0),"")</f>
        <v/>
      </c>
      <c r="L809" s="10" t="str">
        <f>IFERROR(INDEX('06-16'!X:X,MATCH(B809,'06-16'!Z:Z,0),0),"")</f>
        <v/>
      </c>
      <c r="M809" s="10" t="str">
        <f>IFERROR(INDEX('07-08'!S:S,MATCH(B809,'07-08'!B:B,0),0),"")</f>
        <v/>
      </c>
      <c r="N809" s="10" t="str">
        <f>IFERROR(INDEX('07-21'!V:V,MATCH(B809,'07-21'!X:X,0),0),"")</f>
        <v/>
      </c>
      <c r="O809" s="10" t="str">
        <f>IFERROR(INDEX('08-04'!H:H,MATCH(B809,'08-04'!I:I,0),0),"")</f>
        <v/>
      </c>
      <c r="P809" s="10" t="str">
        <f>IFERROR(INDEX('08-05'!R:R,MATCH(B809,'08-05'!S:S,0),0),"")</f>
        <v/>
      </c>
      <c r="Q809" s="10" t="str">
        <f>IFERROR(INDEX('08-18'!U:U,MATCH(B809,'08-18'!V:V,0),0),"")</f>
        <v/>
      </c>
      <c r="R809" s="5" t="str">
        <f>IFERROR(INDEX('09-01'!M:M,MATCH(B809,'09-01'!N:N,0),0),"")</f>
        <v/>
      </c>
      <c r="S809" s="9">
        <f t="shared" si="43"/>
        <v>0</v>
      </c>
      <c r="T809" s="44">
        <f t="shared" si="44"/>
        <v>0</v>
      </c>
      <c r="U809" s="44" t="e">
        <f t="shared" si="45"/>
        <v>#DIV/0!</v>
      </c>
      <c r="V809" s="44" t="str">
        <f>IFERROR(SUMPRODUCT(LARGE(G809:R809,{1;2;3;4;5})),"NA")</f>
        <v>NA</v>
      </c>
      <c r="W809" s="45" t="str">
        <f>IFERROR(SUMPRODUCT(LARGE(G809:R809,{1;2;3;4;5;6;7;8;9;10})),"NA")</f>
        <v>NA</v>
      </c>
    </row>
    <row r="810" spans="1:23" s="262" customFormat="1" x14ac:dyDescent="0.25">
      <c r="A810" s="14">
        <v>807</v>
      </c>
      <c r="B810" s="2" t="s">
        <v>812</v>
      </c>
      <c r="C810" s="1"/>
      <c r="D810" s="1"/>
      <c r="E810" s="1"/>
      <c r="F810" s="2"/>
      <c r="G810" s="9">
        <f>IFERROR(INDEX(akva!I:I,MATCH(B810,akva!K:K,0),0),"")</f>
        <v>0</v>
      </c>
      <c r="H810" s="10" t="str">
        <f>IFERROR(INDEX('04-07'!N:N,MATCH(B810,'04-07'!C:C,0),0),"")</f>
        <v/>
      </c>
      <c r="I810" s="10" t="str">
        <f>IFERROR(INDEX('04-21'!X:X,MATCH(B810,'04-21'!Z:Z,0),0),"")</f>
        <v/>
      </c>
      <c r="J810" s="10" t="str">
        <f>IFERROR(INDEX('04-28'!M:M,MATCH(B810,'04-28'!O:O,0),0),"")</f>
        <v/>
      </c>
      <c r="K810" s="10" t="str">
        <f>IFERROR(INDEX('05-26'!Y:Y,MATCH(B810,'05-26'!AA:AA,0),0),"")</f>
        <v/>
      </c>
      <c r="L810" s="10" t="str">
        <f>IFERROR(INDEX('06-16'!X:X,MATCH(B810,'06-16'!Z:Z,0),0),"")</f>
        <v/>
      </c>
      <c r="M810" s="10" t="str">
        <f>IFERROR(INDEX('07-08'!S:S,MATCH(B810,'07-08'!B:B,0),0),"")</f>
        <v/>
      </c>
      <c r="N810" s="10" t="str">
        <f>IFERROR(INDEX('07-21'!V:V,MATCH(B810,'07-21'!X:X,0),0),"")</f>
        <v/>
      </c>
      <c r="O810" s="10" t="str">
        <f>IFERROR(INDEX('08-04'!H:H,MATCH(B810,'08-04'!I:I,0),0),"")</f>
        <v/>
      </c>
      <c r="P810" s="10" t="str">
        <f>IFERROR(INDEX('08-05'!R:R,MATCH(B810,'08-05'!S:S,0),0),"")</f>
        <v/>
      </c>
      <c r="Q810" s="10" t="str">
        <f>IFERROR(INDEX('08-18'!U:U,MATCH(B810,'08-18'!V:V,0),0),"")</f>
        <v/>
      </c>
      <c r="R810" s="5" t="str">
        <f>IFERROR(INDEX('09-01'!M:M,MATCH(B810,'09-01'!N:N,0),0),"")</f>
        <v/>
      </c>
      <c r="S810" s="9">
        <f t="shared" si="43"/>
        <v>0</v>
      </c>
      <c r="T810" s="44">
        <f t="shared" si="44"/>
        <v>0</v>
      </c>
      <c r="U810" s="44" t="e">
        <f t="shared" si="45"/>
        <v>#DIV/0!</v>
      </c>
      <c r="V810" s="44" t="str">
        <f>IFERROR(SUMPRODUCT(LARGE(G810:R810,{1;2;3;4;5})),"NA")</f>
        <v>NA</v>
      </c>
      <c r="W810" s="45" t="str">
        <f>IFERROR(SUMPRODUCT(LARGE(G810:R810,{1;2;3;4;5;6;7;8;9;10})),"NA")</f>
        <v>NA</v>
      </c>
    </row>
    <row r="811" spans="1:23" s="262" customFormat="1" x14ac:dyDescent="0.25">
      <c r="A811" s="14">
        <v>808</v>
      </c>
      <c r="B811" s="2" t="s">
        <v>815</v>
      </c>
      <c r="C811" s="1"/>
      <c r="D811" s="1"/>
      <c r="E811" s="1"/>
      <c r="F811" s="2"/>
      <c r="G811" s="9">
        <f>IFERROR(INDEX(akva!I:I,MATCH(B811,akva!K:K,0),0),"")</f>
        <v>0</v>
      </c>
      <c r="H811" s="10" t="str">
        <f>IFERROR(INDEX('04-07'!N:N,MATCH(B811,'04-07'!C:C,0),0),"")</f>
        <v/>
      </c>
      <c r="I811" s="10" t="str">
        <f>IFERROR(INDEX('04-21'!X:X,MATCH(B811,'04-21'!Z:Z,0),0),"")</f>
        <v/>
      </c>
      <c r="J811" s="10" t="str">
        <f>IFERROR(INDEX('04-28'!M:M,MATCH(B811,'04-28'!O:O,0),0),"")</f>
        <v/>
      </c>
      <c r="K811" s="10" t="str">
        <f>IFERROR(INDEX('05-26'!Y:Y,MATCH(B811,'05-26'!AA:AA,0),0),"")</f>
        <v/>
      </c>
      <c r="L811" s="10" t="str">
        <f>IFERROR(INDEX('06-16'!X:X,MATCH(B811,'06-16'!Z:Z,0),0),"")</f>
        <v/>
      </c>
      <c r="M811" s="10" t="str">
        <f>IFERROR(INDEX('07-08'!S:S,MATCH(B811,'07-08'!B:B,0),0),"")</f>
        <v/>
      </c>
      <c r="N811" s="10" t="str">
        <f>IFERROR(INDEX('07-21'!V:V,MATCH(B811,'07-21'!X:X,0),0),"")</f>
        <v/>
      </c>
      <c r="O811" s="10" t="str">
        <f>IFERROR(INDEX('08-04'!H:H,MATCH(B811,'08-04'!I:I,0),0),"")</f>
        <v/>
      </c>
      <c r="P811" s="10" t="str">
        <f>IFERROR(INDEX('08-05'!R:R,MATCH(B811,'08-05'!S:S,0),0),"")</f>
        <v/>
      </c>
      <c r="Q811" s="10" t="str">
        <f>IFERROR(INDEX('08-18'!U:U,MATCH(B811,'08-18'!V:V,0),0),"")</f>
        <v/>
      </c>
      <c r="R811" s="5" t="str">
        <f>IFERROR(INDEX('09-01'!M:M,MATCH(B811,'09-01'!N:N,0),0),"")</f>
        <v/>
      </c>
      <c r="S811" s="9">
        <f t="shared" si="43"/>
        <v>0</v>
      </c>
      <c r="T811" s="44">
        <f t="shared" si="44"/>
        <v>0</v>
      </c>
      <c r="U811" s="44" t="e">
        <f t="shared" si="45"/>
        <v>#DIV/0!</v>
      </c>
      <c r="V811" s="44" t="str">
        <f>IFERROR(SUMPRODUCT(LARGE(G811:R811,{1;2;3;4;5})),"NA")</f>
        <v>NA</v>
      </c>
      <c r="W811" s="45" t="str">
        <f>IFERROR(SUMPRODUCT(LARGE(G811:R811,{1;2;3;4;5;6;7;8;9;10})),"NA")</f>
        <v>NA</v>
      </c>
    </row>
    <row r="812" spans="1:23" s="262" customFormat="1" x14ac:dyDescent="0.25">
      <c r="A812" s="14">
        <v>809</v>
      </c>
      <c r="B812" s="2" t="s">
        <v>2180</v>
      </c>
      <c r="C812" s="1"/>
      <c r="D812" s="1"/>
      <c r="E812" s="1"/>
      <c r="F812" s="2"/>
      <c r="G812" s="9" t="str">
        <f>IFERROR(INDEX(akva!I:I,MATCH(B812,akva!K:K,0),0),"")</f>
        <v/>
      </c>
      <c r="H812" s="10" t="str">
        <f>IFERROR(INDEX('04-07'!N:N,MATCH(B812,'04-07'!C:C,0),0),"")</f>
        <v/>
      </c>
      <c r="I812" s="10" t="str">
        <f>IFERROR(INDEX('04-21'!X:X,MATCH(B812,'04-21'!Z:Z,0),0),"")</f>
        <v/>
      </c>
      <c r="J812" s="10" t="str">
        <f>IFERROR(INDEX('04-28'!M:M,MATCH(B812,'04-28'!O:O,0),0),"")</f>
        <v/>
      </c>
      <c r="K812" s="10" t="str">
        <f>IFERROR(INDEX('05-26'!Y:Y,MATCH(B812,'05-26'!AA:AA,0),0),"")</f>
        <v/>
      </c>
      <c r="L812" s="10" t="str">
        <f>IFERROR(INDEX('06-16'!X:X,MATCH(B812,'06-16'!Z:Z,0),0),"")</f>
        <v/>
      </c>
      <c r="M812" s="10">
        <f>IFERROR(INDEX('07-08'!S:S,MATCH(B812,'07-08'!B:B,0),0),"")</f>
        <v>0</v>
      </c>
      <c r="N812" s="10" t="str">
        <f>IFERROR(INDEX('07-21'!V:V,MATCH(B812,'07-21'!X:X,0),0),"")</f>
        <v/>
      </c>
      <c r="O812" s="10" t="str">
        <f>IFERROR(INDEX('08-04'!H:H,MATCH(B812,'08-04'!I:I,0),0),"")</f>
        <v/>
      </c>
      <c r="P812" s="10" t="str">
        <f>IFERROR(INDEX('08-05'!R:R,MATCH(B812,'08-05'!S:S,0),0),"")</f>
        <v/>
      </c>
      <c r="Q812" s="10" t="str">
        <f>IFERROR(INDEX('08-18'!U:U,MATCH(B812,'08-18'!V:V,0),0),"")</f>
        <v/>
      </c>
      <c r="R812" s="5" t="str">
        <f>IFERROR(INDEX('09-01'!M:M,MATCH(B812,'09-01'!N:N,0),0),"")</f>
        <v/>
      </c>
      <c r="S812" s="9">
        <f t="shared" si="43"/>
        <v>0</v>
      </c>
      <c r="T812" s="44">
        <f t="shared" si="44"/>
        <v>0</v>
      </c>
      <c r="U812" s="44" t="e">
        <f t="shared" si="45"/>
        <v>#DIV/0!</v>
      </c>
      <c r="V812" s="44" t="str">
        <f>IFERROR(SUMPRODUCT(LARGE(G812:R812,{1;2;3;4;5})),"NA")</f>
        <v>NA</v>
      </c>
      <c r="W812" s="45" t="str">
        <f>IFERROR(SUMPRODUCT(LARGE(G812:R812,{1;2;3;4;5;6;7;8;9;10})),"NA")</f>
        <v>NA</v>
      </c>
    </row>
    <row r="813" spans="1:23" s="262" customFormat="1" x14ac:dyDescent="0.25">
      <c r="A813" s="14">
        <v>810</v>
      </c>
      <c r="B813" s="2" t="s">
        <v>2808</v>
      </c>
      <c r="C813" s="1"/>
      <c r="D813" s="1"/>
      <c r="E813" s="1"/>
      <c r="F813" s="2"/>
      <c r="G813" s="9" t="str">
        <f>IFERROR(INDEX(akva!I:I,MATCH(B813,akva!K:K,0),0),"")</f>
        <v/>
      </c>
      <c r="H813" s="10" t="str">
        <f>IFERROR(INDEX('04-07'!N:N,MATCH(B813,'04-07'!C:C,0),0),"")</f>
        <v/>
      </c>
      <c r="I813" s="10" t="str">
        <f>IFERROR(INDEX('04-21'!X:X,MATCH(B813,'04-21'!Z:Z,0),0),"")</f>
        <v/>
      </c>
      <c r="J813" s="10" t="str">
        <f>IFERROR(INDEX('04-28'!M:M,MATCH(B813,'04-28'!O:O,0),0),"")</f>
        <v/>
      </c>
      <c r="K813" s="10" t="str">
        <f>IFERROR(INDEX('05-26'!Y:Y,MATCH(B813,'05-26'!AA:AA,0),0),"")</f>
        <v/>
      </c>
      <c r="L813" s="10" t="str">
        <f>IFERROR(INDEX('06-16'!X:X,MATCH(B813,'06-16'!Z:Z,0),0),"")</f>
        <v/>
      </c>
      <c r="M813" s="10" t="str">
        <f>IFERROR(INDEX('07-08'!S:S,MATCH(B813,'07-08'!B:B,0),0),"")</f>
        <v/>
      </c>
      <c r="N813" s="10" t="str">
        <f>IFERROR(INDEX('07-21'!V:V,MATCH(B813,'07-21'!X:X,0),0),"")</f>
        <v/>
      </c>
      <c r="O813" s="10" t="str">
        <f>IFERROR(INDEX('08-04'!H:H,MATCH(B813,'08-04'!I:I,0),0),"")</f>
        <v/>
      </c>
      <c r="P813" s="10" t="str">
        <f>IFERROR(INDEX('08-05'!R:R,MATCH(B813,'08-05'!S:S,0),0),"")</f>
        <v/>
      </c>
      <c r="Q813" s="10">
        <f>IFERROR(INDEX('08-18'!U:U,MATCH(B813,'08-18'!V:V,0),0),"")</f>
        <v>0</v>
      </c>
      <c r="R813" s="5" t="str">
        <f>IFERROR(INDEX('09-01'!M:M,MATCH(B813,'09-01'!N:N,0),0),"")</f>
        <v/>
      </c>
      <c r="S813" s="9">
        <f t="shared" si="43"/>
        <v>0</v>
      </c>
      <c r="T813" s="44">
        <f t="shared" si="44"/>
        <v>0</v>
      </c>
      <c r="U813" s="44" t="e">
        <f t="shared" si="45"/>
        <v>#DIV/0!</v>
      </c>
      <c r="V813" s="44" t="str">
        <f>IFERROR(SUMPRODUCT(LARGE(G813:R813,{1;2;3;4;5})),"NA")</f>
        <v>NA</v>
      </c>
      <c r="W813" s="45" t="str">
        <f>IFERROR(SUMPRODUCT(LARGE(G813:R813,{1;2;3;4;5;6;7;8;9;10})),"NA")</f>
        <v>NA</v>
      </c>
    </row>
    <row r="814" spans="1:23" s="262" customFormat="1" x14ac:dyDescent="0.25">
      <c r="A814" s="14">
        <v>811</v>
      </c>
      <c r="B814" s="2" t="s">
        <v>759</v>
      </c>
      <c r="C814" s="1"/>
      <c r="D814" s="1"/>
      <c r="E814" s="1"/>
      <c r="F814" s="2"/>
      <c r="G814" s="9">
        <f>IFERROR(INDEX(akva!I:I,MATCH(B814,akva!K:K,0),0),"")</f>
        <v>0</v>
      </c>
      <c r="H814" s="10" t="str">
        <f>IFERROR(INDEX('04-07'!N:N,MATCH(B814,'04-07'!C:C,0),0),"")</f>
        <v/>
      </c>
      <c r="I814" s="10" t="str">
        <f>IFERROR(INDEX('04-21'!X:X,MATCH(B814,'04-21'!Z:Z,0),0),"")</f>
        <v/>
      </c>
      <c r="J814" s="10" t="str">
        <f>IFERROR(INDEX('04-28'!M:M,MATCH(B814,'04-28'!O:O,0),0),"")</f>
        <v/>
      </c>
      <c r="K814" s="10" t="str">
        <f>IFERROR(INDEX('05-26'!Y:Y,MATCH(B814,'05-26'!AA:AA,0),0),"")</f>
        <v/>
      </c>
      <c r="L814" s="10" t="str">
        <f>IFERROR(INDEX('06-16'!X:X,MATCH(B814,'06-16'!Z:Z,0),0),"")</f>
        <v/>
      </c>
      <c r="M814" s="10" t="str">
        <f>IFERROR(INDEX('07-08'!S:S,MATCH(B814,'07-08'!B:B,0),0),"")</f>
        <v/>
      </c>
      <c r="N814" s="10" t="str">
        <f>IFERROR(INDEX('07-21'!V:V,MATCH(B814,'07-21'!X:X,0),0),"")</f>
        <v/>
      </c>
      <c r="O814" s="10" t="str">
        <f>IFERROR(INDEX('08-04'!H:H,MATCH(B814,'08-04'!I:I,0),0),"")</f>
        <v/>
      </c>
      <c r="P814" s="10" t="str">
        <f>IFERROR(INDEX('08-05'!R:R,MATCH(B814,'08-05'!S:S,0),0),"")</f>
        <v/>
      </c>
      <c r="Q814" s="10" t="str">
        <f>IFERROR(INDEX('08-18'!U:U,MATCH(B814,'08-18'!V:V,0),0),"")</f>
        <v/>
      </c>
      <c r="R814" s="5" t="str">
        <f>IFERROR(INDEX('09-01'!M:M,MATCH(B814,'09-01'!N:N,0),0),"")</f>
        <v/>
      </c>
      <c r="S814" s="9">
        <f t="shared" si="43"/>
        <v>0</v>
      </c>
      <c r="T814" s="44">
        <f t="shared" si="44"/>
        <v>0</v>
      </c>
      <c r="U814" s="44" t="e">
        <f t="shared" si="45"/>
        <v>#DIV/0!</v>
      </c>
      <c r="V814" s="44" t="str">
        <f>IFERROR(SUMPRODUCT(LARGE(G814:R814,{1;2;3;4;5})),"NA")</f>
        <v>NA</v>
      </c>
      <c r="W814" s="45" t="str">
        <f>IFERROR(SUMPRODUCT(LARGE(G814:R814,{1;2;3;4;5;6;7;8;9;10})),"NA")</f>
        <v>NA</v>
      </c>
    </row>
    <row r="815" spans="1:23" s="262" customFormat="1" x14ac:dyDescent="0.25">
      <c r="A815" s="14">
        <v>812</v>
      </c>
      <c r="B815" s="2" t="s">
        <v>782</v>
      </c>
      <c r="C815" s="1"/>
      <c r="D815" s="1"/>
      <c r="E815" s="1"/>
      <c r="F815" s="2"/>
      <c r="G815" s="9">
        <f>IFERROR(INDEX(akva!I:I,MATCH(B815,akva!K:K,0),0),"")</f>
        <v>0</v>
      </c>
      <c r="H815" s="10" t="str">
        <f>IFERROR(INDEX('04-07'!N:N,MATCH(B815,'04-07'!C:C,0),0),"")</f>
        <v/>
      </c>
      <c r="I815" s="10" t="str">
        <f>IFERROR(INDEX('04-21'!X:X,MATCH(B815,'04-21'!Z:Z,0),0),"")</f>
        <v/>
      </c>
      <c r="J815" s="10" t="str">
        <f>IFERROR(INDEX('04-28'!M:M,MATCH(B815,'04-28'!O:O,0),0),"")</f>
        <v/>
      </c>
      <c r="K815" s="10" t="str">
        <f>IFERROR(INDEX('05-26'!Y:Y,MATCH(B815,'05-26'!AA:AA,0),0),"")</f>
        <v/>
      </c>
      <c r="L815" s="10" t="str">
        <f>IFERROR(INDEX('06-16'!X:X,MATCH(B815,'06-16'!Z:Z,0),0),"")</f>
        <v/>
      </c>
      <c r="M815" s="10" t="str">
        <f>IFERROR(INDEX('07-08'!S:S,MATCH(B815,'07-08'!B:B,0),0),"")</f>
        <v/>
      </c>
      <c r="N815" s="10" t="str">
        <f>IFERROR(INDEX('07-21'!V:V,MATCH(B815,'07-21'!X:X,0),0),"")</f>
        <v/>
      </c>
      <c r="O815" s="10" t="str">
        <f>IFERROR(INDEX('08-04'!H:H,MATCH(B815,'08-04'!I:I,0),0),"")</f>
        <v/>
      </c>
      <c r="P815" s="10" t="str">
        <f>IFERROR(INDEX('08-05'!R:R,MATCH(B815,'08-05'!S:S,0),0),"")</f>
        <v/>
      </c>
      <c r="Q815" s="10" t="str">
        <f>IFERROR(INDEX('08-18'!U:U,MATCH(B815,'08-18'!V:V,0),0),"")</f>
        <v/>
      </c>
      <c r="R815" s="5" t="str">
        <f>IFERROR(INDEX('09-01'!M:M,MATCH(B815,'09-01'!N:N,0),0),"")</f>
        <v/>
      </c>
      <c r="S815" s="9">
        <f t="shared" si="43"/>
        <v>0</v>
      </c>
      <c r="T815" s="44">
        <f t="shared" si="44"/>
        <v>0</v>
      </c>
      <c r="U815" s="44" t="e">
        <f t="shared" si="45"/>
        <v>#DIV/0!</v>
      </c>
      <c r="V815" s="44" t="str">
        <f>IFERROR(SUMPRODUCT(LARGE(G815:R815,{1;2;3;4;5})),"NA")</f>
        <v>NA</v>
      </c>
      <c r="W815" s="45" t="str">
        <f>IFERROR(SUMPRODUCT(LARGE(G815:R815,{1;2;3;4;5;6;7;8;9;10})),"NA")</f>
        <v>NA</v>
      </c>
    </row>
    <row r="816" spans="1:23" s="262" customFormat="1" x14ac:dyDescent="0.25">
      <c r="A816" s="14">
        <v>813</v>
      </c>
      <c r="B816" s="2" t="s">
        <v>152</v>
      </c>
      <c r="C816" s="1"/>
      <c r="D816" s="1"/>
      <c r="E816" s="1"/>
      <c r="F816" s="2"/>
      <c r="G816" s="9">
        <f>IFERROR(INDEX(akva!I:I,MATCH(B816,akva!K:K,0),0),"")</f>
        <v>0</v>
      </c>
      <c r="H816" s="10" t="str">
        <f>IFERROR(INDEX('04-07'!N:N,MATCH(B816,'04-07'!C:C,0),0),"")</f>
        <v/>
      </c>
      <c r="I816" s="10" t="str">
        <f>IFERROR(INDEX('04-21'!X:X,MATCH(B816,'04-21'!Z:Z,0),0),"")</f>
        <v/>
      </c>
      <c r="J816" s="10" t="str">
        <f>IFERROR(INDEX('04-28'!M:M,MATCH(B816,'04-28'!O:O,0),0),"")</f>
        <v/>
      </c>
      <c r="K816" s="10" t="str">
        <f>IFERROR(INDEX('05-26'!Y:Y,MATCH(B816,'05-26'!AA:AA,0),0),"")</f>
        <v/>
      </c>
      <c r="L816" s="10" t="str">
        <f>IFERROR(INDEX('06-16'!X:X,MATCH(B816,'06-16'!Z:Z,0),0),"")</f>
        <v/>
      </c>
      <c r="M816" s="10" t="str">
        <f>IFERROR(INDEX('07-08'!S:S,MATCH(B816,'07-08'!B:B,0),0),"")</f>
        <v/>
      </c>
      <c r="N816" s="10" t="str">
        <f>IFERROR(INDEX('07-21'!V:V,MATCH(B816,'07-21'!X:X,0),0),"")</f>
        <v/>
      </c>
      <c r="O816" s="10" t="str">
        <f>IFERROR(INDEX('08-04'!H:H,MATCH(B816,'08-04'!I:I,0),0),"")</f>
        <v/>
      </c>
      <c r="P816" s="10" t="str">
        <f>IFERROR(INDEX('08-05'!R:R,MATCH(B816,'08-05'!S:S,0),0),"")</f>
        <v/>
      </c>
      <c r="Q816" s="10" t="str">
        <f>IFERROR(INDEX('08-18'!U:U,MATCH(B816,'08-18'!V:V,0),0),"")</f>
        <v/>
      </c>
      <c r="R816" s="5" t="str">
        <f>IFERROR(INDEX('09-01'!M:M,MATCH(B816,'09-01'!N:N,0),0),"")</f>
        <v/>
      </c>
      <c r="S816" s="9">
        <f t="shared" si="43"/>
        <v>0</v>
      </c>
      <c r="T816" s="44">
        <f t="shared" si="44"/>
        <v>0</v>
      </c>
      <c r="U816" s="44" t="e">
        <f t="shared" si="45"/>
        <v>#DIV/0!</v>
      </c>
      <c r="V816" s="44" t="str">
        <f>IFERROR(SUMPRODUCT(LARGE(G816:R816,{1;2;3;4;5})),"NA")</f>
        <v>NA</v>
      </c>
      <c r="W816" s="45" t="str">
        <f>IFERROR(SUMPRODUCT(LARGE(G816:R816,{1;2;3;4;5;6;7;8;9;10})),"NA")</f>
        <v>NA</v>
      </c>
    </row>
    <row r="817" spans="1:23" s="262" customFormat="1" x14ac:dyDescent="0.25">
      <c r="A817" s="14">
        <v>814</v>
      </c>
      <c r="B817" s="2" t="s">
        <v>776</v>
      </c>
      <c r="C817" s="1"/>
      <c r="D817" s="1"/>
      <c r="E817" s="1"/>
      <c r="F817" s="2"/>
      <c r="G817" s="9">
        <f>IFERROR(INDEX(akva!I:I,MATCH(B817,akva!K:K,0),0),"")</f>
        <v>0</v>
      </c>
      <c r="H817" s="10" t="str">
        <f>IFERROR(INDEX('04-07'!N:N,MATCH(B817,'04-07'!C:C,0),0),"")</f>
        <v/>
      </c>
      <c r="I817" s="10" t="str">
        <f>IFERROR(INDEX('04-21'!X:X,MATCH(B817,'04-21'!Z:Z,0),0),"")</f>
        <v/>
      </c>
      <c r="J817" s="10" t="str">
        <f>IFERROR(INDEX('04-28'!M:M,MATCH(B817,'04-28'!O:O,0),0),"")</f>
        <v/>
      </c>
      <c r="K817" s="10" t="str">
        <f>IFERROR(INDEX('05-26'!Y:Y,MATCH(B817,'05-26'!AA:AA,0),0),"")</f>
        <v/>
      </c>
      <c r="L817" s="10" t="str">
        <f>IFERROR(INDEX('06-16'!X:X,MATCH(B817,'06-16'!Z:Z,0),0),"")</f>
        <v/>
      </c>
      <c r="M817" s="10" t="str">
        <f>IFERROR(INDEX('07-08'!S:S,MATCH(B817,'07-08'!B:B,0),0),"")</f>
        <v/>
      </c>
      <c r="N817" s="10" t="str">
        <f>IFERROR(INDEX('07-21'!V:V,MATCH(B817,'07-21'!X:X,0),0),"")</f>
        <v/>
      </c>
      <c r="O817" s="10" t="str">
        <f>IFERROR(INDEX('08-04'!H:H,MATCH(B817,'08-04'!I:I,0),0),"")</f>
        <v/>
      </c>
      <c r="P817" s="10" t="str">
        <f>IFERROR(INDEX('08-05'!R:R,MATCH(B817,'08-05'!S:S,0),0),"")</f>
        <v/>
      </c>
      <c r="Q817" s="10" t="str">
        <f>IFERROR(INDEX('08-18'!U:U,MATCH(B817,'08-18'!V:V,0),0),"")</f>
        <v/>
      </c>
      <c r="R817" s="5" t="str">
        <f>IFERROR(INDEX('09-01'!M:M,MATCH(B817,'09-01'!N:N,0),0),"")</f>
        <v/>
      </c>
      <c r="S817" s="9">
        <f t="shared" si="43"/>
        <v>0</v>
      </c>
      <c r="T817" s="44">
        <f t="shared" si="44"/>
        <v>0</v>
      </c>
      <c r="U817" s="44" t="e">
        <f t="shared" si="45"/>
        <v>#DIV/0!</v>
      </c>
      <c r="V817" s="44" t="str">
        <f>IFERROR(SUMPRODUCT(LARGE(G817:R817,{1;2;3;4;5})),"NA")</f>
        <v>NA</v>
      </c>
      <c r="W817" s="45" t="str">
        <f>IFERROR(SUMPRODUCT(LARGE(G817:R817,{1;2;3;4;5;6;7;8;9;10})),"NA")</f>
        <v>NA</v>
      </c>
    </row>
    <row r="818" spans="1:23" s="262" customFormat="1" x14ac:dyDescent="0.25">
      <c r="A818" s="14">
        <v>815</v>
      </c>
      <c r="B818" s="2" t="s">
        <v>2317</v>
      </c>
      <c r="C818" s="1"/>
      <c r="D818" s="1"/>
      <c r="E818" s="1"/>
      <c r="F818" s="2"/>
      <c r="G818" s="9" t="str">
        <f>IFERROR(INDEX(akva!I:I,MATCH(B818,akva!K:K,0),0),"")</f>
        <v/>
      </c>
      <c r="H818" s="10" t="str">
        <f>IFERROR(INDEX('04-07'!N:N,MATCH(B818,'04-07'!C:C,0),0),"")</f>
        <v/>
      </c>
      <c r="I818" s="10" t="str">
        <f>IFERROR(INDEX('04-21'!X:X,MATCH(B818,'04-21'!Z:Z,0),0),"")</f>
        <v/>
      </c>
      <c r="J818" s="10" t="str">
        <f>IFERROR(INDEX('04-28'!M:M,MATCH(B818,'04-28'!O:O,0),0),"")</f>
        <v/>
      </c>
      <c r="K818" s="10" t="str">
        <f>IFERROR(INDEX('05-26'!Y:Y,MATCH(B818,'05-26'!AA:AA,0),0),"")</f>
        <v/>
      </c>
      <c r="L818" s="10" t="str">
        <f>IFERROR(INDEX('06-16'!X:X,MATCH(B818,'06-16'!Z:Z,0),0),"")</f>
        <v/>
      </c>
      <c r="M818" s="10" t="str">
        <f>IFERROR(INDEX('07-08'!S:S,MATCH(B818,'07-08'!B:B,0),0),"")</f>
        <v/>
      </c>
      <c r="N818" s="10">
        <f>IFERROR(INDEX('07-21'!V:V,MATCH(B818,'07-21'!X:X,0),0),"")</f>
        <v>0</v>
      </c>
      <c r="O818" s="10" t="str">
        <f>IFERROR(INDEX('08-04'!H:H,MATCH(B818,'08-04'!I:I,0),0),"")</f>
        <v/>
      </c>
      <c r="P818" s="10" t="str">
        <f>IFERROR(INDEX('08-05'!R:R,MATCH(B818,'08-05'!S:S,0),0),"")</f>
        <v/>
      </c>
      <c r="Q818" s="10" t="str">
        <f>IFERROR(INDEX('08-18'!U:U,MATCH(B818,'08-18'!V:V,0),0),"")</f>
        <v/>
      </c>
      <c r="R818" s="5" t="str">
        <f>IFERROR(INDEX('09-01'!M:M,MATCH(B818,'09-01'!N:N,0),0),"")</f>
        <v/>
      </c>
      <c r="S818" s="9">
        <f t="shared" si="43"/>
        <v>0</v>
      </c>
      <c r="T818" s="44">
        <f t="shared" si="44"/>
        <v>0</v>
      </c>
      <c r="U818" s="44" t="e">
        <f t="shared" si="45"/>
        <v>#DIV/0!</v>
      </c>
      <c r="V818" s="44" t="str">
        <f>IFERROR(SUMPRODUCT(LARGE(G818:R818,{1;2;3;4;5})),"NA")</f>
        <v>NA</v>
      </c>
      <c r="W818" s="45" t="str">
        <f>IFERROR(SUMPRODUCT(LARGE(G818:R818,{1;2;3;4;5;6;7;8;9;10})),"NA")</f>
        <v>NA</v>
      </c>
    </row>
    <row r="819" spans="1:23" s="262" customFormat="1" x14ac:dyDescent="0.25">
      <c r="A819" s="14">
        <v>816</v>
      </c>
      <c r="B819" s="2" t="s">
        <v>832</v>
      </c>
      <c r="C819" s="1"/>
      <c r="D819" s="1"/>
      <c r="E819" s="1"/>
      <c r="F819" s="2"/>
      <c r="G819" s="9">
        <f>IFERROR(INDEX(akva!I:I,MATCH(B819,akva!K:K,0),0),"")</f>
        <v>0</v>
      </c>
      <c r="H819" s="10" t="str">
        <f>IFERROR(INDEX('04-07'!N:N,MATCH(B819,'04-07'!C:C,0),0),"")</f>
        <v/>
      </c>
      <c r="I819" s="10" t="str">
        <f>IFERROR(INDEX('04-21'!X:X,MATCH(B819,'04-21'!Z:Z,0),0),"")</f>
        <v/>
      </c>
      <c r="J819" s="10" t="str">
        <f>IFERROR(INDEX('04-28'!M:M,MATCH(B819,'04-28'!O:O,0),0),"")</f>
        <v/>
      </c>
      <c r="K819" s="10" t="str">
        <f>IFERROR(INDEX('05-26'!Y:Y,MATCH(B819,'05-26'!AA:AA,0),0),"")</f>
        <v/>
      </c>
      <c r="L819" s="10" t="str">
        <f>IFERROR(INDEX('06-16'!X:X,MATCH(B819,'06-16'!Z:Z,0),0),"")</f>
        <v/>
      </c>
      <c r="M819" s="10" t="str">
        <f>IFERROR(INDEX('07-08'!S:S,MATCH(B819,'07-08'!B:B,0),0),"")</f>
        <v/>
      </c>
      <c r="N819" s="10" t="str">
        <f>IFERROR(INDEX('07-21'!V:V,MATCH(B819,'07-21'!X:X,0),0),"")</f>
        <v/>
      </c>
      <c r="O819" s="10" t="str">
        <f>IFERROR(INDEX('08-04'!H:H,MATCH(B819,'08-04'!I:I,0),0),"")</f>
        <v/>
      </c>
      <c r="P819" s="10" t="str">
        <f>IFERROR(INDEX('08-05'!R:R,MATCH(B819,'08-05'!S:S,0),0),"")</f>
        <v/>
      </c>
      <c r="Q819" s="10" t="str">
        <f>IFERROR(INDEX('08-18'!U:U,MATCH(B819,'08-18'!V:V,0),0),"")</f>
        <v/>
      </c>
      <c r="R819" s="5" t="str">
        <f>IFERROR(INDEX('09-01'!M:M,MATCH(B819,'09-01'!N:N,0),0),"")</f>
        <v/>
      </c>
      <c r="S819" s="9">
        <f t="shared" si="43"/>
        <v>0</v>
      </c>
      <c r="T819" s="44">
        <f t="shared" si="44"/>
        <v>0</v>
      </c>
      <c r="U819" s="44" t="e">
        <f t="shared" si="45"/>
        <v>#DIV/0!</v>
      </c>
      <c r="V819" s="44" t="str">
        <f>IFERROR(SUMPRODUCT(LARGE(G819:R819,{1;2;3;4;5})),"NA")</f>
        <v>NA</v>
      </c>
      <c r="W819" s="45" t="str">
        <f>IFERROR(SUMPRODUCT(LARGE(G819:R819,{1;2;3;4;5;6;7;8;9;10})),"NA")</f>
        <v>NA</v>
      </c>
    </row>
    <row r="820" spans="1:23" s="262" customFormat="1" x14ac:dyDescent="0.25">
      <c r="A820" s="14">
        <v>817</v>
      </c>
      <c r="B820" s="2" t="s">
        <v>757</v>
      </c>
      <c r="C820" s="1"/>
      <c r="D820" s="1"/>
      <c r="E820" s="1"/>
      <c r="F820" s="2"/>
      <c r="G820" s="9">
        <f>IFERROR(INDEX(akva!I:I,MATCH(B820,akva!K:K,0),0),"")</f>
        <v>0</v>
      </c>
      <c r="H820" s="10" t="str">
        <f>IFERROR(INDEX('04-07'!N:N,MATCH(B820,'04-07'!C:C,0),0),"")</f>
        <v/>
      </c>
      <c r="I820" s="10" t="str">
        <f>IFERROR(INDEX('04-21'!X:X,MATCH(B820,'04-21'!Z:Z,0),0),"")</f>
        <v/>
      </c>
      <c r="J820" s="10" t="str">
        <f>IFERROR(INDEX('04-28'!M:M,MATCH(B820,'04-28'!O:O,0),0),"")</f>
        <v/>
      </c>
      <c r="K820" s="10" t="str">
        <f>IFERROR(INDEX('05-26'!Y:Y,MATCH(B820,'05-26'!AA:AA,0),0),"")</f>
        <v/>
      </c>
      <c r="L820" s="10" t="str">
        <f>IFERROR(INDEX('06-16'!X:X,MATCH(B820,'06-16'!Z:Z,0),0),"")</f>
        <v/>
      </c>
      <c r="M820" s="10" t="str">
        <f>IFERROR(INDEX('07-08'!S:S,MATCH(B820,'07-08'!B:B,0),0),"")</f>
        <v/>
      </c>
      <c r="N820" s="10" t="str">
        <f>IFERROR(INDEX('07-21'!V:V,MATCH(B820,'07-21'!X:X,0),0),"")</f>
        <v/>
      </c>
      <c r="O820" s="10" t="str">
        <f>IFERROR(INDEX('08-04'!H:H,MATCH(B820,'08-04'!I:I,0),0),"")</f>
        <v/>
      </c>
      <c r="P820" s="10" t="str">
        <f>IFERROR(INDEX('08-05'!R:R,MATCH(B820,'08-05'!S:S,0),0),"")</f>
        <v/>
      </c>
      <c r="Q820" s="10" t="str">
        <f>IFERROR(INDEX('08-18'!U:U,MATCH(B820,'08-18'!V:V,0),0),"")</f>
        <v/>
      </c>
      <c r="R820" s="5" t="str">
        <f>IFERROR(INDEX('09-01'!M:M,MATCH(B820,'09-01'!N:N,0),0),"")</f>
        <v/>
      </c>
      <c r="S820" s="9">
        <f t="shared" si="43"/>
        <v>0</v>
      </c>
      <c r="T820" s="44">
        <f t="shared" si="44"/>
        <v>0</v>
      </c>
      <c r="U820" s="44" t="e">
        <f t="shared" si="45"/>
        <v>#DIV/0!</v>
      </c>
      <c r="V820" s="44" t="str">
        <f>IFERROR(SUMPRODUCT(LARGE(G820:R820,{1;2;3;4;5})),"NA")</f>
        <v>NA</v>
      </c>
      <c r="W820" s="45" t="str">
        <f>IFERROR(SUMPRODUCT(LARGE(G820:R820,{1;2;3;4;5;6;7;8;9;10})),"NA")</f>
        <v>NA</v>
      </c>
    </row>
    <row r="821" spans="1:23" s="262" customFormat="1" x14ac:dyDescent="0.25">
      <c r="A821" s="14">
        <v>818</v>
      </c>
      <c r="B821" s="2" t="s">
        <v>778</v>
      </c>
      <c r="C821" s="1"/>
      <c r="D821" s="1"/>
      <c r="E821" s="1"/>
      <c r="F821" s="2"/>
      <c r="G821" s="9">
        <f>IFERROR(INDEX(akva!I:I,MATCH(B821,akva!K:K,0),0),"")</f>
        <v>0</v>
      </c>
      <c r="H821" s="10" t="str">
        <f>IFERROR(INDEX('04-07'!N:N,MATCH(B821,'04-07'!C:C,0),0),"")</f>
        <v/>
      </c>
      <c r="I821" s="10" t="str">
        <f>IFERROR(INDEX('04-21'!X:X,MATCH(B821,'04-21'!Z:Z,0),0),"")</f>
        <v/>
      </c>
      <c r="J821" s="10" t="str">
        <f>IFERROR(INDEX('04-28'!M:M,MATCH(B821,'04-28'!O:O,0),0),"")</f>
        <v/>
      </c>
      <c r="K821" s="10" t="str">
        <f>IFERROR(INDEX('05-26'!Y:Y,MATCH(B821,'05-26'!AA:AA,0),0),"")</f>
        <v/>
      </c>
      <c r="L821" s="10" t="str">
        <f>IFERROR(INDEX('06-16'!X:X,MATCH(B821,'06-16'!Z:Z,0),0),"")</f>
        <v/>
      </c>
      <c r="M821" s="10" t="str">
        <f>IFERROR(INDEX('07-08'!S:S,MATCH(B821,'07-08'!B:B,0),0),"")</f>
        <v/>
      </c>
      <c r="N821" s="10" t="str">
        <f>IFERROR(INDEX('07-21'!V:V,MATCH(B821,'07-21'!X:X,0),0),"")</f>
        <v/>
      </c>
      <c r="O821" s="10" t="str">
        <f>IFERROR(INDEX('08-04'!H:H,MATCH(B821,'08-04'!I:I,0),0),"")</f>
        <v/>
      </c>
      <c r="P821" s="10" t="str">
        <f>IFERROR(INDEX('08-05'!R:R,MATCH(B821,'08-05'!S:S,0),0),"")</f>
        <v/>
      </c>
      <c r="Q821" s="10" t="str">
        <f>IFERROR(INDEX('08-18'!U:U,MATCH(B821,'08-18'!V:V,0),0),"")</f>
        <v/>
      </c>
      <c r="R821" s="5" t="str">
        <f>IFERROR(INDEX('09-01'!M:M,MATCH(B821,'09-01'!N:N,0),0),"")</f>
        <v/>
      </c>
      <c r="S821" s="9">
        <f t="shared" si="43"/>
        <v>0</v>
      </c>
      <c r="T821" s="44">
        <f t="shared" si="44"/>
        <v>0</v>
      </c>
      <c r="U821" s="44" t="e">
        <f t="shared" si="45"/>
        <v>#DIV/0!</v>
      </c>
      <c r="V821" s="44" t="str">
        <f>IFERROR(SUMPRODUCT(LARGE(G821:R821,{1;2;3;4;5})),"NA")</f>
        <v>NA</v>
      </c>
      <c r="W821" s="45" t="str">
        <f>IFERROR(SUMPRODUCT(LARGE(G821:R821,{1;2;3;4;5;6;7;8;9;10})),"NA")</f>
        <v>NA</v>
      </c>
    </row>
    <row r="822" spans="1:23" s="262" customFormat="1" x14ac:dyDescent="0.25">
      <c r="A822" s="14">
        <v>819</v>
      </c>
      <c r="B822" s="2" t="s">
        <v>811</v>
      </c>
      <c r="C822" s="1"/>
      <c r="D822" s="1"/>
      <c r="E822" s="1"/>
      <c r="F822" s="2"/>
      <c r="G822" s="9">
        <f>IFERROR(INDEX(akva!I:I,MATCH(B822,akva!K:K,0),0),"")</f>
        <v>0</v>
      </c>
      <c r="H822" s="10" t="str">
        <f>IFERROR(INDEX('04-07'!N:N,MATCH(B822,'04-07'!C:C,0),0),"")</f>
        <v/>
      </c>
      <c r="I822" s="10" t="str">
        <f>IFERROR(INDEX('04-21'!X:X,MATCH(B822,'04-21'!Z:Z,0),0),"")</f>
        <v/>
      </c>
      <c r="J822" s="10" t="str">
        <f>IFERROR(INDEX('04-28'!M:M,MATCH(B822,'04-28'!O:O,0),0),"")</f>
        <v/>
      </c>
      <c r="K822" s="10" t="str">
        <f>IFERROR(INDEX('05-26'!Y:Y,MATCH(B822,'05-26'!AA:AA,0),0),"")</f>
        <v/>
      </c>
      <c r="L822" s="10" t="str">
        <f>IFERROR(INDEX('06-16'!X:X,MATCH(B822,'06-16'!Z:Z,0),0),"")</f>
        <v/>
      </c>
      <c r="M822" s="10" t="str">
        <f>IFERROR(INDEX('07-08'!S:S,MATCH(B822,'07-08'!B:B,0),0),"")</f>
        <v/>
      </c>
      <c r="N822" s="10" t="str">
        <f>IFERROR(INDEX('07-21'!V:V,MATCH(B822,'07-21'!X:X,0),0),"")</f>
        <v/>
      </c>
      <c r="O822" s="10" t="str">
        <f>IFERROR(INDEX('08-04'!H:H,MATCH(B822,'08-04'!I:I,0),0),"")</f>
        <v/>
      </c>
      <c r="P822" s="10" t="str">
        <f>IFERROR(INDEX('08-05'!R:R,MATCH(B822,'08-05'!S:S,0),0),"")</f>
        <v/>
      </c>
      <c r="Q822" s="10" t="str">
        <f>IFERROR(INDEX('08-18'!U:U,MATCH(B822,'08-18'!V:V,0),0),"")</f>
        <v/>
      </c>
      <c r="R822" s="5" t="str">
        <f>IFERROR(INDEX('09-01'!M:M,MATCH(B822,'09-01'!N:N,0),0),"")</f>
        <v/>
      </c>
      <c r="S822" s="9">
        <f t="shared" si="43"/>
        <v>0</v>
      </c>
      <c r="T822" s="44">
        <f t="shared" si="44"/>
        <v>0</v>
      </c>
      <c r="U822" s="44" t="e">
        <f t="shared" si="45"/>
        <v>#DIV/0!</v>
      </c>
      <c r="V822" s="44" t="str">
        <f>IFERROR(SUMPRODUCT(LARGE(G822:R822,{1;2;3;4;5})),"NA")</f>
        <v>NA</v>
      </c>
      <c r="W822" s="45" t="str">
        <f>IFERROR(SUMPRODUCT(LARGE(G822:R822,{1;2;3;4;5;6;7;8;9;10})),"NA")</f>
        <v>NA</v>
      </c>
    </row>
    <row r="823" spans="1:23" s="262" customFormat="1" x14ac:dyDescent="0.25">
      <c r="A823" s="14">
        <v>820</v>
      </c>
      <c r="B823" s="2" t="s">
        <v>779</v>
      </c>
      <c r="C823" s="1"/>
      <c r="D823" s="1"/>
      <c r="E823" s="1"/>
      <c r="F823" s="2"/>
      <c r="G823" s="9">
        <f>IFERROR(INDEX(akva!I:I,MATCH(B823,akva!K:K,0),0),"")</f>
        <v>0</v>
      </c>
      <c r="H823" s="10" t="str">
        <f>IFERROR(INDEX('04-07'!N:N,MATCH(B823,'04-07'!C:C,0),0),"")</f>
        <v/>
      </c>
      <c r="I823" s="10" t="str">
        <f>IFERROR(INDEX('04-21'!X:X,MATCH(B823,'04-21'!Z:Z,0),0),"")</f>
        <v/>
      </c>
      <c r="J823" s="10" t="str">
        <f>IFERROR(INDEX('04-28'!M:M,MATCH(B823,'04-28'!O:O,0),0),"")</f>
        <v/>
      </c>
      <c r="K823" s="10" t="str">
        <f>IFERROR(INDEX('05-26'!Y:Y,MATCH(B823,'05-26'!AA:AA,0),0),"")</f>
        <v/>
      </c>
      <c r="L823" s="10" t="str">
        <f>IFERROR(INDEX('06-16'!X:X,MATCH(B823,'06-16'!Z:Z,0),0),"")</f>
        <v/>
      </c>
      <c r="M823" s="10" t="str">
        <f>IFERROR(INDEX('07-08'!S:S,MATCH(B823,'07-08'!B:B,0),0),"")</f>
        <v/>
      </c>
      <c r="N823" s="10" t="str">
        <f>IFERROR(INDEX('07-21'!V:V,MATCH(B823,'07-21'!X:X,0),0),"")</f>
        <v/>
      </c>
      <c r="O823" s="10" t="str">
        <f>IFERROR(INDEX('08-04'!H:H,MATCH(B823,'08-04'!I:I,0),0),"")</f>
        <v/>
      </c>
      <c r="P823" s="10" t="str">
        <f>IFERROR(INDEX('08-05'!R:R,MATCH(B823,'08-05'!S:S,0),0),"")</f>
        <v/>
      </c>
      <c r="Q823" s="10" t="str">
        <f>IFERROR(INDEX('08-18'!U:U,MATCH(B823,'08-18'!V:V,0),0),"")</f>
        <v/>
      </c>
      <c r="R823" s="5" t="str">
        <f>IFERROR(INDEX('09-01'!M:M,MATCH(B823,'09-01'!N:N,0),0),"")</f>
        <v/>
      </c>
      <c r="S823" s="9">
        <f t="shared" si="43"/>
        <v>0</v>
      </c>
      <c r="T823" s="44">
        <f t="shared" si="44"/>
        <v>0</v>
      </c>
      <c r="U823" s="44" t="e">
        <f t="shared" si="45"/>
        <v>#DIV/0!</v>
      </c>
      <c r="V823" s="44" t="str">
        <f>IFERROR(SUMPRODUCT(LARGE(G823:R823,{1;2;3;4;5})),"NA")</f>
        <v>NA</v>
      </c>
      <c r="W823" s="45" t="str">
        <f>IFERROR(SUMPRODUCT(LARGE(G823:R823,{1;2;3;4;5;6;7;8;9;10})),"NA")</f>
        <v>NA</v>
      </c>
    </row>
    <row r="824" spans="1:23" s="262" customFormat="1" x14ac:dyDescent="0.25">
      <c r="A824" s="14">
        <v>821</v>
      </c>
      <c r="B824" s="2" t="s">
        <v>783</v>
      </c>
      <c r="C824" s="1"/>
      <c r="D824" s="1"/>
      <c r="E824" s="1"/>
      <c r="F824" s="2"/>
      <c r="G824" s="9">
        <f>IFERROR(INDEX(akva!I:I,MATCH(B824,akva!K:K,0),0),"")</f>
        <v>0</v>
      </c>
      <c r="H824" s="10" t="str">
        <f>IFERROR(INDEX('04-07'!N:N,MATCH(B824,'04-07'!C:C,0),0),"")</f>
        <v/>
      </c>
      <c r="I824" s="10" t="str">
        <f>IFERROR(INDEX('04-21'!X:X,MATCH(B824,'04-21'!Z:Z,0),0),"")</f>
        <v/>
      </c>
      <c r="J824" s="10" t="str">
        <f>IFERROR(INDEX('04-28'!M:M,MATCH(B824,'04-28'!O:O,0),0),"")</f>
        <v/>
      </c>
      <c r="K824" s="10" t="str">
        <f>IFERROR(INDEX('05-26'!Y:Y,MATCH(B824,'05-26'!AA:AA,0),0),"")</f>
        <v/>
      </c>
      <c r="L824" s="10" t="str">
        <f>IFERROR(INDEX('06-16'!X:X,MATCH(B824,'06-16'!Z:Z,0),0),"")</f>
        <v/>
      </c>
      <c r="M824" s="10" t="str">
        <f>IFERROR(INDEX('07-08'!S:S,MATCH(B824,'07-08'!B:B,0),0),"")</f>
        <v/>
      </c>
      <c r="N824" s="10" t="str">
        <f>IFERROR(INDEX('07-21'!V:V,MATCH(B824,'07-21'!X:X,0),0),"")</f>
        <v/>
      </c>
      <c r="O824" s="10" t="str">
        <f>IFERROR(INDEX('08-04'!H:H,MATCH(B824,'08-04'!I:I,0),0),"")</f>
        <v/>
      </c>
      <c r="P824" s="10" t="str">
        <f>IFERROR(INDEX('08-05'!R:R,MATCH(B824,'08-05'!S:S,0),0),"")</f>
        <v/>
      </c>
      <c r="Q824" s="10" t="str">
        <f>IFERROR(INDEX('08-18'!U:U,MATCH(B824,'08-18'!V:V,0),0),"")</f>
        <v/>
      </c>
      <c r="R824" s="5" t="str">
        <f>IFERROR(INDEX('09-01'!M:M,MATCH(B824,'09-01'!N:N,0),0),"")</f>
        <v/>
      </c>
      <c r="S824" s="9">
        <f t="shared" si="43"/>
        <v>0</v>
      </c>
      <c r="T824" s="44">
        <f t="shared" si="44"/>
        <v>0</v>
      </c>
      <c r="U824" s="44" t="e">
        <f t="shared" si="45"/>
        <v>#DIV/0!</v>
      </c>
      <c r="V824" s="44" t="str">
        <f>IFERROR(SUMPRODUCT(LARGE(G824:R824,{1;2;3;4;5})),"NA")</f>
        <v>NA</v>
      </c>
      <c r="W824" s="45" t="str">
        <f>IFERROR(SUMPRODUCT(LARGE(G824:R824,{1;2;3;4;5;6;7;8;9;10})),"NA")</f>
        <v>NA</v>
      </c>
    </row>
    <row r="825" spans="1:23" s="262" customFormat="1" x14ac:dyDescent="0.25">
      <c r="A825" s="14">
        <v>822</v>
      </c>
      <c r="B825" s="2" t="s">
        <v>39</v>
      </c>
      <c r="C825" s="1"/>
      <c r="D825" s="1"/>
      <c r="E825" s="1"/>
      <c r="F825" s="2"/>
      <c r="G825" s="9">
        <f>IFERROR(INDEX(akva!I:I,MATCH(B825,akva!K:K,0),0),"")</f>
        <v>0</v>
      </c>
      <c r="H825" s="10" t="str">
        <f>IFERROR(INDEX('04-07'!N:N,MATCH(B825,'04-07'!C:C,0),0),"")</f>
        <v/>
      </c>
      <c r="I825" s="10" t="str">
        <f>IFERROR(INDEX('04-21'!X:X,MATCH(B825,'04-21'!Z:Z,0),0),"")</f>
        <v/>
      </c>
      <c r="J825" s="10" t="str">
        <f>IFERROR(INDEX('04-28'!M:M,MATCH(B825,'04-28'!O:O,0),0),"")</f>
        <v/>
      </c>
      <c r="K825" s="10" t="str">
        <f>IFERROR(INDEX('05-26'!Y:Y,MATCH(B825,'05-26'!AA:AA,0),0),"")</f>
        <v/>
      </c>
      <c r="L825" s="10" t="str">
        <f>IFERROR(INDEX('06-16'!X:X,MATCH(B825,'06-16'!Z:Z,0),0),"")</f>
        <v/>
      </c>
      <c r="M825" s="10" t="str">
        <f>IFERROR(INDEX('07-08'!S:S,MATCH(B825,'07-08'!B:B,0),0),"")</f>
        <v/>
      </c>
      <c r="N825" s="10" t="str">
        <f>IFERROR(INDEX('07-21'!V:V,MATCH(B825,'07-21'!X:X,0),0),"")</f>
        <v/>
      </c>
      <c r="O825" s="10" t="str">
        <f>IFERROR(INDEX('08-04'!H:H,MATCH(B825,'08-04'!I:I,0),0),"")</f>
        <v/>
      </c>
      <c r="P825" s="10" t="str">
        <f>IFERROR(INDEX('08-05'!R:R,MATCH(B825,'08-05'!S:S,0),0),"")</f>
        <v/>
      </c>
      <c r="Q825" s="10" t="str">
        <f>IFERROR(INDEX('08-18'!U:U,MATCH(B825,'08-18'!V:V,0),0),"")</f>
        <v/>
      </c>
      <c r="R825" s="5" t="str">
        <f>IFERROR(INDEX('09-01'!M:M,MATCH(B825,'09-01'!N:N,0),0),"")</f>
        <v/>
      </c>
      <c r="S825" s="9">
        <f t="shared" si="43"/>
        <v>0</v>
      </c>
      <c r="T825" s="44">
        <f t="shared" si="44"/>
        <v>0</v>
      </c>
      <c r="U825" s="44" t="e">
        <f t="shared" si="45"/>
        <v>#DIV/0!</v>
      </c>
      <c r="V825" s="44" t="str">
        <f>IFERROR(SUMPRODUCT(LARGE(G825:R825,{1;2;3;4;5})),"NA")</f>
        <v>NA</v>
      </c>
      <c r="W825" s="45" t="str">
        <f>IFERROR(SUMPRODUCT(LARGE(G825:R825,{1;2;3;4;5;6;7;8;9;10})),"NA")</f>
        <v>NA</v>
      </c>
    </row>
    <row r="826" spans="1:23" s="262" customFormat="1" x14ac:dyDescent="0.25">
      <c r="A826" s="14">
        <v>823</v>
      </c>
      <c r="B826" s="2" t="s">
        <v>2083</v>
      </c>
      <c r="C826" s="1"/>
      <c r="D826" s="1"/>
      <c r="E826" s="1"/>
      <c r="F826" s="2"/>
      <c r="G826" s="9" t="str">
        <f>IFERROR(INDEX(akva!I:I,MATCH(B826,akva!K:K,0),0),"")</f>
        <v/>
      </c>
      <c r="H826" s="10" t="str">
        <f>IFERROR(INDEX('04-07'!N:N,MATCH(B826,'04-07'!C:C,0),0),"")</f>
        <v/>
      </c>
      <c r="I826" s="10" t="str">
        <f>IFERROR(INDEX('04-21'!X:X,MATCH(B826,'04-21'!Z:Z,0),0),"")</f>
        <v/>
      </c>
      <c r="J826" s="10" t="str">
        <f>IFERROR(INDEX('04-28'!M:M,MATCH(B826,'04-28'!O:O,0),0),"")</f>
        <v/>
      </c>
      <c r="K826" s="10" t="str">
        <f>IFERROR(INDEX('05-26'!Y:Y,MATCH(B826,'05-26'!AA:AA,0),0),"")</f>
        <v/>
      </c>
      <c r="L826" s="10" t="str">
        <f>IFERROR(INDEX('06-16'!X:X,MATCH(B826,'06-16'!Z:Z,0),0),"")</f>
        <v/>
      </c>
      <c r="M826" s="10">
        <f>IFERROR(INDEX('07-08'!S:S,MATCH(B826,'07-08'!B:B,0),0),"")</f>
        <v>0</v>
      </c>
      <c r="N826" s="10" t="str">
        <f>IFERROR(INDEX('07-21'!V:V,MATCH(B826,'07-21'!X:X,0),0),"")</f>
        <v/>
      </c>
      <c r="O826" s="10" t="str">
        <f>IFERROR(INDEX('08-04'!H:H,MATCH(B826,'08-04'!I:I,0),0),"")</f>
        <v/>
      </c>
      <c r="P826" s="10" t="str">
        <f>IFERROR(INDEX('08-05'!R:R,MATCH(B826,'08-05'!S:S,0),0),"")</f>
        <v/>
      </c>
      <c r="Q826" s="10" t="str">
        <f>IFERROR(INDEX('08-18'!U:U,MATCH(B826,'08-18'!V:V,0),0),"")</f>
        <v/>
      </c>
      <c r="R826" s="5" t="str">
        <f>IFERROR(INDEX('09-01'!M:M,MATCH(B826,'09-01'!N:N,0),0),"")</f>
        <v/>
      </c>
      <c r="S826" s="9">
        <f t="shared" si="43"/>
        <v>0</v>
      </c>
      <c r="T826" s="44">
        <f t="shared" si="44"/>
        <v>0</v>
      </c>
      <c r="U826" s="44" t="e">
        <f t="shared" si="45"/>
        <v>#DIV/0!</v>
      </c>
      <c r="V826" s="44" t="str">
        <f>IFERROR(SUMPRODUCT(LARGE(G826:R826,{1;2;3;4;5})),"NA")</f>
        <v>NA</v>
      </c>
      <c r="W826" s="45" t="str">
        <f>IFERROR(SUMPRODUCT(LARGE(G826:R826,{1;2;3;4;5;6;7;8;9;10})),"NA")</f>
        <v>NA</v>
      </c>
    </row>
    <row r="827" spans="1:23" s="262" customFormat="1" x14ac:dyDescent="0.25">
      <c r="A827" s="14">
        <v>824</v>
      </c>
      <c r="B827" s="2" t="s">
        <v>784</v>
      </c>
      <c r="C827" s="1"/>
      <c r="D827" s="1"/>
      <c r="E827" s="1"/>
      <c r="F827" s="2"/>
      <c r="G827" s="9">
        <f>IFERROR(INDEX(akva!I:I,MATCH(B827,akva!K:K,0),0),"")</f>
        <v>0</v>
      </c>
      <c r="H827" s="10" t="str">
        <f>IFERROR(INDEX('04-07'!N:N,MATCH(B827,'04-07'!C:C,0),0),"")</f>
        <v/>
      </c>
      <c r="I827" s="10" t="str">
        <f>IFERROR(INDEX('04-21'!X:X,MATCH(B827,'04-21'!Z:Z,0),0),"")</f>
        <v/>
      </c>
      <c r="J827" s="10" t="str">
        <f>IFERROR(INDEX('04-28'!M:M,MATCH(B827,'04-28'!O:O,0),0),"")</f>
        <v/>
      </c>
      <c r="K827" s="10" t="str">
        <f>IFERROR(INDEX('05-26'!Y:Y,MATCH(B827,'05-26'!AA:AA,0),0),"")</f>
        <v/>
      </c>
      <c r="L827" s="10" t="str">
        <f>IFERROR(INDEX('06-16'!X:X,MATCH(B827,'06-16'!Z:Z,0),0),"")</f>
        <v/>
      </c>
      <c r="M827" s="10" t="str">
        <f>IFERROR(INDEX('07-08'!S:S,MATCH(B827,'07-08'!B:B,0),0),"")</f>
        <v/>
      </c>
      <c r="N827" s="10" t="str">
        <f>IFERROR(INDEX('07-21'!V:V,MATCH(B827,'07-21'!X:X,0),0),"")</f>
        <v/>
      </c>
      <c r="O827" s="10" t="str">
        <f>IFERROR(INDEX('08-04'!H:H,MATCH(B827,'08-04'!I:I,0),0),"")</f>
        <v/>
      </c>
      <c r="P827" s="10" t="str">
        <f>IFERROR(INDEX('08-05'!R:R,MATCH(B827,'08-05'!S:S,0),0),"")</f>
        <v/>
      </c>
      <c r="Q827" s="10" t="str">
        <f>IFERROR(INDEX('08-18'!U:U,MATCH(B827,'08-18'!V:V,0),0),"")</f>
        <v/>
      </c>
      <c r="R827" s="5" t="str">
        <f>IFERROR(INDEX('09-01'!M:M,MATCH(B827,'09-01'!N:N,0),0),"")</f>
        <v/>
      </c>
      <c r="S827" s="9">
        <f t="shared" si="43"/>
        <v>0</v>
      </c>
      <c r="T827" s="44">
        <f t="shared" si="44"/>
        <v>0</v>
      </c>
      <c r="U827" s="44" t="e">
        <f t="shared" si="45"/>
        <v>#DIV/0!</v>
      </c>
      <c r="V827" s="44" t="str">
        <f>IFERROR(SUMPRODUCT(LARGE(G827:R827,{1;2;3;4;5})),"NA")</f>
        <v>NA</v>
      </c>
      <c r="W827" s="45" t="str">
        <f>IFERROR(SUMPRODUCT(LARGE(G827:R827,{1;2;3;4;5;6;7;8;9;10})),"NA")</f>
        <v>NA</v>
      </c>
    </row>
    <row r="828" spans="1:23" s="262" customFormat="1" x14ac:dyDescent="0.25">
      <c r="A828" s="14">
        <v>825</v>
      </c>
      <c r="B828" s="2" t="s">
        <v>2182</v>
      </c>
      <c r="C828" s="1"/>
      <c r="D828" s="1"/>
      <c r="E828" s="1"/>
      <c r="F828" s="2"/>
      <c r="G828" s="9" t="str">
        <f>IFERROR(INDEX(akva!I:I,MATCH(B828,akva!K:K,0),0),"")</f>
        <v/>
      </c>
      <c r="H828" s="10" t="str">
        <f>IFERROR(INDEX('04-07'!N:N,MATCH(B828,'04-07'!C:C,0),0),"")</f>
        <v/>
      </c>
      <c r="I828" s="10" t="str">
        <f>IFERROR(INDEX('04-21'!X:X,MATCH(B828,'04-21'!Z:Z,0),0),"")</f>
        <v/>
      </c>
      <c r="J828" s="10" t="str">
        <f>IFERROR(INDEX('04-28'!M:M,MATCH(B828,'04-28'!O:O,0),0),"")</f>
        <v/>
      </c>
      <c r="K828" s="10" t="str">
        <f>IFERROR(INDEX('05-26'!Y:Y,MATCH(B828,'05-26'!AA:AA,0),0),"")</f>
        <v/>
      </c>
      <c r="L828" s="10" t="str">
        <f>IFERROR(INDEX('06-16'!X:X,MATCH(B828,'06-16'!Z:Z,0),0),"")</f>
        <v/>
      </c>
      <c r="M828" s="10">
        <f>IFERROR(INDEX('07-08'!S:S,MATCH(B828,'07-08'!B:B,0),0),"")</f>
        <v>0</v>
      </c>
      <c r="N828" s="10" t="str">
        <f>IFERROR(INDEX('07-21'!V:V,MATCH(B828,'07-21'!X:X,0),0),"")</f>
        <v/>
      </c>
      <c r="O828" s="10" t="str">
        <f>IFERROR(INDEX('08-04'!H:H,MATCH(B828,'08-04'!I:I,0),0),"")</f>
        <v/>
      </c>
      <c r="P828" s="10" t="str">
        <f>IFERROR(INDEX('08-05'!R:R,MATCH(B828,'08-05'!S:S,0),0),"")</f>
        <v/>
      </c>
      <c r="Q828" s="10" t="str">
        <f>IFERROR(INDEX('08-18'!U:U,MATCH(B828,'08-18'!V:V,0),0),"")</f>
        <v/>
      </c>
      <c r="R828" s="5" t="str">
        <f>IFERROR(INDEX('09-01'!M:M,MATCH(B828,'09-01'!N:N,0),0),"")</f>
        <v/>
      </c>
      <c r="S828" s="9">
        <f t="shared" si="43"/>
        <v>0</v>
      </c>
      <c r="T828" s="44">
        <f t="shared" si="44"/>
        <v>0</v>
      </c>
      <c r="U828" s="44" t="e">
        <f t="shared" si="45"/>
        <v>#DIV/0!</v>
      </c>
      <c r="V828" s="44" t="str">
        <f>IFERROR(SUMPRODUCT(LARGE(G828:R828,{1;2;3;4;5})),"NA")</f>
        <v>NA</v>
      </c>
      <c r="W828" s="45" t="str">
        <f>IFERROR(SUMPRODUCT(LARGE(G828:R828,{1;2;3;4;5;6;7;8;9;10})),"NA")</f>
        <v>NA</v>
      </c>
    </row>
    <row r="829" spans="1:23" s="262" customFormat="1" x14ac:dyDescent="0.25">
      <c r="A829" s="14">
        <v>826</v>
      </c>
      <c r="B829" s="2" t="s">
        <v>758</v>
      </c>
      <c r="C829" s="1"/>
      <c r="D829" s="1"/>
      <c r="E829" s="1"/>
      <c r="F829" s="2"/>
      <c r="G829" s="9">
        <f>IFERROR(INDEX(akva!I:I,MATCH(B829,akva!K:K,0),0),"")</f>
        <v>0</v>
      </c>
      <c r="H829" s="10" t="str">
        <f>IFERROR(INDEX('04-07'!N:N,MATCH(B829,'04-07'!C:C,0),0),"")</f>
        <v/>
      </c>
      <c r="I829" s="10" t="str">
        <f>IFERROR(INDEX('04-21'!X:X,MATCH(B829,'04-21'!Z:Z,0),0),"")</f>
        <v/>
      </c>
      <c r="J829" s="10" t="str">
        <f>IFERROR(INDEX('04-28'!M:M,MATCH(B829,'04-28'!O:O,0),0),"")</f>
        <v/>
      </c>
      <c r="K829" s="10" t="str">
        <f>IFERROR(INDEX('05-26'!Y:Y,MATCH(B829,'05-26'!AA:AA,0),0),"")</f>
        <v/>
      </c>
      <c r="L829" s="10" t="str">
        <f>IFERROR(INDEX('06-16'!X:X,MATCH(B829,'06-16'!Z:Z,0),0),"")</f>
        <v/>
      </c>
      <c r="M829" s="10" t="str">
        <f>IFERROR(INDEX('07-08'!S:S,MATCH(B829,'07-08'!B:B,0),0),"")</f>
        <v/>
      </c>
      <c r="N829" s="10" t="str">
        <f>IFERROR(INDEX('07-21'!V:V,MATCH(B829,'07-21'!X:X,0),0),"")</f>
        <v/>
      </c>
      <c r="O829" s="10" t="str">
        <f>IFERROR(INDEX('08-04'!H:H,MATCH(B829,'08-04'!I:I,0),0),"")</f>
        <v/>
      </c>
      <c r="P829" s="10" t="str">
        <f>IFERROR(INDEX('08-05'!R:R,MATCH(B829,'08-05'!S:S,0),0),"")</f>
        <v/>
      </c>
      <c r="Q829" s="10" t="str">
        <f>IFERROR(INDEX('08-18'!U:U,MATCH(B829,'08-18'!V:V,0),0),"")</f>
        <v/>
      </c>
      <c r="R829" s="5" t="str">
        <f>IFERROR(INDEX('09-01'!M:M,MATCH(B829,'09-01'!N:N,0),0),"")</f>
        <v/>
      </c>
      <c r="S829" s="9">
        <f t="shared" si="43"/>
        <v>0</v>
      </c>
      <c r="T829" s="44">
        <f t="shared" si="44"/>
        <v>0</v>
      </c>
      <c r="U829" s="44" t="e">
        <f t="shared" si="45"/>
        <v>#DIV/0!</v>
      </c>
      <c r="V829" s="44" t="str">
        <f>IFERROR(SUMPRODUCT(LARGE(G829:R829,{1;2;3;4;5})),"NA")</f>
        <v>NA</v>
      </c>
      <c r="W829" s="45" t="str">
        <f>IFERROR(SUMPRODUCT(LARGE(G829:R829,{1;2;3;4;5;6;7;8;9;10})),"NA")</f>
        <v>NA</v>
      </c>
    </row>
    <row r="830" spans="1:23" s="262" customFormat="1" x14ac:dyDescent="0.25">
      <c r="A830" s="14">
        <v>827</v>
      </c>
      <c r="B830" s="2" t="s">
        <v>789</v>
      </c>
      <c r="C830" s="1"/>
      <c r="D830" s="1"/>
      <c r="E830" s="1"/>
      <c r="F830" s="2"/>
      <c r="G830" s="9">
        <f>IFERROR(INDEX(akva!I:I,MATCH(B830,akva!K:K,0),0),"")</f>
        <v>0</v>
      </c>
      <c r="H830" s="10" t="str">
        <f>IFERROR(INDEX('04-07'!N:N,MATCH(B830,'04-07'!C:C,0),0),"")</f>
        <v/>
      </c>
      <c r="I830" s="10" t="str">
        <f>IFERROR(INDEX('04-21'!X:X,MATCH(B830,'04-21'!Z:Z,0),0),"")</f>
        <v/>
      </c>
      <c r="J830" s="10" t="str">
        <f>IFERROR(INDEX('04-28'!M:M,MATCH(B830,'04-28'!O:O,0),0),"")</f>
        <v/>
      </c>
      <c r="K830" s="10" t="str">
        <f>IFERROR(INDEX('05-26'!Y:Y,MATCH(B830,'05-26'!AA:AA,0),0),"")</f>
        <v/>
      </c>
      <c r="L830" s="10" t="str">
        <f>IFERROR(INDEX('06-16'!X:X,MATCH(B830,'06-16'!Z:Z,0),0),"")</f>
        <v/>
      </c>
      <c r="M830" s="10" t="str">
        <f>IFERROR(INDEX('07-08'!S:S,MATCH(B830,'07-08'!B:B,0),0),"")</f>
        <v/>
      </c>
      <c r="N830" s="10" t="str">
        <f>IFERROR(INDEX('07-21'!V:V,MATCH(B830,'07-21'!X:X,0),0),"")</f>
        <v/>
      </c>
      <c r="O830" s="10" t="str">
        <f>IFERROR(INDEX('08-04'!H:H,MATCH(B830,'08-04'!I:I,0),0),"")</f>
        <v/>
      </c>
      <c r="P830" s="10" t="str">
        <f>IFERROR(INDEX('08-05'!R:R,MATCH(B830,'08-05'!S:S,0),0),"")</f>
        <v/>
      </c>
      <c r="Q830" s="10" t="str">
        <f>IFERROR(INDEX('08-18'!U:U,MATCH(B830,'08-18'!V:V,0),0),"")</f>
        <v/>
      </c>
      <c r="R830" s="5" t="str">
        <f>IFERROR(INDEX('09-01'!M:M,MATCH(B830,'09-01'!N:N,0),0),"")</f>
        <v/>
      </c>
      <c r="S830" s="9">
        <f t="shared" si="43"/>
        <v>0</v>
      </c>
      <c r="T830" s="44">
        <f t="shared" si="44"/>
        <v>0</v>
      </c>
      <c r="U830" s="44" t="e">
        <f t="shared" si="45"/>
        <v>#DIV/0!</v>
      </c>
      <c r="V830" s="44" t="str">
        <f>IFERROR(SUMPRODUCT(LARGE(G830:R830,{1;2;3;4;5})),"NA")</f>
        <v>NA</v>
      </c>
      <c r="W830" s="45" t="str">
        <f>IFERROR(SUMPRODUCT(LARGE(G830:R830,{1;2;3;4;5;6;7;8;9;10})),"NA")</f>
        <v>NA</v>
      </c>
    </row>
    <row r="831" spans="1:23" s="262" customFormat="1" x14ac:dyDescent="0.25">
      <c r="A831" s="14">
        <v>828</v>
      </c>
      <c r="B831" s="2" t="s">
        <v>833</v>
      </c>
      <c r="C831" s="1"/>
      <c r="D831" s="1"/>
      <c r="E831" s="1"/>
      <c r="F831" s="2"/>
      <c r="G831" s="9">
        <f>IFERROR(INDEX(akva!I:I,MATCH(B831,akva!K:K,0),0),"")</f>
        <v>0</v>
      </c>
      <c r="H831" s="10" t="str">
        <f>IFERROR(INDEX('04-07'!N:N,MATCH(B831,'04-07'!C:C,0),0),"")</f>
        <v/>
      </c>
      <c r="I831" s="10" t="str">
        <f>IFERROR(INDEX('04-21'!X:X,MATCH(B831,'04-21'!Z:Z,0),0),"")</f>
        <v/>
      </c>
      <c r="J831" s="10" t="str">
        <f>IFERROR(INDEX('04-28'!M:M,MATCH(B831,'04-28'!O:O,0),0),"")</f>
        <v/>
      </c>
      <c r="K831" s="10" t="str">
        <f>IFERROR(INDEX('05-26'!Y:Y,MATCH(B831,'05-26'!AA:AA,0),0),"")</f>
        <v/>
      </c>
      <c r="L831" s="10" t="str">
        <f>IFERROR(INDEX('06-16'!X:X,MATCH(B831,'06-16'!Z:Z,0),0),"")</f>
        <v/>
      </c>
      <c r="M831" s="10" t="str">
        <f>IFERROR(INDEX('07-08'!S:S,MATCH(B831,'07-08'!B:B,0),0),"")</f>
        <v/>
      </c>
      <c r="N831" s="10" t="str">
        <f>IFERROR(INDEX('07-21'!V:V,MATCH(B831,'07-21'!X:X,0),0),"")</f>
        <v/>
      </c>
      <c r="O831" s="10" t="str">
        <f>IFERROR(INDEX('08-04'!H:H,MATCH(B831,'08-04'!I:I,0),0),"")</f>
        <v/>
      </c>
      <c r="P831" s="10" t="str">
        <f>IFERROR(INDEX('08-05'!R:R,MATCH(B831,'08-05'!S:S,0),0),"")</f>
        <v/>
      </c>
      <c r="Q831" s="10" t="str">
        <f>IFERROR(INDEX('08-18'!U:U,MATCH(B831,'08-18'!V:V,0),0),"")</f>
        <v/>
      </c>
      <c r="R831" s="5" t="str">
        <f>IFERROR(INDEX('09-01'!M:M,MATCH(B831,'09-01'!N:N,0),0),"")</f>
        <v/>
      </c>
      <c r="S831" s="9">
        <f t="shared" si="43"/>
        <v>0</v>
      </c>
      <c r="T831" s="44">
        <f t="shared" si="44"/>
        <v>0</v>
      </c>
      <c r="U831" s="44" t="e">
        <f t="shared" si="45"/>
        <v>#DIV/0!</v>
      </c>
      <c r="V831" s="44" t="str">
        <f>IFERROR(SUMPRODUCT(LARGE(G831:R831,{1;2;3;4;5})),"NA")</f>
        <v>NA</v>
      </c>
      <c r="W831" s="45" t="str">
        <f>IFERROR(SUMPRODUCT(LARGE(G831:R831,{1;2;3;4;5;6;7;8;9;10})),"NA")</f>
        <v>NA</v>
      </c>
    </row>
    <row r="832" spans="1:23" s="262" customFormat="1" x14ac:dyDescent="0.25">
      <c r="A832" s="14">
        <v>829</v>
      </c>
      <c r="B832" s="2" t="s">
        <v>2082</v>
      </c>
      <c r="C832" s="1"/>
      <c r="D832" s="1"/>
      <c r="E832" s="1"/>
      <c r="F832" s="2"/>
      <c r="G832" s="9" t="str">
        <f>IFERROR(INDEX(akva!I:I,MATCH(B832,akva!K:K,0),0),"")</f>
        <v/>
      </c>
      <c r="H832" s="10" t="str">
        <f>IFERROR(INDEX('04-07'!N:N,MATCH(B832,'04-07'!C:C,0),0),"")</f>
        <v/>
      </c>
      <c r="I832" s="10" t="str">
        <f>IFERROR(INDEX('04-21'!X:X,MATCH(B832,'04-21'!Z:Z,0),0),"")</f>
        <v/>
      </c>
      <c r="J832" s="10" t="str">
        <f>IFERROR(INDEX('04-28'!M:M,MATCH(B832,'04-28'!O:O,0),0),"")</f>
        <v/>
      </c>
      <c r="K832" s="10" t="str">
        <f>IFERROR(INDEX('05-26'!Y:Y,MATCH(B832,'05-26'!AA:AA,0),0),"")</f>
        <v/>
      </c>
      <c r="L832" s="10" t="str">
        <f>IFERROR(INDEX('06-16'!X:X,MATCH(B832,'06-16'!Z:Z,0),0),"")</f>
        <v/>
      </c>
      <c r="M832" s="10">
        <f>IFERROR(INDEX('07-08'!S:S,MATCH(B832,'07-08'!B:B,0),0),"")</f>
        <v>0</v>
      </c>
      <c r="N832" s="10" t="str">
        <f>IFERROR(INDEX('07-21'!V:V,MATCH(B832,'07-21'!X:X,0),0),"")</f>
        <v/>
      </c>
      <c r="O832" s="10" t="str">
        <f>IFERROR(INDEX('08-04'!H:H,MATCH(B832,'08-04'!I:I,0),0),"")</f>
        <v/>
      </c>
      <c r="P832" s="10" t="str">
        <f>IFERROR(INDEX('08-05'!R:R,MATCH(B832,'08-05'!S:S,0),0),"")</f>
        <v/>
      </c>
      <c r="Q832" s="10" t="str">
        <f>IFERROR(INDEX('08-18'!U:U,MATCH(B832,'08-18'!V:V,0),0),"")</f>
        <v/>
      </c>
      <c r="R832" s="5" t="str">
        <f>IFERROR(INDEX('09-01'!M:M,MATCH(B832,'09-01'!N:N,0),0),"")</f>
        <v/>
      </c>
      <c r="S832" s="9">
        <f t="shared" si="43"/>
        <v>0</v>
      </c>
      <c r="T832" s="44">
        <f t="shared" si="44"/>
        <v>0</v>
      </c>
      <c r="U832" s="44" t="e">
        <f t="shared" si="45"/>
        <v>#DIV/0!</v>
      </c>
      <c r="V832" s="44" t="str">
        <f>IFERROR(SUMPRODUCT(LARGE(G832:R832,{1;2;3;4;5})),"NA")</f>
        <v>NA</v>
      </c>
      <c r="W832" s="45" t="str">
        <f>IFERROR(SUMPRODUCT(LARGE(G832:R832,{1;2;3;4;5;6;7;8;9;10})),"NA")</f>
        <v>NA</v>
      </c>
    </row>
    <row r="833" spans="1:23" s="25" customFormat="1" x14ac:dyDescent="0.25">
      <c r="A833" s="14">
        <v>830</v>
      </c>
      <c r="B833" s="2" t="s">
        <v>835</v>
      </c>
      <c r="C833" s="1"/>
      <c r="D833" s="1"/>
      <c r="E833" s="1"/>
      <c r="F833" s="2"/>
      <c r="G833" s="9">
        <f>IFERROR(INDEX(akva!I:I,MATCH(B833,akva!K:K,0),0),"")</f>
        <v>0</v>
      </c>
      <c r="H833" s="10" t="str">
        <f>IFERROR(INDEX('04-07'!N:N,MATCH(B833,'04-07'!C:C,0),0),"")</f>
        <v/>
      </c>
      <c r="I833" s="10" t="str">
        <f>IFERROR(INDEX('04-21'!X:X,MATCH(B833,'04-21'!Z:Z,0),0),"")</f>
        <v/>
      </c>
      <c r="J833" s="10" t="str">
        <f>IFERROR(INDEX('04-28'!M:M,MATCH(B833,'04-28'!O:O,0),0),"")</f>
        <v/>
      </c>
      <c r="K833" s="10" t="str">
        <f>IFERROR(INDEX('05-26'!Y:Y,MATCH(B833,'05-26'!AA:AA,0),0),"")</f>
        <v/>
      </c>
      <c r="L833" s="10" t="str">
        <f>IFERROR(INDEX('06-16'!X:X,MATCH(B833,'06-16'!Z:Z,0),0),"")</f>
        <v/>
      </c>
      <c r="M833" s="10" t="str">
        <f>IFERROR(INDEX('07-08'!S:S,MATCH(B833,'07-08'!B:B,0),0),"")</f>
        <v/>
      </c>
      <c r="N833" s="10" t="str">
        <f>IFERROR(INDEX('07-21'!V:V,MATCH(B833,'07-21'!X:X,0),0),"")</f>
        <v/>
      </c>
      <c r="O833" s="10" t="str">
        <f>IFERROR(INDEX('08-04'!H:H,MATCH(B833,'08-04'!I:I,0),0),"")</f>
        <v/>
      </c>
      <c r="P833" s="10" t="str">
        <f>IFERROR(INDEX('08-05'!R:R,MATCH(B833,'08-05'!S:S,0),0),"")</f>
        <v/>
      </c>
      <c r="Q833" s="10" t="str">
        <f>IFERROR(INDEX('08-18'!U:U,MATCH(B833,'08-18'!V:V,0),0),"")</f>
        <v/>
      </c>
      <c r="R833" s="5" t="str">
        <f>IFERROR(INDEX('09-01'!M:M,MATCH(B833,'09-01'!N:N,0),0),"")</f>
        <v/>
      </c>
      <c r="S833" s="9">
        <f t="shared" si="43"/>
        <v>0</v>
      </c>
      <c r="T833" s="44">
        <f t="shared" si="44"/>
        <v>0</v>
      </c>
      <c r="U833" s="44" t="e">
        <f t="shared" si="45"/>
        <v>#DIV/0!</v>
      </c>
      <c r="V833" s="44" t="str">
        <f>IFERROR(SUMPRODUCT(LARGE(G833:R833,{1;2;3;4;5})),"NA")</f>
        <v>NA</v>
      </c>
      <c r="W833" s="45" t="str">
        <f>IFERROR(SUMPRODUCT(LARGE(G833:R833,{1;2;3;4;5;6;7;8;9;10})),"NA")</f>
        <v>NA</v>
      </c>
    </row>
    <row r="834" spans="1:23" s="25" customFormat="1" x14ac:dyDescent="0.25">
      <c r="A834" s="14">
        <v>831</v>
      </c>
      <c r="B834" s="2" t="s">
        <v>788</v>
      </c>
      <c r="C834" s="1"/>
      <c r="D834" s="1"/>
      <c r="E834" s="1"/>
      <c r="F834" s="2"/>
      <c r="G834" s="9">
        <f>IFERROR(INDEX(akva!I:I,MATCH(B834,akva!K:K,0),0),"")</f>
        <v>0</v>
      </c>
      <c r="H834" s="10" t="str">
        <f>IFERROR(INDEX('04-07'!N:N,MATCH(B834,'04-07'!C:C,0),0),"")</f>
        <v/>
      </c>
      <c r="I834" s="10" t="str">
        <f>IFERROR(INDEX('04-21'!X:X,MATCH(B834,'04-21'!Z:Z,0),0),"")</f>
        <v/>
      </c>
      <c r="J834" s="10" t="str">
        <f>IFERROR(INDEX('04-28'!M:M,MATCH(B834,'04-28'!O:O,0),0),"")</f>
        <v/>
      </c>
      <c r="K834" s="10" t="str">
        <f>IFERROR(INDEX('05-26'!Y:Y,MATCH(B834,'05-26'!AA:AA,0),0),"")</f>
        <v/>
      </c>
      <c r="L834" s="10" t="str">
        <f>IFERROR(INDEX('06-16'!X:X,MATCH(B834,'06-16'!Z:Z,0),0),"")</f>
        <v/>
      </c>
      <c r="M834" s="10" t="str">
        <f>IFERROR(INDEX('07-08'!S:S,MATCH(B834,'07-08'!B:B,0),0),"")</f>
        <v/>
      </c>
      <c r="N834" s="10" t="str">
        <f>IFERROR(INDEX('07-21'!V:V,MATCH(B834,'07-21'!X:X,0),0),"")</f>
        <v/>
      </c>
      <c r="O834" s="10" t="str">
        <f>IFERROR(INDEX('08-04'!H:H,MATCH(B834,'08-04'!I:I,0),0),"")</f>
        <v/>
      </c>
      <c r="P834" s="10" t="str">
        <f>IFERROR(INDEX('08-05'!R:R,MATCH(B834,'08-05'!S:S,0),0),"")</f>
        <v/>
      </c>
      <c r="Q834" s="10" t="str">
        <f>IFERROR(INDEX('08-18'!U:U,MATCH(B834,'08-18'!V:V,0),0),"")</f>
        <v/>
      </c>
      <c r="R834" s="5" t="str">
        <f>IFERROR(INDEX('09-01'!M:M,MATCH(B834,'09-01'!N:N,0),0),"")</f>
        <v/>
      </c>
      <c r="S834" s="9">
        <f t="shared" si="43"/>
        <v>0</v>
      </c>
      <c r="T834" s="44">
        <f t="shared" si="44"/>
        <v>0</v>
      </c>
      <c r="U834" s="44" t="e">
        <f t="shared" si="45"/>
        <v>#DIV/0!</v>
      </c>
      <c r="V834" s="44" t="str">
        <f>IFERROR(SUMPRODUCT(LARGE(G834:R834,{1;2;3;4;5})),"NA")</f>
        <v>NA</v>
      </c>
      <c r="W834" s="45" t="str">
        <f>IFERROR(SUMPRODUCT(LARGE(G834:R834,{1;2;3;4;5;6;7;8;9;10})),"NA")</f>
        <v>NA</v>
      </c>
    </row>
    <row r="835" spans="1:23" s="25" customFormat="1" x14ac:dyDescent="0.25">
      <c r="A835" s="14">
        <v>832</v>
      </c>
      <c r="B835" s="2" t="s">
        <v>1756</v>
      </c>
      <c r="C835" s="1"/>
      <c r="D835" s="1"/>
      <c r="E835" s="1"/>
      <c r="F835" s="2"/>
      <c r="G835" s="9" t="str">
        <f>IFERROR(INDEX(akva!I:I,MATCH(B835,akva!K:K,0),0),"")</f>
        <v/>
      </c>
      <c r="H835" s="10" t="str">
        <f>IFERROR(INDEX('04-07'!N:N,MATCH(B835,'04-07'!C:C,0),0),"")</f>
        <v/>
      </c>
      <c r="I835" s="10" t="str">
        <f>IFERROR(INDEX('04-21'!X:X,MATCH(B835,'04-21'!Z:Z,0),0),"")</f>
        <v/>
      </c>
      <c r="J835" s="10" t="str">
        <f>IFERROR(INDEX('04-28'!M:M,MATCH(B835,'04-28'!O:O,0),0),"")</f>
        <v/>
      </c>
      <c r="K835" s="10" t="str">
        <f>IFERROR(INDEX('05-26'!Y:Y,MATCH(B835,'05-26'!AA:AA,0),0),"")</f>
        <v/>
      </c>
      <c r="L835" s="10" t="str">
        <f>IFERROR(INDEX('06-16'!X:X,MATCH(B835,'06-16'!Z:Z,0),0),"")</f>
        <v/>
      </c>
      <c r="M835" s="10" t="str">
        <f>IFERROR(INDEX('07-08'!S:S,MATCH(B835,'07-08'!B:B,0),0),"")</f>
        <v/>
      </c>
      <c r="N835" s="10" t="str">
        <f>IFERROR(INDEX('07-21'!V:V,MATCH(B835,'07-21'!X:X,0),0),"")</f>
        <v/>
      </c>
      <c r="O835" s="10" t="str">
        <f>IFERROR(INDEX('08-04'!H:H,MATCH(B835,'08-04'!I:I,0),0),"")</f>
        <v/>
      </c>
      <c r="P835" s="10" t="str">
        <f>IFERROR(INDEX('08-05'!R:R,MATCH(B835,'08-05'!S:S,0),0),"")</f>
        <v/>
      </c>
      <c r="Q835" s="10" t="str">
        <f>IFERROR(INDEX('08-18'!U:U,MATCH(B835,'08-18'!V:V,0),0),"")</f>
        <v/>
      </c>
      <c r="R835" s="5" t="str">
        <f>IFERROR(INDEX('09-01'!M:M,MATCH(B835,'09-01'!N:N,0),0),"")</f>
        <v/>
      </c>
      <c r="S835" s="9">
        <f t="shared" si="43"/>
        <v>0</v>
      </c>
      <c r="T835" s="44">
        <f t="shared" si="44"/>
        <v>0</v>
      </c>
      <c r="U835" s="44" t="e">
        <f t="shared" si="45"/>
        <v>#DIV/0!</v>
      </c>
      <c r="V835" s="44" t="str">
        <f>IFERROR(SUMPRODUCT(LARGE(G835:R835,{1;2;3;4;5})),"NA")</f>
        <v>NA</v>
      </c>
      <c r="W835" s="45" t="str">
        <f>IFERROR(SUMPRODUCT(LARGE(G835:R835,{1;2;3;4;5;6;7;8;9;10})),"NA")</f>
        <v>NA</v>
      </c>
    </row>
    <row r="836" spans="1:23" s="25" customFormat="1" x14ac:dyDescent="0.25">
      <c r="A836" s="14">
        <v>833</v>
      </c>
      <c r="B836" s="2" t="s">
        <v>2181</v>
      </c>
      <c r="C836" s="1"/>
      <c r="D836" s="1"/>
      <c r="E836" s="1"/>
      <c r="F836" s="2"/>
      <c r="G836" s="9" t="str">
        <f>IFERROR(INDEX(akva!I:I,MATCH(B836,akva!K:K,0),0),"")</f>
        <v/>
      </c>
      <c r="H836" s="10" t="str">
        <f>IFERROR(INDEX('04-07'!N:N,MATCH(B836,'04-07'!C:C,0),0),"")</f>
        <v/>
      </c>
      <c r="I836" s="10" t="str">
        <f>IFERROR(INDEX('04-21'!X:X,MATCH(B836,'04-21'!Z:Z,0),0),"")</f>
        <v/>
      </c>
      <c r="J836" s="10" t="str">
        <f>IFERROR(INDEX('04-28'!M:M,MATCH(B836,'04-28'!O:O,0),0),"")</f>
        <v/>
      </c>
      <c r="K836" s="10" t="str">
        <f>IFERROR(INDEX('05-26'!Y:Y,MATCH(B836,'05-26'!AA:AA,0),0),"")</f>
        <v/>
      </c>
      <c r="L836" s="10" t="str">
        <f>IFERROR(INDEX('06-16'!X:X,MATCH(B836,'06-16'!Z:Z,0),0),"")</f>
        <v/>
      </c>
      <c r="M836" s="10">
        <f>IFERROR(INDEX('07-08'!S:S,MATCH(B836,'07-08'!B:B,0),0),"")</f>
        <v>0</v>
      </c>
      <c r="N836" s="10" t="str">
        <f>IFERROR(INDEX('07-21'!V:V,MATCH(B836,'07-21'!X:X,0),0),"")</f>
        <v/>
      </c>
      <c r="O836" s="10" t="str">
        <f>IFERROR(INDEX('08-04'!H:H,MATCH(B836,'08-04'!I:I,0),0),"")</f>
        <v/>
      </c>
      <c r="P836" s="10" t="str">
        <f>IFERROR(INDEX('08-05'!R:R,MATCH(B836,'08-05'!S:S,0),0),"")</f>
        <v/>
      </c>
      <c r="Q836" s="10" t="str">
        <f>IFERROR(INDEX('08-18'!U:U,MATCH(B836,'08-18'!V:V,0),0),"")</f>
        <v/>
      </c>
      <c r="R836" s="5" t="str">
        <f>IFERROR(INDEX('09-01'!M:M,MATCH(B836,'09-01'!N:N,0),0),"")</f>
        <v/>
      </c>
      <c r="S836" s="9">
        <f t="shared" si="43"/>
        <v>0</v>
      </c>
      <c r="T836" s="44">
        <f t="shared" si="44"/>
        <v>0</v>
      </c>
      <c r="U836" s="44" t="e">
        <f t="shared" si="45"/>
        <v>#DIV/0!</v>
      </c>
      <c r="V836" s="44" t="str">
        <f>IFERROR(SUMPRODUCT(LARGE(G836:R836,{1;2;3;4;5})),"NA")</f>
        <v>NA</v>
      </c>
      <c r="W836" s="45" t="str">
        <f>IFERROR(SUMPRODUCT(LARGE(G836:R836,{1;2;3;4;5;6;7;8;9;10})),"NA")</f>
        <v>NA</v>
      </c>
    </row>
    <row r="837" spans="1:23" s="25" customFormat="1" x14ac:dyDescent="0.25">
      <c r="A837" s="14">
        <v>834</v>
      </c>
      <c r="B837" s="2" t="s">
        <v>780</v>
      </c>
      <c r="C837" s="1"/>
      <c r="D837" s="1"/>
      <c r="E837" s="1"/>
      <c r="F837" s="2"/>
      <c r="G837" s="9">
        <f>IFERROR(INDEX(akva!I:I,MATCH(B837,akva!K:K,0),0),"")</f>
        <v>0</v>
      </c>
      <c r="H837" s="10" t="str">
        <f>IFERROR(INDEX('04-07'!N:N,MATCH(B837,'04-07'!C:C,0),0),"")</f>
        <v/>
      </c>
      <c r="I837" s="10" t="str">
        <f>IFERROR(INDEX('04-21'!X:X,MATCH(B837,'04-21'!Z:Z,0),0),"")</f>
        <v/>
      </c>
      <c r="J837" s="10" t="str">
        <f>IFERROR(INDEX('04-28'!M:M,MATCH(B837,'04-28'!O:O,0),0),"")</f>
        <v/>
      </c>
      <c r="K837" s="10" t="str">
        <f>IFERROR(INDEX('05-26'!Y:Y,MATCH(B837,'05-26'!AA:AA,0),0),"")</f>
        <v/>
      </c>
      <c r="L837" s="10" t="str">
        <f>IFERROR(INDEX('06-16'!X:X,MATCH(B837,'06-16'!Z:Z,0),0),"")</f>
        <v/>
      </c>
      <c r="M837" s="10" t="str">
        <f>IFERROR(INDEX('07-08'!S:S,MATCH(B837,'07-08'!B:B,0),0),"")</f>
        <v/>
      </c>
      <c r="N837" s="10" t="str">
        <f>IFERROR(INDEX('07-21'!V:V,MATCH(B837,'07-21'!X:X,0),0),"")</f>
        <v/>
      </c>
      <c r="O837" s="10" t="str">
        <f>IFERROR(INDEX('08-04'!H:H,MATCH(B837,'08-04'!I:I,0),0),"")</f>
        <v/>
      </c>
      <c r="P837" s="10" t="str">
        <f>IFERROR(INDEX('08-05'!R:R,MATCH(B837,'08-05'!S:S,0),0),"")</f>
        <v/>
      </c>
      <c r="Q837" s="10" t="str">
        <f>IFERROR(INDEX('08-18'!U:U,MATCH(B837,'08-18'!V:V,0),0),"")</f>
        <v/>
      </c>
      <c r="R837" s="5" t="str">
        <f>IFERROR(INDEX('09-01'!M:M,MATCH(B837,'09-01'!N:N,0),0),"")</f>
        <v/>
      </c>
      <c r="S837" s="9">
        <f t="shared" si="43"/>
        <v>0</v>
      </c>
      <c r="T837" s="44">
        <f t="shared" si="44"/>
        <v>0</v>
      </c>
      <c r="U837" s="44" t="e">
        <f t="shared" si="45"/>
        <v>#DIV/0!</v>
      </c>
      <c r="V837" s="44" t="str">
        <f>IFERROR(SUMPRODUCT(LARGE(G837:R837,{1;2;3;4;5})),"NA")</f>
        <v>NA</v>
      </c>
      <c r="W837" s="45" t="str">
        <f>IFERROR(SUMPRODUCT(LARGE(G837:R837,{1;2;3;4;5;6;7;8;9;10})),"NA")</f>
        <v>NA</v>
      </c>
    </row>
    <row r="838" spans="1:23" s="25" customFormat="1" x14ac:dyDescent="0.25">
      <c r="A838" s="14">
        <v>835</v>
      </c>
      <c r="B838" s="2" t="s">
        <v>809</v>
      </c>
      <c r="C838" s="1"/>
      <c r="D838" s="1"/>
      <c r="E838" s="1"/>
      <c r="F838" s="2"/>
      <c r="G838" s="9">
        <f>IFERROR(INDEX(akva!I:I,MATCH(B838,akva!K:K,0),0),"")</f>
        <v>0</v>
      </c>
      <c r="H838" s="10" t="str">
        <f>IFERROR(INDEX('04-07'!N:N,MATCH(B838,'04-07'!C:C,0),0),"")</f>
        <v/>
      </c>
      <c r="I838" s="10" t="str">
        <f>IFERROR(INDEX('04-21'!X:X,MATCH(B838,'04-21'!Z:Z,0),0),"")</f>
        <v/>
      </c>
      <c r="J838" s="10" t="str">
        <f>IFERROR(INDEX('04-28'!M:M,MATCH(B838,'04-28'!O:O,0),0),"")</f>
        <v/>
      </c>
      <c r="K838" s="10" t="str">
        <f>IFERROR(INDEX('05-26'!Y:Y,MATCH(B838,'05-26'!AA:AA,0),0),"")</f>
        <v/>
      </c>
      <c r="L838" s="10" t="str">
        <f>IFERROR(INDEX('06-16'!X:X,MATCH(B838,'06-16'!Z:Z,0),0),"")</f>
        <v/>
      </c>
      <c r="M838" s="10" t="str">
        <f>IFERROR(INDEX('07-08'!S:S,MATCH(B838,'07-08'!B:B,0),0),"")</f>
        <v/>
      </c>
      <c r="N838" s="10" t="str">
        <f>IFERROR(INDEX('07-21'!V:V,MATCH(B838,'07-21'!X:X,0),0),"")</f>
        <v/>
      </c>
      <c r="O838" s="10" t="str">
        <f>IFERROR(INDEX('08-04'!H:H,MATCH(B838,'08-04'!I:I,0),0),"")</f>
        <v/>
      </c>
      <c r="P838" s="10" t="str">
        <f>IFERROR(INDEX('08-05'!R:R,MATCH(B838,'08-05'!S:S,0),0),"")</f>
        <v/>
      </c>
      <c r="Q838" s="10" t="str">
        <f>IFERROR(INDEX('08-18'!U:U,MATCH(B838,'08-18'!V:V,0),0),"")</f>
        <v/>
      </c>
      <c r="R838" s="5" t="str">
        <f>IFERROR(INDEX('09-01'!M:M,MATCH(B838,'09-01'!N:N,0),0),"")</f>
        <v/>
      </c>
      <c r="S838" s="9">
        <f t="shared" si="43"/>
        <v>0</v>
      </c>
      <c r="T838" s="44">
        <f t="shared" si="44"/>
        <v>0</v>
      </c>
      <c r="U838" s="44" t="e">
        <f t="shared" si="45"/>
        <v>#DIV/0!</v>
      </c>
      <c r="V838" s="44" t="str">
        <f>IFERROR(SUMPRODUCT(LARGE(G838:R838,{1;2;3;4;5})),"NA")</f>
        <v>NA</v>
      </c>
      <c r="W838" s="45" t="str">
        <f>IFERROR(SUMPRODUCT(LARGE(G838:R838,{1;2;3;4;5;6;7;8;9;10})),"NA")</f>
        <v>NA</v>
      </c>
    </row>
    <row r="839" spans="1:23" s="25" customFormat="1" x14ac:dyDescent="0.25">
      <c r="A839" s="14">
        <v>836</v>
      </c>
      <c r="B839" s="2" t="s">
        <v>781</v>
      </c>
      <c r="C839" s="1"/>
      <c r="D839" s="1"/>
      <c r="E839" s="1"/>
      <c r="F839" s="2"/>
      <c r="G839" s="9">
        <f>IFERROR(INDEX(akva!I:I,MATCH(B839,akva!K:K,0),0),"")</f>
        <v>0</v>
      </c>
      <c r="H839" s="10" t="str">
        <f>IFERROR(INDEX('04-07'!N:N,MATCH(B839,'04-07'!C:C,0),0),"")</f>
        <v/>
      </c>
      <c r="I839" s="10" t="str">
        <f>IFERROR(INDEX('04-21'!X:X,MATCH(B839,'04-21'!Z:Z,0),0),"")</f>
        <v/>
      </c>
      <c r="J839" s="10" t="str">
        <f>IFERROR(INDEX('04-28'!M:M,MATCH(B839,'04-28'!O:O,0),0),"")</f>
        <v/>
      </c>
      <c r="K839" s="10" t="str">
        <f>IFERROR(INDEX('05-26'!Y:Y,MATCH(B839,'05-26'!AA:AA,0),0),"")</f>
        <v/>
      </c>
      <c r="L839" s="10" t="str">
        <f>IFERROR(INDEX('06-16'!X:X,MATCH(B839,'06-16'!Z:Z,0),0),"")</f>
        <v/>
      </c>
      <c r="M839" s="10" t="str">
        <f>IFERROR(INDEX('07-08'!S:S,MATCH(B839,'07-08'!B:B,0),0),"")</f>
        <v/>
      </c>
      <c r="N839" s="10" t="str">
        <f>IFERROR(INDEX('07-21'!V:V,MATCH(B839,'07-21'!X:X,0),0),"")</f>
        <v/>
      </c>
      <c r="O839" s="10" t="str">
        <f>IFERROR(INDEX('08-04'!H:H,MATCH(B839,'08-04'!I:I,0),0),"")</f>
        <v/>
      </c>
      <c r="P839" s="10" t="str">
        <f>IFERROR(INDEX('08-05'!R:R,MATCH(B839,'08-05'!S:S,0),0),"")</f>
        <v/>
      </c>
      <c r="Q839" s="10" t="str">
        <f>IFERROR(INDEX('08-18'!U:U,MATCH(B839,'08-18'!V:V,0),0),"")</f>
        <v/>
      </c>
      <c r="R839" s="5" t="str">
        <f>IFERROR(INDEX('09-01'!M:M,MATCH(B839,'09-01'!N:N,0),0),"")</f>
        <v/>
      </c>
      <c r="S839" s="9">
        <f t="shared" si="43"/>
        <v>0</v>
      </c>
      <c r="T839" s="44">
        <f t="shared" si="44"/>
        <v>0</v>
      </c>
      <c r="U839" s="44" t="e">
        <f t="shared" si="45"/>
        <v>#DIV/0!</v>
      </c>
      <c r="V839" s="44" t="str">
        <f>IFERROR(SUMPRODUCT(LARGE(G839:R839,{1;2;3;4;5})),"NA")</f>
        <v>NA</v>
      </c>
      <c r="W839" s="45" t="str">
        <f>IFERROR(SUMPRODUCT(LARGE(G839:R839,{1;2;3;4;5;6;7;8;9;10})),"NA")</f>
        <v>NA</v>
      </c>
    </row>
    <row r="840" spans="1:23" s="25" customFormat="1" x14ac:dyDescent="0.25">
      <c r="A840" s="14">
        <v>837</v>
      </c>
      <c r="B840" s="2" t="s">
        <v>775</v>
      </c>
      <c r="C840" s="1"/>
      <c r="D840" s="1"/>
      <c r="E840" s="1"/>
      <c r="F840" s="2"/>
      <c r="G840" s="9">
        <f>IFERROR(INDEX(akva!I:I,MATCH(B840,akva!K:K,0),0),"")</f>
        <v>0</v>
      </c>
      <c r="H840" s="10" t="str">
        <f>IFERROR(INDEX('04-07'!N:N,MATCH(B840,'04-07'!C:C,0),0),"")</f>
        <v/>
      </c>
      <c r="I840" s="10" t="str">
        <f>IFERROR(INDEX('04-21'!X:X,MATCH(B840,'04-21'!Z:Z,0),0),"")</f>
        <v/>
      </c>
      <c r="J840" s="10" t="str">
        <f>IFERROR(INDEX('04-28'!M:M,MATCH(B840,'04-28'!O:O,0),0),"")</f>
        <v/>
      </c>
      <c r="K840" s="10" t="str">
        <f>IFERROR(INDEX('05-26'!Y:Y,MATCH(B840,'05-26'!AA:AA,0),0),"")</f>
        <v/>
      </c>
      <c r="L840" s="10" t="str">
        <f>IFERROR(INDEX('06-16'!X:X,MATCH(B840,'06-16'!Z:Z,0),0),"")</f>
        <v/>
      </c>
      <c r="M840" s="10" t="str">
        <f>IFERROR(INDEX('07-08'!S:S,MATCH(B840,'07-08'!B:B,0),0),"")</f>
        <v/>
      </c>
      <c r="N840" s="10" t="str">
        <f>IFERROR(INDEX('07-21'!V:V,MATCH(B840,'07-21'!X:X,0),0),"")</f>
        <v/>
      </c>
      <c r="O840" s="10" t="str">
        <f>IFERROR(INDEX('08-04'!H:H,MATCH(B840,'08-04'!I:I,0),0),"")</f>
        <v/>
      </c>
      <c r="P840" s="10" t="str">
        <f>IFERROR(INDEX('08-05'!R:R,MATCH(B840,'08-05'!S:S,0),0),"")</f>
        <v/>
      </c>
      <c r="Q840" s="10" t="str">
        <f>IFERROR(INDEX('08-18'!U:U,MATCH(B840,'08-18'!V:V,0),0),"")</f>
        <v/>
      </c>
      <c r="R840" s="5" t="str">
        <f>IFERROR(INDEX('09-01'!M:M,MATCH(B840,'09-01'!N:N,0),0),"")</f>
        <v/>
      </c>
      <c r="S840" s="9">
        <f t="shared" si="43"/>
        <v>0</v>
      </c>
      <c r="T840" s="44">
        <f t="shared" si="44"/>
        <v>0</v>
      </c>
      <c r="U840" s="44" t="e">
        <f t="shared" si="45"/>
        <v>#DIV/0!</v>
      </c>
      <c r="V840" s="44" t="str">
        <f>IFERROR(SUMPRODUCT(LARGE(G840:R840,{1;2;3;4;5})),"NA")</f>
        <v>NA</v>
      </c>
      <c r="W840" s="45" t="str">
        <f>IFERROR(SUMPRODUCT(LARGE(G840:R840,{1;2;3;4;5;6;7;8;9;10})),"NA")</f>
        <v>NA</v>
      </c>
    </row>
    <row r="841" spans="1:23" s="25" customFormat="1" x14ac:dyDescent="0.25">
      <c r="A841" s="14">
        <v>838</v>
      </c>
      <c r="B841" s="2" t="s">
        <v>791</v>
      </c>
      <c r="C841" s="1"/>
      <c r="D841" s="1"/>
      <c r="E841" s="1"/>
      <c r="F841" s="2"/>
      <c r="G841" s="9">
        <f>IFERROR(INDEX(akva!I:I,MATCH(B841,akva!K:K,0),0),"")</f>
        <v>0</v>
      </c>
      <c r="H841" s="10" t="str">
        <f>IFERROR(INDEX('04-07'!N:N,MATCH(B841,'04-07'!C:C,0),0),"")</f>
        <v/>
      </c>
      <c r="I841" s="10" t="str">
        <f>IFERROR(INDEX('04-21'!X:X,MATCH(B841,'04-21'!Z:Z,0),0),"")</f>
        <v/>
      </c>
      <c r="J841" s="10" t="str">
        <f>IFERROR(INDEX('04-28'!M:M,MATCH(B841,'04-28'!O:O,0),0),"")</f>
        <v/>
      </c>
      <c r="K841" s="10" t="str">
        <f>IFERROR(INDEX('05-26'!Y:Y,MATCH(B841,'05-26'!AA:AA,0),0),"")</f>
        <v/>
      </c>
      <c r="L841" s="10" t="str">
        <f>IFERROR(INDEX('06-16'!X:X,MATCH(B841,'06-16'!Z:Z,0),0),"")</f>
        <v/>
      </c>
      <c r="M841" s="10" t="str">
        <f>IFERROR(INDEX('07-08'!S:S,MATCH(B841,'07-08'!B:B,0),0),"")</f>
        <v/>
      </c>
      <c r="N841" s="10" t="str">
        <f>IFERROR(INDEX('07-21'!V:V,MATCH(B841,'07-21'!X:X,0),0),"")</f>
        <v/>
      </c>
      <c r="O841" s="10" t="str">
        <f>IFERROR(INDEX('08-04'!H:H,MATCH(B841,'08-04'!I:I,0),0),"")</f>
        <v/>
      </c>
      <c r="P841" s="10" t="str">
        <f>IFERROR(INDEX('08-05'!R:R,MATCH(B841,'08-05'!S:S,0),0),"")</f>
        <v/>
      </c>
      <c r="Q841" s="10" t="str">
        <f>IFERROR(INDEX('08-18'!U:U,MATCH(B841,'08-18'!V:V,0),0),"")</f>
        <v/>
      </c>
      <c r="R841" s="5" t="str">
        <f>IFERROR(INDEX('09-01'!M:M,MATCH(B841,'09-01'!N:N,0),0),"")</f>
        <v/>
      </c>
      <c r="S841" s="9">
        <f t="shared" si="43"/>
        <v>0</v>
      </c>
      <c r="T841" s="44">
        <f t="shared" si="44"/>
        <v>0</v>
      </c>
      <c r="U841" s="44" t="e">
        <f t="shared" si="45"/>
        <v>#DIV/0!</v>
      </c>
      <c r="V841" s="44" t="str">
        <f>IFERROR(SUMPRODUCT(LARGE(G841:R841,{1;2;3;4;5})),"NA")</f>
        <v>NA</v>
      </c>
      <c r="W841" s="45" t="str">
        <f>IFERROR(SUMPRODUCT(LARGE(G841:R841,{1;2;3;4;5;6;7;8;9;10})),"NA")</f>
        <v>NA</v>
      </c>
    </row>
    <row r="842" spans="1:23" s="25" customFormat="1" x14ac:dyDescent="0.25">
      <c r="A842" s="14">
        <v>839</v>
      </c>
      <c r="B842" s="2" t="s">
        <v>777</v>
      </c>
      <c r="C842" s="1"/>
      <c r="D842" s="1"/>
      <c r="E842" s="1"/>
      <c r="F842" s="2"/>
      <c r="G842" s="9">
        <f>IFERROR(INDEX(akva!I:I,MATCH(B842,akva!K:K,0),0),"")</f>
        <v>0</v>
      </c>
      <c r="H842" s="10" t="str">
        <f>IFERROR(INDEX('04-07'!N:N,MATCH(B842,'04-07'!C:C,0),0),"")</f>
        <v/>
      </c>
      <c r="I842" s="10" t="str">
        <f>IFERROR(INDEX('04-21'!X:X,MATCH(B842,'04-21'!Z:Z,0),0),"")</f>
        <v/>
      </c>
      <c r="J842" s="10" t="str">
        <f>IFERROR(INDEX('04-28'!M:M,MATCH(B842,'04-28'!O:O,0),0),"")</f>
        <v/>
      </c>
      <c r="K842" s="10" t="str">
        <f>IFERROR(INDEX('05-26'!Y:Y,MATCH(B842,'05-26'!AA:AA,0),0),"")</f>
        <v/>
      </c>
      <c r="L842" s="10" t="str">
        <f>IFERROR(INDEX('06-16'!X:X,MATCH(B842,'06-16'!Z:Z,0),0),"")</f>
        <v/>
      </c>
      <c r="M842" s="10" t="str">
        <f>IFERROR(INDEX('07-08'!S:S,MATCH(B842,'07-08'!B:B,0),0),"")</f>
        <v/>
      </c>
      <c r="N842" s="10" t="str">
        <f>IFERROR(INDEX('07-21'!V:V,MATCH(B842,'07-21'!X:X,0),0),"")</f>
        <v/>
      </c>
      <c r="O842" s="10" t="str">
        <f>IFERROR(INDEX('08-04'!H:H,MATCH(B842,'08-04'!I:I,0),0),"")</f>
        <v/>
      </c>
      <c r="P842" s="10" t="str">
        <f>IFERROR(INDEX('08-05'!R:R,MATCH(B842,'08-05'!S:S,0),0),"")</f>
        <v/>
      </c>
      <c r="Q842" s="10" t="str">
        <f>IFERROR(INDEX('08-18'!U:U,MATCH(B842,'08-18'!V:V,0),0),"")</f>
        <v/>
      </c>
      <c r="R842" s="5" t="str">
        <f>IFERROR(INDEX('09-01'!M:M,MATCH(B842,'09-01'!N:N,0),0),"")</f>
        <v/>
      </c>
      <c r="S842" s="9">
        <f t="shared" si="43"/>
        <v>0</v>
      </c>
      <c r="T842" s="44">
        <f t="shared" si="44"/>
        <v>0</v>
      </c>
      <c r="U842" s="44" t="e">
        <f t="shared" si="45"/>
        <v>#DIV/0!</v>
      </c>
      <c r="V842" s="44" t="str">
        <f>IFERROR(SUMPRODUCT(LARGE(G842:R842,{1;2;3;4;5})),"NA")</f>
        <v>NA</v>
      </c>
      <c r="W842" s="45" t="str">
        <f>IFERROR(SUMPRODUCT(LARGE(G842:R842,{1;2;3;4;5;6;7;8;9;10})),"NA")</f>
        <v>NA</v>
      </c>
    </row>
    <row r="843" spans="1:23" s="25" customFormat="1" x14ac:dyDescent="0.25">
      <c r="A843" s="14">
        <v>840</v>
      </c>
      <c r="B843" s="2"/>
      <c r="C843" s="1"/>
      <c r="D843" s="1"/>
      <c r="E843" s="1"/>
      <c r="F843" s="2"/>
      <c r="G843" s="9" t="str">
        <f>IFERROR(INDEX(akva!I:I,MATCH(B843,akva!K:K,0),0),"")</f>
        <v/>
      </c>
      <c r="H843" s="10" t="str">
        <f>IFERROR(INDEX('04-07'!N:N,MATCH(B843,'04-07'!C:C,0),0),"")</f>
        <v/>
      </c>
      <c r="I843" s="10" t="str">
        <f>IFERROR(INDEX('04-21'!X:X,MATCH(B843,'04-21'!Z:Z,0),0),"")</f>
        <v/>
      </c>
      <c r="J843" s="10" t="str">
        <f>IFERROR(INDEX('04-28'!M:M,MATCH(B843,'04-28'!O:O,0),0),"")</f>
        <v/>
      </c>
      <c r="K843" s="10" t="str">
        <f>IFERROR(INDEX('05-26'!Y:Y,MATCH(B843,'05-26'!AA:AA,0),0),"")</f>
        <v/>
      </c>
      <c r="L843" s="10" t="str">
        <f>IFERROR(INDEX('06-16'!X:X,MATCH(B843,'06-16'!Z:Z,0),0),"")</f>
        <v/>
      </c>
      <c r="M843" s="10" t="str">
        <f>IFERROR(INDEX('07-08'!S:S,MATCH(B843,'07-08'!B:B,0),0),"")</f>
        <v/>
      </c>
      <c r="N843" s="10" t="str">
        <f>IFERROR(INDEX('07-21'!V:V,MATCH(B843,'07-21'!X:X,0),0),"")</f>
        <v/>
      </c>
      <c r="O843" s="10" t="str">
        <f>IFERROR(INDEX('08-04'!H:H,MATCH(B843,'08-04'!I:I,0),0),"")</f>
        <v/>
      </c>
      <c r="P843" s="10" t="str">
        <f>IFERROR(INDEX('08-05'!R:R,MATCH(B843,'08-05'!S:S,0),0),"")</f>
        <v/>
      </c>
      <c r="Q843" s="10" t="str">
        <f>IFERROR(INDEX('08-18'!U:U,MATCH(B843,'08-18'!V:V,0),0),"")</f>
        <v/>
      </c>
      <c r="R843" s="5" t="str">
        <f>IFERROR(INDEX('09-01'!M:M,MATCH(B843,'09-01'!N:N,0),0),"")</f>
        <v/>
      </c>
      <c r="S843" s="9">
        <f t="shared" si="43"/>
        <v>0</v>
      </c>
      <c r="T843" s="44">
        <f t="shared" si="44"/>
        <v>0</v>
      </c>
      <c r="U843" s="44" t="e">
        <f t="shared" si="45"/>
        <v>#DIV/0!</v>
      </c>
      <c r="V843" s="44" t="str">
        <f>IFERROR(SUMPRODUCT(LARGE(G843:R843,{1;2;3;4;5})),"NA")</f>
        <v>NA</v>
      </c>
      <c r="W843" s="45" t="str">
        <f>IFERROR(SUMPRODUCT(LARGE(G843:R843,{1;2;3;4;5;6;7;8;9;10})),"NA")</f>
        <v>NA</v>
      </c>
    </row>
    <row r="844" spans="1:23" s="25" customFormat="1" x14ac:dyDescent="0.25">
      <c r="A844" s="14">
        <v>841</v>
      </c>
      <c r="B844" s="2"/>
      <c r="C844" s="1"/>
      <c r="D844" s="1"/>
      <c r="E844" s="1"/>
      <c r="F844" s="2"/>
      <c r="G844" s="9" t="str">
        <f>IFERROR(INDEX(akva!I:I,MATCH(B844,akva!K:K,0),0),"")</f>
        <v/>
      </c>
      <c r="H844" s="10" t="str">
        <f>IFERROR(INDEX('04-07'!N:N,MATCH(B844,'04-07'!C:C,0),0),"")</f>
        <v/>
      </c>
      <c r="I844" s="10" t="str">
        <f>IFERROR(INDEX('04-21'!X:X,MATCH(B844,'04-21'!Z:Z,0),0),"")</f>
        <v/>
      </c>
      <c r="J844" s="10" t="str">
        <f>IFERROR(INDEX('04-28'!M:M,MATCH(B844,'04-28'!O:O,0),0),"")</f>
        <v/>
      </c>
      <c r="K844" s="10" t="str">
        <f>IFERROR(INDEX('05-26'!Y:Y,MATCH(B844,'05-26'!AA:AA,0),0),"")</f>
        <v/>
      </c>
      <c r="L844" s="10" t="str">
        <f>IFERROR(INDEX('06-16'!X:X,MATCH(B844,'06-16'!Z:Z,0),0),"")</f>
        <v/>
      </c>
      <c r="M844" s="10" t="str">
        <f>IFERROR(INDEX('07-08'!S:S,MATCH(B844,'07-08'!B:B,0),0),"")</f>
        <v/>
      </c>
      <c r="N844" s="10" t="str">
        <f>IFERROR(INDEX('07-21'!V:V,MATCH(B844,'07-21'!X:X,0),0),"")</f>
        <v/>
      </c>
      <c r="O844" s="10" t="str">
        <f>IFERROR(INDEX('08-04'!H:H,MATCH(B844,'08-04'!I:I,0),0),"")</f>
        <v/>
      </c>
      <c r="P844" s="10" t="str">
        <f>IFERROR(INDEX('08-05'!R:R,MATCH(B844,'08-05'!S:S,0),0),"")</f>
        <v/>
      </c>
      <c r="Q844" s="10" t="str">
        <f>IFERROR(INDEX('08-18'!U:U,MATCH(B844,'08-18'!V:V,0),0),"")</f>
        <v/>
      </c>
      <c r="R844" s="5" t="str">
        <f>IFERROR(INDEX('09-01'!M:M,MATCH(B844,'09-01'!N:N,0),0),"")</f>
        <v/>
      </c>
      <c r="S844" s="9">
        <f t="shared" si="41"/>
        <v>0</v>
      </c>
      <c r="T844" s="44">
        <f t="shared" si="42"/>
        <v>0</v>
      </c>
      <c r="U844" s="44" t="e">
        <f t="shared" si="40"/>
        <v>#DIV/0!</v>
      </c>
      <c r="V844" s="44" t="str">
        <f>IFERROR(SUMPRODUCT(LARGE(G844:R844,{1;2;3;4;5})),"NA")</f>
        <v>NA</v>
      </c>
      <c r="W844" s="45" t="str">
        <f>IFERROR(SUMPRODUCT(LARGE(G844:R844,{1;2;3;4;5;6;7;8;9;10})),"NA")</f>
        <v>NA</v>
      </c>
    </row>
    <row r="845" spans="1:23" s="25" customFormat="1" x14ac:dyDescent="0.25">
      <c r="A845" s="14">
        <v>842</v>
      </c>
      <c r="B845" s="2"/>
      <c r="C845" s="1"/>
      <c r="D845" s="1"/>
      <c r="E845" s="1"/>
      <c r="F845" s="2"/>
      <c r="G845" s="9" t="str">
        <f>IFERROR(INDEX(akva!I:I,MATCH(B845,akva!K:K,0),0),"")</f>
        <v/>
      </c>
      <c r="H845" s="10" t="str">
        <f>IFERROR(INDEX('04-07'!N:N,MATCH(B845,'04-07'!C:C,0),0),"")</f>
        <v/>
      </c>
      <c r="I845" s="10" t="str">
        <f>IFERROR(INDEX('04-21'!X:X,MATCH(B845,'04-21'!Z:Z,0),0),"")</f>
        <v/>
      </c>
      <c r="J845" s="10" t="str">
        <f>IFERROR(INDEX('04-28'!M:M,MATCH(B845,'04-28'!O:O,0),0),"")</f>
        <v/>
      </c>
      <c r="K845" s="10" t="str">
        <f>IFERROR(INDEX('05-26'!Y:Y,MATCH(B845,'05-26'!AA:AA,0),0),"")</f>
        <v/>
      </c>
      <c r="L845" s="10" t="str">
        <f>IFERROR(INDEX('06-16'!X:X,MATCH(B845,'06-16'!Z:Z,0),0),"")</f>
        <v/>
      </c>
      <c r="M845" s="10" t="str">
        <f>IFERROR(INDEX('07-08'!S:S,MATCH(B845,'07-08'!B:B,0),0),"")</f>
        <v/>
      </c>
      <c r="N845" s="10" t="str">
        <f>IFERROR(INDEX('07-21'!V:V,MATCH(B845,'07-21'!X:X,0),0),"")</f>
        <v/>
      </c>
      <c r="O845" s="10" t="str">
        <f>IFERROR(INDEX('08-04'!H:H,MATCH(B845,'08-04'!I:I,0),0),"")</f>
        <v/>
      </c>
      <c r="P845" s="10" t="str">
        <f>IFERROR(INDEX('08-05'!R:R,MATCH(B845,'08-05'!S:S,0),0),"")</f>
        <v/>
      </c>
      <c r="Q845" s="10" t="str">
        <f>IFERROR(INDEX('08-18'!U:U,MATCH(B845,'08-18'!V:V,0),0),"")</f>
        <v/>
      </c>
      <c r="R845" s="5" t="str">
        <f>IFERROR(INDEX('09-01'!M:M,MATCH(B845,'09-01'!N:N,0),0),"")</f>
        <v/>
      </c>
      <c r="S845" s="9">
        <f t="shared" si="41"/>
        <v>0</v>
      </c>
      <c r="T845" s="44">
        <f t="shared" si="42"/>
        <v>0</v>
      </c>
      <c r="U845" s="44" t="e">
        <f t="shared" si="40"/>
        <v>#DIV/0!</v>
      </c>
      <c r="V845" s="44" t="str">
        <f>IFERROR(SUMPRODUCT(LARGE(G845:R845,{1;2;3;4;5})),"NA")</f>
        <v>NA</v>
      </c>
      <c r="W845" s="45" t="str">
        <f>IFERROR(SUMPRODUCT(LARGE(G845:R845,{1;2;3;4;5;6;7;8;9;10})),"NA")</f>
        <v>NA</v>
      </c>
    </row>
    <row r="846" spans="1:23" s="25" customFormat="1" x14ac:dyDescent="0.25">
      <c r="A846" s="14">
        <v>843</v>
      </c>
      <c r="B846" s="2"/>
      <c r="C846" s="1"/>
      <c r="D846" s="1"/>
      <c r="E846" s="1"/>
      <c r="F846" s="2"/>
      <c r="G846" s="9" t="str">
        <f>IFERROR(INDEX(akva!I:I,MATCH(B846,akva!K:K,0),0),"")</f>
        <v/>
      </c>
      <c r="H846" s="10" t="str">
        <f>IFERROR(INDEX('04-07'!N:N,MATCH(B846,'04-07'!C:C,0),0),"")</f>
        <v/>
      </c>
      <c r="I846" s="10" t="str">
        <f>IFERROR(INDEX('04-21'!X:X,MATCH(B846,'04-21'!Z:Z,0),0),"")</f>
        <v/>
      </c>
      <c r="J846" s="10" t="str">
        <f>IFERROR(INDEX('04-28'!M:M,MATCH(B846,'04-28'!O:O,0),0),"")</f>
        <v/>
      </c>
      <c r="K846" s="10" t="str">
        <f>IFERROR(INDEX('05-26'!Y:Y,MATCH(B846,'05-26'!AA:AA,0),0),"")</f>
        <v/>
      </c>
      <c r="L846" s="10" t="str">
        <f>IFERROR(INDEX('06-16'!X:X,MATCH(B846,'06-16'!Z:Z,0),0),"")</f>
        <v/>
      </c>
      <c r="M846" s="10" t="str">
        <f>IFERROR(INDEX('07-08'!S:S,MATCH(B846,'07-08'!B:B,0),0),"")</f>
        <v/>
      </c>
      <c r="N846" s="10" t="str">
        <f>IFERROR(INDEX('07-21'!V:V,MATCH(B846,'07-21'!X:X,0),0),"")</f>
        <v/>
      </c>
      <c r="O846" s="10" t="str">
        <f>IFERROR(INDEX('08-04'!H:H,MATCH(B846,'08-04'!I:I,0),0),"")</f>
        <v/>
      </c>
      <c r="P846" s="10" t="str">
        <f>IFERROR(INDEX('08-05'!R:R,MATCH(B846,'08-05'!S:S,0),0),"")</f>
        <v/>
      </c>
      <c r="Q846" s="10" t="str">
        <f>IFERROR(INDEX('08-18'!U:U,MATCH(B846,'08-18'!V:V,0),0),"")</f>
        <v/>
      </c>
      <c r="R846" s="5" t="str">
        <f>IFERROR(INDEX('09-01'!M:M,MATCH(B846,'09-01'!N:N,0),0),"")</f>
        <v/>
      </c>
      <c r="S846" s="9">
        <f t="shared" si="41"/>
        <v>0</v>
      </c>
      <c r="T846" s="44">
        <f t="shared" si="42"/>
        <v>0</v>
      </c>
      <c r="U846" s="44" t="e">
        <f t="shared" si="40"/>
        <v>#DIV/0!</v>
      </c>
      <c r="V846" s="44" t="str">
        <f>IFERROR(SUMPRODUCT(LARGE(G846:R846,{1;2;3;4;5})),"NA")</f>
        <v>NA</v>
      </c>
      <c r="W846" s="45" t="str">
        <f>IFERROR(SUMPRODUCT(LARGE(G846:R846,{1;2;3;4;5;6;7;8;9;10})),"NA")</f>
        <v>NA</v>
      </c>
    </row>
    <row r="847" spans="1:23" s="25" customFormat="1" x14ac:dyDescent="0.25">
      <c r="A847" s="14">
        <v>844</v>
      </c>
      <c r="B847" s="2"/>
      <c r="C847" s="1"/>
      <c r="D847" s="1"/>
      <c r="E847" s="1"/>
      <c r="F847" s="2"/>
      <c r="G847" s="9" t="str">
        <f>IFERROR(INDEX(akva!I:I,MATCH(B847,akva!K:K,0),0),"")</f>
        <v/>
      </c>
      <c r="H847" s="10" t="str">
        <f>IFERROR(INDEX('04-07'!N:N,MATCH(B847,'04-07'!C:C,0),0),"")</f>
        <v/>
      </c>
      <c r="I847" s="10" t="str">
        <f>IFERROR(INDEX('04-21'!X:X,MATCH(B847,'04-21'!Z:Z,0),0),"")</f>
        <v/>
      </c>
      <c r="J847" s="10" t="str">
        <f>IFERROR(INDEX('04-28'!M:M,MATCH(B847,'04-28'!O:O,0),0),"")</f>
        <v/>
      </c>
      <c r="K847" s="10" t="str">
        <f>IFERROR(INDEX('05-26'!Y:Y,MATCH(B847,'05-26'!AA:AA,0),0),"")</f>
        <v/>
      </c>
      <c r="L847" s="10" t="str">
        <f>IFERROR(INDEX('06-16'!X:X,MATCH(B847,'06-16'!Z:Z,0),0),"")</f>
        <v/>
      </c>
      <c r="M847" s="10" t="str">
        <f>IFERROR(INDEX('07-08'!S:S,MATCH(B847,'07-08'!B:B,0),0),"")</f>
        <v/>
      </c>
      <c r="N847" s="10" t="str">
        <f>IFERROR(INDEX('07-21'!V:V,MATCH(B847,'07-21'!X:X,0),0),"")</f>
        <v/>
      </c>
      <c r="O847" s="10" t="str">
        <f>IFERROR(INDEX('08-04'!H:H,MATCH(B847,'08-04'!I:I,0),0),"")</f>
        <v/>
      </c>
      <c r="P847" s="10" t="str">
        <f>IFERROR(INDEX('08-05'!R:R,MATCH(B847,'08-05'!S:S,0),0),"")</f>
        <v/>
      </c>
      <c r="Q847" s="10" t="str">
        <f>IFERROR(INDEX('08-18'!U:U,MATCH(B847,'08-18'!V:V,0),0),"")</f>
        <v/>
      </c>
      <c r="R847" s="5" t="str">
        <f>IFERROR(INDEX('09-01'!M:M,MATCH(B847,'09-01'!N:N,0),0),"")</f>
        <v/>
      </c>
      <c r="S847" s="9">
        <f t="shared" si="41"/>
        <v>0</v>
      </c>
      <c r="T847" s="44">
        <f t="shared" si="42"/>
        <v>0</v>
      </c>
      <c r="U847" s="44" t="e">
        <f t="shared" si="40"/>
        <v>#DIV/0!</v>
      </c>
      <c r="V847" s="44" t="str">
        <f>IFERROR(SUMPRODUCT(LARGE(G847:R847,{1;2;3;4;5})),"NA")</f>
        <v>NA</v>
      </c>
      <c r="W847" s="45" t="str">
        <f>IFERROR(SUMPRODUCT(LARGE(G847:R847,{1;2;3;4;5;6;7;8;9;10})),"NA")</f>
        <v>NA</v>
      </c>
    </row>
    <row r="848" spans="1:23" s="25" customFormat="1" ht="15.75" thickBot="1" x14ac:dyDescent="0.3">
      <c r="A848" s="14">
        <v>845</v>
      </c>
      <c r="B848" s="2"/>
      <c r="C848" s="1"/>
      <c r="D848" s="1"/>
      <c r="E848" s="1"/>
      <c r="F848" s="2"/>
      <c r="G848" s="9" t="str">
        <f>IFERROR(INDEX(akva!I:I,MATCH(B848,akva!K:K,0),0),"")</f>
        <v/>
      </c>
      <c r="H848" s="10" t="str">
        <f>IFERROR(INDEX('04-07'!N:N,MATCH(B848,'04-07'!C:C,0),0),"")</f>
        <v/>
      </c>
      <c r="I848" s="10" t="str">
        <f>IFERROR(INDEX('04-21'!X:X,MATCH(B848,'04-21'!Z:Z,0),0),"")</f>
        <v/>
      </c>
      <c r="J848" s="10" t="str">
        <f>IFERROR(INDEX('04-28'!M:M,MATCH(B848,'04-28'!O:O,0),0),"")</f>
        <v/>
      </c>
      <c r="K848" s="10" t="str">
        <f>IFERROR(INDEX('05-26'!Y:Y,MATCH(B848,'05-26'!AA:AA,0),0),"")</f>
        <v/>
      </c>
      <c r="L848" s="10" t="str">
        <f>IFERROR(INDEX('06-16'!X:X,MATCH(B848,'06-16'!Z:Z,0),0),"")</f>
        <v/>
      </c>
      <c r="M848" s="10" t="str">
        <f>IFERROR(INDEX('07-08'!S:S,MATCH(B848,'07-08'!B:B,0),0),"")</f>
        <v/>
      </c>
      <c r="N848" s="10" t="str">
        <f>IFERROR(INDEX('07-21'!V:V,MATCH(B848,'07-21'!X:X,0),0),"")</f>
        <v/>
      </c>
      <c r="O848" s="10" t="str">
        <f>IFERROR(INDEX('08-04'!H:H,MATCH(B848,'08-04'!I:I,0),0),"")</f>
        <v/>
      </c>
      <c r="P848" s="10" t="str">
        <f>IFERROR(INDEX('08-05'!R:R,MATCH(B848,'08-05'!S:S,0),0),"")</f>
        <v/>
      </c>
      <c r="Q848" s="10" t="str">
        <f>IFERROR(INDEX('08-18'!U:U,MATCH(B848,'08-18'!V:V,0),0),"")</f>
        <v/>
      </c>
      <c r="R848" s="5" t="str">
        <f>IFERROR(INDEX('09-01'!M:M,MATCH(B848,'09-01'!N:N,0),0),"")</f>
        <v/>
      </c>
      <c r="S848" s="9">
        <f t="shared" si="41"/>
        <v>0</v>
      </c>
      <c r="T848" s="44">
        <f t="shared" si="42"/>
        <v>0</v>
      </c>
      <c r="U848" s="44" t="e">
        <f t="shared" si="40"/>
        <v>#DIV/0!</v>
      </c>
      <c r="V848" s="44" t="str">
        <f>IFERROR(SUMPRODUCT(LARGE(G848:R848,{1;2;3;4;5})),"NA")</f>
        <v>NA</v>
      </c>
      <c r="W848" s="45" t="str">
        <f>IFERROR(SUMPRODUCT(LARGE(G848:R848,{1;2;3;4;5;6;7;8;9;10})),"NA")</f>
        <v>NA</v>
      </c>
    </row>
    <row r="849" spans="1:23" x14ac:dyDescent="0.25">
      <c r="A849" s="6"/>
      <c r="B849" s="7"/>
      <c r="C849" s="6"/>
      <c r="D849" s="6"/>
      <c r="E849" s="6"/>
      <c r="F849" s="7"/>
      <c r="G849" s="11">
        <f>COUNT(G4:G848)</f>
        <v>165</v>
      </c>
      <c r="H849" s="12">
        <f>COUNT(H4:H848)</f>
        <v>30</v>
      </c>
      <c r="I849" s="12">
        <f>COUNT(I4:I848)</f>
        <v>179</v>
      </c>
      <c r="J849" s="12">
        <f>COUNT(J4:J848)</f>
        <v>92</v>
      </c>
      <c r="K849" s="12">
        <f>COUNT(K4:K848)</f>
        <v>196</v>
      </c>
      <c r="L849" s="12">
        <f>COUNT(L4:L848)</f>
        <v>212</v>
      </c>
      <c r="M849" s="12">
        <f>COUNT(M4:M848)</f>
        <v>227</v>
      </c>
      <c r="N849" s="12">
        <f>COUNT(N4:N848)</f>
        <v>225</v>
      </c>
      <c r="O849" s="12">
        <f>COUNT(O4:O848)</f>
        <v>30</v>
      </c>
      <c r="P849" s="12">
        <f>COUNT(P4:P848)</f>
        <v>84</v>
      </c>
      <c r="Q849" s="12">
        <f>COUNT(Q4:Q848)</f>
        <v>206</v>
      </c>
      <c r="R849" s="12">
        <f>COUNT(R4:R848)</f>
        <v>315</v>
      </c>
      <c r="S849" s="13">
        <f>AVERAGE(S4:S848)</f>
        <v>2.2201183431952662</v>
      </c>
      <c r="T849" s="46">
        <f>AVERAGE(T4:T848)</f>
        <v>1602.7881656804734</v>
      </c>
      <c r="U849" s="46" t="e">
        <f>AVERAGE(U4:U848)</f>
        <v>#DIV/0!</v>
      </c>
      <c r="V849" s="46">
        <f>AVERAGE(V4:V848)</f>
        <v>3795.6474820143885</v>
      </c>
      <c r="W849" s="47">
        <f>AVERAGE(W4:W848)</f>
        <v>7016.333333333333</v>
      </c>
    </row>
    <row r="851" spans="1:23" x14ac:dyDescent="0.25">
      <c r="B851" t="s">
        <v>226</v>
      </c>
    </row>
    <row r="852" spans="1:23" x14ac:dyDescent="0.25">
      <c r="B852" t="s">
        <v>1933</v>
      </c>
    </row>
    <row r="854" spans="1:23" x14ac:dyDescent="0.25">
      <c r="B854" s="18" t="s">
        <v>65</v>
      </c>
    </row>
    <row r="855" spans="1:23" x14ac:dyDescent="0.25">
      <c r="B855" s="19" t="s">
        <v>1934</v>
      </c>
    </row>
    <row r="856" spans="1:23" x14ac:dyDescent="0.25">
      <c r="B856" s="19"/>
    </row>
    <row r="857" spans="1:23" x14ac:dyDescent="0.25">
      <c r="B857" s="19"/>
    </row>
    <row r="858" spans="1:23" x14ac:dyDescent="0.25">
      <c r="B858" s="19" t="s">
        <v>66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6E9C-4861-47D1-93F6-551B7FF82705}">
  <dimension ref="A1:H16"/>
  <sheetViews>
    <sheetView workbookViewId="0">
      <selection activeCell="C21" sqref="C21"/>
    </sheetView>
  </sheetViews>
  <sheetFormatPr defaultRowHeight="15" x14ac:dyDescent="0.25"/>
  <cols>
    <col min="1" max="1" width="9.140625" style="3"/>
    <col min="2" max="2" width="12.42578125" customWidth="1"/>
    <col min="3" max="3" width="46.28515625" customWidth="1"/>
    <col min="4" max="5" width="17.42578125" customWidth="1"/>
    <col min="6" max="6" width="15" customWidth="1"/>
    <col min="7" max="7" width="17.42578125" customWidth="1"/>
    <col min="8" max="8" width="56.42578125" customWidth="1"/>
  </cols>
  <sheetData>
    <row r="1" spans="1:8" x14ac:dyDescent="0.25">
      <c r="A1" s="62" t="s">
        <v>836</v>
      </c>
      <c r="B1" s="58" t="s">
        <v>184</v>
      </c>
      <c r="C1" s="58" t="s">
        <v>185</v>
      </c>
      <c r="D1" s="58" t="s">
        <v>186</v>
      </c>
      <c r="E1" s="58" t="s">
        <v>187</v>
      </c>
      <c r="F1" s="58" t="s">
        <v>6</v>
      </c>
      <c r="G1" s="58" t="s">
        <v>188</v>
      </c>
      <c r="H1" s="58" t="s">
        <v>189</v>
      </c>
    </row>
    <row r="2" spans="1:8" x14ac:dyDescent="0.25">
      <c r="A2" s="62">
        <v>1</v>
      </c>
      <c r="B2" s="59">
        <v>43197</v>
      </c>
      <c r="C2" s="58" t="s">
        <v>202</v>
      </c>
      <c r="D2" s="58" t="s">
        <v>203</v>
      </c>
      <c r="E2" s="58"/>
      <c r="F2" s="58" t="s">
        <v>32</v>
      </c>
      <c r="G2" s="58" t="s">
        <v>31</v>
      </c>
      <c r="H2" s="61" t="s">
        <v>204</v>
      </c>
    </row>
    <row r="3" spans="1:8" s="25" customFormat="1" x14ac:dyDescent="0.25">
      <c r="A3" s="62">
        <v>2</v>
      </c>
      <c r="B3" s="59">
        <v>43197</v>
      </c>
      <c r="C3" s="58" t="s">
        <v>227</v>
      </c>
      <c r="D3" s="58" t="s">
        <v>228</v>
      </c>
      <c r="E3" s="58"/>
      <c r="F3" s="58" t="s">
        <v>229</v>
      </c>
      <c r="G3" s="58" t="s">
        <v>230</v>
      </c>
      <c r="H3" s="60"/>
    </row>
    <row r="4" spans="1:8" x14ac:dyDescent="0.25">
      <c r="A4" s="62">
        <v>3</v>
      </c>
      <c r="B4" s="59">
        <v>43211</v>
      </c>
      <c r="C4" s="58" t="s">
        <v>190</v>
      </c>
      <c r="D4" s="58" t="s">
        <v>217</v>
      </c>
      <c r="E4" s="58" t="s">
        <v>207</v>
      </c>
      <c r="F4" s="58" t="s">
        <v>165</v>
      </c>
      <c r="G4" s="58" t="s">
        <v>208</v>
      </c>
      <c r="H4" s="61" t="s">
        <v>205</v>
      </c>
    </row>
    <row r="5" spans="1:8" x14ac:dyDescent="0.25">
      <c r="A5" s="62">
        <v>4</v>
      </c>
      <c r="B5" s="59">
        <v>43218</v>
      </c>
      <c r="C5" s="58" t="s">
        <v>216</v>
      </c>
      <c r="D5" s="58" t="s">
        <v>217</v>
      </c>
      <c r="E5" s="58"/>
      <c r="F5" s="58" t="s">
        <v>32</v>
      </c>
      <c r="G5" s="58" t="s">
        <v>55</v>
      </c>
      <c r="H5" s="61"/>
    </row>
    <row r="6" spans="1:8" s="25" customFormat="1" x14ac:dyDescent="0.25">
      <c r="A6" s="167">
        <v>5</v>
      </c>
      <c r="B6" s="168">
        <v>43239</v>
      </c>
      <c r="C6" s="169" t="s">
        <v>218</v>
      </c>
      <c r="D6" s="169" t="s">
        <v>220</v>
      </c>
      <c r="E6" s="169"/>
      <c r="F6" s="169" t="s">
        <v>171</v>
      </c>
      <c r="G6" s="169" t="s">
        <v>219</v>
      </c>
      <c r="H6" s="170"/>
    </row>
    <row r="7" spans="1:8" x14ac:dyDescent="0.25">
      <c r="A7" s="62">
        <v>6</v>
      </c>
      <c r="B7" s="59">
        <v>43246</v>
      </c>
      <c r="C7" s="58" t="s">
        <v>191</v>
      </c>
      <c r="D7" s="58" t="s">
        <v>206</v>
      </c>
      <c r="E7" s="58" t="s">
        <v>207</v>
      </c>
      <c r="F7" s="58" t="s">
        <v>80</v>
      </c>
      <c r="G7" s="58" t="s">
        <v>208</v>
      </c>
      <c r="H7" s="61" t="s">
        <v>209</v>
      </c>
    </row>
    <row r="8" spans="1:8" x14ac:dyDescent="0.25">
      <c r="A8" s="62">
        <v>7</v>
      </c>
      <c r="B8" s="59">
        <v>43267</v>
      </c>
      <c r="C8" s="58" t="s">
        <v>192</v>
      </c>
      <c r="D8" s="58" t="s">
        <v>206</v>
      </c>
      <c r="E8" s="58" t="s">
        <v>207</v>
      </c>
      <c r="F8" s="58" t="s">
        <v>166</v>
      </c>
      <c r="G8" s="58" t="s">
        <v>208</v>
      </c>
      <c r="H8" s="61" t="s">
        <v>210</v>
      </c>
    </row>
    <row r="9" spans="1:8" x14ac:dyDescent="0.25">
      <c r="A9" s="167">
        <v>8</v>
      </c>
      <c r="B9" s="168">
        <v>43280</v>
      </c>
      <c r="C9" s="169" t="s">
        <v>193</v>
      </c>
      <c r="D9" s="169" t="s">
        <v>203</v>
      </c>
      <c r="E9" s="169"/>
      <c r="F9" s="169" t="s">
        <v>32</v>
      </c>
      <c r="G9" s="169"/>
      <c r="H9" s="170"/>
    </row>
    <row r="10" spans="1:8" s="25" customFormat="1" x14ac:dyDescent="0.25">
      <c r="A10" s="167">
        <v>9</v>
      </c>
      <c r="B10" s="168">
        <v>43280</v>
      </c>
      <c r="C10" s="169" t="s">
        <v>221</v>
      </c>
      <c r="D10" s="169" t="s">
        <v>206</v>
      </c>
      <c r="E10" s="169"/>
      <c r="F10" s="169" t="s">
        <v>32</v>
      </c>
      <c r="G10" s="169"/>
      <c r="H10" s="170"/>
    </row>
    <row r="11" spans="1:8" x14ac:dyDescent="0.25">
      <c r="A11" s="62">
        <v>10</v>
      </c>
      <c r="B11" s="59">
        <v>43289</v>
      </c>
      <c r="C11" s="58" t="s">
        <v>194</v>
      </c>
      <c r="D11" s="58" t="s">
        <v>206</v>
      </c>
      <c r="E11" s="58" t="s">
        <v>222</v>
      </c>
      <c r="F11" s="58" t="s">
        <v>76</v>
      </c>
      <c r="G11" s="58" t="s">
        <v>224</v>
      </c>
      <c r="H11" s="61" t="s">
        <v>223</v>
      </c>
    </row>
    <row r="12" spans="1:8" x14ac:dyDescent="0.25">
      <c r="A12" s="62">
        <v>11</v>
      </c>
      <c r="B12" s="59">
        <v>43302</v>
      </c>
      <c r="C12" s="58" t="s">
        <v>195</v>
      </c>
      <c r="D12" s="58" t="s">
        <v>206</v>
      </c>
      <c r="E12" s="58" t="s">
        <v>207</v>
      </c>
      <c r="F12" s="58" t="s">
        <v>78</v>
      </c>
      <c r="G12" s="58" t="s">
        <v>208</v>
      </c>
      <c r="H12" s="61" t="s">
        <v>211</v>
      </c>
    </row>
    <row r="13" spans="1:8" x14ac:dyDescent="0.25">
      <c r="A13" s="62">
        <v>12</v>
      </c>
      <c r="B13" s="59">
        <v>43316</v>
      </c>
      <c r="C13" s="58" t="s">
        <v>196</v>
      </c>
      <c r="D13" s="58" t="s">
        <v>206</v>
      </c>
      <c r="E13" s="58" t="s">
        <v>181</v>
      </c>
      <c r="F13" s="58" t="s">
        <v>200</v>
      </c>
      <c r="G13" s="58" t="s">
        <v>225</v>
      </c>
      <c r="H13" s="61"/>
    </row>
    <row r="14" spans="1:8" x14ac:dyDescent="0.25">
      <c r="A14" s="62">
        <v>13</v>
      </c>
      <c r="B14" s="59">
        <v>43317</v>
      </c>
      <c r="C14" s="58" t="s">
        <v>197</v>
      </c>
      <c r="D14" s="58" t="s">
        <v>206</v>
      </c>
      <c r="E14" s="58" t="s">
        <v>215</v>
      </c>
      <c r="F14" s="58" t="s">
        <v>201</v>
      </c>
      <c r="G14" s="58" t="s">
        <v>208</v>
      </c>
      <c r="H14" s="61" t="s">
        <v>212</v>
      </c>
    </row>
    <row r="15" spans="1:8" x14ac:dyDescent="0.25">
      <c r="A15" s="62">
        <v>14</v>
      </c>
      <c r="B15" s="59">
        <v>43330</v>
      </c>
      <c r="C15" s="58" t="s">
        <v>198</v>
      </c>
      <c r="D15" s="58" t="s">
        <v>206</v>
      </c>
      <c r="E15" s="58" t="s">
        <v>207</v>
      </c>
      <c r="F15" s="58" t="s">
        <v>177</v>
      </c>
      <c r="G15" s="58" t="s">
        <v>208</v>
      </c>
      <c r="H15" s="61" t="s">
        <v>213</v>
      </c>
    </row>
    <row r="16" spans="1:8" x14ac:dyDescent="0.25">
      <c r="A16" s="62">
        <v>15</v>
      </c>
      <c r="B16" s="59">
        <v>43344</v>
      </c>
      <c r="C16" s="58" t="s">
        <v>199</v>
      </c>
      <c r="D16" s="58" t="s">
        <v>206</v>
      </c>
      <c r="E16" s="58" t="s">
        <v>207</v>
      </c>
      <c r="F16" s="58" t="s">
        <v>106</v>
      </c>
      <c r="G16" s="58" t="s">
        <v>208</v>
      </c>
      <c r="H16" s="61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G18" sqref="G18"/>
    </sheetView>
  </sheetViews>
  <sheetFormatPr defaultColWidth="8.85546875" defaultRowHeight="15" x14ac:dyDescent="0.25"/>
  <cols>
    <col min="1" max="2" width="8.85546875" style="16"/>
    <col min="3" max="3" width="27" style="16" customWidth="1"/>
    <col min="4" max="6" width="8.85546875" style="16"/>
    <col min="7" max="7" width="38.5703125" style="16" bestFit="1" customWidth="1"/>
    <col min="8" max="8" width="10.5703125" style="16" customWidth="1"/>
    <col min="9" max="12" width="11.7109375" style="16" customWidth="1"/>
    <col min="13" max="13" width="12.42578125" style="16" customWidth="1"/>
    <col min="14" max="16384" width="8.85546875" style="16"/>
  </cols>
  <sheetData>
    <row r="1" spans="1:15" ht="21" x14ac:dyDescent="0.35">
      <c r="A1" s="258" t="s">
        <v>96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7"/>
      <c r="O1" s="27"/>
    </row>
    <row r="2" spans="1:15" ht="21" x14ac:dyDescent="0.35">
      <c r="A2" s="15" t="s">
        <v>95</v>
      </c>
      <c r="B2" s="48"/>
      <c r="C2" s="28"/>
      <c r="D2" s="29"/>
      <c r="E2" s="27"/>
      <c r="F2" s="30"/>
      <c r="G2" s="27"/>
      <c r="H2" s="30"/>
      <c r="I2" s="30"/>
      <c r="J2" s="30"/>
      <c r="K2" s="30"/>
      <c r="L2" s="30"/>
      <c r="M2" s="29" t="s">
        <v>705</v>
      </c>
      <c r="N2" s="27"/>
      <c r="O2" s="27"/>
    </row>
    <row r="3" spans="1:15" ht="21" x14ac:dyDescent="0.35">
      <c r="A3" s="28" t="s">
        <v>94</v>
      </c>
      <c r="B3" s="48"/>
      <c r="C3" s="28"/>
      <c r="D3" s="29"/>
      <c r="E3" s="27"/>
      <c r="F3" s="30"/>
      <c r="G3" s="27"/>
      <c r="H3" s="30"/>
      <c r="I3" s="30"/>
      <c r="J3" s="30"/>
      <c r="K3" s="30"/>
      <c r="L3" s="30"/>
      <c r="M3" s="30"/>
      <c r="N3" s="27"/>
      <c r="O3" s="27"/>
    </row>
    <row r="4" spans="1:15" ht="21.75" thickBot="1" x14ac:dyDescent="0.4">
      <c r="A4" s="15"/>
      <c r="B4" s="31"/>
      <c r="C4" s="29"/>
      <c r="D4" s="27"/>
      <c r="E4" s="30"/>
      <c r="F4" s="27"/>
      <c r="G4" s="27"/>
      <c r="H4" s="30"/>
      <c r="I4" s="30"/>
      <c r="J4" s="30"/>
      <c r="K4" s="30"/>
      <c r="L4" s="30"/>
      <c r="M4" s="30"/>
      <c r="N4" s="27"/>
      <c r="O4" s="27"/>
    </row>
    <row r="5" spans="1:15" x14ac:dyDescent="0.25">
      <c r="A5" s="32" t="s">
        <v>1</v>
      </c>
      <c r="B5" s="32" t="s">
        <v>7</v>
      </c>
      <c r="C5" s="33" t="s">
        <v>2</v>
      </c>
      <c r="D5" s="33" t="s">
        <v>93</v>
      </c>
      <c r="E5" s="32" t="s">
        <v>29</v>
      </c>
      <c r="F5" s="33" t="s">
        <v>92</v>
      </c>
      <c r="G5" s="33" t="s">
        <v>16</v>
      </c>
      <c r="H5" s="32" t="s">
        <v>6</v>
      </c>
      <c r="I5" s="32" t="s">
        <v>91</v>
      </c>
      <c r="J5" s="32" t="s">
        <v>90</v>
      </c>
      <c r="K5" s="32" t="s">
        <v>89</v>
      </c>
      <c r="L5" s="32" t="s">
        <v>88</v>
      </c>
      <c r="M5" s="32" t="s">
        <v>87</v>
      </c>
      <c r="N5" s="57" t="s">
        <v>0</v>
      </c>
      <c r="O5" s="34"/>
    </row>
    <row r="6" spans="1:15" s="17" customFormat="1" ht="24.75" customHeight="1" x14ac:dyDescent="0.25">
      <c r="A6" s="32"/>
      <c r="B6" s="32"/>
      <c r="C6" s="33"/>
      <c r="D6" s="33"/>
      <c r="E6" s="32"/>
      <c r="F6" s="33"/>
      <c r="G6" s="33"/>
      <c r="H6" s="32"/>
      <c r="I6" s="35" t="s">
        <v>86</v>
      </c>
      <c r="J6" s="35" t="s">
        <v>85</v>
      </c>
      <c r="K6" s="35" t="s">
        <v>706</v>
      </c>
      <c r="L6" s="35" t="s">
        <v>707</v>
      </c>
      <c r="M6" s="32"/>
      <c r="N6" s="54"/>
      <c r="O6" s="34"/>
    </row>
    <row r="7" spans="1:15" x14ac:dyDescent="0.25">
      <c r="A7" s="36">
        <v>1</v>
      </c>
      <c r="B7" s="37">
        <v>1339</v>
      </c>
      <c r="C7" s="27" t="s">
        <v>9</v>
      </c>
      <c r="D7" s="35">
        <v>1982</v>
      </c>
      <c r="E7" s="35" t="s">
        <v>67</v>
      </c>
      <c r="F7" s="35">
        <v>1</v>
      </c>
      <c r="G7" s="38" t="s">
        <v>708</v>
      </c>
      <c r="H7" s="30" t="s">
        <v>76</v>
      </c>
      <c r="I7" s="39">
        <v>1.0144444444444444E-2</v>
      </c>
      <c r="J7" s="39">
        <v>2.1388078703703708E-2</v>
      </c>
      <c r="K7" s="39">
        <v>4.7296874999999995E-2</v>
      </c>
      <c r="L7" s="39">
        <v>7.2830787037037034E-2</v>
      </c>
      <c r="M7" s="40">
        <v>8.3666435185185184E-2</v>
      </c>
      <c r="N7" s="55">
        <f>IFERROR(ROUND($M$7/M7*1000,0),0)</f>
        <v>1000</v>
      </c>
      <c r="O7" s="27"/>
    </row>
    <row r="8" spans="1:15" x14ac:dyDescent="0.25">
      <c r="A8" s="36">
        <v>2</v>
      </c>
      <c r="B8" s="37">
        <v>1349</v>
      </c>
      <c r="C8" s="27" t="s">
        <v>709</v>
      </c>
      <c r="D8" s="35">
        <v>1976</v>
      </c>
      <c r="E8" s="35" t="s">
        <v>70</v>
      </c>
      <c r="F8" s="35">
        <v>1</v>
      </c>
      <c r="G8" s="38" t="s">
        <v>68</v>
      </c>
      <c r="H8" s="30" t="s">
        <v>17</v>
      </c>
      <c r="I8" s="39">
        <v>1.0993981481481481E-2</v>
      </c>
      <c r="J8" s="39">
        <v>2.288344907407407E-2</v>
      </c>
      <c r="K8" s="39">
        <v>4.9794444444444447E-2</v>
      </c>
      <c r="L8" s="39">
        <v>7.7329513888888882E-2</v>
      </c>
      <c r="M8" s="41">
        <v>8.9158912037037033E-2</v>
      </c>
      <c r="N8" s="55">
        <f t="shared" ref="N8:N34" si="0">IFERROR(ROUND($M$7/M8*1000,0),0)</f>
        <v>938</v>
      </c>
      <c r="O8" s="27"/>
    </row>
    <row r="9" spans="1:15" x14ac:dyDescent="0.25">
      <c r="A9" s="36">
        <v>3</v>
      </c>
      <c r="B9" s="37">
        <v>1333</v>
      </c>
      <c r="C9" s="27" t="s">
        <v>81</v>
      </c>
      <c r="D9" s="35">
        <v>1984</v>
      </c>
      <c r="E9" s="35" t="s">
        <v>67</v>
      </c>
      <c r="F9" s="35">
        <v>2</v>
      </c>
      <c r="G9" s="38" t="s">
        <v>112</v>
      </c>
      <c r="H9" s="30" t="s">
        <v>8</v>
      </c>
      <c r="I9" s="39">
        <v>1.1884722222222222E-2</v>
      </c>
      <c r="J9" s="39">
        <v>2.461886574074074E-2</v>
      </c>
      <c r="K9" s="39">
        <v>5.390659722222222E-2</v>
      </c>
      <c r="L9" s="39">
        <v>8.2970949074074082E-2</v>
      </c>
      <c r="M9" s="41">
        <v>9.5452199074074082E-2</v>
      </c>
      <c r="N9" s="55">
        <f t="shared" si="0"/>
        <v>877</v>
      </c>
      <c r="O9" s="27"/>
    </row>
    <row r="10" spans="1:15" x14ac:dyDescent="0.25">
      <c r="A10" s="36">
        <v>4</v>
      </c>
      <c r="B10" s="37">
        <v>1354</v>
      </c>
      <c r="C10" s="27" t="s">
        <v>1390</v>
      </c>
      <c r="D10" s="35">
        <v>1973</v>
      </c>
      <c r="E10" s="35" t="s">
        <v>70</v>
      </c>
      <c r="F10" s="35">
        <v>2</v>
      </c>
      <c r="G10" s="38" t="s">
        <v>710</v>
      </c>
      <c r="H10" s="30" t="s">
        <v>8</v>
      </c>
      <c r="I10" s="39">
        <v>1.1222106481481482E-2</v>
      </c>
      <c r="J10" s="39">
        <v>2.311898148148148E-2</v>
      </c>
      <c r="K10" s="39">
        <v>5.6641550925925932E-2</v>
      </c>
      <c r="L10" s="39">
        <v>8.6661689814814813E-2</v>
      </c>
      <c r="M10" s="41">
        <v>9.8254050925925929E-2</v>
      </c>
      <c r="N10" s="55">
        <f t="shared" si="0"/>
        <v>852</v>
      </c>
      <c r="O10" s="27"/>
    </row>
    <row r="11" spans="1:15" x14ac:dyDescent="0.25">
      <c r="A11" s="36">
        <v>5</v>
      </c>
      <c r="B11" s="37">
        <v>1344</v>
      </c>
      <c r="C11" s="27" t="s">
        <v>711</v>
      </c>
      <c r="D11" s="35">
        <v>1987</v>
      </c>
      <c r="E11" s="35" t="s">
        <v>67</v>
      </c>
      <c r="F11" s="35">
        <v>3</v>
      </c>
      <c r="G11" s="38" t="s">
        <v>712</v>
      </c>
      <c r="H11" s="30" t="s">
        <v>713</v>
      </c>
      <c r="I11" s="39">
        <v>1.283877314814815E-2</v>
      </c>
      <c r="J11" s="39">
        <v>2.5992013888888887E-2</v>
      </c>
      <c r="K11" s="39">
        <v>5.6806250000000003E-2</v>
      </c>
      <c r="L11" s="39">
        <v>8.8123842592592594E-2</v>
      </c>
      <c r="M11" s="41">
        <v>0.10071157407407406</v>
      </c>
      <c r="N11" s="55">
        <f t="shared" si="0"/>
        <v>831</v>
      </c>
      <c r="O11" s="27"/>
    </row>
    <row r="12" spans="1:15" x14ac:dyDescent="0.25">
      <c r="A12" s="36">
        <v>6</v>
      </c>
      <c r="B12" s="37">
        <v>1353</v>
      </c>
      <c r="C12" s="27" t="s">
        <v>176</v>
      </c>
      <c r="D12" s="35">
        <v>1983</v>
      </c>
      <c r="E12" s="35" t="s">
        <v>67</v>
      </c>
      <c r="F12" s="35">
        <v>4</v>
      </c>
      <c r="G12" s="38" t="s">
        <v>710</v>
      </c>
      <c r="H12" s="30" t="s">
        <v>8</v>
      </c>
      <c r="I12" s="39">
        <v>1.272986111111111E-2</v>
      </c>
      <c r="J12" s="39">
        <v>2.6161458333333332E-2</v>
      </c>
      <c r="K12" s="39">
        <v>5.6653124999999999E-2</v>
      </c>
      <c r="L12" s="39">
        <v>8.6785300925925915E-2</v>
      </c>
      <c r="M12" s="41">
        <v>0.10142025462962963</v>
      </c>
      <c r="N12" s="55">
        <f t="shared" si="0"/>
        <v>825</v>
      </c>
      <c r="O12" s="27"/>
    </row>
    <row r="13" spans="1:15" x14ac:dyDescent="0.25">
      <c r="A13" s="36">
        <v>7</v>
      </c>
      <c r="B13" s="37">
        <v>1322</v>
      </c>
      <c r="C13" s="27" t="s">
        <v>14</v>
      </c>
      <c r="D13" s="35">
        <v>1983</v>
      </c>
      <c r="E13" s="35" t="s">
        <v>67</v>
      </c>
      <c r="F13" s="35">
        <v>5</v>
      </c>
      <c r="G13" s="38" t="s">
        <v>28</v>
      </c>
      <c r="H13" s="30" t="s">
        <v>8</v>
      </c>
      <c r="I13" s="39">
        <v>1.2866782407407408E-2</v>
      </c>
      <c r="J13" s="39">
        <v>2.6562847222222224E-2</v>
      </c>
      <c r="K13" s="39">
        <v>5.9251736111111113E-2</v>
      </c>
      <c r="L13" s="39">
        <v>9.2796180555555552E-2</v>
      </c>
      <c r="M13" s="41">
        <v>0.10692511574074075</v>
      </c>
      <c r="N13" s="55">
        <f t="shared" si="0"/>
        <v>782</v>
      </c>
      <c r="O13" s="27"/>
    </row>
    <row r="14" spans="1:15" x14ac:dyDescent="0.25">
      <c r="A14" s="36">
        <v>8</v>
      </c>
      <c r="B14" s="37">
        <v>1325</v>
      </c>
      <c r="C14" s="27" t="s">
        <v>714</v>
      </c>
      <c r="D14" s="35">
        <v>1987</v>
      </c>
      <c r="E14" s="35" t="s">
        <v>67</v>
      </c>
      <c r="F14" s="35">
        <v>6</v>
      </c>
      <c r="G14" s="38" t="s">
        <v>715</v>
      </c>
      <c r="H14" s="30" t="s">
        <v>716</v>
      </c>
      <c r="I14" s="39">
        <v>1.3419097222222223E-2</v>
      </c>
      <c r="J14" s="39">
        <v>2.7117245370370371E-2</v>
      </c>
      <c r="K14" s="39">
        <v>5.9849189814814817E-2</v>
      </c>
      <c r="L14" s="39">
        <v>9.3842708333333344E-2</v>
      </c>
      <c r="M14" s="41">
        <v>0.10794108796296296</v>
      </c>
      <c r="N14" s="55">
        <f t="shared" si="0"/>
        <v>775</v>
      </c>
      <c r="O14" s="27"/>
    </row>
    <row r="15" spans="1:15" x14ac:dyDescent="0.25">
      <c r="A15" s="36">
        <v>9</v>
      </c>
      <c r="B15" s="37">
        <v>1343</v>
      </c>
      <c r="C15" s="27" t="s">
        <v>120</v>
      </c>
      <c r="D15" s="42">
        <v>1989</v>
      </c>
      <c r="E15" s="42" t="s">
        <v>67</v>
      </c>
      <c r="F15" s="35">
        <v>7</v>
      </c>
      <c r="G15" s="43" t="s">
        <v>717</v>
      </c>
      <c r="H15" s="30" t="s">
        <v>8</v>
      </c>
      <c r="I15" s="39">
        <v>1.2258796296296295E-2</v>
      </c>
      <c r="J15" s="39">
        <v>2.5577430555555555E-2</v>
      </c>
      <c r="K15" s="39">
        <v>5.7990509259259256E-2</v>
      </c>
      <c r="L15" s="39">
        <v>9.2325694444444439E-2</v>
      </c>
      <c r="M15" s="41">
        <v>0.10817152777777778</v>
      </c>
      <c r="N15" s="55">
        <f t="shared" si="0"/>
        <v>773</v>
      </c>
      <c r="O15" s="27"/>
    </row>
    <row r="16" spans="1:15" x14ac:dyDescent="0.25">
      <c r="A16" s="36">
        <v>10</v>
      </c>
      <c r="B16" s="37">
        <v>1348</v>
      </c>
      <c r="C16" s="27" t="s">
        <v>718</v>
      </c>
      <c r="D16" s="42">
        <v>1978</v>
      </c>
      <c r="E16" s="42" t="s">
        <v>70</v>
      </c>
      <c r="F16" s="35">
        <v>3</v>
      </c>
      <c r="G16" s="43" t="s">
        <v>28</v>
      </c>
      <c r="H16" s="30" t="s">
        <v>8</v>
      </c>
      <c r="I16" s="39">
        <v>1.3183333333333333E-2</v>
      </c>
      <c r="J16" s="39">
        <v>2.7928009259259257E-2</v>
      </c>
      <c r="K16" s="39">
        <v>5.9083912037037035E-2</v>
      </c>
      <c r="L16" s="39">
        <v>9.2934606481481483E-2</v>
      </c>
      <c r="M16" s="41">
        <v>0.10969699074074074</v>
      </c>
      <c r="N16" s="55">
        <f t="shared" si="0"/>
        <v>763</v>
      </c>
      <c r="O16" s="27"/>
    </row>
    <row r="17" spans="1:15" x14ac:dyDescent="0.25">
      <c r="A17" s="36">
        <v>11</v>
      </c>
      <c r="B17" s="37">
        <v>1334</v>
      </c>
      <c r="C17" s="27" t="s">
        <v>20</v>
      </c>
      <c r="D17" s="35">
        <v>1977</v>
      </c>
      <c r="E17" s="35" t="s">
        <v>70</v>
      </c>
      <c r="F17" s="35">
        <v>4</v>
      </c>
      <c r="G17" s="38" t="s">
        <v>719</v>
      </c>
      <c r="H17" s="30" t="s">
        <v>8</v>
      </c>
      <c r="I17" s="39">
        <v>1.3755439814814816E-2</v>
      </c>
      <c r="J17" s="39">
        <v>2.9890972222222225E-2</v>
      </c>
      <c r="K17" s="39">
        <v>6.0735995370370367E-2</v>
      </c>
      <c r="L17" s="39">
        <v>9.3779166666666677E-2</v>
      </c>
      <c r="M17" s="41">
        <v>0.10990891203703705</v>
      </c>
      <c r="N17" s="55">
        <f t="shared" si="0"/>
        <v>761</v>
      </c>
      <c r="O17" s="27"/>
    </row>
    <row r="18" spans="1:15" x14ac:dyDescent="0.25">
      <c r="A18" s="36">
        <v>12</v>
      </c>
      <c r="B18" s="37">
        <v>1357</v>
      </c>
      <c r="C18" s="27" t="s">
        <v>720</v>
      </c>
      <c r="D18" s="35">
        <v>1981</v>
      </c>
      <c r="E18" s="35" t="s">
        <v>67</v>
      </c>
      <c r="F18" s="35">
        <v>8</v>
      </c>
      <c r="G18" s="38" t="s">
        <v>33</v>
      </c>
      <c r="H18" s="30" t="s">
        <v>8</v>
      </c>
      <c r="I18" s="39">
        <v>1.3353935185185186E-2</v>
      </c>
      <c r="J18" s="39">
        <v>2.7712731481481484E-2</v>
      </c>
      <c r="K18" s="39">
        <v>6.0468402777777784E-2</v>
      </c>
      <c r="L18" s="39">
        <v>9.428229166666667E-2</v>
      </c>
      <c r="M18" s="41">
        <v>0.11065266203703704</v>
      </c>
      <c r="N18" s="55">
        <f t="shared" si="0"/>
        <v>756</v>
      </c>
      <c r="O18" s="27"/>
    </row>
    <row r="19" spans="1:15" x14ac:dyDescent="0.25">
      <c r="A19" s="36">
        <v>13</v>
      </c>
      <c r="B19" s="37">
        <v>1324</v>
      </c>
      <c r="C19" s="27" t="s">
        <v>721</v>
      </c>
      <c r="D19" s="35">
        <v>1975</v>
      </c>
      <c r="E19" s="35" t="s">
        <v>70</v>
      </c>
      <c r="F19" s="35">
        <v>5</v>
      </c>
      <c r="G19" s="38" t="s">
        <v>722</v>
      </c>
      <c r="H19" s="30" t="s">
        <v>8</v>
      </c>
      <c r="I19" s="39">
        <v>1.213298611111111E-2</v>
      </c>
      <c r="J19" s="39">
        <v>2.5526736111111111E-2</v>
      </c>
      <c r="K19" s="39">
        <v>6.0042245370370367E-2</v>
      </c>
      <c r="L19" s="39">
        <v>9.8830439814814819E-2</v>
      </c>
      <c r="M19" s="41">
        <v>0.1134880787037037</v>
      </c>
      <c r="N19" s="55">
        <f t="shared" si="0"/>
        <v>737</v>
      </c>
      <c r="O19" s="27"/>
    </row>
    <row r="20" spans="1:15" x14ac:dyDescent="0.25">
      <c r="A20" s="36">
        <v>14</v>
      </c>
      <c r="B20" s="37">
        <v>1356</v>
      </c>
      <c r="C20" s="27" t="s">
        <v>123</v>
      </c>
      <c r="D20" s="35">
        <v>1973</v>
      </c>
      <c r="E20" s="35" t="s">
        <v>70</v>
      </c>
      <c r="F20" s="35">
        <v>6</v>
      </c>
      <c r="G20" s="38" t="s">
        <v>723</v>
      </c>
      <c r="H20" s="30" t="s">
        <v>8</v>
      </c>
      <c r="I20" s="39">
        <v>1.2887037037037037E-2</v>
      </c>
      <c r="J20" s="39" t="s">
        <v>28</v>
      </c>
      <c r="K20" s="39">
        <v>5.9471643518518524E-2</v>
      </c>
      <c r="L20" s="39">
        <v>9.7455902777777784E-2</v>
      </c>
      <c r="M20" s="41">
        <v>0.11392962962962964</v>
      </c>
      <c r="N20" s="55">
        <f t="shared" si="0"/>
        <v>734</v>
      </c>
      <c r="O20" s="27"/>
    </row>
    <row r="21" spans="1:15" x14ac:dyDescent="0.25">
      <c r="A21" s="36">
        <v>15</v>
      </c>
      <c r="B21" s="37">
        <v>1350</v>
      </c>
      <c r="C21" s="27" t="s">
        <v>724</v>
      </c>
      <c r="D21" s="42">
        <v>1978</v>
      </c>
      <c r="E21" s="42" t="s">
        <v>70</v>
      </c>
      <c r="F21" s="35">
        <v>7</v>
      </c>
      <c r="G21" s="43" t="s">
        <v>28</v>
      </c>
      <c r="H21" s="30" t="s">
        <v>725</v>
      </c>
      <c r="I21" s="39">
        <v>1.2248032407407407E-2</v>
      </c>
      <c r="J21" s="39">
        <v>2.5068171296296293E-2</v>
      </c>
      <c r="K21" s="39">
        <v>6.0608217592592599E-2</v>
      </c>
      <c r="L21" s="39">
        <v>0.10051261574074073</v>
      </c>
      <c r="M21" s="41">
        <v>0.11464999999999999</v>
      </c>
      <c r="N21" s="55">
        <f t="shared" si="0"/>
        <v>730</v>
      </c>
      <c r="O21" s="27"/>
    </row>
    <row r="22" spans="1:15" x14ac:dyDescent="0.25">
      <c r="A22" s="36">
        <v>16</v>
      </c>
      <c r="B22" s="37">
        <v>1352</v>
      </c>
      <c r="C22" s="27" t="s">
        <v>183</v>
      </c>
      <c r="D22" s="35">
        <v>1981</v>
      </c>
      <c r="E22" s="42" t="s">
        <v>71</v>
      </c>
      <c r="F22" s="35">
        <v>1</v>
      </c>
      <c r="G22" s="43" t="s">
        <v>726</v>
      </c>
      <c r="H22" s="30" t="s">
        <v>8</v>
      </c>
      <c r="I22" s="39">
        <v>1.2875810185185183E-2</v>
      </c>
      <c r="J22" s="39">
        <v>2.6575115740740739E-2</v>
      </c>
      <c r="K22" s="39">
        <v>6.2017708333333331E-2</v>
      </c>
      <c r="L22" s="39">
        <v>0.10084918981481482</v>
      </c>
      <c r="M22" s="41">
        <v>0.11542384259259258</v>
      </c>
      <c r="N22" s="55">
        <f t="shared" si="0"/>
        <v>725</v>
      </c>
      <c r="O22" s="27"/>
    </row>
    <row r="23" spans="1:15" x14ac:dyDescent="0.25">
      <c r="A23" s="36">
        <v>17</v>
      </c>
      <c r="B23" s="37">
        <v>1345</v>
      </c>
      <c r="C23" s="27" t="s">
        <v>727</v>
      </c>
      <c r="D23" s="35">
        <v>1977</v>
      </c>
      <c r="E23" s="35" t="s">
        <v>73</v>
      </c>
      <c r="F23" s="35">
        <v>1</v>
      </c>
      <c r="G23" s="38" t="s">
        <v>79</v>
      </c>
      <c r="H23" s="30" t="s">
        <v>17</v>
      </c>
      <c r="I23" s="39">
        <v>1.4515393518518519E-2</v>
      </c>
      <c r="J23" s="39">
        <v>3.0283333333333332E-2</v>
      </c>
      <c r="K23" s="39">
        <v>6.5539699074074073E-2</v>
      </c>
      <c r="L23" s="39">
        <v>0.10110624999999999</v>
      </c>
      <c r="M23" s="41">
        <v>0.11657037037037037</v>
      </c>
      <c r="N23" s="55">
        <f t="shared" si="0"/>
        <v>718</v>
      </c>
      <c r="O23" s="27"/>
    </row>
    <row r="24" spans="1:15" x14ac:dyDescent="0.25">
      <c r="A24" s="36">
        <v>18</v>
      </c>
      <c r="B24" s="37">
        <v>1323</v>
      </c>
      <c r="C24" s="27" t="s">
        <v>77</v>
      </c>
      <c r="D24" s="35">
        <v>1971</v>
      </c>
      <c r="E24" s="35" t="s">
        <v>70</v>
      </c>
      <c r="F24" s="35">
        <v>8</v>
      </c>
      <c r="G24" s="38" t="s">
        <v>728</v>
      </c>
      <c r="H24" s="30" t="s">
        <v>8</v>
      </c>
      <c r="I24" s="39">
        <v>1.5715625E-2</v>
      </c>
      <c r="J24" s="39">
        <v>3.3177662037037037E-2</v>
      </c>
      <c r="K24" s="39">
        <v>6.6021180555555559E-2</v>
      </c>
      <c r="L24" s="39">
        <v>0.10129224537037036</v>
      </c>
      <c r="M24" s="41">
        <v>0.12007384259259259</v>
      </c>
      <c r="N24" s="55">
        <f t="shared" si="0"/>
        <v>697</v>
      </c>
      <c r="O24" s="27"/>
    </row>
    <row r="25" spans="1:15" x14ac:dyDescent="0.25">
      <c r="A25" s="36">
        <v>19</v>
      </c>
      <c r="B25" s="37">
        <v>1332</v>
      </c>
      <c r="C25" s="27" t="s">
        <v>119</v>
      </c>
      <c r="D25" s="35">
        <v>1979</v>
      </c>
      <c r="E25" s="35" t="s">
        <v>67</v>
      </c>
      <c r="F25" s="35">
        <v>9</v>
      </c>
      <c r="G25" s="38" t="s">
        <v>28</v>
      </c>
      <c r="H25" s="30" t="s">
        <v>713</v>
      </c>
      <c r="I25" s="39">
        <v>1.4110416666666667E-2</v>
      </c>
      <c r="J25" s="39">
        <v>2.9090277777777781E-2</v>
      </c>
      <c r="K25" s="39">
        <v>6.2311342592592599E-2</v>
      </c>
      <c r="L25" s="39">
        <v>0.10192337962962962</v>
      </c>
      <c r="M25" s="41">
        <v>0.12007395833333334</v>
      </c>
      <c r="N25" s="55">
        <f t="shared" si="0"/>
        <v>697</v>
      </c>
      <c r="O25" s="27"/>
    </row>
    <row r="26" spans="1:15" x14ac:dyDescent="0.25">
      <c r="A26" s="36">
        <v>20</v>
      </c>
      <c r="B26" s="37">
        <v>1347</v>
      </c>
      <c r="C26" s="27" t="s">
        <v>729</v>
      </c>
      <c r="D26" s="35">
        <v>1989</v>
      </c>
      <c r="E26" s="35" t="s">
        <v>67</v>
      </c>
      <c r="F26" s="35">
        <v>10</v>
      </c>
      <c r="G26" s="38" t="s">
        <v>730</v>
      </c>
      <c r="H26" s="30" t="s">
        <v>8</v>
      </c>
      <c r="I26" s="39">
        <v>1.6754861111111109E-2</v>
      </c>
      <c r="J26" s="39">
        <v>3.5172916666666672E-2</v>
      </c>
      <c r="K26" s="39">
        <v>6.8325347222222221E-2</v>
      </c>
      <c r="L26" s="39">
        <v>0.10473344907407407</v>
      </c>
      <c r="M26" s="41">
        <v>0.12050891203703705</v>
      </c>
      <c r="N26" s="55">
        <f t="shared" si="0"/>
        <v>694</v>
      </c>
      <c r="O26" s="27"/>
    </row>
    <row r="27" spans="1:15" x14ac:dyDescent="0.25">
      <c r="A27" s="36">
        <v>21</v>
      </c>
      <c r="B27" s="37">
        <v>1336</v>
      </c>
      <c r="C27" s="27" t="s">
        <v>75</v>
      </c>
      <c r="D27" s="35">
        <v>1984</v>
      </c>
      <c r="E27" s="35" t="s">
        <v>67</v>
      </c>
      <c r="F27" s="35">
        <v>11</v>
      </c>
      <c r="G27" s="38" t="s">
        <v>28</v>
      </c>
      <c r="H27" s="30" t="s">
        <v>8</v>
      </c>
      <c r="I27" s="39">
        <v>1.3947916666666666E-2</v>
      </c>
      <c r="J27" s="39">
        <v>2.9995833333333336E-2</v>
      </c>
      <c r="K27" s="39">
        <v>6.500243055555556E-2</v>
      </c>
      <c r="L27" s="39">
        <v>0.10162175925925926</v>
      </c>
      <c r="M27" s="41">
        <v>0.12062731481481481</v>
      </c>
      <c r="N27" s="55">
        <f t="shared" si="0"/>
        <v>694</v>
      </c>
      <c r="O27" s="27"/>
    </row>
    <row r="28" spans="1:15" s="17" customFormat="1" ht="24.75" customHeight="1" x14ac:dyDescent="0.25">
      <c r="A28" s="36">
        <v>22</v>
      </c>
      <c r="B28" s="37">
        <v>1351</v>
      </c>
      <c r="C28" s="27" t="s">
        <v>115</v>
      </c>
      <c r="D28" s="42">
        <v>1986</v>
      </c>
      <c r="E28" s="42" t="s">
        <v>67</v>
      </c>
      <c r="F28" s="35">
        <v>12</v>
      </c>
      <c r="G28" s="43" t="s">
        <v>116</v>
      </c>
      <c r="H28" s="30" t="s">
        <v>229</v>
      </c>
      <c r="I28" s="39">
        <v>1.4446180555555554E-2</v>
      </c>
      <c r="J28" s="39">
        <v>2.9912731481481481E-2</v>
      </c>
      <c r="K28" s="39">
        <v>6.8118865740740733E-2</v>
      </c>
      <c r="L28" s="39">
        <v>0.10722337962962963</v>
      </c>
      <c r="M28" s="41">
        <v>0.1247287037037037</v>
      </c>
      <c r="N28" s="55">
        <f t="shared" si="0"/>
        <v>671</v>
      </c>
      <c r="O28" s="27"/>
    </row>
    <row r="29" spans="1:15" x14ac:dyDescent="0.25">
      <c r="A29" s="36">
        <v>23</v>
      </c>
      <c r="B29" s="37">
        <v>1346</v>
      </c>
      <c r="C29" s="27" t="s">
        <v>731</v>
      </c>
      <c r="D29" s="42">
        <v>1980</v>
      </c>
      <c r="E29" s="42" t="s">
        <v>67</v>
      </c>
      <c r="F29" s="35">
        <v>13</v>
      </c>
      <c r="G29" s="43" t="s">
        <v>732</v>
      </c>
      <c r="H29" s="30" t="s">
        <v>8</v>
      </c>
      <c r="I29" s="39">
        <v>1.2688657407407407E-2</v>
      </c>
      <c r="J29" s="39">
        <v>2.6602777777777777E-2</v>
      </c>
      <c r="K29" s="39">
        <v>6.6470717592592585E-2</v>
      </c>
      <c r="L29" s="39">
        <v>0.11016388888888889</v>
      </c>
      <c r="M29" s="41">
        <v>0.12628622685185184</v>
      </c>
      <c r="N29" s="55">
        <f t="shared" si="0"/>
        <v>663</v>
      </c>
      <c r="O29" s="27"/>
    </row>
    <row r="30" spans="1:15" x14ac:dyDescent="0.25">
      <c r="A30" s="36">
        <v>24</v>
      </c>
      <c r="B30" s="37">
        <v>1330</v>
      </c>
      <c r="C30" s="27" t="s">
        <v>733</v>
      </c>
      <c r="D30" s="35">
        <v>1955</v>
      </c>
      <c r="E30" s="35" t="s">
        <v>74</v>
      </c>
      <c r="F30" s="35">
        <v>1</v>
      </c>
      <c r="G30" s="38" t="s">
        <v>734</v>
      </c>
      <c r="H30" s="30" t="s">
        <v>8</v>
      </c>
      <c r="I30" s="39">
        <v>1.7882523148148147E-2</v>
      </c>
      <c r="J30" s="39">
        <v>3.2875231481481478E-2</v>
      </c>
      <c r="K30" s="39">
        <v>7.4235069444444454E-2</v>
      </c>
      <c r="L30" s="39">
        <v>0.10941226851851853</v>
      </c>
      <c r="M30" s="41">
        <v>0.12827962962962963</v>
      </c>
      <c r="N30" s="55">
        <f t="shared" si="0"/>
        <v>652</v>
      </c>
      <c r="O30" s="27"/>
    </row>
    <row r="31" spans="1:15" x14ac:dyDescent="0.25">
      <c r="A31" s="36">
        <v>25</v>
      </c>
      <c r="B31" s="37">
        <v>1331</v>
      </c>
      <c r="C31" s="27" t="s">
        <v>121</v>
      </c>
      <c r="D31" s="35">
        <v>1975</v>
      </c>
      <c r="E31" s="35" t="s">
        <v>73</v>
      </c>
      <c r="F31" s="35">
        <v>2</v>
      </c>
      <c r="G31" s="38" t="s">
        <v>122</v>
      </c>
      <c r="H31" s="30" t="s">
        <v>8</v>
      </c>
      <c r="I31" s="39">
        <v>1.6632754629629629E-2</v>
      </c>
      <c r="J31" s="39">
        <v>3.5363310185185189E-2</v>
      </c>
      <c r="K31" s="39">
        <v>7.1843287037037032E-2</v>
      </c>
      <c r="L31" s="39">
        <v>0.11070925925925927</v>
      </c>
      <c r="M31" s="41">
        <v>0.12949178240740741</v>
      </c>
      <c r="N31" s="55">
        <f t="shared" si="0"/>
        <v>646</v>
      </c>
      <c r="O31" s="27"/>
    </row>
    <row r="32" spans="1:15" x14ac:dyDescent="0.25">
      <c r="A32" s="36">
        <v>26</v>
      </c>
      <c r="B32" s="37">
        <v>1342</v>
      </c>
      <c r="C32" s="27" t="s">
        <v>735</v>
      </c>
      <c r="D32" s="35">
        <v>1993</v>
      </c>
      <c r="E32" s="35" t="s">
        <v>67</v>
      </c>
      <c r="F32" s="35">
        <v>14</v>
      </c>
      <c r="G32" s="38" t="s">
        <v>28</v>
      </c>
      <c r="H32" s="30" t="s">
        <v>8</v>
      </c>
      <c r="I32" s="39">
        <v>1.6678703703703703E-2</v>
      </c>
      <c r="J32" s="39">
        <v>3.5264004629629628E-2</v>
      </c>
      <c r="K32" s="39">
        <v>7.3864236111111106E-2</v>
      </c>
      <c r="L32" s="39">
        <v>0.11565046296296295</v>
      </c>
      <c r="M32" s="41">
        <v>0.1341357638888889</v>
      </c>
      <c r="N32" s="55">
        <f t="shared" si="0"/>
        <v>624</v>
      </c>
      <c r="O32" s="27"/>
    </row>
    <row r="33" spans="1:15" x14ac:dyDescent="0.25">
      <c r="A33" s="36">
        <v>27</v>
      </c>
      <c r="B33" s="37">
        <v>1355</v>
      </c>
      <c r="C33" s="27" t="s">
        <v>736</v>
      </c>
      <c r="D33" s="35">
        <v>1985</v>
      </c>
      <c r="E33" s="35" t="s">
        <v>71</v>
      </c>
      <c r="F33" s="35">
        <v>2</v>
      </c>
      <c r="G33" s="38" t="s">
        <v>710</v>
      </c>
      <c r="H33" s="30" t="s">
        <v>737</v>
      </c>
      <c r="I33" s="39">
        <v>1.4420254629629628E-2</v>
      </c>
      <c r="J33" s="39">
        <v>3.0419675925925926E-2</v>
      </c>
      <c r="K33" s="39">
        <v>7.4974652777777775E-2</v>
      </c>
      <c r="L33" s="39">
        <v>0.12235023148148148</v>
      </c>
      <c r="M33" s="41">
        <v>0.13946076388888889</v>
      </c>
      <c r="N33" s="55">
        <f t="shared" si="0"/>
        <v>600</v>
      </c>
      <c r="O33" s="27"/>
    </row>
    <row r="34" spans="1:15" ht="15.75" thickBot="1" x14ac:dyDescent="0.3">
      <c r="A34" s="36">
        <v>28</v>
      </c>
      <c r="B34" s="37">
        <v>1337</v>
      </c>
      <c r="C34" s="27" t="s">
        <v>117</v>
      </c>
      <c r="D34" s="35">
        <v>1979</v>
      </c>
      <c r="E34" s="35" t="s">
        <v>67</v>
      </c>
      <c r="F34" s="35">
        <v>15</v>
      </c>
      <c r="G34" s="38" t="s">
        <v>738</v>
      </c>
      <c r="H34" s="30" t="s">
        <v>118</v>
      </c>
      <c r="I34" s="39">
        <v>1.4963541666666665E-2</v>
      </c>
      <c r="J34" s="39">
        <v>3.2125347222222218E-2</v>
      </c>
      <c r="K34" s="39">
        <v>6.9798726851851844E-2</v>
      </c>
      <c r="L34" s="39">
        <v>0.12249178240740739</v>
      </c>
      <c r="M34" s="41">
        <v>0.14376527777777778</v>
      </c>
      <c r="N34" s="56">
        <f t="shared" si="0"/>
        <v>582</v>
      </c>
      <c r="O34" s="27"/>
    </row>
    <row r="35" spans="1:15" s="17" customFormat="1" ht="24.75" customHeight="1" x14ac:dyDescent="0.25">
      <c r="A35" s="36"/>
      <c r="B35" s="37"/>
      <c r="C35" s="27"/>
      <c r="D35" s="35"/>
      <c r="E35" s="35"/>
      <c r="F35" s="35"/>
      <c r="G35" s="38"/>
      <c r="H35" s="30"/>
      <c r="I35" s="39"/>
      <c r="J35" s="39"/>
      <c r="K35" s="39"/>
      <c r="L35" s="39"/>
      <c r="M35" s="41"/>
      <c r="N35" s="53"/>
      <c r="O35" s="27"/>
    </row>
    <row r="36" spans="1:15" x14ac:dyDescent="0.25">
      <c r="A36" s="36" t="s">
        <v>72</v>
      </c>
      <c r="B36" s="37">
        <v>1338</v>
      </c>
      <c r="C36" s="27" t="s">
        <v>739</v>
      </c>
      <c r="D36" s="42">
        <v>1966</v>
      </c>
      <c r="E36" s="42" t="s">
        <v>69</v>
      </c>
      <c r="F36" s="35"/>
      <c r="G36" s="43" t="s">
        <v>28</v>
      </c>
      <c r="H36" s="30" t="s">
        <v>8</v>
      </c>
      <c r="I36" s="39">
        <v>1.7222222222222222E-2</v>
      </c>
      <c r="J36" s="39">
        <v>3.7276157407407411E-2</v>
      </c>
      <c r="K36" s="39" t="s">
        <v>28</v>
      </c>
      <c r="L36" s="39" t="s">
        <v>28</v>
      </c>
      <c r="M36" s="41" t="s">
        <v>28</v>
      </c>
      <c r="N36" s="53"/>
      <c r="O36" s="27"/>
    </row>
    <row r="37" spans="1:15" x14ac:dyDescent="0.25">
      <c r="A37" s="36"/>
      <c r="B37" s="37"/>
      <c r="C37" s="27"/>
      <c r="D37" s="42"/>
      <c r="E37" s="42"/>
      <c r="F37" s="35"/>
      <c r="G37" s="43"/>
      <c r="H37" s="30"/>
      <c r="I37" s="39"/>
      <c r="J37" s="39"/>
      <c r="K37" s="39"/>
      <c r="L37" s="39"/>
      <c r="M37" s="41"/>
      <c r="N37" s="53"/>
      <c r="O37" s="27"/>
    </row>
    <row r="38" spans="1:15" x14ac:dyDescent="0.25">
      <c r="A38" s="36" t="s">
        <v>54</v>
      </c>
      <c r="B38" s="37">
        <v>1328</v>
      </c>
      <c r="C38" s="27" t="s">
        <v>740</v>
      </c>
      <c r="D38" s="35">
        <v>1947</v>
      </c>
      <c r="E38" s="35" t="s">
        <v>741</v>
      </c>
      <c r="F38" s="35"/>
      <c r="G38" s="38" t="s">
        <v>79</v>
      </c>
      <c r="H38" s="30" t="s">
        <v>46</v>
      </c>
      <c r="I38" s="39" t="s">
        <v>28</v>
      </c>
      <c r="J38" s="39" t="s">
        <v>28</v>
      </c>
      <c r="K38" s="39" t="s">
        <v>28</v>
      </c>
      <c r="L38" s="39" t="s">
        <v>28</v>
      </c>
      <c r="M38" s="40" t="s">
        <v>28</v>
      </c>
      <c r="N38" s="53"/>
      <c r="O38" s="27"/>
    </row>
    <row r="39" spans="1:15" x14ac:dyDescent="0.25">
      <c r="A39" s="36" t="s">
        <v>54</v>
      </c>
      <c r="B39" s="37">
        <v>1340</v>
      </c>
      <c r="C39" s="27" t="s">
        <v>114</v>
      </c>
      <c r="D39" s="35">
        <v>1969</v>
      </c>
      <c r="E39" s="35" t="s">
        <v>70</v>
      </c>
      <c r="F39" s="35"/>
      <c r="G39" s="38" t="s">
        <v>742</v>
      </c>
      <c r="H39" s="30" t="s">
        <v>8</v>
      </c>
      <c r="I39" s="39" t="s">
        <v>28</v>
      </c>
      <c r="J39" s="39" t="s">
        <v>28</v>
      </c>
      <c r="K39" s="39" t="s">
        <v>28</v>
      </c>
      <c r="L39" s="39" t="s">
        <v>28</v>
      </c>
      <c r="M39" s="41" t="s">
        <v>28</v>
      </c>
      <c r="N39" s="53"/>
      <c r="O39" s="27"/>
    </row>
    <row r="40" spans="1:15" x14ac:dyDescent="0.25">
      <c r="A40" s="36" t="s">
        <v>54</v>
      </c>
      <c r="B40" s="37">
        <v>1326</v>
      </c>
      <c r="C40" s="27" t="s">
        <v>743</v>
      </c>
      <c r="D40" s="35">
        <v>1987</v>
      </c>
      <c r="E40" s="35" t="s">
        <v>67</v>
      </c>
      <c r="F40" s="35"/>
      <c r="G40" s="38" t="s">
        <v>28</v>
      </c>
      <c r="H40" s="30" t="s">
        <v>8</v>
      </c>
      <c r="I40" s="39" t="s">
        <v>28</v>
      </c>
      <c r="J40" s="39" t="s">
        <v>28</v>
      </c>
      <c r="K40" s="39" t="s">
        <v>28</v>
      </c>
      <c r="L40" s="39" t="s">
        <v>28</v>
      </c>
      <c r="M40" s="41" t="s">
        <v>28</v>
      </c>
      <c r="N40" s="53"/>
      <c r="O40" s="27"/>
    </row>
    <row r="41" spans="1:15" x14ac:dyDescent="0.25">
      <c r="A41" s="36" t="s">
        <v>54</v>
      </c>
      <c r="B41" s="37">
        <v>1327</v>
      </c>
      <c r="C41" s="27" t="s">
        <v>744</v>
      </c>
      <c r="D41" s="42">
        <v>1993</v>
      </c>
      <c r="E41" s="42" t="s">
        <v>67</v>
      </c>
      <c r="F41" s="35"/>
      <c r="G41" s="43" t="s">
        <v>745</v>
      </c>
      <c r="H41" s="30" t="s">
        <v>8</v>
      </c>
      <c r="I41" s="39" t="s">
        <v>28</v>
      </c>
      <c r="J41" s="39" t="s">
        <v>28</v>
      </c>
      <c r="K41" s="39" t="s">
        <v>28</v>
      </c>
      <c r="L41" s="39" t="s">
        <v>28</v>
      </c>
      <c r="M41" s="41" t="s">
        <v>28</v>
      </c>
      <c r="N41" s="53"/>
      <c r="O41" s="27"/>
    </row>
    <row r="42" spans="1:15" s="17" customFormat="1" ht="24.75" customHeight="1" x14ac:dyDescent="0.25">
      <c r="A42" s="36" t="s">
        <v>54</v>
      </c>
      <c r="B42" s="37">
        <v>1335</v>
      </c>
      <c r="C42" s="27" t="s">
        <v>84</v>
      </c>
      <c r="D42" s="35">
        <v>1985</v>
      </c>
      <c r="E42" s="35" t="s">
        <v>67</v>
      </c>
      <c r="F42" s="35"/>
      <c r="G42" s="38" t="s">
        <v>83</v>
      </c>
      <c r="H42" s="30" t="s">
        <v>82</v>
      </c>
      <c r="I42" s="39" t="s">
        <v>28</v>
      </c>
      <c r="J42" s="39" t="s">
        <v>28</v>
      </c>
      <c r="K42" s="39" t="s">
        <v>28</v>
      </c>
      <c r="L42" s="39" t="s">
        <v>28</v>
      </c>
      <c r="M42" s="41" t="s">
        <v>28</v>
      </c>
      <c r="N42" s="53"/>
      <c r="O42" s="27"/>
    </row>
    <row r="43" spans="1:15" x14ac:dyDescent="0.25">
      <c r="A43" s="36" t="s">
        <v>54</v>
      </c>
      <c r="B43" s="37">
        <v>1321</v>
      </c>
      <c r="C43" s="27" t="s">
        <v>18</v>
      </c>
      <c r="D43" s="35">
        <v>1982</v>
      </c>
      <c r="E43" s="35" t="s">
        <v>67</v>
      </c>
      <c r="F43" s="35"/>
      <c r="G43" s="38" t="s">
        <v>111</v>
      </c>
      <c r="H43" s="30" t="s">
        <v>8</v>
      </c>
      <c r="I43" s="39" t="s">
        <v>28</v>
      </c>
      <c r="J43" s="39" t="s">
        <v>28</v>
      </c>
      <c r="K43" s="39" t="s">
        <v>28</v>
      </c>
      <c r="L43" s="39" t="s">
        <v>28</v>
      </c>
      <c r="M43" s="41" t="s">
        <v>28</v>
      </c>
      <c r="N43" s="53"/>
      <c r="O43" s="27"/>
    </row>
    <row r="44" spans="1:15" x14ac:dyDescent="0.25">
      <c r="A44" s="36" t="s">
        <v>54</v>
      </c>
      <c r="B44" s="37">
        <v>1341</v>
      </c>
      <c r="C44" s="27" t="s">
        <v>161</v>
      </c>
      <c r="D44" s="42">
        <v>1987</v>
      </c>
      <c r="E44" s="42" t="s">
        <v>67</v>
      </c>
      <c r="F44" s="35"/>
      <c r="G44" s="43" t="s">
        <v>746</v>
      </c>
      <c r="H44" s="30" t="s">
        <v>17</v>
      </c>
      <c r="I44" s="39" t="s">
        <v>28</v>
      </c>
      <c r="J44" s="39" t="s">
        <v>28</v>
      </c>
      <c r="K44" s="39" t="s">
        <v>28</v>
      </c>
      <c r="L44" s="39" t="s">
        <v>28</v>
      </c>
      <c r="M44" s="41" t="s">
        <v>28</v>
      </c>
      <c r="N44" s="53"/>
      <c r="O44" s="27"/>
    </row>
    <row r="45" spans="1:15" x14ac:dyDescent="0.25">
      <c r="A45" s="36" t="s">
        <v>54</v>
      </c>
      <c r="B45" s="37">
        <v>1329</v>
      </c>
      <c r="C45" s="27" t="s">
        <v>747</v>
      </c>
      <c r="D45" s="30">
        <v>1991</v>
      </c>
      <c r="E45" s="30" t="s">
        <v>67</v>
      </c>
      <c r="F45" s="35"/>
      <c r="G45" s="27" t="s">
        <v>748</v>
      </c>
      <c r="H45" s="30" t="s">
        <v>17</v>
      </c>
      <c r="I45" s="39" t="s">
        <v>28</v>
      </c>
      <c r="J45" s="39" t="s">
        <v>28</v>
      </c>
      <c r="K45" s="39" t="s">
        <v>28</v>
      </c>
      <c r="L45" s="39" t="s">
        <v>28</v>
      </c>
      <c r="M45" s="40" t="s">
        <v>28</v>
      </c>
      <c r="N45" s="53"/>
      <c r="O45" s="27"/>
    </row>
    <row r="46" spans="1:15" x14ac:dyDescent="0.25">
      <c r="A46" s="27"/>
      <c r="B46" s="27"/>
      <c r="C46" s="27"/>
      <c r="D46" s="30"/>
      <c r="E46" s="30"/>
      <c r="F46" s="30"/>
      <c r="G46" s="27"/>
      <c r="H46" s="30"/>
      <c r="I46" s="30"/>
      <c r="J46" s="30"/>
      <c r="K46" s="30"/>
      <c r="L46" s="30"/>
      <c r="M46" s="30"/>
      <c r="N46" s="27"/>
      <c r="O46" s="27"/>
    </row>
    <row r="47" spans="1:15" x14ac:dyDescent="0.25">
      <c r="A47" s="27"/>
      <c r="B47" s="27"/>
      <c r="C47" s="27"/>
      <c r="D47" s="30"/>
      <c r="E47" s="30"/>
      <c r="F47" s="30"/>
      <c r="G47" s="27"/>
      <c r="H47" s="30"/>
      <c r="I47" s="30"/>
      <c r="J47" s="30"/>
      <c r="K47" s="30"/>
      <c r="L47" s="30"/>
      <c r="M47" s="30"/>
      <c r="N47" s="27"/>
      <c r="O47" s="27"/>
    </row>
    <row r="48" spans="1:15" x14ac:dyDescent="0.25">
      <c r="A48" s="27"/>
      <c r="B48" s="27"/>
      <c r="C48" s="27"/>
      <c r="D48" s="30"/>
      <c r="E48" s="30"/>
      <c r="F48" s="30"/>
      <c r="G48" s="27"/>
      <c r="H48" s="30"/>
      <c r="I48" s="30"/>
      <c r="J48" s="30"/>
      <c r="K48" s="30"/>
      <c r="L48" s="30"/>
      <c r="M48" s="30"/>
      <c r="N48" s="27"/>
      <c r="O48" s="27"/>
    </row>
    <row r="49" spans="1:15" x14ac:dyDescent="0.25">
      <c r="A49" s="27"/>
      <c r="B49" s="27"/>
      <c r="C49" s="27"/>
      <c r="D49" s="30"/>
      <c r="E49" s="30"/>
      <c r="F49" s="30"/>
      <c r="G49" s="27"/>
      <c r="H49" s="30"/>
      <c r="I49" s="30"/>
      <c r="J49" s="30"/>
      <c r="K49" s="30"/>
      <c r="L49" s="30"/>
      <c r="M49" s="30"/>
      <c r="N49" s="27"/>
      <c r="O4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8D39-E1CE-4F09-BDD1-12587871B700}">
  <dimension ref="A1:Z191"/>
  <sheetViews>
    <sheetView topLeftCell="A63" workbookViewId="0">
      <selection activeCell="B82" sqref="B82"/>
    </sheetView>
  </sheetViews>
  <sheetFormatPr defaultRowHeight="15" x14ac:dyDescent="0.25"/>
  <cols>
    <col min="1" max="1" width="8.85546875" bestFit="1" customWidth="1"/>
    <col min="2" max="2" width="16.7109375" customWidth="1"/>
    <col min="3" max="3" width="10.28515625" customWidth="1"/>
    <col min="5" max="9" width="9.140625" hidden="1" customWidth="1"/>
    <col min="10" max="10" width="15.5703125" customWidth="1"/>
    <col min="11" max="11" width="26.42578125" customWidth="1"/>
  </cols>
  <sheetData>
    <row r="1" spans="1:26" x14ac:dyDescent="0.25">
      <c r="A1" t="s">
        <v>1018</v>
      </c>
    </row>
    <row r="2" spans="1:26" ht="22.5" x14ac:dyDescent="0.25">
      <c r="A2" s="73" t="s">
        <v>839</v>
      </c>
      <c r="B2" s="73" t="s">
        <v>840</v>
      </c>
      <c r="C2" s="74" t="s">
        <v>841</v>
      </c>
      <c r="D2" s="75" t="s">
        <v>842</v>
      </c>
      <c r="E2" s="76" t="s">
        <v>843</v>
      </c>
      <c r="F2" s="76" t="s">
        <v>844</v>
      </c>
      <c r="G2" s="73" t="s">
        <v>845</v>
      </c>
      <c r="H2" s="77" t="s">
        <v>846</v>
      </c>
      <c r="I2" s="77" t="s">
        <v>847</v>
      </c>
      <c r="J2" s="77" t="s">
        <v>848</v>
      </c>
      <c r="K2" s="78" t="s">
        <v>849</v>
      </c>
      <c r="L2" s="79" t="s">
        <v>850</v>
      </c>
      <c r="M2" s="80" t="s">
        <v>851</v>
      </c>
      <c r="N2" s="81" t="s">
        <v>852</v>
      </c>
      <c r="O2" s="80" t="s">
        <v>853</v>
      </c>
      <c r="P2" s="79" t="s">
        <v>854</v>
      </c>
      <c r="Q2" s="80" t="s">
        <v>855</v>
      </c>
      <c r="R2" s="81" t="s">
        <v>856</v>
      </c>
      <c r="S2" s="80" t="s">
        <v>857</v>
      </c>
      <c r="T2" s="79" t="s">
        <v>858</v>
      </c>
      <c r="U2" s="80" t="s">
        <v>859</v>
      </c>
      <c r="V2" s="81" t="s">
        <v>860</v>
      </c>
      <c r="W2" s="81" t="s">
        <v>861</v>
      </c>
      <c r="X2" s="112" t="s">
        <v>0</v>
      </c>
      <c r="Z2" s="25" t="s">
        <v>147</v>
      </c>
    </row>
    <row r="3" spans="1:26" x14ac:dyDescent="0.25">
      <c r="A3" s="82" t="s">
        <v>862</v>
      </c>
      <c r="B3" s="82" t="s">
        <v>863</v>
      </c>
      <c r="C3" s="83">
        <v>30206</v>
      </c>
      <c r="D3" s="82">
        <v>1</v>
      </c>
      <c r="E3" s="84" t="s">
        <v>864</v>
      </c>
      <c r="F3" s="84">
        <v>1</v>
      </c>
      <c r="G3" s="82">
        <v>13</v>
      </c>
      <c r="H3" s="85" t="s">
        <v>864</v>
      </c>
      <c r="I3" s="82" t="s">
        <v>67</v>
      </c>
      <c r="J3" s="82" t="s">
        <v>76</v>
      </c>
      <c r="K3" s="82" t="s">
        <v>865</v>
      </c>
      <c r="L3" s="86">
        <v>3</v>
      </c>
      <c r="M3" s="87">
        <v>1.5833333333333335E-2</v>
      </c>
      <c r="N3" s="88">
        <v>1.0555555555555557E-3</v>
      </c>
      <c r="O3" s="87">
        <v>4.8626157407407364E-4</v>
      </c>
      <c r="P3" s="86">
        <v>1</v>
      </c>
      <c r="Q3" s="87">
        <v>4.3863923611111112E-2</v>
      </c>
      <c r="R3" s="89">
        <v>39.231176594914345</v>
      </c>
      <c r="S3" s="87">
        <v>6.1805555555555225E-4</v>
      </c>
      <c r="T3" s="86">
        <v>2</v>
      </c>
      <c r="U3" s="87">
        <v>2.788391203703703E-2</v>
      </c>
      <c r="V3" s="88">
        <v>2.6556106701940028E-3</v>
      </c>
      <c r="W3" s="110">
        <v>8.86854861111111E-2</v>
      </c>
      <c r="X3" s="111">
        <f>IFERROR(ROUND($W$3/W3*1000,0),0)</f>
        <v>1000</v>
      </c>
      <c r="Z3" t="str">
        <f>A3&amp;" "&amp;B3</f>
        <v>Marijus Butrimavičius</v>
      </c>
    </row>
    <row r="4" spans="1:26" x14ac:dyDescent="0.25">
      <c r="A4" s="82" t="s">
        <v>866</v>
      </c>
      <c r="B4" s="82" t="s">
        <v>867</v>
      </c>
      <c r="C4" s="83">
        <v>33255</v>
      </c>
      <c r="D4" s="82">
        <v>2</v>
      </c>
      <c r="E4" s="84" t="s">
        <v>864</v>
      </c>
      <c r="F4" s="84">
        <v>2</v>
      </c>
      <c r="G4" s="82">
        <v>47</v>
      </c>
      <c r="H4" s="85" t="s">
        <v>864</v>
      </c>
      <c r="I4" s="82" t="s">
        <v>67</v>
      </c>
      <c r="J4" s="82" t="s">
        <v>8</v>
      </c>
      <c r="K4" s="82" t="s">
        <v>868</v>
      </c>
      <c r="L4" s="86">
        <v>7</v>
      </c>
      <c r="M4" s="87">
        <v>1.6782407407407409E-2</v>
      </c>
      <c r="N4" s="88">
        <v>1.1188271604938272E-3</v>
      </c>
      <c r="O4" s="87">
        <v>3.1740740740740774E-4</v>
      </c>
      <c r="P4" s="86">
        <v>3</v>
      </c>
      <c r="Q4" s="87">
        <v>4.5595486111111111E-2</v>
      </c>
      <c r="R4" s="89">
        <v>37.741309065986364</v>
      </c>
      <c r="S4" s="87">
        <v>4.2333333333333112E-4</v>
      </c>
      <c r="T4" s="86">
        <v>4</v>
      </c>
      <c r="U4" s="87">
        <v>2.8427314814814822E-2</v>
      </c>
      <c r="V4" s="88">
        <v>2.7073633156966498E-3</v>
      </c>
      <c r="W4" s="88">
        <v>9.1545949074074082E-2</v>
      </c>
      <c r="X4" s="111">
        <f t="shared" ref="X4:X67" si="0">IFERROR(ROUND($W$3/W4*1000,0),0)</f>
        <v>969</v>
      </c>
      <c r="Z4" s="25" t="str">
        <f t="shared" ref="Z4:Z67" si="1">A4&amp;" "&amp;B4</f>
        <v>Gediminas Pajėda</v>
      </c>
    </row>
    <row r="5" spans="1:26" x14ac:dyDescent="0.25">
      <c r="A5" s="82" t="s">
        <v>869</v>
      </c>
      <c r="B5" s="82" t="s">
        <v>870</v>
      </c>
      <c r="C5" s="83">
        <v>30401</v>
      </c>
      <c r="D5" s="82">
        <v>3</v>
      </c>
      <c r="E5" s="84" t="s">
        <v>864</v>
      </c>
      <c r="F5" s="84">
        <v>3</v>
      </c>
      <c r="G5" s="82">
        <v>42</v>
      </c>
      <c r="H5" s="85" t="s">
        <v>864</v>
      </c>
      <c r="I5" s="82" t="s">
        <v>67</v>
      </c>
      <c r="J5" s="82" t="s">
        <v>871</v>
      </c>
      <c r="K5" s="82" t="s">
        <v>872</v>
      </c>
      <c r="L5" s="86">
        <v>2</v>
      </c>
      <c r="M5" s="87">
        <v>1.5196759259259259E-2</v>
      </c>
      <c r="N5" s="88">
        <v>1.0131172839506172E-3</v>
      </c>
      <c r="O5" s="87">
        <v>3.9398148148148127E-4</v>
      </c>
      <c r="P5" s="86">
        <v>7</v>
      </c>
      <c r="Q5" s="87">
        <v>4.8962581018518518E-2</v>
      </c>
      <c r="R5" s="89">
        <v>35.145886869862593</v>
      </c>
      <c r="S5" s="87">
        <v>3.4671296296296533E-4</v>
      </c>
      <c r="T5" s="86">
        <v>5</v>
      </c>
      <c r="U5" s="87">
        <v>2.9922847222222222E-2</v>
      </c>
      <c r="V5" s="88">
        <v>2.8497949735449735E-3</v>
      </c>
      <c r="W5" s="88">
        <v>9.4822881944444437E-2</v>
      </c>
      <c r="X5" s="111">
        <f t="shared" si="0"/>
        <v>935</v>
      </c>
      <c r="Z5" s="25" t="str">
        <f t="shared" si="1"/>
        <v>Andrius Murauskas</v>
      </c>
    </row>
    <row r="6" spans="1:26" x14ac:dyDescent="0.25">
      <c r="A6" s="82" t="s">
        <v>873</v>
      </c>
      <c r="B6" s="82" t="s">
        <v>874</v>
      </c>
      <c r="C6" s="83">
        <v>33560</v>
      </c>
      <c r="D6" s="82">
        <v>4</v>
      </c>
      <c r="E6" s="84" t="s">
        <v>864</v>
      </c>
      <c r="F6" s="84">
        <v>4</v>
      </c>
      <c r="G6" s="82">
        <v>57</v>
      </c>
      <c r="H6" s="85" t="s">
        <v>864</v>
      </c>
      <c r="I6" s="82" t="s">
        <v>67</v>
      </c>
      <c r="J6" s="82" t="s">
        <v>8</v>
      </c>
      <c r="K6" s="82" t="s">
        <v>875</v>
      </c>
      <c r="L6" s="86">
        <v>8</v>
      </c>
      <c r="M6" s="87">
        <v>1.699074074074074E-2</v>
      </c>
      <c r="N6" s="88">
        <v>1.132716049382716E-3</v>
      </c>
      <c r="O6" s="87">
        <v>4.1403935185185207E-4</v>
      </c>
      <c r="P6" s="86">
        <v>2</v>
      </c>
      <c r="Q6" s="87">
        <v>4.4878275462962962E-2</v>
      </c>
      <c r="R6" s="89">
        <v>38.344462116274912</v>
      </c>
      <c r="S6" s="87">
        <v>4.747685185185202E-4</v>
      </c>
      <c r="T6" s="86">
        <v>23</v>
      </c>
      <c r="U6" s="87">
        <v>3.3844143518518513E-2</v>
      </c>
      <c r="V6" s="88">
        <v>3.2232517636684296E-3</v>
      </c>
      <c r="W6" s="88">
        <v>9.6601967592592583E-2</v>
      </c>
      <c r="X6" s="111">
        <f t="shared" si="0"/>
        <v>918</v>
      </c>
      <c r="Z6" s="25" t="str">
        <f t="shared" si="1"/>
        <v>Edvard Sokolovskij</v>
      </c>
    </row>
    <row r="7" spans="1:26" x14ac:dyDescent="0.25">
      <c r="A7" s="82" t="s">
        <v>876</v>
      </c>
      <c r="B7" s="82" t="s">
        <v>877</v>
      </c>
      <c r="C7" s="83">
        <v>29747</v>
      </c>
      <c r="D7" s="82">
        <v>5</v>
      </c>
      <c r="E7" s="84" t="s">
        <v>864</v>
      </c>
      <c r="F7" s="84">
        <v>5</v>
      </c>
      <c r="G7" s="82">
        <v>43</v>
      </c>
      <c r="H7" s="85" t="s">
        <v>864</v>
      </c>
      <c r="I7" s="82" t="s">
        <v>67</v>
      </c>
      <c r="J7" s="82" t="s">
        <v>8</v>
      </c>
      <c r="K7" s="82" t="s">
        <v>112</v>
      </c>
      <c r="L7" s="86">
        <v>5</v>
      </c>
      <c r="M7" s="87">
        <v>1.6574074074074074E-2</v>
      </c>
      <c r="N7" s="88">
        <v>1.1049382716049384E-3</v>
      </c>
      <c r="O7" s="87">
        <v>4.0560185185185144E-4</v>
      </c>
      <c r="P7" s="86">
        <v>8</v>
      </c>
      <c r="Q7" s="87">
        <v>4.923518518518518E-2</v>
      </c>
      <c r="R7" s="89">
        <v>34.951291984804605</v>
      </c>
      <c r="S7" s="87">
        <v>3.8128472222222903E-4</v>
      </c>
      <c r="T7" s="86">
        <v>7</v>
      </c>
      <c r="U7" s="87">
        <v>3.0608680555555559E-2</v>
      </c>
      <c r="V7" s="88">
        <v>2.9151124338624343E-3</v>
      </c>
      <c r="W7" s="88">
        <v>9.7204826388888901E-2</v>
      </c>
      <c r="X7" s="111">
        <f t="shared" si="0"/>
        <v>912</v>
      </c>
      <c r="Z7" s="25" t="str">
        <f t="shared" si="1"/>
        <v>Laurynas Mykolaitis</v>
      </c>
    </row>
    <row r="8" spans="1:26" x14ac:dyDescent="0.25">
      <c r="A8" s="82" t="s">
        <v>869</v>
      </c>
      <c r="B8" s="82" t="s">
        <v>878</v>
      </c>
      <c r="C8" s="83">
        <v>30537</v>
      </c>
      <c r="D8" s="82">
        <v>6</v>
      </c>
      <c r="E8" s="84" t="s">
        <v>864</v>
      </c>
      <c r="F8" s="84">
        <v>6</v>
      </c>
      <c r="G8" s="82">
        <v>19</v>
      </c>
      <c r="H8" s="85" t="s">
        <v>864</v>
      </c>
      <c r="I8" s="82" t="s">
        <v>67</v>
      </c>
      <c r="J8" s="82" t="s">
        <v>871</v>
      </c>
      <c r="K8" s="82" t="s">
        <v>879</v>
      </c>
      <c r="L8" s="86">
        <v>17</v>
      </c>
      <c r="M8" s="87">
        <v>1.8287037037037036E-2</v>
      </c>
      <c r="N8" s="88">
        <v>1.2191358024691357E-3</v>
      </c>
      <c r="O8" s="87">
        <v>3.0393518518518573E-4</v>
      </c>
      <c r="P8" s="86">
        <v>5</v>
      </c>
      <c r="Q8" s="87">
        <v>4.8298460648148148E-2</v>
      </c>
      <c r="R8" s="89">
        <v>35.629154847594776</v>
      </c>
      <c r="S8" s="87">
        <v>3.9513888888889626E-4</v>
      </c>
      <c r="T8" s="86">
        <v>6</v>
      </c>
      <c r="U8" s="87">
        <v>3.0191435185185182E-2</v>
      </c>
      <c r="V8" s="88">
        <v>2.8753747795414461E-3</v>
      </c>
      <c r="W8" s="88">
        <v>9.7476006944444443E-2</v>
      </c>
      <c r="X8" s="111">
        <f t="shared" si="0"/>
        <v>910</v>
      </c>
      <c r="Z8" s="25" t="str">
        <f t="shared" si="1"/>
        <v>Andrius Dapkevičius</v>
      </c>
    </row>
    <row r="9" spans="1:26" x14ac:dyDescent="0.25">
      <c r="A9" s="82" t="s">
        <v>880</v>
      </c>
      <c r="B9" s="82" t="s">
        <v>881</v>
      </c>
      <c r="C9" s="83">
        <v>29128</v>
      </c>
      <c r="D9" s="82">
        <v>7</v>
      </c>
      <c r="E9" s="84" t="s">
        <v>864</v>
      </c>
      <c r="F9" s="84">
        <v>7</v>
      </c>
      <c r="G9" s="82">
        <v>63</v>
      </c>
      <c r="H9" s="85" t="s">
        <v>864</v>
      </c>
      <c r="I9" s="82" t="s">
        <v>67</v>
      </c>
      <c r="J9" s="82" t="s">
        <v>8</v>
      </c>
      <c r="K9" s="82" t="s">
        <v>710</v>
      </c>
      <c r="L9" s="86">
        <v>6</v>
      </c>
      <c r="M9" s="87">
        <v>1.6620370370370372E-2</v>
      </c>
      <c r="N9" s="88">
        <v>1.1080246913580249E-3</v>
      </c>
      <c r="O9" s="87">
        <v>4.3872685185185204E-4</v>
      </c>
      <c r="P9" s="86">
        <v>17</v>
      </c>
      <c r="Q9" s="87">
        <v>5.326674768518519E-2</v>
      </c>
      <c r="R9" s="89">
        <v>32.305958372073462</v>
      </c>
      <c r="S9" s="87">
        <v>6.2931712962961683E-4</v>
      </c>
      <c r="T9" s="86">
        <v>1</v>
      </c>
      <c r="U9" s="87">
        <v>2.7708611111111121E-2</v>
      </c>
      <c r="V9" s="88">
        <v>2.6389153439153449E-3</v>
      </c>
      <c r="W9" s="88">
        <v>9.8663773148148143E-2</v>
      </c>
      <c r="X9" s="111">
        <f t="shared" si="0"/>
        <v>899</v>
      </c>
      <c r="Z9" s="25" t="str">
        <f t="shared" si="1"/>
        <v>Vytas Vasilevičius</v>
      </c>
    </row>
    <row r="10" spans="1:26" x14ac:dyDescent="0.25">
      <c r="A10" s="82" t="s">
        <v>882</v>
      </c>
      <c r="B10" s="82" t="s">
        <v>883</v>
      </c>
      <c r="C10" s="83">
        <v>33297</v>
      </c>
      <c r="D10" s="82">
        <v>8</v>
      </c>
      <c r="E10" s="84" t="s">
        <v>864</v>
      </c>
      <c r="F10" s="84">
        <v>8</v>
      </c>
      <c r="G10" s="82">
        <v>21</v>
      </c>
      <c r="H10" s="85" t="s">
        <v>864</v>
      </c>
      <c r="I10" s="82" t="s">
        <v>67</v>
      </c>
      <c r="J10" s="82" t="s">
        <v>17</v>
      </c>
      <c r="K10" s="82" t="s">
        <v>884</v>
      </c>
      <c r="L10" s="86">
        <v>16</v>
      </c>
      <c r="M10" s="87">
        <v>1.8148148148148146E-2</v>
      </c>
      <c r="N10" s="88">
        <v>1.2098765432098763E-3</v>
      </c>
      <c r="O10" s="87">
        <v>4.6203703703703771E-4</v>
      </c>
      <c r="P10" s="86">
        <v>4</v>
      </c>
      <c r="Q10" s="87">
        <v>4.8258796296296293E-2</v>
      </c>
      <c r="R10" s="89">
        <v>35.658438780111091</v>
      </c>
      <c r="S10" s="87">
        <v>3.6832175925926441E-4</v>
      </c>
      <c r="T10" s="86">
        <v>11</v>
      </c>
      <c r="U10" s="87">
        <v>3.189907407407408E-2</v>
      </c>
      <c r="V10" s="88">
        <v>3.0380070546737218E-3</v>
      </c>
      <c r="W10" s="88">
        <v>9.9136377314814811E-2</v>
      </c>
      <c r="X10" s="111">
        <f t="shared" si="0"/>
        <v>895</v>
      </c>
      <c r="Z10" s="25" t="str">
        <f t="shared" si="1"/>
        <v>Ignas Gelžinis</v>
      </c>
    </row>
    <row r="11" spans="1:26" x14ac:dyDescent="0.25">
      <c r="A11" s="82" t="s">
        <v>885</v>
      </c>
      <c r="B11" s="82" t="s">
        <v>886</v>
      </c>
      <c r="C11" s="83">
        <v>30378</v>
      </c>
      <c r="D11" s="82">
        <v>9</v>
      </c>
      <c r="E11" s="84" t="s">
        <v>864</v>
      </c>
      <c r="F11" s="84">
        <v>9</v>
      </c>
      <c r="G11" s="82">
        <v>59</v>
      </c>
      <c r="H11" s="85" t="s">
        <v>864</v>
      </c>
      <c r="I11" s="82" t="s">
        <v>67</v>
      </c>
      <c r="J11" s="82" t="s">
        <v>106</v>
      </c>
      <c r="K11" s="82" t="s">
        <v>887</v>
      </c>
      <c r="L11" s="86">
        <v>35</v>
      </c>
      <c r="M11" s="87">
        <v>2.0601851851851854E-2</v>
      </c>
      <c r="N11" s="88">
        <v>1.3734567901234568E-3</v>
      </c>
      <c r="O11" s="87">
        <v>4.0481481481481618E-4</v>
      </c>
      <c r="P11" s="86">
        <v>10</v>
      </c>
      <c r="Q11" s="87">
        <v>4.9710347222222222E-2</v>
      </c>
      <c r="R11" s="89">
        <v>34.617206064576877</v>
      </c>
      <c r="S11" s="87">
        <v>5.2287037037036799E-4</v>
      </c>
      <c r="T11" s="86">
        <v>3</v>
      </c>
      <c r="U11" s="87">
        <v>2.7975347222222217E-2</v>
      </c>
      <c r="V11" s="88">
        <v>2.6643187830687827E-3</v>
      </c>
      <c r="W11" s="88">
        <v>9.9215231481481481E-2</v>
      </c>
      <c r="X11" s="111">
        <f t="shared" si="0"/>
        <v>894</v>
      </c>
      <c r="Z11" s="25" t="str">
        <f t="shared" si="1"/>
        <v>Donatas Stulgys</v>
      </c>
    </row>
    <row r="12" spans="1:26" x14ac:dyDescent="0.25">
      <c r="A12" s="82" t="s">
        <v>888</v>
      </c>
      <c r="B12" s="82" t="s">
        <v>1273</v>
      </c>
      <c r="C12" s="83">
        <v>26817</v>
      </c>
      <c r="D12" s="82">
        <v>10</v>
      </c>
      <c r="E12" s="84">
        <v>1</v>
      </c>
      <c r="F12" s="84">
        <v>10</v>
      </c>
      <c r="G12" s="82">
        <v>5</v>
      </c>
      <c r="H12" s="85" t="s">
        <v>889</v>
      </c>
      <c r="I12" s="82" t="s">
        <v>67</v>
      </c>
      <c r="J12" s="82" t="s">
        <v>8</v>
      </c>
      <c r="K12" s="82" t="s">
        <v>710</v>
      </c>
      <c r="L12" s="86">
        <v>26</v>
      </c>
      <c r="M12" s="87">
        <v>1.9432870370370371E-2</v>
      </c>
      <c r="N12" s="88">
        <v>1.2955246913580246E-3</v>
      </c>
      <c r="O12" s="87">
        <v>3.6096064814814931E-4</v>
      </c>
      <c r="P12" s="86">
        <v>9</v>
      </c>
      <c r="Q12" s="87">
        <v>4.9512384259259259E-2</v>
      </c>
      <c r="R12" s="89">
        <v>34.755614359482635</v>
      </c>
      <c r="S12" s="87">
        <v>5.3229166666666355E-4</v>
      </c>
      <c r="T12" s="86">
        <v>8</v>
      </c>
      <c r="U12" s="87">
        <v>3.0686423611111104E-2</v>
      </c>
      <c r="V12" s="88">
        <v>2.9225165343915336E-3</v>
      </c>
      <c r="W12" s="88">
        <v>0.10052493055555553</v>
      </c>
      <c r="X12" s="111">
        <f t="shared" si="0"/>
        <v>882</v>
      </c>
      <c r="Z12" s="25" t="str">
        <f t="shared" si="1"/>
        <v>Saulius Batavičius</v>
      </c>
    </row>
    <row r="13" spans="1:26" x14ac:dyDescent="0.25">
      <c r="A13" s="82" t="s">
        <v>890</v>
      </c>
      <c r="B13" s="82" t="s">
        <v>891</v>
      </c>
      <c r="C13" s="83">
        <v>30799</v>
      </c>
      <c r="D13" s="82">
        <v>11</v>
      </c>
      <c r="E13" s="84" t="s">
        <v>864</v>
      </c>
      <c r="F13" s="84">
        <v>11</v>
      </c>
      <c r="G13" s="82">
        <v>61</v>
      </c>
      <c r="H13" s="85" t="s">
        <v>864</v>
      </c>
      <c r="I13" s="82" t="s">
        <v>67</v>
      </c>
      <c r="J13" s="82" t="s">
        <v>78</v>
      </c>
      <c r="K13" s="82" t="s">
        <v>710</v>
      </c>
      <c r="L13" s="86">
        <v>14</v>
      </c>
      <c r="M13" s="87">
        <v>1.7743055555555557E-2</v>
      </c>
      <c r="N13" s="88">
        <v>1.1828703703703704E-3</v>
      </c>
      <c r="O13" s="87">
        <v>4.5876157407407367E-4</v>
      </c>
      <c r="P13" s="86">
        <v>11</v>
      </c>
      <c r="Q13" s="87">
        <v>5.0759803240740739E-2</v>
      </c>
      <c r="R13" s="89">
        <v>33.901497316131461</v>
      </c>
      <c r="S13" s="87">
        <v>5.9062500000000434E-4</v>
      </c>
      <c r="T13" s="86">
        <v>9</v>
      </c>
      <c r="U13" s="87">
        <v>3.1158634259259264E-2</v>
      </c>
      <c r="V13" s="88">
        <v>2.967488977072311E-3</v>
      </c>
      <c r="W13" s="88">
        <v>0.10071087962962966</v>
      </c>
      <c r="X13" s="111">
        <f t="shared" si="0"/>
        <v>881</v>
      </c>
      <c r="Z13" s="25" t="str">
        <f t="shared" si="1"/>
        <v>Jevgenijus Tolstokorovas</v>
      </c>
    </row>
    <row r="14" spans="1:26" x14ac:dyDescent="0.25">
      <c r="A14" s="82" t="s">
        <v>892</v>
      </c>
      <c r="B14" s="82" t="s">
        <v>893</v>
      </c>
      <c r="C14" s="83">
        <v>29777</v>
      </c>
      <c r="D14" s="82">
        <v>12</v>
      </c>
      <c r="E14" s="84" t="s">
        <v>864</v>
      </c>
      <c r="F14" s="84">
        <v>12</v>
      </c>
      <c r="G14" s="82">
        <v>62</v>
      </c>
      <c r="H14" s="85" t="s">
        <v>864</v>
      </c>
      <c r="I14" s="82" t="s">
        <v>67</v>
      </c>
      <c r="J14" s="82" t="s">
        <v>8</v>
      </c>
      <c r="K14" s="82" t="s">
        <v>710</v>
      </c>
      <c r="L14" s="86">
        <v>12</v>
      </c>
      <c r="M14" s="87">
        <v>1.7256944444444446E-2</v>
      </c>
      <c r="N14" s="88">
        <v>1.1504629629629632E-3</v>
      </c>
      <c r="O14" s="87">
        <v>2.9201388888888853E-4</v>
      </c>
      <c r="P14" s="86">
        <v>13</v>
      </c>
      <c r="Q14" s="87">
        <v>5.126412037037037E-2</v>
      </c>
      <c r="R14" s="89">
        <v>33.567987139947888</v>
      </c>
      <c r="S14" s="87">
        <v>3.5238425925926409E-4</v>
      </c>
      <c r="T14" s="86">
        <v>17</v>
      </c>
      <c r="U14" s="87">
        <v>3.2874004629629625E-2</v>
      </c>
      <c r="V14" s="88">
        <v>3.1308575837742498E-3</v>
      </c>
      <c r="W14" s="88">
        <v>0.10203946759259259</v>
      </c>
      <c r="X14" s="111">
        <f t="shared" si="0"/>
        <v>869</v>
      </c>
      <c r="Z14" s="25" t="str">
        <f t="shared" si="1"/>
        <v>Vytautas Vaičiulis</v>
      </c>
    </row>
    <row r="15" spans="1:26" x14ac:dyDescent="0.25">
      <c r="A15" s="82" t="s">
        <v>894</v>
      </c>
      <c r="B15" s="82" t="s">
        <v>895</v>
      </c>
      <c r="C15" s="83">
        <v>32617</v>
      </c>
      <c r="D15" s="82">
        <v>13</v>
      </c>
      <c r="E15" s="84" t="s">
        <v>864</v>
      </c>
      <c r="F15" s="84">
        <v>13</v>
      </c>
      <c r="G15" s="82">
        <v>58</v>
      </c>
      <c r="H15" s="85" t="s">
        <v>864</v>
      </c>
      <c r="I15" s="82" t="s">
        <v>67</v>
      </c>
      <c r="J15" s="82" t="s">
        <v>17</v>
      </c>
      <c r="K15" s="82" t="s">
        <v>896</v>
      </c>
      <c r="L15" s="86">
        <v>20</v>
      </c>
      <c r="M15" s="87">
        <v>1.90625E-2</v>
      </c>
      <c r="N15" s="88">
        <v>1.2708333333333332E-3</v>
      </c>
      <c r="O15" s="87">
        <v>5.0998842592592589E-4</v>
      </c>
      <c r="P15" s="86">
        <v>6</v>
      </c>
      <c r="Q15" s="87">
        <v>4.8593668981481479E-2</v>
      </c>
      <c r="R15" s="89">
        <v>35.412706416326053</v>
      </c>
      <c r="S15" s="87">
        <v>5.6231481481482104E-4</v>
      </c>
      <c r="T15" s="86">
        <v>22</v>
      </c>
      <c r="U15" s="87">
        <v>3.3375347222222233E-2</v>
      </c>
      <c r="V15" s="88">
        <v>3.1786044973544985E-3</v>
      </c>
      <c r="W15" s="88">
        <v>0.10210381944444447</v>
      </c>
      <c r="X15" s="111">
        <f t="shared" si="0"/>
        <v>869</v>
      </c>
      <c r="Z15" s="25" t="str">
        <f t="shared" si="1"/>
        <v>Justas Stanys</v>
      </c>
    </row>
    <row r="16" spans="1:26" x14ac:dyDescent="0.25">
      <c r="A16" s="82" t="s">
        <v>876</v>
      </c>
      <c r="B16" s="82" t="s">
        <v>897</v>
      </c>
      <c r="C16" s="83">
        <v>28109</v>
      </c>
      <c r="D16" s="82">
        <v>14</v>
      </c>
      <c r="E16" s="84">
        <v>2</v>
      </c>
      <c r="F16" s="84">
        <v>14</v>
      </c>
      <c r="G16" s="82">
        <v>8</v>
      </c>
      <c r="H16" s="85" t="s">
        <v>889</v>
      </c>
      <c r="I16" s="82" t="s">
        <v>67</v>
      </c>
      <c r="J16" s="82" t="s">
        <v>17</v>
      </c>
      <c r="K16" s="82" t="s">
        <v>898</v>
      </c>
      <c r="L16" s="86">
        <v>21</v>
      </c>
      <c r="M16" s="87">
        <v>1.909722222222222E-2</v>
      </c>
      <c r="N16" s="88">
        <v>1.273148148148148E-3</v>
      </c>
      <c r="O16" s="87">
        <v>3.3518518518518576E-4</v>
      </c>
      <c r="P16" s="86">
        <v>12</v>
      </c>
      <c r="Q16" s="87">
        <v>5.0931909722222224E-2</v>
      </c>
      <c r="R16" s="89">
        <v>33.786939125561837</v>
      </c>
      <c r="S16" s="87">
        <v>5.3842592592592831E-4</v>
      </c>
      <c r="T16" s="86">
        <v>15</v>
      </c>
      <c r="U16" s="87">
        <v>3.2320949074074075E-2</v>
      </c>
      <c r="V16" s="88">
        <v>3.0781856261022931E-3</v>
      </c>
      <c r="W16" s="88">
        <v>0.10322369212962962</v>
      </c>
      <c r="X16" s="111">
        <f t="shared" si="0"/>
        <v>859</v>
      </c>
      <c r="Z16" s="25" t="str">
        <f t="shared" si="1"/>
        <v>Laurynas Bertašavičius</v>
      </c>
    </row>
    <row r="17" spans="1:26" x14ac:dyDescent="0.25">
      <c r="A17" s="82" t="s">
        <v>899</v>
      </c>
      <c r="B17" s="82" t="s">
        <v>900</v>
      </c>
      <c r="C17" s="83">
        <v>25195</v>
      </c>
      <c r="D17" s="82">
        <v>15</v>
      </c>
      <c r="E17" s="84">
        <v>1</v>
      </c>
      <c r="F17" s="84">
        <v>15</v>
      </c>
      <c r="G17" s="82">
        <v>73</v>
      </c>
      <c r="H17" s="85" t="s">
        <v>901</v>
      </c>
      <c r="I17" s="82" t="s">
        <v>67</v>
      </c>
      <c r="J17" s="82" t="s">
        <v>8</v>
      </c>
      <c r="K17" s="82" t="s">
        <v>864</v>
      </c>
      <c r="L17" s="86">
        <v>13</v>
      </c>
      <c r="M17" s="87">
        <v>1.7615740740740741E-2</v>
      </c>
      <c r="N17" s="88">
        <v>1.1743827160493828E-3</v>
      </c>
      <c r="O17" s="87">
        <v>3.337615740740753E-4</v>
      </c>
      <c r="P17" s="86">
        <v>15</v>
      </c>
      <c r="Q17" s="87">
        <v>5.2107638888888884E-2</v>
      </c>
      <c r="R17" s="89">
        <v>33.024588525354837</v>
      </c>
      <c r="S17" s="87">
        <v>4.8151620370370796E-4</v>
      </c>
      <c r="T17" s="86">
        <v>19</v>
      </c>
      <c r="U17" s="87">
        <v>3.3315706018518507E-2</v>
      </c>
      <c r="V17" s="88">
        <v>3.1729243827160482E-3</v>
      </c>
      <c r="W17" s="88">
        <v>0.10385436342592591</v>
      </c>
      <c r="X17" s="111">
        <f t="shared" si="0"/>
        <v>854</v>
      </c>
      <c r="Z17" s="25" t="str">
        <f t="shared" si="1"/>
        <v>Marko Seppä</v>
      </c>
    </row>
    <row r="18" spans="1:26" x14ac:dyDescent="0.25">
      <c r="A18" s="82" t="s">
        <v>902</v>
      </c>
      <c r="B18" s="82" t="s">
        <v>1272</v>
      </c>
      <c r="C18" s="83">
        <v>31254</v>
      </c>
      <c r="D18" s="82">
        <v>16</v>
      </c>
      <c r="E18" s="84" t="s">
        <v>864</v>
      </c>
      <c r="F18" s="84">
        <v>1</v>
      </c>
      <c r="G18" s="82">
        <v>2</v>
      </c>
      <c r="H18" s="85" t="s">
        <v>864</v>
      </c>
      <c r="I18" s="82" t="s">
        <v>71</v>
      </c>
      <c r="J18" s="82" t="s">
        <v>8</v>
      </c>
      <c r="K18" s="82" t="s">
        <v>710</v>
      </c>
      <c r="L18" s="86">
        <v>9</v>
      </c>
      <c r="M18" s="87">
        <v>1.7118055555555556E-2</v>
      </c>
      <c r="N18" s="88">
        <v>1.1412037037037037E-3</v>
      </c>
      <c r="O18" s="87">
        <v>4.9325231481481529E-4</v>
      </c>
      <c r="P18" s="86">
        <v>19</v>
      </c>
      <c r="Q18" s="87">
        <v>5.3544942129629632E-2</v>
      </c>
      <c r="R18" s="89">
        <v>32.138111741110514</v>
      </c>
      <c r="S18" s="87">
        <v>5.9502314814814661E-4</v>
      </c>
      <c r="T18" s="86">
        <v>25</v>
      </c>
      <c r="U18" s="87">
        <v>3.4437233796296297E-2</v>
      </c>
      <c r="V18" s="88">
        <v>3.2797365520282188E-3</v>
      </c>
      <c r="W18" s="88">
        <v>0.10618850694444446</v>
      </c>
      <c r="X18" s="111">
        <f t="shared" si="0"/>
        <v>835</v>
      </c>
      <c r="Z18" s="25" t="str">
        <f t="shared" si="1"/>
        <v>Inga Aukselytė</v>
      </c>
    </row>
    <row r="19" spans="1:26" x14ac:dyDescent="0.25">
      <c r="A19" s="82" t="s">
        <v>903</v>
      </c>
      <c r="B19" s="82" t="s">
        <v>904</v>
      </c>
      <c r="C19" s="83">
        <v>31166</v>
      </c>
      <c r="D19" s="82">
        <v>17</v>
      </c>
      <c r="E19" s="84" t="s">
        <v>864</v>
      </c>
      <c r="F19" s="84">
        <v>16</v>
      </c>
      <c r="G19" s="82">
        <v>3</v>
      </c>
      <c r="H19" s="85" t="s">
        <v>864</v>
      </c>
      <c r="I19" s="82" t="s">
        <v>67</v>
      </c>
      <c r="J19" s="82" t="s">
        <v>8</v>
      </c>
      <c r="K19" s="82" t="s">
        <v>905</v>
      </c>
      <c r="L19" s="86">
        <v>49</v>
      </c>
      <c r="M19" s="87">
        <v>2.1597222222222223E-2</v>
      </c>
      <c r="N19" s="88">
        <v>1.4398148148148148E-3</v>
      </c>
      <c r="O19" s="87">
        <v>5.7886574074074177E-4</v>
      </c>
      <c r="P19" s="86">
        <v>18</v>
      </c>
      <c r="Q19" s="87">
        <v>5.3542662037037038E-2</v>
      </c>
      <c r="R19" s="89">
        <v>32.139480329591791</v>
      </c>
      <c r="S19" s="87">
        <v>6.0694444444444468E-4</v>
      </c>
      <c r="T19" s="86">
        <v>13</v>
      </c>
      <c r="U19" s="87">
        <v>3.2115787037037033E-2</v>
      </c>
      <c r="V19" s="88">
        <v>3.0586463844797175E-3</v>
      </c>
      <c r="W19" s="88">
        <v>0.10844148148148149</v>
      </c>
      <c r="X19" s="111">
        <f t="shared" si="0"/>
        <v>818</v>
      </c>
      <c r="Z19" s="25" t="str">
        <f t="shared" si="1"/>
        <v>Domas Bagdonavičius</v>
      </c>
    </row>
    <row r="20" spans="1:26" x14ac:dyDescent="0.25">
      <c r="A20" s="82" t="s">
        <v>906</v>
      </c>
      <c r="B20" s="82" t="s">
        <v>907</v>
      </c>
      <c r="C20" s="83">
        <v>33903</v>
      </c>
      <c r="D20" s="82">
        <v>18</v>
      </c>
      <c r="E20" s="84" t="s">
        <v>864</v>
      </c>
      <c r="F20" s="84">
        <v>17</v>
      </c>
      <c r="G20" s="82">
        <v>55</v>
      </c>
      <c r="H20" s="85" t="s">
        <v>864</v>
      </c>
      <c r="I20" s="82" t="s">
        <v>67</v>
      </c>
      <c r="J20" s="82" t="s">
        <v>908</v>
      </c>
      <c r="K20" s="82" t="s">
        <v>710</v>
      </c>
      <c r="L20" s="86">
        <v>15</v>
      </c>
      <c r="M20" s="87">
        <v>1.7743055555555557E-2</v>
      </c>
      <c r="N20" s="88">
        <v>1.1828703703703704E-3</v>
      </c>
      <c r="O20" s="87">
        <v>4.1157407407407332E-4</v>
      </c>
      <c r="P20" s="86">
        <v>34</v>
      </c>
      <c r="Q20" s="87">
        <v>5.7468287037037033E-2</v>
      </c>
      <c r="R20" s="89">
        <v>29.944051268211535</v>
      </c>
      <c r="S20" s="87">
        <v>6.1388888888888604E-4</v>
      </c>
      <c r="T20" s="86">
        <v>16</v>
      </c>
      <c r="U20" s="87">
        <v>3.2399837962962974E-2</v>
      </c>
      <c r="V20" s="88">
        <v>3.0856988536155211E-3</v>
      </c>
      <c r="W20" s="88">
        <v>0.10863664351851852</v>
      </c>
      <c r="X20" s="111">
        <f t="shared" si="0"/>
        <v>816</v>
      </c>
      <c r="Z20" s="25" t="str">
        <f t="shared" si="1"/>
        <v>Marius Skučas</v>
      </c>
    </row>
    <row r="21" spans="1:26" x14ac:dyDescent="0.25">
      <c r="A21" s="82" t="s">
        <v>909</v>
      </c>
      <c r="B21" s="82" t="s">
        <v>910</v>
      </c>
      <c r="C21" s="83">
        <v>33475</v>
      </c>
      <c r="D21" s="82">
        <v>19</v>
      </c>
      <c r="E21" s="84" t="s">
        <v>864</v>
      </c>
      <c r="F21" s="84">
        <v>18</v>
      </c>
      <c r="G21" s="82">
        <v>22</v>
      </c>
      <c r="H21" s="85" t="s">
        <v>864</v>
      </c>
      <c r="I21" s="82" t="s">
        <v>67</v>
      </c>
      <c r="J21" s="82" t="s">
        <v>871</v>
      </c>
      <c r="K21" s="82" t="s">
        <v>710</v>
      </c>
      <c r="L21" s="86">
        <v>32</v>
      </c>
      <c r="M21" s="87">
        <v>1.9849537037037037E-2</v>
      </c>
      <c r="N21" s="88">
        <v>1.3233024691358024E-3</v>
      </c>
      <c r="O21" s="87">
        <v>6.0041666666666663E-4</v>
      </c>
      <c r="P21" s="86">
        <v>26</v>
      </c>
      <c r="Q21" s="87">
        <v>5.551520833333333E-2</v>
      </c>
      <c r="R21" s="89">
        <v>30.997511943048643</v>
      </c>
      <c r="S21" s="87">
        <v>9.682870370370314E-4</v>
      </c>
      <c r="T21" s="86">
        <v>12</v>
      </c>
      <c r="U21" s="87">
        <v>3.2094212962962956E-2</v>
      </c>
      <c r="V21" s="88">
        <v>3.0565917107583766E-3</v>
      </c>
      <c r="W21" s="88">
        <v>0.10902777777777778</v>
      </c>
      <c r="X21" s="111">
        <f t="shared" si="0"/>
        <v>813</v>
      </c>
      <c r="Z21" s="25" t="str">
        <f t="shared" si="1"/>
        <v>Airidas Gražinskis</v>
      </c>
    </row>
    <row r="22" spans="1:26" x14ac:dyDescent="0.25">
      <c r="A22" s="82" t="s">
        <v>911</v>
      </c>
      <c r="B22" s="82" t="s">
        <v>912</v>
      </c>
      <c r="C22" s="83">
        <v>30588</v>
      </c>
      <c r="D22" s="82">
        <v>20</v>
      </c>
      <c r="E22" s="84" t="s">
        <v>864</v>
      </c>
      <c r="F22" s="84">
        <v>19</v>
      </c>
      <c r="G22" s="82">
        <v>27</v>
      </c>
      <c r="H22" s="85" t="s">
        <v>864</v>
      </c>
      <c r="I22" s="82" t="s">
        <v>67</v>
      </c>
      <c r="J22" s="82" t="s">
        <v>8</v>
      </c>
      <c r="K22" s="82" t="s">
        <v>710</v>
      </c>
      <c r="L22" s="86">
        <v>33</v>
      </c>
      <c r="M22" s="87">
        <v>1.9942129629629629E-2</v>
      </c>
      <c r="N22" s="88">
        <v>1.3294753086419754E-3</v>
      </c>
      <c r="O22" s="87">
        <v>5.2912037037037077E-4</v>
      </c>
      <c r="P22" s="86">
        <v>24</v>
      </c>
      <c r="Q22" s="87">
        <v>5.5118483796296289E-2</v>
      </c>
      <c r="R22" s="89">
        <v>31.2206217372214</v>
      </c>
      <c r="S22" s="87">
        <v>5.2731481481482073E-4</v>
      </c>
      <c r="T22" s="86">
        <v>21</v>
      </c>
      <c r="U22" s="87">
        <v>3.3348958333333331E-2</v>
      </c>
      <c r="V22" s="88">
        <v>3.1760912698412698E-3</v>
      </c>
      <c r="W22" s="88">
        <v>0.10946600694444443</v>
      </c>
      <c r="X22" s="111">
        <f t="shared" si="0"/>
        <v>810</v>
      </c>
      <c r="Z22" s="25" t="str">
        <f t="shared" si="1"/>
        <v>Aleksej Kaminskij</v>
      </c>
    </row>
    <row r="23" spans="1:26" x14ac:dyDescent="0.25">
      <c r="A23" s="82" t="s">
        <v>913</v>
      </c>
      <c r="B23" s="82" t="s">
        <v>914</v>
      </c>
      <c r="C23" s="83">
        <v>30516</v>
      </c>
      <c r="D23" s="82">
        <v>21</v>
      </c>
      <c r="E23" s="84" t="s">
        <v>864</v>
      </c>
      <c r="F23" s="84">
        <v>20</v>
      </c>
      <c r="G23" s="82">
        <v>68</v>
      </c>
      <c r="H23" s="85" t="s">
        <v>864</v>
      </c>
      <c r="I23" s="82" t="s">
        <v>67</v>
      </c>
      <c r="J23" s="82" t="s">
        <v>915</v>
      </c>
      <c r="K23" s="82" t="s">
        <v>710</v>
      </c>
      <c r="L23" s="86">
        <v>22</v>
      </c>
      <c r="M23" s="87">
        <v>1.9189814814814816E-2</v>
      </c>
      <c r="N23" s="88">
        <v>1.279320987654321E-3</v>
      </c>
      <c r="O23" s="87">
        <v>4.6276620370370308E-4</v>
      </c>
      <c r="P23" s="86">
        <v>20</v>
      </c>
      <c r="Q23" s="87">
        <v>5.4031284722222218E-2</v>
      </c>
      <c r="R23" s="89">
        <v>31.848832434398538</v>
      </c>
      <c r="S23" s="87">
        <v>5.056018518518543E-4</v>
      </c>
      <c r="T23" s="86">
        <v>28</v>
      </c>
      <c r="U23" s="87">
        <v>3.542109953703703E-2</v>
      </c>
      <c r="V23" s="88">
        <v>3.3734380511463839E-3</v>
      </c>
      <c r="W23" s="88">
        <v>0.10961056712962963</v>
      </c>
      <c r="X23" s="111">
        <f t="shared" si="0"/>
        <v>809</v>
      </c>
      <c r="Z23" s="25" t="str">
        <f t="shared" si="1"/>
        <v>Vaidas Velutis</v>
      </c>
    </row>
    <row r="24" spans="1:26" x14ac:dyDescent="0.25">
      <c r="A24" s="82" t="s">
        <v>916</v>
      </c>
      <c r="B24" s="82" t="s">
        <v>917</v>
      </c>
      <c r="C24" s="83">
        <v>24524</v>
      </c>
      <c r="D24" s="82">
        <v>22</v>
      </c>
      <c r="E24" s="84">
        <v>2</v>
      </c>
      <c r="F24" s="84">
        <v>21</v>
      </c>
      <c r="G24" s="82">
        <v>31</v>
      </c>
      <c r="H24" s="85" t="s">
        <v>901</v>
      </c>
      <c r="I24" s="82" t="s">
        <v>67</v>
      </c>
      <c r="J24" s="82" t="s">
        <v>17</v>
      </c>
      <c r="K24" s="82" t="s">
        <v>918</v>
      </c>
      <c r="L24" s="86">
        <v>11</v>
      </c>
      <c r="M24" s="87">
        <v>1.7233796296296296E-2</v>
      </c>
      <c r="N24" s="88">
        <v>1.1489197530864196E-3</v>
      </c>
      <c r="O24" s="87">
        <v>4.8109953703703683E-4</v>
      </c>
      <c r="P24" s="86">
        <v>14</v>
      </c>
      <c r="Q24" s="87">
        <v>5.1410613425925927E-2</v>
      </c>
      <c r="R24" s="89">
        <v>33.472336131774917</v>
      </c>
      <c r="S24" s="87">
        <v>5.0150462962963299E-4</v>
      </c>
      <c r="T24" s="86">
        <v>54</v>
      </c>
      <c r="U24" s="87">
        <v>3.998699074074074E-2</v>
      </c>
      <c r="V24" s="88">
        <v>3.8082848324514991E-3</v>
      </c>
      <c r="W24" s="88">
        <v>0.10961400462962964</v>
      </c>
      <c r="X24" s="111">
        <f t="shared" si="0"/>
        <v>809</v>
      </c>
      <c r="Z24" s="25" t="str">
        <f t="shared" si="1"/>
        <v>Rasius Kerbedis</v>
      </c>
    </row>
    <row r="25" spans="1:26" x14ac:dyDescent="0.25">
      <c r="A25" s="82" t="s">
        <v>919</v>
      </c>
      <c r="B25" s="82" t="s">
        <v>920</v>
      </c>
      <c r="C25" s="83">
        <v>30625</v>
      </c>
      <c r="D25" s="82">
        <v>23</v>
      </c>
      <c r="E25" s="84" t="s">
        <v>864</v>
      </c>
      <c r="F25" s="84">
        <v>22</v>
      </c>
      <c r="G25" s="82">
        <v>38</v>
      </c>
      <c r="H25" s="85" t="s">
        <v>864</v>
      </c>
      <c r="I25" s="82" t="s">
        <v>67</v>
      </c>
      <c r="J25" s="82" t="s">
        <v>921</v>
      </c>
      <c r="K25" s="82" t="s">
        <v>875</v>
      </c>
      <c r="L25" s="86">
        <v>19</v>
      </c>
      <c r="M25" s="87">
        <v>1.8981481481481481E-2</v>
      </c>
      <c r="N25" s="88">
        <v>1.2654320987654322E-3</v>
      </c>
      <c r="O25" s="87">
        <v>6.1755787037037074E-4</v>
      </c>
      <c r="P25" s="86">
        <v>44</v>
      </c>
      <c r="Q25" s="87">
        <v>5.9884375000000004E-2</v>
      </c>
      <c r="R25" s="89">
        <v>28.735932091356602</v>
      </c>
      <c r="S25" s="87">
        <v>6.2743055555555816E-4</v>
      </c>
      <c r="T25" s="86">
        <v>10</v>
      </c>
      <c r="U25" s="87">
        <v>3.127565972222221E-2</v>
      </c>
      <c r="V25" s="88">
        <v>2.9786342592592581E-3</v>
      </c>
      <c r="W25" s="88">
        <v>0.11138650462962962</v>
      </c>
      <c r="X25" s="111">
        <f t="shared" si="0"/>
        <v>796</v>
      </c>
      <c r="Z25" s="25" t="str">
        <f t="shared" si="1"/>
        <v>Povilas Kvajauskas</v>
      </c>
    </row>
    <row r="26" spans="1:26" x14ac:dyDescent="0.25">
      <c r="A26" s="82" t="s">
        <v>922</v>
      </c>
      <c r="B26" s="82" t="s">
        <v>923</v>
      </c>
      <c r="C26" s="83">
        <v>29513</v>
      </c>
      <c r="D26" s="82">
        <v>24</v>
      </c>
      <c r="E26" s="84" t="s">
        <v>864</v>
      </c>
      <c r="F26" s="84">
        <v>23</v>
      </c>
      <c r="G26" s="82">
        <v>71</v>
      </c>
      <c r="H26" s="85" t="s">
        <v>864</v>
      </c>
      <c r="I26" s="82" t="s">
        <v>67</v>
      </c>
      <c r="J26" s="82" t="s">
        <v>8</v>
      </c>
      <c r="K26" s="82" t="s">
        <v>924</v>
      </c>
      <c r="L26" s="86">
        <v>23</v>
      </c>
      <c r="M26" s="87">
        <v>1.9363425925925926E-2</v>
      </c>
      <c r="N26" s="88">
        <v>1.290895061728395E-3</v>
      </c>
      <c r="O26" s="87">
        <v>4.2781250000000024E-4</v>
      </c>
      <c r="P26" s="86">
        <v>22</v>
      </c>
      <c r="Q26" s="87">
        <v>5.4771793981481486E-2</v>
      </c>
      <c r="R26" s="89">
        <v>31.418239357198203</v>
      </c>
      <c r="S26" s="87">
        <v>7.96759259259254E-4</v>
      </c>
      <c r="T26" s="86">
        <v>32</v>
      </c>
      <c r="U26" s="87">
        <v>3.6076006944444454E-2</v>
      </c>
      <c r="V26" s="88">
        <v>3.4358101851851863E-3</v>
      </c>
      <c r="W26" s="88">
        <v>0.11143579861111114</v>
      </c>
      <c r="X26" s="111">
        <f t="shared" si="0"/>
        <v>796</v>
      </c>
      <c r="Z26" s="25" t="str">
        <f t="shared" si="1"/>
        <v>Audrius Žakas</v>
      </c>
    </row>
    <row r="27" spans="1:26" x14ac:dyDescent="0.25">
      <c r="A27" s="82" t="s">
        <v>925</v>
      </c>
      <c r="B27" s="82" t="s">
        <v>926</v>
      </c>
      <c r="C27" s="83">
        <v>30348</v>
      </c>
      <c r="D27" s="82">
        <v>25</v>
      </c>
      <c r="E27" s="84" t="s">
        <v>864</v>
      </c>
      <c r="F27" s="84">
        <v>24</v>
      </c>
      <c r="G27" s="82">
        <v>44</v>
      </c>
      <c r="H27" s="85" t="s">
        <v>864</v>
      </c>
      <c r="I27" s="82" t="s">
        <v>67</v>
      </c>
      <c r="J27" s="82" t="s">
        <v>8</v>
      </c>
      <c r="K27" s="82" t="s">
        <v>927</v>
      </c>
      <c r="L27" s="86">
        <v>42</v>
      </c>
      <c r="M27" s="87">
        <v>2.1400462962962965E-2</v>
      </c>
      <c r="N27" s="88">
        <v>1.4266975308641976E-3</v>
      </c>
      <c r="O27" s="87">
        <v>6.7774305555555556E-4</v>
      </c>
      <c r="P27" s="86">
        <v>28</v>
      </c>
      <c r="Q27" s="87">
        <v>5.5800775462962963E-2</v>
      </c>
      <c r="R27" s="89">
        <v>30.838878475363018</v>
      </c>
      <c r="S27" s="87">
        <v>7.8055555555556211E-4</v>
      </c>
      <c r="T27" s="86">
        <v>20</v>
      </c>
      <c r="U27" s="87">
        <v>3.3339189814814804E-2</v>
      </c>
      <c r="V27" s="88">
        <v>3.175160934744267E-3</v>
      </c>
      <c r="W27" s="88">
        <v>0.11199872685185185</v>
      </c>
      <c r="X27" s="111">
        <f t="shared" si="0"/>
        <v>792</v>
      </c>
      <c r="Z27" s="25" t="str">
        <f t="shared" si="1"/>
        <v>Egidijus Navickas</v>
      </c>
    </row>
    <row r="28" spans="1:26" x14ac:dyDescent="0.25">
      <c r="A28" s="82" t="s">
        <v>928</v>
      </c>
      <c r="B28" s="82" t="s">
        <v>929</v>
      </c>
      <c r="C28" s="83">
        <v>29990</v>
      </c>
      <c r="D28" s="82">
        <v>26</v>
      </c>
      <c r="E28" s="84" t="s">
        <v>864</v>
      </c>
      <c r="F28" s="84">
        <v>25</v>
      </c>
      <c r="G28" s="82">
        <v>52</v>
      </c>
      <c r="H28" s="85" t="s">
        <v>864</v>
      </c>
      <c r="I28" s="82" t="s">
        <v>67</v>
      </c>
      <c r="J28" s="82" t="s">
        <v>930</v>
      </c>
      <c r="K28" s="82" t="s">
        <v>931</v>
      </c>
      <c r="L28" s="86">
        <v>40</v>
      </c>
      <c r="M28" s="87">
        <v>2.1284722222222222E-2</v>
      </c>
      <c r="N28" s="88">
        <v>1.4189814814814816E-3</v>
      </c>
      <c r="O28" s="87">
        <v>4.7785879629629567E-4</v>
      </c>
      <c r="P28" s="86">
        <v>23</v>
      </c>
      <c r="Q28" s="87">
        <v>5.4914201388888889E-2</v>
      </c>
      <c r="R28" s="89">
        <v>31.336763347368272</v>
      </c>
      <c r="S28" s="87">
        <v>4.9239583333332559E-4</v>
      </c>
      <c r="T28" s="86">
        <v>29</v>
      </c>
      <c r="U28" s="87">
        <v>3.5704398148148159E-2</v>
      </c>
      <c r="V28" s="88">
        <v>3.4004188712522055E-3</v>
      </c>
      <c r="W28" s="88">
        <v>0.1128735763888889</v>
      </c>
      <c r="X28" s="111">
        <f t="shared" si="0"/>
        <v>786</v>
      </c>
      <c r="Z28" s="25" t="str">
        <f t="shared" si="1"/>
        <v>Liutauras Šakalis</v>
      </c>
    </row>
    <row r="29" spans="1:26" x14ac:dyDescent="0.25">
      <c r="A29" s="82" t="s">
        <v>932</v>
      </c>
      <c r="B29" s="82" t="s">
        <v>933</v>
      </c>
      <c r="C29" s="83">
        <v>31003</v>
      </c>
      <c r="D29" s="82">
        <v>27</v>
      </c>
      <c r="E29" s="84" t="s">
        <v>864</v>
      </c>
      <c r="F29" s="84">
        <v>26</v>
      </c>
      <c r="G29" s="82">
        <v>18</v>
      </c>
      <c r="H29" s="85" t="s">
        <v>864</v>
      </c>
      <c r="I29" s="82" t="s">
        <v>67</v>
      </c>
      <c r="J29" s="82" t="s">
        <v>78</v>
      </c>
      <c r="K29" s="82" t="s">
        <v>710</v>
      </c>
      <c r="L29" s="86">
        <v>27</v>
      </c>
      <c r="M29" s="87">
        <v>1.951388888888889E-2</v>
      </c>
      <c r="N29" s="88">
        <v>1.3009259259259261E-3</v>
      </c>
      <c r="O29" s="87">
        <v>5.8209490740740617E-4</v>
      </c>
      <c r="P29" s="86">
        <v>37</v>
      </c>
      <c r="Q29" s="87">
        <v>5.8239004629629623E-2</v>
      </c>
      <c r="R29" s="89">
        <v>29.547780637340143</v>
      </c>
      <c r="S29" s="87">
        <v>7.3592592592594541E-4</v>
      </c>
      <c r="T29" s="86">
        <v>26</v>
      </c>
      <c r="U29" s="87">
        <v>3.5075150462962945E-2</v>
      </c>
      <c r="V29" s="88">
        <v>3.3404905202821852E-3</v>
      </c>
      <c r="W29" s="88">
        <v>0.11414606481481482</v>
      </c>
      <c r="X29" s="111">
        <f t="shared" si="0"/>
        <v>777</v>
      </c>
      <c r="Z29" s="25" t="str">
        <f t="shared" si="1"/>
        <v>Arvydas Čiužas</v>
      </c>
    </row>
    <row r="30" spans="1:26" x14ac:dyDescent="0.25">
      <c r="A30" s="82" t="s">
        <v>934</v>
      </c>
      <c r="B30" s="82" t="s">
        <v>935</v>
      </c>
      <c r="C30" s="83">
        <v>28391</v>
      </c>
      <c r="D30" s="82">
        <v>28</v>
      </c>
      <c r="E30" s="84">
        <v>3</v>
      </c>
      <c r="F30" s="84">
        <v>27</v>
      </c>
      <c r="G30" s="82">
        <v>41</v>
      </c>
      <c r="H30" s="85" t="s">
        <v>889</v>
      </c>
      <c r="I30" s="82" t="s">
        <v>67</v>
      </c>
      <c r="J30" s="82" t="s">
        <v>8</v>
      </c>
      <c r="K30" s="82" t="s">
        <v>875</v>
      </c>
      <c r="L30" s="86">
        <v>47</v>
      </c>
      <c r="M30" s="87">
        <v>2.1574074074074075E-2</v>
      </c>
      <c r="N30" s="88">
        <v>1.4382716049382716E-3</v>
      </c>
      <c r="O30" s="87">
        <v>7.8738425925925937E-4</v>
      </c>
      <c r="P30" s="86">
        <v>35</v>
      </c>
      <c r="Q30" s="87">
        <v>5.7573182870370374E-2</v>
      </c>
      <c r="R30" s="89">
        <v>29.889494510107202</v>
      </c>
      <c r="S30" s="87">
        <v>2.1162847222222225E-3</v>
      </c>
      <c r="T30" s="86">
        <v>14</v>
      </c>
      <c r="U30" s="87">
        <v>3.2122060185185181E-2</v>
      </c>
      <c r="V30" s="88">
        <v>3.0592438271604934E-3</v>
      </c>
      <c r="W30" s="88">
        <v>0.11417298611111111</v>
      </c>
      <c r="X30" s="111">
        <f t="shared" si="0"/>
        <v>777</v>
      </c>
      <c r="Z30" s="25" t="str">
        <f t="shared" si="1"/>
        <v>Evaldas Morkūnas</v>
      </c>
    </row>
    <row r="31" spans="1:26" x14ac:dyDescent="0.25">
      <c r="A31" s="82" t="s">
        <v>922</v>
      </c>
      <c r="B31" s="82" t="s">
        <v>936</v>
      </c>
      <c r="C31" s="83">
        <v>30161</v>
      </c>
      <c r="D31" s="82">
        <v>29</v>
      </c>
      <c r="E31" s="84" t="s">
        <v>864</v>
      </c>
      <c r="F31" s="84">
        <v>28</v>
      </c>
      <c r="G31" s="82">
        <v>50</v>
      </c>
      <c r="H31" s="85" t="s">
        <v>864</v>
      </c>
      <c r="I31" s="82" t="s">
        <v>67</v>
      </c>
      <c r="J31" s="82" t="s">
        <v>17</v>
      </c>
      <c r="K31" s="82" t="s">
        <v>937</v>
      </c>
      <c r="L31" s="86">
        <v>25</v>
      </c>
      <c r="M31" s="87">
        <v>1.9421296296296294E-2</v>
      </c>
      <c r="N31" s="88">
        <v>1.2947530864197529E-3</v>
      </c>
      <c r="O31" s="87">
        <v>3.3387731481481463E-4</v>
      </c>
      <c r="P31" s="86">
        <v>32</v>
      </c>
      <c r="Q31" s="87">
        <v>5.7174803240740743E-2</v>
      </c>
      <c r="R31" s="89">
        <v>30.097756980248398</v>
      </c>
      <c r="S31" s="87">
        <v>4.6655092592592928E-4</v>
      </c>
      <c r="T31" s="86">
        <v>42</v>
      </c>
      <c r="U31" s="87">
        <v>3.7149108796296279E-2</v>
      </c>
      <c r="V31" s="88">
        <v>3.5380103615520265E-3</v>
      </c>
      <c r="W31" s="88">
        <v>0.11454563657407406</v>
      </c>
      <c r="X31" s="111">
        <f t="shared" si="0"/>
        <v>774</v>
      </c>
      <c r="Z31" s="25" t="str">
        <f t="shared" si="1"/>
        <v>Audrius Perminas</v>
      </c>
    </row>
    <row r="32" spans="1:26" x14ac:dyDescent="0.25">
      <c r="A32" s="82" t="s">
        <v>938</v>
      </c>
      <c r="B32" s="82" t="s">
        <v>939</v>
      </c>
      <c r="C32" s="83">
        <v>30634</v>
      </c>
      <c r="D32" s="82">
        <v>30</v>
      </c>
      <c r="E32" s="84" t="s">
        <v>864</v>
      </c>
      <c r="F32" s="84">
        <v>29</v>
      </c>
      <c r="G32" s="82">
        <v>36</v>
      </c>
      <c r="H32" s="85" t="s">
        <v>864</v>
      </c>
      <c r="I32" s="82" t="s">
        <v>67</v>
      </c>
      <c r="J32" s="82" t="s">
        <v>46</v>
      </c>
      <c r="K32" s="82" t="s">
        <v>940</v>
      </c>
      <c r="L32" s="86">
        <v>31</v>
      </c>
      <c r="M32" s="87">
        <v>1.9803240740740739E-2</v>
      </c>
      <c r="N32" s="88">
        <v>1.3202160493827159E-3</v>
      </c>
      <c r="O32" s="87">
        <v>5.0335648148148136E-4</v>
      </c>
      <c r="P32" s="86">
        <v>46</v>
      </c>
      <c r="Q32" s="87">
        <v>6.0259293981481478E-2</v>
      </c>
      <c r="R32" s="89">
        <v>28.557143962924112</v>
      </c>
      <c r="S32" s="87">
        <v>1.0549421296296435E-3</v>
      </c>
      <c r="T32" s="86">
        <v>18</v>
      </c>
      <c r="U32" s="87">
        <v>3.3190578703703691E-2</v>
      </c>
      <c r="V32" s="88">
        <v>3.1610074955908279E-3</v>
      </c>
      <c r="W32" s="88">
        <v>0.11481141203703703</v>
      </c>
      <c r="X32" s="111">
        <f t="shared" si="0"/>
        <v>772</v>
      </c>
      <c r="Z32" s="25" t="str">
        <f t="shared" si="1"/>
        <v>Rolandas Kriugžda</v>
      </c>
    </row>
    <row r="33" spans="1:26" x14ac:dyDescent="0.25">
      <c r="A33" s="82" t="s">
        <v>903</v>
      </c>
      <c r="B33" s="82" t="s">
        <v>941</v>
      </c>
      <c r="C33" s="83">
        <v>30076</v>
      </c>
      <c r="D33" s="82">
        <v>31</v>
      </c>
      <c r="E33" s="84" t="s">
        <v>864</v>
      </c>
      <c r="F33" s="84">
        <v>30</v>
      </c>
      <c r="G33" s="82">
        <v>54</v>
      </c>
      <c r="H33" s="85" t="s">
        <v>864</v>
      </c>
      <c r="I33" s="82" t="s">
        <v>67</v>
      </c>
      <c r="J33" s="82" t="s">
        <v>17</v>
      </c>
      <c r="K33" s="82" t="s">
        <v>942</v>
      </c>
      <c r="L33" s="86">
        <v>18</v>
      </c>
      <c r="M33" s="87">
        <v>1.8668981481481481E-2</v>
      </c>
      <c r="N33" s="88">
        <v>1.2445987654320988E-3</v>
      </c>
      <c r="O33" s="87">
        <v>4.6319444444444403E-4</v>
      </c>
      <c r="P33" s="86">
        <v>40</v>
      </c>
      <c r="Q33" s="87">
        <v>5.9619606481481478E-2</v>
      </c>
      <c r="R33" s="89">
        <v>28.863547327636983</v>
      </c>
      <c r="S33" s="87">
        <v>8.1030092592593306E-4</v>
      </c>
      <c r="T33" s="86">
        <v>31</v>
      </c>
      <c r="U33" s="87">
        <v>3.5978391203703705E-2</v>
      </c>
      <c r="V33" s="88">
        <v>3.4265134479717816E-3</v>
      </c>
      <c r="W33" s="88">
        <v>0.11554047453703704</v>
      </c>
      <c r="X33" s="111">
        <f t="shared" si="0"/>
        <v>768</v>
      </c>
      <c r="Z33" s="25" t="str">
        <f t="shared" si="1"/>
        <v>Domas Skeiverys</v>
      </c>
    </row>
    <row r="34" spans="1:26" x14ac:dyDescent="0.25">
      <c r="A34" s="82" t="s">
        <v>943</v>
      </c>
      <c r="B34" s="82" t="s">
        <v>944</v>
      </c>
      <c r="C34" s="83">
        <v>28322</v>
      </c>
      <c r="D34" s="82">
        <v>32</v>
      </c>
      <c r="E34" s="84">
        <v>4</v>
      </c>
      <c r="F34" s="84">
        <v>31</v>
      </c>
      <c r="G34" s="82">
        <v>69</v>
      </c>
      <c r="H34" s="85" t="s">
        <v>889</v>
      </c>
      <c r="I34" s="82" t="s">
        <v>67</v>
      </c>
      <c r="J34" s="82" t="s">
        <v>8</v>
      </c>
      <c r="K34" s="82" t="s">
        <v>710</v>
      </c>
      <c r="L34" s="86">
        <v>53</v>
      </c>
      <c r="M34" s="87">
        <v>2.210648148148148E-2</v>
      </c>
      <c r="N34" s="88">
        <v>1.4737654320987653E-3</v>
      </c>
      <c r="O34" s="87">
        <v>8.3839120370370404E-4</v>
      </c>
      <c r="P34" s="86">
        <v>25</v>
      </c>
      <c r="Q34" s="87">
        <v>5.5350925925925928E-2</v>
      </c>
      <c r="R34" s="89">
        <v>31.089513039696214</v>
      </c>
      <c r="S34" s="87">
        <v>1.1899305555555517E-3</v>
      </c>
      <c r="T34" s="86">
        <v>33</v>
      </c>
      <c r="U34" s="87">
        <v>3.6155671296296307E-2</v>
      </c>
      <c r="V34" s="88">
        <v>3.443397266313934E-3</v>
      </c>
      <c r="W34" s="88">
        <v>0.11564140046296296</v>
      </c>
      <c r="X34" s="111">
        <f t="shared" si="0"/>
        <v>767</v>
      </c>
      <c r="Z34" s="25" t="str">
        <f t="shared" si="1"/>
        <v>Andrej Vidinevič</v>
      </c>
    </row>
    <row r="35" spans="1:26" x14ac:dyDescent="0.25">
      <c r="A35" s="82" t="s">
        <v>945</v>
      </c>
      <c r="B35" s="82" t="s">
        <v>946</v>
      </c>
      <c r="C35" s="83">
        <v>30712</v>
      </c>
      <c r="D35" s="82">
        <v>33</v>
      </c>
      <c r="E35" s="84" t="s">
        <v>864</v>
      </c>
      <c r="F35" s="84">
        <v>32</v>
      </c>
      <c r="G35" s="82">
        <v>28</v>
      </c>
      <c r="H35" s="85" t="s">
        <v>864</v>
      </c>
      <c r="I35" s="82" t="s">
        <v>67</v>
      </c>
      <c r="J35" s="82" t="s">
        <v>17</v>
      </c>
      <c r="K35" s="82" t="s">
        <v>931</v>
      </c>
      <c r="L35" s="86">
        <v>58</v>
      </c>
      <c r="M35" s="87">
        <v>2.3182870370370371E-2</v>
      </c>
      <c r="N35" s="88">
        <v>1.5455246913580246E-3</v>
      </c>
      <c r="O35" s="87">
        <v>4.9510416666666626E-4</v>
      </c>
      <c r="P35" s="86">
        <v>16</v>
      </c>
      <c r="Q35" s="87">
        <v>5.2949108796296301E-2</v>
      </c>
      <c r="R35" s="89">
        <v>32.499760098959449</v>
      </c>
      <c r="S35" s="87">
        <v>5.1153935185184463E-4</v>
      </c>
      <c r="T35" s="86">
        <v>53</v>
      </c>
      <c r="U35" s="87">
        <v>3.869394675925926E-2</v>
      </c>
      <c r="V35" s="88">
        <v>3.6851377865961201E-3</v>
      </c>
      <c r="W35" s="88">
        <v>0.11583256944444445</v>
      </c>
      <c r="X35" s="111">
        <f t="shared" si="0"/>
        <v>766</v>
      </c>
      <c r="Z35" s="25" t="str">
        <f t="shared" si="1"/>
        <v>Kestutis Kaupas</v>
      </c>
    </row>
    <row r="36" spans="1:26" x14ac:dyDescent="0.25">
      <c r="A36" s="82" t="s">
        <v>947</v>
      </c>
      <c r="B36" s="82" t="s">
        <v>948</v>
      </c>
      <c r="C36" s="83">
        <v>29310</v>
      </c>
      <c r="D36" s="82">
        <v>34</v>
      </c>
      <c r="E36" s="84" t="s">
        <v>864</v>
      </c>
      <c r="F36" s="84">
        <v>33</v>
      </c>
      <c r="G36" s="82">
        <v>35</v>
      </c>
      <c r="H36" s="85" t="s">
        <v>864</v>
      </c>
      <c r="I36" s="82" t="s">
        <v>67</v>
      </c>
      <c r="J36" s="82" t="s">
        <v>78</v>
      </c>
      <c r="K36" s="82" t="s">
        <v>710</v>
      </c>
      <c r="L36" s="86">
        <v>57</v>
      </c>
      <c r="M36" s="87">
        <v>2.3067129629629632E-2</v>
      </c>
      <c r="N36" s="88">
        <v>1.537808641975309E-3</v>
      </c>
      <c r="O36" s="87">
        <v>4.2179398148148133E-4</v>
      </c>
      <c r="P36" s="86">
        <v>27</v>
      </c>
      <c r="Q36" s="87">
        <v>5.5767673611111117E-2</v>
      </c>
      <c r="R36" s="89">
        <v>30.857183416567615</v>
      </c>
      <c r="S36" s="87">
        <v>5.1315972222221173E-4</v>
      </c>
      <c r="T36" s="86">
        <v>36</v>
      </c>
      <c r="U36" s="87">
        <v>3.634173611111112E-2</v>
      </c>
      <c r="V36" s="88">
        <v>3.4611177248677258E-3</v>
      </c>
      <c r="W36" s="88">
        <v>0.11611149305555556</v>
      </c>
      <c r="X36" s="111">
        <f t="shared" si="0"/>
        <v>764</v>
      </c>
      <c r="Z36" s="25" t="str">
        <f t="shared" si="1"/>
        <v>Deividas Klovas</v>
      </c>
    </row>
    <row r="37" spans="1:26" x14ac:dyDescent="0.25">
      <c r="A37" s="82" t="s">
        <v>949</v>
      </c>
      <c r="B37" s="82" t="s">
        <v>950</v>
      </c>
      <c r="C37" s="83">
        <v>24683</v>
      </c>
      <c r="D37" s="82">
        <v>35</v>
      </c>
      <c r="E37" s="84">
        <v>3</v>
      </c>
      <c r="F37" s="84">
        <v>34</v>
      </c>
      <c r="G37" s="82">
        <v>70</v>
      </c>
      <c r="H37" s="85" t="s">
        <v>901</v>
      </c>
      <c r="I37" s="82" t="s">
        <v>67</v>
      </c>
      <c r="J37" s="82" t="s">
        <v>17</v>
      </c>
      <c r="K37" s="82" t="s">
        <v>79</v>
      </c>
      <c r="L37" s="86">
        <v>44</v>
      </c>
      <c r="M37" s="87">
        <v>2.1435185185185186E-2</v>
      </c>
      <c r="N37" s="88">
        <v>1.4290123456790124E-3</v>
      </c>
      <c r="O37" s="87">
        <v>5.8340277777777731E-4</v>
      </c>
      <c r="P37" s="86">
        <v>30</v>
      </c>
      <c r="Q37" s="87">
        <v>5.6812962962962954E-2</v>
      </c>
      <c r="R37" s="89">
        <v>30.289448808631313</v>
      </c>
      <c r="S37" s="87">
        <v>7.0089120370370184E-4</v>
      </c>
      <c r="T37" s="86">
        <v>41</v>
      </c>
      <c r="U37" s="87">
        <v>3.7141631944444461E-2</v>
      </c>
      <c r="V37" s="88">
        <v>3.5372982804232822E-3</v>
      </c>
      <c r="W37" s="88">
        <v>0.11667407407407408</v>
      </c>
      <c r="X37" s="111">
        <f t="shared" si="0"/>
        <v>760</v>
      </c>
      <c r="Z37" s="25" t="str">
        <f t="shared" si="1"/>
        <v>Vygantas Vitkus</v>
      </c>
    </row>
    <row r="38" spans="1:26" x14ac:dyDescent="0.25">
      <c r="A38" s="82" t="s">
        <v>951</v>
      </c>
      <c r="B38" s="82" t="s">
        <v>1388</v>
      </c>
      <c r="C38" s="83">
        <v>29395</v>
      </c>
      <c r="D38" s="82">
        <v>36</v>
      </c>
      <c r="E38" s="84" t="s">
        <v>864</v>
      </c>
      <c r="F38" s="84">
        <v>35</v>
      </c>
      <c r="G38" s="82">
        <v>45</v>
      </c>
      <c r="H38" s="85" t="s">
        <v>864</v>
      </c>
      <c r="I38" s="82" t="s">
        <v>67</v>
      </c>
      <c r="J38" s="82" t="s">
        <v>17</v>
      </c>
      <c r="K38" s="82" t="s">
        <v>710</v>
      </c>
      <c r="L38" s="86">
        <v>30</v>
      </c>
      <c r="M38" s="87">
        <v>1.9594907407407405E-2</v>
      </c>
      <c r="N38" s="88">
        <v>1.3063271604938269E-3</v>
      </c>
      <c r="O38" s="87">
        <v>4.5543981481481477E-4</v>
      </c>
      <c r="P38" s="86">
        <v>21</v>
      </c>
      <c r="Q38" s="87">
        <v>5.4463425925925922E-2</v>
      </c>
      <c r="R38" s="89">
        <v>31.596127200550828</v>
      </c>
      <c r="S38" s="87">
        <v>1.2476851851851919E-3</v>
      </c>
      <c r="T38" s="86">
        <v>57</v>
      </c>
      <c r="U38" s="87">
        <v>4.1124421296296294E-2</v>
      </c>
      <c r="V38" s="88">
        <v>3.9166115520282187E-3</v>
      </c>
      <c r="W38" s="88">
        <v>0.11688587962962962</v>
      </c>
      <c r="X38" s="111">
        <f t="shared" si="0"/>
        <v>759</v>
      </c>
      <c r="Z38" s="25" t="str">
        <f t="shared" si="1"/>
        <v>Antanas Norkevičius</v>
      </c>
    </row>
    <row r="39" spans="1:26" x14ac:dyDescent="0.25">
      <c r="A39" s="82" t="s">
        <v>952</v>
      </c>
      <c r="B39" s="82" t="s">
        <v>953</v>
      </c>
      <c r="C39" s="83">
        <v>27901</v>
      </c>
      <c r="D39" s="82">
        <v>37</v>
      </c>
      <c r="E39" s="84">
        <v>5</v>
      </c>
      <c r="F39" s="84">
        <v>36</v>
      </c>
      <c r="G39" s="82">
        <v>49</v>
      </c>
      <c r="H39" s="85" t="s">
        <v>889</v>
      </c>
      <c r="I39" s="82" t="s">
        <v>67</v>
      </c>
      <c r="J39" s="82" t="s">
        <v>8</v>
      </c>
      <c r="K39" s="82" t="s">
        <v>710</v>
      </c>
      <c r="L39" s="86">
        <v>45</v>
      </c>
      <c r="M39" s="87">
        <v>2.1446759259259259E-2</v>
      </c>
      <c r="N39" s="88">
        <v>1.4297839506172839E-3</v>
      </c>
      <c r="O39" s="87">
        <v>5.5771990740740695E-4</v>
      </c>
      <c r="P39" s="86">
        <v>31</v>
      </c>
      <c r="Q39" s="87">
        <v>5.7089583333333332E-2</v>
      </c>
      <c r="R39" s="89">
        <v>30.142685107469983</v>
      </c>
      <c r="S39" s="87">
        <v>7.2723379629630047E-4</v>
      </c>
      <c r="T39" s="86">
        <v>51</v>
      </c>
      <c r="U39" s="87">
        <v>3.854012731481482E-2</v>
      </c>
      <c r="V39" s="88">
        <v>3.6704883156966498E-3</v>
      </c>
      <c r="W39" s="88">
        <v>0.11836142361111113</v>
      </c>
      <c r="X39" s="111">
        <f t="shared" si="0"/>
        <v>749</v>
      </c>
      <c r="Z39" s="25" t="str">
        <f t="shared" si="1"/>
        <v>Edvinas Paulauskas</v>
      </c>
    </row>
    <row r="40" spans="1:26" x14ac:dyDescent="0.25">
      <c r="A40" s="82" t="s">
        <v>890</v>
      </c>
      <c r="B40" s="82" t="s">
        <v>954</v>
      </c>
      <c r="C40" s="83">
        <v>29583</v>
      </c>
      <c r="D40" s="82">
        <v>38</v>
      </c>
      <c r="E40" s="84" t="s">
        <v>864</v>
      </c>
      <c r="F40" s="84">
        <v>37</v>
      </c>
      <c r="G40" s="82">
        <v>65</v>
      </c>
      <c r="H40" s="85" t="s">
        <v>864</v>
      </c>
      <c r="I40" s="82" t="s">
        <v>67</v>
      </c>
      <c r="J40" s="82" t="s">
        <v>864</v>
      </c>
      <c r="K40" s="82" t="s">
        <v>710</v>
      </c>
      <c r="L40" s="86">
        <v>48</v>
      </c>
      <c r="M40" s="87">
        <v>2.1585648148148145E-2</v>
      </c>
      <c r="N40" s="88">
        <v>1.4390432098765431E-3</v>
      </c>
      <c r="O40" s="87">
        <v>4.9521990740740689E-4</v>
      </c>
      <c r="P40" s="86">
        <v>41</v>
      </c>
      <c r="Q40" s="87">
        <v>5.968379629629629E-2</v>
      </c>
      <c r="R40" s="89">
        <v>28.832504634765002</v>
      </c>
      <c r="S40" s="87">
        <v>7.3657407407408393E-4</v>
      </c>
      <c r="T40" s="86">
        <v>34</v>
      </c>
      <c r="U40" s="87">
        <v>3.6208981481481481E-2</v>
      </c>
      <c r="V40" s="88">
        <v>3.4484744268077601E-3</v>
      </c>
      <c r="W40" s="88">
        <v>0.1187102199074074</v>
      </c>
      <c r="X40" s="111">
        <f t="shared" si="0"/>
        <v>747</v>
      </c>
      <c r="Z40" s="25" t="str">
        <f t="shared" si="1"/>
        <v>Jevgenijus Vasiljevas</v>
      </c>
    </row>
    <row r="41" spans="1:26" x14ac:dyDescent="0.25">
      <c r="A41" s="82" t="s">
        <v>955</v>
      </c>
      <c r="B41" s="82" t="s">
        <v>1625</v>
      </c>
      <c r="C41" s="83">
        <v>29767</v>
      </c>
      <c r="D41" s="82">
        <v>39</v>
      </c>
      <c r="E41" s="84" t="s">
        <v>864</v>
      </c>
      <c r="F41" s="84">
        <v>38</v>
      </c>
      <c r="G41" s="82">
        <v>7</v>
      </c>
      <c r="H41" s="85" t="s">
        <v>864</v>
      </c>
      <c r="I41" s="82" t="s">
        <v>67</v>
      </c>
      <c r="J41" s="82" t="s">
        <v>76</v>
      </c>
      <c r="K41" s="82" t="s">
        <v>112</v>
      </c>
      <c r="L41" s="86">
        <v>34</v>
      </c>
      <c r="M41" s="87">
        <v>2.0277777777777777E-2</v>
      </c>
      <c r="N41" s="88">
        <v>1.3518518518518517E-3</v>
      </c>
      <c r="O41" s="87">
        <v>5.1956018518518627E-4</v>
      </c>
      <c r="P41" s="86">
        <v>49</v>
      </c>
      <c r="Q41" s="87">
        <v>6.0793750000000008E-2</v>
      </c>
      <c r="R41" s="89">
        <v>28.30608957883554</v>
      </c>
      <c r="S41" s="87">
        <v>6.4560185185183472E-4</v>
      </c>
      <c r="T41" s="86">
        <v>38</v>
      </c>
      <c r="U41" s="87">
        <v>3.6612731481481475E-2</v>
      </c>
      <c r="V41" s="88">
        <v>3.4869268077601405E-3</v>
      </c>
      <c r="W41" s="88">
        <v>0.11884942129629628</v>
      </c>
      <c r="X41" s="111">
        <f t="shared" si="0"/>
        <v>746</v>
      </c>
      <c r="Z41" s="25" t="str">
        <f t="shared" si="1"/>
        <v>Renatas Belevičius</v>
      </c>
    </row>
    <row r="42" spans="1:26" x14ac:dyDescent="0.25">
      <c r="A42" s="82" t="s">
        <v>938</v>
      </c>
      <c r="B42" s="82" t="s">
        <v>956</v>
      </c>
      <c r="C42" s="83">
        <v>29903</v>
      </c>
      <c r="D42" s="82">
        <v>40</v>
      </c>
      <c r="E42" s="84" t="s">
        <v>864</v>
      </c>
      <c r="F42" s="84">
        <v>39</v>
      </c>
      <c r="G42" s="82">
        <v>37</v>
      </c>
      <c r="H42" s="85" t="s">
        <v>864</v>
      </c>
      <c r="I42" s="82" t="s">
        <v>67</v>
      </c>
      <c r="J42" s="82" t="s">
        <v>17</v>
      </c>
      <c r="K42" s="82" t="s">
        <v>864</v>
      </c>
      <c r="L42" s="86">
        <v>28</v>
      </c>
      <c r="M42" s="87">
        <v>1.9560185185185184E-2</v>
      </c>
      <c r="N42" s="88">
        <v>1.3040123456790121E-3</v>
      </c>
      <c r="O42" s="87">
        <v>5.1208333333333314E-4</v>
      </c>
      <c r="P42" s="86">
        <v>48</v>
      </c>
      <c r="Q42" s="87">
        <v>6.0461874999999991E-2</v>
      </c>
      <c r="R42" s="89">
        <v>28.461461595978186</v>
      </c>
      <c r="S42" s="87">
        <v>8.6092592592593165E-4</v>
      </c>
      <c r="T42" s="86">
        <v>46</v>
      </c>
      <c r="U42" s="87">
        <v>3.7550879629629635E-2</v>
      </c>
      <c r="V42" s="88">
        <v>3.5762742504409175E-3</v>
      </c>
      <c r="W42" s="88">
        <v>0.11894594907407408</v>
      </c>
      <c r="X42" s="111">
        <f t="shared" si="0"/>
        <v>746</v>
      </c>
      <c r="Z42" s="25" t="str">
        <f t="shared" si="1"/>
        <v>Rolandas Krušinskas</v>
      </c>
    </row>
    <row r="43" spans="1:26" x14ac:dyDescent="0.25">
      <c r="A43" s="82" t="s">
        <v>957</v>
      </c>
      <c r="B43" s="82" t="s">
        <v>958</v>
      </c>
      <c r="C43" s="83">
        <v>31625</v>
      </c>
      <c r="D43" s="82">
        <v>41</v>
      </c>
      <c r="E43" s="84" t="s">
        <v>864</v>
      </c>
      <c r="F43" s="84">
        <v>40</v>
      </c>
      <c r="G43" s="82">
        <v>9</v>
      </c>
      <c r="H43" s="85" t="s">
        <v>864</v>
      </c>
      <c r="I43" s="82" t="s">
        <v>67</v>
      </c>
      <c r="J43" s="82" t="s">
        <v>8</v>
      </c>
      <c r="K43" s="82" t="s">
        <v>924</v>
      </c>
      <c r="L43" s="86">
        <v>41</v>
      </c>
      <c r="M43" s="87">
        <v>2.1377314814814818E-2</v>
      </c>
      <c r="N43" s="88">
        <v>1.4251543209876545E-3</v>
      </c>
      <c r="O43" s="87">
        <v>5.9158564814814751E-4</v>
      </c>
      <c r="P43" s="86">
        <v>51</v>
      </c>
      <c r="Q43" s="87">
        <v>6.2209687500000013E-2</v>
      </c>
      <c r="R43" s="89">
        <v>27.661822498840436</v>
      </c>
      <c r="S43" s="87">
        <v>1.0072453703703632E-3</v>
      </c>
      <c r="T43" s="86">
        <v>24</v>
      </c>
      <c r="U43" s="87">
        <v>3.3990555555555552E-2</v>
      </c>
      <c r="V43" s="88">
        <v>3.237195767195767E-3</v>
      </c>
      <c r="W43" s="88">
        <v>0.1191763888888889</v>
      </c>
      <c r="X43" s="111">
        <f t="shared" si="0"/>
        <v>744</v>
      </c>
      <c r="Z43" s="25" t="str">
        <f t="shared" si="1"/>
        <v>Mantautas Bieliauskas</v>
      </c>
    </row>
    <row r="44" spans="1:26" x14ac:dyDescent="0.25">
      <c r="A44" s="82" t="s">
        <v>959</v>
      </c>
      <c r="B44" s="82" t="s">
        <v>2189</v>
      </c>
      <c r="C44" s="83">
        <v>30317</v>
      </c>
      <c r="D44" s="82">
        <v>42</v>
      </c>
      <c r="E44" s="84" t="s">
        <v>864</v>
      </c>
      <c r="F44" s="84">
        <v>41</v>
      </c>
      <c r="G44" s="82">
        <v>16</v>
      </c>
      <c r="H44" s="85" t="s">
        <v>864</v>
      </c>
      <c r="I44" s="82" t="s">
        <v>67</v>
      </c>
      <c r="J44" s="82" t="s">
        <v>8</v>
      </c>
      <c r="K44" s="82" t="s">
        <v>960</v>
      </c>
      <c r="L44" s="86">
        <v>60</v>
      </c>
      <c r="M44" s="87">
        <v>2.3229166666666665E-2</v>
      </c>
      <c r="N44" s="88">
        <v>1.5486111111111108E-3</v>
      </c>
      <c r="O44" s="87">
        <v>6.7238425925925972E-4</v>
      </c>
      <c r="P44" s="86">
        <v>36</v>
      </c>
      <c r="Q44" s="87">
        <v>5.7837337962962962E-2</v>
      </c>
      <c r="R44" s="89">
        <v>29.752983002697942</v>
      </c>
      <c r="S44" s="87">
        <v>9.3847222222222249E-4</v>
      </c>
      <c r="T44" s="86">
        <v>37</v>
      </c>
      <c r="U44" s="87">
        <v>3.6567627314814805E-2</v>
      </c>
      <c r="V44" s="88">
        <v>3.4826311728395052E-3</v>
      </c>
      <c r="W44" s="88">
        <v>0.11924498842592592</v>
      </c>
      <c r="X44" s="111">
        <f t="shared" si="0"/>
        <v>744</v>
      </c>
      <c r="Z44" s="25" t="str">
        <f t="shared" si="1"/>
        <v>Vainius Četrauskas</v>
      </c>
    </row>
    <row r="45" spans="1:26" x14ac:dyDescent="0.25">
      <c r="A45" s="82" t="s">
        <v>925</v>
      </c>
      <c r="B45" s="82" t="s">
        <v>961</v>
      </c>
      <c r="C45" s="83">
        <v>27311</v>
      </c>
      <c r="D45" s="82">
        <v>43</v>
      </c>
      <c r="E45" s="84">
        <v>6</v>
      </c>
      <c r="F45" s="84">
        <v>42</v>
      </c>
      <c r="G45" s="82">
        <v>11</v>
      </c>
      <c r="H45" s="85" t="s">
        <v>889</v>
      </c>
      <c r="I45" s="82" t="s">
        <v>67</v>
      </c>
      <c r="J45" s="82" t="s">
        <v>17</v>
      </c>
      <c r="K45" s="82" t="s">
        <v>962</v>
      </c>
      <c r="L45" s="86">
        <v>37</v>
      </c>
      <c r="M45" s="87">
        <v>2.101851851851852E-2</v>
      </c>
      <c r="N45" s="88">
        <v>1.4012345679012346E-3</v>
      </c>
      <c r="O45" s="87">
        <v>5.6929398148148139E-4</v>
      </c>
      <c r="P45" s="86">
        <v>42</v>
      </c>
      <c r="Q45" s="87">
        <v>5.9705011574074082E-2</v>
      </c>
      <c r="R45" s="89">
        <v>28.822259437942673</v>
      </c>
      <c r="S45" s="87">
        <v>7.638888888888834E-4</v>
      </c>
      <c r="T45" s="86">
        <v>44</v>
      </c>
      <c r="U45" s="87">
        <v>3.7503009259259243E-2</v>
      </c>
      <c r="V45" s="88">
        <v>3.5717151675484994E-3</v>
      </c>
      <c r="W45" s="88">
        <v>0.11955972222222221</v>
      </c>
      <c r="X45" s="111">
        <f t="shared" si="0"/>
        <v>742</v>
      </c>
      <c r="Z45" s="25" t="str">
        <f t="shared" si="1"/>
        <v>Egidijus Buika</v>
      </c>
    </row>
    <row r="46" spans="1:26" x14ac:dyDescent="0.25">
      <c r="A46" s="82" t="s">
        <v>963</v>
      </c>
      <c r="B46" s="82" t="s">
        <v>964</v>
      </c>
      <c r="C46" s="83">
        <v>30504</v>
      </c>
      <c r="D46" s="82">
        <v>44</v>
      </c>
      <c r="E46" s="84" t="s">
        <v>864</v>
      </c>
      <c r="F46" s="84">
        <v>43</v>
      </c>
      <c r="G46" s="82">
        <v>26</v>
      </c>
      <c r="H46" s="85" t="s">
        <v>864</v>
      </c>
      <c r="I46" s="82" t="s">
        <v>67</v>
      </c>
      <c r="J46" s="82" t="s">
        <v>8</v>
      </c>
      <c r="K46" s="82" t="s">
        <v>965</v>
      </c>
      <c r="L46" s="86">
        <v>29</v>
      </c>
      <c r="M46" s="87">
        <v>1.9560185185185184E-2</v>
      </c>
      <c r="N46" s="88">
        <v>1.3040123456790121E-3</v>
      </c>
      <c r="O46" s="87">
        <v>7.110300925925921E-4</v>
      </c>
      <c r="P46" s="86">
        <v>52</v>
      </c>
      <c r="Q46" s="87">
        <v>6.2210844907407414E-2</v>
      </c>
      <c r="R46" s="89">
        <v>27.661307861910014</v>
      </c>
      <c r="S46" s="87">
        <v>1.185879629629627E-3</v>
      </c>
      <c r="T46" s="86">
        <v>35</v>
      </c>
      <c r="U46" s="87">
        <v>3.6305011574074064E-2</v>
      </c>
      <c r="V46" s="88">
        <v>3.4576201499118158E-3</v>
      </c>
      <c r="W46" s="88">
        <v>0.11997295138888889</v>
      </c>
      <c r="X46" s="111">
        <f t="shared" si="0"/>
        <v>739</v>
      </c>
      <c r="Z46" s="25" t="str">
        <f t="shared" si="1"/>
        <v>Tomas Kalinas</v>
      </c>
    </row>
    <row r="47" spans="1:26" x14ac:dyDescent="0.25">
      <c r="A47" s="82" t="s">
        <v>966</v>
      </c>
      <c r="B47" s="82" t="s">
        <v>967</v>
      </c>
      <c r="C47" s="83">
        <v>27292</v>
      </c>
      <c r="D47" s="82">
        <v>45</v>
      </c>
      <c r="E47" s="84">
        <v>7</v>
      </c>
      <c r="F47" s="84">
        <v>44</v>
      </c>
      <c r="G47" s="82">
        <v>23</v>
      </c>
      <c r="H47" s="85" t="s">
        <v>889</v>
      </c>
      <c r="I47" s="82" t="s">
        <v>67</v>
      </c>
      <c r="J47" s="82" t="s">
        <v>968</v>
      </c>
      <c r="K47" s="82" t="s">
        <v>864</v>
      </c>
      <c r="L47" s="86">
        <v>68</v>
      </c>
      <c r="M47" s="87">
        <v>2.6226851851851852E-2</v>
      </c>
      <c r="N47" s="88">
        <v>1.7484567901234567E-3</v>
      </c>
      <c r="O47" s="87">
        <v>5.6658564814814419E-4</v>
      </c>
      <c r="P47" s="86">
        <v>33</v>
      </c>
      <c r="Q47" s="87">
        <v>5.7383414351851854E-2</v>
      </c>
      <c r="R47" s="89">
        <v>29.988339884794588</v>
      </c>
      <c r="S47" s="87">
        <v>8.4699074074073843E-4</v>
      </c>
      <c r="T47" s="86">
        <v>27</v>
      </c>
      <c r="U47" s="87">
        <v>3.5416006944444453E-2</v>
      </c>
      <c r="V47" s="88">
        <v>3.3729530423280431E-3</v>
      </c>
      <c r="W47" s="88">
        <v>0.12043984953703704</v>
      </c>
      <c r="X47" s="111">
        <f t="shared" si="0"/>
        <v>736</v>
      </c>
      <c r="Z47" s="25" t="str">
        <f t="shared" si="1"/>
        <v>Darius Jonaitis</v>
      </c>
    </row>
    <row r="48" spans="1:26" x14ac:dyDescent="0.25">
      <c r="A48" s="82" t="s">
        <v>969</v>
      </c>
      <c r="B48" s="82" t="s">
        <v>970</v>
      </c>
      <c r="C48" s="83">
        <v>31555</v>
      </c>
      <c r="D48" s="82">
        <v>46</v>
      </c>
      <c r="E48" s="84" t="s">
        <v>864</v>
      </c>
      <c r="F48" s="84">
        <v>2</v>
      </c>
      <c r="G48" s="82">
        <v>53</v>
      </c>
      <c r="H48" s="85" t="s">
        <v>864</v>
      </c>
      <c r="I48" s="82" t="s">
        <v>71</v>
      </c>
      <c r="J48" s="82" t="s">
        <v>8</v>
      </c>
      <c r="K48" s="82" t="s">
        <v>864</v>
      </c>
      <c r="L48" s="86">
        <v>46</v>
      </c>
      <c r="M48" s="87">
        <v>2.146990740740741E-2</v>
      </c>
      <c r="N48" s="88">
        <v>1.4313271604938272E-3</v>
      </c>
      <c r="O48" s="87">
        <v>5.67199074074075E-4</v>
      </c>
      <c r="P48" s="86">
        <v>43</v>
      </c>
      <c r="Q48" s="87">
        <v>5.9844606481481495E-2</v>
      </c>
      <c r="R48" s="89">
        <v>28.755027971749357</v>
      </c>
      <c r="S48" s="87">
        <v>8.3024305555554068E-4</v>
      </c>
      <c r="T48" s="86">
        <v>48</v>
      </c>
      <c r="U48" s="87">
        <v>3.7885879629629637E-2</v>
      </c>
      <c r="V48" s="88">
        <v>3.6081790123456796E-3</v>
      </c>
      <c r="W48" s="88">
        <v>0.12059783564814816</v>
      </c>
      <c r="X48" s="111">
        <f t="shared" si="0"/>
        <v>735</v>
      </c>
      <c r="Z48" s="25" t="str">
        <f t="shared" si="1"/>
        <v>Elena Šimaitienė</v>
      </c>
    </row>
    <row r="49" spans="1:26" x14ac:dyDescent="0.25">
      <c r="A49" s="82" t="s">
        <v>971</v>
      </c>
      <c r="B49" s="82" t="s">
        <v>972</v>
      </c>
      <c r="C49" s="83">
        <v>29686</v>
      </c>
      <c r="D49" s="82">
        <v>47</v>
      </c>
      <c r="E49" s="84" t="s">
        <v>864</v>
      </c>
      <c r="F49" s="84">
        <v>45</v>
      </c>
      <c r="G49" s="82">
        <v>72</v>
      </c>
      <c r="H49" s="85" t="s">
        <v>864</v>
      </c>
      <c r="I49" s="82" t="s">
        <v>67</v>
      </c>
      <c r="J49" s="82" t="s">
        <v>8</v>
      </c>
      <c r="K49" s="82" t="s">
        <v>973</v>
      </c>
      <c r="L49" s="86">
        <v>67</v>
      </c>
      <c r="M49" s="87">
        <v>2.6018518518518521E-2</v>
      </c>
      <c r="N49" s="88">
        <v>1.7345679012345679E-3</v>
      </c>
      <c r="O49" s="87">
        <v>6.2511574074073685E-4</v>
      </c>
      <c r="P49" s="86">
        <v>29</v>
      </c>
      <c r="Q49" s="87">
        <v>5.6392361111111115E-2</v>
      </c>
      <c r="R49" s="89">
        <v>30.515362354534815</v>
      </c>
      <c r="S49" s="87">
        <v>6.8553240740740207E-4</v>
      </c>
      <c r="T49" s="86">
        <v>43</v>
      </c>
      <c r="U49" s="87">
        <v>3.7448414351851866E-2</v>
      </c>
      <c r="V49" s="88">
        <v>3.5665156525573208E-3</v>
      </c>
      <c r="W49" s="88">
        <v>0.12116994212962964</v>
      </c>
      <c r="X49" s="111">
        <f t="shared" si="0"/>
        <v>732</v>
      </c>
      <c r="Z49" s="25" t="str">
        <f t="shared" si="1"/>
        <v>Vitalijus Žilys</v>
      </c>
    </row>
    <row r="50" spans="1:26" x14ac:dyDescent="0.25">
      <c r="A50" s="82" t="s">
        <v>974</v>
      </c>
      <c r="B50" s="82" t="s">
        <v>975</v>
      </c>
      <c r="C50" s="83">
        <v>34066</v>
      </c>
      <c r="D50" s="82">
        <v>48</v>
      </c>
      <c r="E50" s="84" t="s">
        <v>864</v>
      </c>
      <c r="F50" s="84">
        <v>46</v>
      </c>
      <c r="G50" s="82">
        <v>60</v>
      </c>
      <c r="H50" s="85" t="s">
        <v>864</v>
      </c>
      <c r="I50" s="82" t="s">
        <v>67</v>
      </c>
      <c r="J50" s="82" t="s">
        <v>8</v>
      </c>
      <c r="K50" s="82" t="s">
        <v>976</v>
      </c>
      <c r="L50" s="86">
        <v>38</v>
      </c>
      <c r="M50" s="87">
        <v>2.1041666666666667E-2</v>
      </c>
      <c r="N50" s="88">
        <v>1.402777777777778E-3</v>
      </c>
      <c r="O50" s="87">
        <v>6.3422453703703644E-4</v>
      </c>
      <c r="P50" s="86">
        <v>54</v>
      </c>
      <c r="Q50" s="87">
        <v>6.2895254629629624E-2</v>
      </c>
      <c r="R50" s="89">
        <v>27.360304739471676</v>
      </c>
      <c r="S50" s="87">
        <v>8.6365740740741714E-4</v>
      </c>
      <c r="T50" s="86">
        <v>39</v>
      </c>
      <c r="U50" s="87">
        <v>3.6666631944444444E-2</v>
      </c>
      <c r="V50" s="88">
        <v>3.4920601851851853E-3</v>
      </c>
      <c r="W50" s="88">
        <v>0.12210143518518519</v>
      </c>
      <c r="X50" s="111">
        <f t="shared" si="0"/>
        <v>726</v>
      </c>
      <c r="Z50" s="25" t="str">
        <f t="shared" si="1"/>
        <v>Mintautas Šukys</v>
      </c>
    </row>
    <row r="51" spans="1:26" x14ac:dyDescent="0.25">
      <c r="A51" s="82" t="s">
        <v>977</v>
      </c>
      <c r="B51" s="82" t="s">
        <v>978</v>
      </c>
      <c r="C51" s="83">
        <v>31635</v>
      </c>
      <c r="D51" s="82">
        <v>49</v>
      </c>
      <c r="E51" s="84" t="s">
        <v>864</v>
      </c>
      <c r="F51" s="84">
        <v>3</v>
      </c>
      <c r="G51" s="82">
        <v>14</v>
      </c>
      <c r="H51" s="85" t="s">
        <v>864</v>
      </c>
      <c r="I51" s="82" t="s">
        <v>71</v>
      </c>
      <c r="J51" s="82" t="s">
        <v>8</v>
      </c>
      <c r="K51" s="82" t="s">
        <v>875</v>
      </c>
      <c r="L51" s="86">
        <v>50</v>
      </c>
      <c r="M51" s="87">
        <v>2.1666666666666667E-2</v>
      </c>
      <c r="N51" s="88">
        <v>1.4444444444444444E-3</v>
      </c>
      <c r="O51" s="87">
        <v>5.3271990740740884E-4</v>
      </c>
      <c r="P51" s="86">
        <v>50</v>
      </c>
      <c r="Q51" s="87">
        <v>6.1798726851851851E-2</v>
      </c>
      <c r="R51" s="89">
        <v>27.845773222135026</v>
      </c>
      <c r="S51" s="87">
        <v>4.5439814814814128E-4</v>
      </c>
      <c r="T51" s="86">
        <v>47</v>
      </c>
      <c r="U51" s="87">
        <v>3.7792430555555562E-2</v>
      </c>
      <c r="V51" s="88">
        <v>3.599279100529101E-3</v>
      </c>
      <c r="W51" s="88">
        <v>0.12224494212962962</v>
      </c>
      <c r="X51" s="111">
        <f t="shared" si="0"/>
        <v>725</v>
      </c>
      <c r="Z51" s="25" t="str">
        <f t="shared" si="1"/>
        <v>Polina Čachovskaja</v>
      </c>
    </row>
    <row r="52" spans="1:26" x14ac:dyDescent="0.25">
      <c r="A52" s="82" t="s">
        <v>963</v>
      </c>
      <c r="B52" s="82" t="s">
        <v>979</v>
      </c>
      <c r="C52" s="83">
        <v>32268</v>
      </c>
      <c r="D52" s="82">
        <v>50</v>
      </c>
      <c r="E52" s="84" t="s">
        <v>864</v>
      </c>
      <c r="F52" s="84">
        <v>47</v>
      </c>
      <c r="G52" s="82">
        <v>25</v>
      </c>
      <c r="H52" s="85" t="s">
        <v>864</v>
      </c>
      <c r="I52" s="82" t="s">
        <v>67</v>
      </c>
      <c r="J52" s="82" t="s">
        <v>8</v>
      </c>
      <c r="K52" s="82" t="s">
        <v>980</v>
      </c>
      <c r="L52" s="86">
        <v>54</v>
      </c>
      <c r="M52" s="87">
        <v>2.2395833333333334E-2</v>
      </c>
      <c r="N52" s="88">
        <v>1.4930555555555554E-3</v>
      </c>
      <c r="O52" s="87">
        <v>5.8093750000000159E-4</v>
      </c>
      <c r="P52" s="86">
        <v>47</v>
      </c>
      <c r="Q52" s="87">
        <v>6.03975E-2</v>
      </c>
      <c r="R52" s="89">
        <v>28.49179739779516</v>
      </c>
      <c r="S52" s="87">
        <v>1.0547453703703691E-3</v>
      </c>
      <c r="T52" s="86">
        <v>52</v>
      </c>
      <c r="U52" s="87">
        <v>3.8614039351851842E-2</v>
      </c>
      <c r="V52" s="88">
        <v>3.6775275573192232E-3</v>
      </c>
      <c r="W52" s="88">
        <v>0.12304305555555554</v>
      </c>
      <c r="X52" s="111">
        <f t="shared" si="0"/>
        <v>721</v>
      </c>
      <c r="Z52" s="25" t="str">
        <f t="shared" si="1"/>
        <v>Tomas Jonkus</v>
      </c>
    </row>
    <row r="53" spans="1:26" x14ac:dyDescent="0.25">
      <c r="A53" s="82" t="s">
        <v>981</v>
      </c>
      <c r="B53" s="82" t="s">
        <v>982</v>
      </c>
      <c r="C53" s="83">
        <v>31936</v>
      </c>
      <c r="D53" s="82">
        <v>51</v>
      </c>
      <c r="E53" s="84" t="s">
        <v>864</v>
      </c>
      <c r="F53" s="84">
        <v>48</v>
      </c>
      <c r="G53" s="82">
        <v>67</v>
      </c>
      <c r="H53" s="85" t="s">
        <v>864</v>
      </c>
      <c r="I53" s="82" t="s">
        <v>67</v>
      </c>
      <c r="J53" s="82" t="s">
        <v>983</v>
      </c>
      <c r="K53" s="82" t="s">
        <v>864</v>
      </c>
      <c r="L53" s="86">
        <v>36</v>
      </c>
      <c r="M53" s="87">
        <v>2.074074074074074E-2</v>
      </c>
      <c r="N53" s="88">
        <v>1.382716049382716E-3</v>
      </c>
      <c r="O53" s="87">
        <v>5.4907407407407335E-4</v>
      </c>
      <c r="P53" s="86">
        <v>38</v>
      </c>
      <c r="Q53" s="87">
        <v>5.8505787037037037E-2</v>
      </c>
      <c r="R53" s="89">
        <v>29.4130447684425</v>
      </c>
      <c r="S53" s="87">
        <v>9.9298611111110768E-4</v>
      </c>
      <c r="T53" s="86">
        <v>61</v>
      </c>
      <c r="U53" s="87">
        <v>4.3167974537037038E-2</v>
      </c>
      <c r="V53" s="88">
        <v>4.111235670194004E-3</v>
      </c>
      <c r="W53" s="88">
        <v>0.12395656249999999</v>
      </c>
      <c r="X53" s="111">
        <f t="shared" si="0"/>
        <v>715</v>
      </c>
      <c r="Z53" s="25" t="str">
        <f t="shared" si="1"/>
        <v>Linas Vaupšas</v>
      </c>
    </row>
    <row r="54" spans="1:26" x14ac:dyDescent="0.25">
      <c r="A54" s="82" t="s">
        <v>984</v>
      </c>
      <c r="B54" s="82" t="s">
        <v>985</v>
      </c>
      <c r="C54" s="83">
        <v>22993</v>
      </c>
      <c r="D54" s="82">
        <v>52</v>
      </c>
      <c r="E54" s="84">
        <v>4</v>
      </c>
      <c r="F54" s="84">
        <v>49</v>
      </c>
      <c r="G54" s="82">
        <v>12</v>
      </c>
      <c r="H54" s="85" t="s">
        <v>901</v>
      </c>
      <c r="I54" s="82" t="s">
        <v>67</v>
      </c>
      <c r="J54" s="82" t="s">
        <v>165</v>
      </c>
      <c r="K54" s="82" t="s">
        <v>927</v>
      </c>
      <c r="L54" s="86">
        <v>66</v>
      </c>
      <c r="M54" s="87">
        <v>2.5659722222222223E-2</v>
      </c>
      <c r="N54" s="88">
        <v>1.710648148148148E-3</v>
      </c>
      <c r="O54" s="87">
        <v>7.0054398148148081E-4</v>
      </c>
      <c r="P54" s="86">
        <v>45</v>
      </c>
      <c r="Q54" s="87">
        <v>6.002341435185185E-2</v>
      </c>
      <c r="R54" s="89">
        <v>28.669367644532233</v>
      </c>
      <c r="S54" s="87">
        <v>9.8708333333333287E-4</v>
      </c>
      <c r="T54" s="86">
        <v>40</v>
      </c>
      <c r="U54" s="87">
        <v>3.6950150462962975E-2</v>
      </c>
      <c r="V54" s="88">
        <v>3.5190619488536167E-3</v>
      </c>
      <c r="W54" s="88">
        <v>0.12432091435185186</v>
      </c>
      <c r="X54" s="111">
        <f t="shared" si="0"/>
        <v>713</v>
      </c>
      <c r="Z54" s="25" t="str">
        <f t="shared" si="1"/>
        <v>Rimantas Butkevičius</v>
      </c>
    </row>
    <row r="55" spans="1:26" x14ac:dyDescent="0.25">
      <c r="A55" s="82" t="s">
        <v>986</v>
      </c>
      <c r="B55" s="82" t="s">
        <v>987</v>
      </c>
      <c r="C55" s="83">
        <v>30762</v>
      </c>
      <c r="D55" s="82">
        <v>53</v>
      </c>
      <c r="E55" s="84" t="s">
        <v>864</v>
      </c>
      <c r="F55" s="84">
        <v>50</v>
      </c>
      <c r="G55" s="82">
        <v>20</v>
      </c>
      <c r="H55" s="85" t="s">
        <v>864</v>
      </c>
      <c r="I55" s="82" t="s">
        <v>67</v>
      </c>
      <c r="J55" s="82" t="s">
        <v>17</v>
      </c>
      <c r="K55" s="82" t="s">
        <v>864</v>
      </c>
      <c r="L55" s="86">
        <v>59</v>
      </c>
      <c r="M55" s="87">
        <v>2.3206018518518515E-2</v>
      </c>
      <c r="N55" s="88">
        <v>1.5470679012345677E-3</v>
      </c>
      <c r="O55" s="87">
        <v>8.6311342592592516E-4</v>
      </c>
      <c r="P55" s="86">
        <v>53</v>
      </c>
      <c r="Q55" s="87">
        <v>6.2614120370370369E-2</v>
      </c>
      <c r="R55" s="89">
        <v>27.483151135149523</v>
      </c>
      <c r="S55" s="87">
        <v>1.3163194444444359E-3</v>
      </c>
      <c r="T55" s="86">
        <v>45</v>
      </c>
      <c r="U55" s="87">
        <v>3.7528009259259282E-2</v>
      </c>
      <c r="V55" s="88">
        <v>3.5740961199294554E-3</v>
      </c>
      <c r="W55" s="88">
        <v>0.12552758101851852</v>
      </c>
      <c r="X55" s="111">
        <f t="shared" si="0"/>
        <v>707</v>
      </c>
      <c r="Z55" s="25" t="str">
        <f t="shared" si="1"/>
        <v>Gytis Gadišauskas</v>
      </c>
    </row>
    <row r="56" spans="1:26" x14ac:dyDescent="0.25">
      <c r="A56" s="82" t="s">
        <v>888</v>
      </c>
      <c r="B56" s="82" t="s">
        <v>988</v>
      </c>
      <c r="C56" s="83">
        <v>26852</v>
      </c>
      <c r="D56" s="82">
        <v>54</v>
      </c>
      <c r="E56" s="84">
        <v>8</v>
      </c>
      <c r="F56" s="84">
        <v>51</v>
      </c>
      <c r="G56" s="82">
        <v>32</v>
      </c>
      <c r="H56" s="85" t="s">
        <v>889</v>
      </c>
      <c r="I56" s="82" t="s">
        <v>67</v>
      </c>
      <c r="J56" s="82" t="s">
        <v>8</v>
      </c>
      <c r="K56" s="82" t="s">
        <v>989</v>
      </c>
      <c r="L56" s="86">
        <v>10</v>
      </c>
      <c r="M56" s="87">
        <v>1.712962962962963E-2</v>
      </c>
      <c r="N56" s="88">
        <v>1.1419753086419752E-3</v>
      </c>
      <c r="O56" s="87">
        <v>3.5613425925925916E-4</v>
      </c>
      <c r="P56" s="86">
        <v>61</v>
      </c>
      <c r="Q56" s="87">
        <v>6.7789814814814803E-2</v>
      </c>
      <c r="R56" s="89">
        <v>25.384836026388758</v>
      </c>
      <c r="S56" s="87">
        <v>5.0907407407407845E-4</v>
      </c>
      <c r="T56" s="86">
        <v>55</v>
      </c>
      <c r="U56" s="87">
        <v>4.0021759259259257E-2</v>
      </c>
      <c r="V56" s="88">
        <v>3.8115961199294531E-3</v>
      </c>
      <c r="W56" s="88">
        <v>0.12580641203703702</v>
      </c>
      <c r="X56" s="111">
        <f t="shared" si="0"/>
        <v>705</v>
      </c>
      <c r="Z56" s="25" t="str">
        <f t="shared" si="1"/>
        <v>Saulius Kerza</v>
      </c>
    </row>
    <row r="57" spans="1:26" x14ac:dyDescent="0.25">
      <c r="A57" s="82" t="s">
        <v>990</v>
      </c>
      <c r="B57" s="82" t="s">
        <v>991</v>
      </c>
      <c r="C57" s="83">
        <v>27282</v>
      </c>
      <c r="D57" s="82">
        <v>55</v>
      </c>
      <c r="E57" s="84">
        <v>9</v>
      </c>
      <c r="F57" s="84">
        <v>52</v>
      </c>
      <c r="G57" s="82">
        <v>17</v>
      </c>
      <c r="H57" s="85" t="s">
        <v>889</v>
      </c>
      <c r="I57" s="82" t="s">
        <v>67</v>
      </c>
      <c r="J57" s="82" t="s">
        <v>992</v>
      </c>
      <c r="K57" s="82" t="s">
        <v>993</v>
      </c>
      <c r="L57" s="86">
        <v>65</v>
      </c>
      <c r="M57" s="87">
        <v>2.4988425925925928E-2</v>
      </c>
      <c r="N57" s="88">
        <v>1.6658950617283951E-3</v>
      </c>
      <c r="O57" s="87">
        <v>7.3880787037037057E-4</v>
      </c>
      <c r="P57" s="86">
        <v>58</v>
      </c>
      <c r="Q57" s="87">
        <v>6.4294953703703694E-2</v>
      </c>
      <c r="R57" s="89">
        <v>26.764671785341143</v>
      </c>
      <c r="S57" s="87">
        <v>1.0616435185185208E-3</v>
      </c>
      <c r="T57" s="86">
        <v>30</v>
      </c>
      <c r="U57" s="87">
        <v>3.5843564814814807E-2</v>
      </c>
      <c r="V57" s="88">
        <v>3.413672839506172E-3</v>
      </c>
      <c r="W57" s="88">
        <v>0.12692739583333332</v>
      </c>
      <c r="X57" s="111">
        <f t="shared" si="0"/>
        <v>699</v>
      </c>
      <c r="Z57" s="25" t="str">
        <f t="shared" si="1"/>
        <v>Sigitas Ciukša</v>
      </c>
    </row>
    <row r="58" spans="1:26" x14ac:dyDescent="0.25">
      <c r="A58" s="82" t="s">
        <v>994</v>
      </c>
      <c r="B58" s="82" t="s">
        <v>995</v>
      </c>
      <c r="C58" s="83">
        <v>33387</v>
      </c>
      <c r="D58" s="82">
        <v>56</v>
      </c>
      <c r="E58" s="84" t="s">
        <v>864</v>
      </c>
      <c r="F58" s="84">
        <v>53</v>
      </c>
      <c r="G58" s="82">
        <v>46</v>
      </c>
      <c r="H58" s="85" t="s">
        <v>864</v>
      </c>
      <c r="I58" s="82" t="s">
        <v>67</v>
      </c>
      <c r="J58" s="82" t="s">
        <v>17</v>
      </c>
      <c r="K58" s="82" t="s">
        <v>710</v>
      </c>
      <c r="L58" s="86">
        <v>43</v>
      </c>
      <c r="M58" s="87">
        <v>2.1400462962962965E-2</v>
      </c>
      <c r="N58" s="88">
        <v>1.4266975308641976E-3</v>
      </c>
      <c r="O58" s="87">
        <v>5.7754629629629562E-4</v>
      </c>
      <c r="P58" s="86">
        <v>39</v>
      </c>
      <c r="Q58" s="87">
        <v>5.9592546296296296E-2</v>
      </c>
      <c r="R58" s="89">
        <v>28.876653881800713</v>
      </c>
      <c r="S58" s="87">
        <v>7.5231481481481677E-4</v>
      </c>
      <c r="T58" s="86">
        <v>62</v>
      </c>
      <c r="U58" s="87">
        <v>4.55065625E-2</v>
      </c>
      <c r="V58" s="88">
        <v>4.3339583333333338E-3</v>
      </c>
      <c r="W58" s="88">
        <v>0.12782943287037038</v>
      </c>
      <c r="X58" s="111">
        <f t="shared" si="0"/>
        <v>694</v>
      </c>
      <c r="Z58" s="25" t="str">
        <f t="shared" si="1"/>
        <v>Benas Pabilionis</v>
      </c>
    </row>
    <row r="59" spans="1:26" x14ac:dyDescent="0.25">
      <c r="A59" s="82" t="s">
        <v>885</v>
      </c>
      <c r="B59" s="82" t="s">
        <v>996</v>
      </c>
      <c r="C59" s="83">
        <v>32706</v>
      </c>
      <c r="D59" s="82">
        <v>57</v>
      </c>
      <c r="E59" s="84" t="s">
        <v>864</v>
      </c>
      <c r="F59" s="84">
        <v>54</v>
      </c>
      <c r="G59" s="82">
        <v>30</v>
      </c>
      <c r="H59" s="85" t="s">
        <v>864</v>
      </c>
      <c r="I59" s="82" t="s">
        <v>67</v>
      </c>
      <c r="J59" s="82" t="s">
        <v>17</v>
      </c>
      <c r="K59" s="82" t="s">
        <v>997</v>
      </c>
      <c r="L59" s="86">
        <v>56</v>
      </c>
      <c r="M59" s="87">
        <v>2.298611111111111E-2</v>
      </c>
      <c r="N59" s="88">
        <v>1.5324074074074075E-3</v>
      </c>
      <c r="O59" s="87">
        <v>6.1787037037037106E-4</v>
      </c>
      <c r="P59" s="86">
        <v>56</v>
      </c>
      <c r="Q59" s="87">
        <v>6.3423333333333332E-2</v>
      </c>
      <c r="R59" s="89">
        <v>27.132495926840804</v>
      </c>
      <c r="S59" s="87">
        <v>6.753124999999971E-4</v>
      </c>
      <c r="T59" s="86">
        <v>59</v>
      </c>
      <c r="U59" s="87">
        <v>4.1942164351851857E-2</v>
      </c>
      <c r="V59" s="88">
        <v>3.9944918430335104E-3</v>
      </c>
      <c r="W59" s="88">
        <v>0.12964479166666668</v>
      </c>
      <c r="X59" s="111">
        <f t="shared" si="0"/>
        <v>684</v>
      </c>
      <c r="Z59" s="25" t="str">
        <f t="shared" si="1"/>
        <v>Donatas Kazakauskas</v>
      </c>
    </row>
    <row r="60" spans="1:26" x14ac:dyDescent="0.25">
      <c r="A60" s="82" t="s">
        <v>971</v>
      </c>
      <c r="B60" s="82" t="s">
        <v>954</v>
      </c>
      <c r="C60" s="83">
        <v>31471</v>
      </c>
      <c r="D60" s="82">
        <v>58</v>
      </c>
      <c r="E60" s="84" t="s">
        <v>864</v>
      </c>
      <c r="F60" s="84">
        <v>55</v>
      </c>
      <c r="G60" s="82">
        <v>66</v>
      </c>
      <c r="H60" s="85" t="s">
        <v>864</v>
      </c>
      <c r="I60" s="82" t="s">
        <v>67</v>
      </c>
      <c r="J60" s="82" t="s">
        <v>8</v>
      </c>
      <c r="K60" s="82" t="s">
        <v>998</v>
      </c>
      <c r="L60" s="86">
        <v>62</v>
      </c>
      <c r="M60" s="87">
        <v>2.4027777777777776E-2</v>
      </c>
      <c r="N60" s="88">
        <v>1.6018518518518519E-3</v>
      </c>
      <c r="O60" s="87">
        <v>4.9609953703703795E-4</v>
      </c>
      <c r="P60" s="86">
        <v>55</v>
      </c>
      <c r="Q60" s="87">
        <v>6.3002314814814817E-2</v>
      </c>
      <c r="R60" s="89">
        <v>27.313811220928095</v>
      </c>
      <c r="S60" s="87">
        <v>7.9464120370370539E-4</v>
      </c>
      <c r="T60" s="86">
        <v>60</v>
      </c>
      <c r="U60" s="87">
        <v>4.2210451388888889E-2</v>
      </c>
      <c r="V60" s="88">
        <v>4.0200429894179891E-3</v>
      </c>
      <c r="W60" s="88">
        <v>0.13053128472222222</v>
      </c>
      <c r="X60" s="111">
        <f t="shared" si="0"/>
        <v>679</v>
      </c>
      <c r="Z60" s="25" t="str">
        <f t="shared" si="1"/>
        <v>Vitalijus Vasiljevas</v>
      </c>
    </row>
    <row r="61" spans="1:26" x14ac:dyDescent="0.25">
      <c r="A61" s="82" t="s">
        <v>892</v>
      </c>
      <c r="B61" s="82" t="s">
        <v>999</v>
      </c>
      <c r="C61" s="83">
        <v>28928</v>
      </c>
      <c r="D61" s="82">
        <v>59</v>
      </c>
      <c r="E61" s="84" t="s">
        <v>864</v>
      </c>
      <c r="F61" s="84">
        <v>56</v>
      </c>
      <c r="G61" s="82">
        <v>64</v>
      </c>
      <c r="H61" s="85" t="s">
        <v>864</v>
      </c>
      <c r="I61" s="82" t="s">
        <v>67</v>
      </c>
      <c r="J61" s="82" t="s">
        <v>8</v>
      </c>
      <c r="K61" s="82" t="s">
        <v>710</v>
      </c>
      <c r="L61" s="86">
        <v>63</v>
      </c>
      <c r="M61" s="87">
        <v>2.4293981481481482E-2</v>
      </c>
      <c r="N61" s="88">
        <v>1.6195987654320989E-3</v>
      </c>
      <c r="O61" s="87">
        <v>4.9995370370370384E-4</v>
      </c>
      <c r="P61" s="86">
        <v>59</v>
      </c>
      <c r="Q61" s="87">
        <v>6.5999120370370382E-2</v>
      </c>
      <c r="R61" s="89">
        <v>26.073579824646924</v>
      </c>
      <c r="S61" s="87">
        <v>7.914699074074022E-4</v>
      </c>
      <c r="T61" s="86">
        <v>58</v>
      </c>
      <c r="U61" s="87">
        <v>4.1759872685185176E-2</v>
      </c>
      <c r="V61" s="88">
        <v>3.9771307319223974E-3</v>
      </c>
      <c r="W61" s="88">
        <v>0.13334439814814814</v>
      </c>
      <c r="X61" s="111">
        <f t="shared" si="0"/>
        <v>665</v>
      </c>
      <c r="Z61" s="25" t="str">
        <f t="shared" si="1"/>
        <v>Vytautas Vasiliauskas</v>
      </c>
    </row>
    <row r="62" spans="1:26" x14ac:dyDescent="0.25">
      <c r="A62" s="82" t="s">
        <v>1000</v>
      </c>
      <c r="B62" s="82" t="s">
        <v>1001</v>
      </c>
      <c r="C62" s="83">
        <v>29283</v>
      </c>
      <c r="D62" s="82">
        <v>60</v>
      </c>
      <c r="E62" s="84" t="s">
        <v>864</v>
      </c>
      <c r="F62" s="84">
        <v>57</v>
      </c>
      <c r="G62" s="82">
        <v>56</v>
      </c>
      <c r="H62" s="85" t="s">
        <v>864</v>
      </c>
      <c r="I62" s="82" t="s">
        <v>67</v>
      </c>
      <c r="J62" s="82" t="s">
        <v>17</v>
      </c>
      <c r="K62" s="82" t="s">
        <v>710</v>
      </c>
      <c r="L62" s="86">
        <v>24</v>
      </c>
      <c r="M62" s="87">
        <v>1.9386574074074073E-2</v>
      </c>
      <c r="N62" s="88">
        <v>1.2924382716049381E-3</v>
      </c>
      <c r="O62" s="87">
        <v>4.2303240740740843E-4</v>
      </c>
      <c r="P62" s="86">
        <v>66</v>
      </c>
      <c r="Q62" s="87">
        <v>7.5449421296296296E-2</v>
      </c>
      <c r="R62" s="89">
        <v>22.807773787627532</v>
      </c>
      <c r="S62" s="87">
        <v>4.8572916666665689E-4</v>
      </c>
      <c r="T62" s="86">
        <v>50</v>
      </c>
      <c r="U62" s="87">
        <v>3.8475231481481478E-2</v>
      </c>
      <c r="V62" s="88">
        <v>3.6643077601410932E-3</v>
      </c>
      <c r="W62" s="88">
        <v>0.13421998842592592</v>
      </c>
      <c r="X62" s="111">
        <f t="shared" si="0"/>
        <v>661</v>
      </c>
      <c r="Z62" s="25" t="str">
        <f t="shared" si="1"/>
        <v>Tadas Šlentneris</v>
      </c>
    </row>
    <row r="63" spans="1:26" x14ac:dyDescent="0.25">
      <c r="A63" s="82" t="s">
        <v>919</v>
      </c>
      <c r="B63" s="82" t="s">
        <v>1002</v>
      </c>
      <c r="C63" s="83">
        <v>31597</v>
      </c>
      <c r="D63" s="82">
        <v>61</v>
      </c>
      <c r="E63" s="84" t="s">
        <v>864</v>
      </c>
      <c r="F63" s="84">
        <v>58</v>
      </c>
      <c r="G63" s="82">
        <v>6</v>
      </c>
      <c r="H63" s="85" t="s">
        <v>864</v>
      </c>
      <c r="I63" s="82" t="s">
        <v>67</v>
      </c>
      <c r="J63" s="82" t="s">
        <v>78</v>
      </c>
      <c r="K63" s="82" t="s">
        <v>710</v>
      </c>
      <c r="L63" s="86">
        <v>70</v>
      </c>
      <c r="M63" s="87">
        <v>2.8796296296296296E-2</v>
      </c>
      <c r="N63" s="88">
        <v>1.919753086419753E-3</v>
      </c>
      <c r="O63" s="87">
        <v>7.3487268518518736E-4</v>
      </c>
      <c r="P63" s="86">
        <v>57</v>
      </c>
      <c r="Q63" s="87">
        <v>6.3449618055555559E-2</v>
      </c>
      <c r="R63" s="89">
        <v>27.121255983394519</v>
      </c>
      <c r="S63" s="87">
        <v>7.0674768518518005E-4</v>
      </c>
      <c r="T63" s="86">
        <v>56</v>
      </c>
      <c r="U63" s="87">
        <v>4.0747187500000004E-2</v>
      </c>
      <c r="V63" s="88">
        <v>3.8806845238095241E-3</v>
      </c>
      <c r="W63" s="88">
        <v>0.13443472222222225</v>
      </c>
      <c r="X63" s="111">
        <f t="shared" si="0"/>
        <v>660</v>
      </c>
      <c r="Z63" s="25" t="str">
        <f t="shared" si="1"/>
        <v>Povilas Beišys</v>
      </c>
    </row>
    <row r="64" spans="1:26" x14ac:dyDescent="0.25">
      <c r="A64" s="82" t="s">
        <v>1003</v>
      </c>
      <c r="B64" s="82" t="s">
        <v>1004</v>
      </c>
      <c r="C64" s="83">
        <v>31966</v>
      </c>
      <c r="D64" s="82">
        <v>62</v>
      </c>
      <c r="E64" s="84" t="s">
        <v>864</v>
      </c>
      <c r="F64" s="84">
        <v>59</v>
      </c>
      <c r="G64" s="82">
        <v>15</v>
      </c>
      <c r="H64" s="85" t="s">
        <v>864</v>
      </c>
      <c r="I64" s="82" t="s">
        <v>67</v>
      </c>
      <c r="J64" s="82" t="s">
        <v>8</v>
      </c>
      <c r="K64" s="82" t="s">
        <v>864</v>
      </c>
      <c r="L64" s="86">
        <v>64</v>
      </c>
      <c r="M64" s="87">
        <v>2.4907407407407406E-2</v>
      </c>
      <c r="N64" s="88">
        <v>1.6604938271604938E-3</v>
      </c>
      <c r="O64" s="87">
        <v>4.0625000000000036E-4</v>
      </c>
      <c r="P64" s="86">
        <v>65</v>
      </c>
      <c r="Q64" s="87">
        <v>7.3321180555555546E-2</v>
      </c>
      <c r="R64" s="89">
        <v>23.469798498804252</v>
      </c>
      <c r="S64" s="87">
        <v>9.9497685185187534E-4</v>
      </c>
      <c r="T64" s="86">
        <v>49</v>
      </c>
      <c r="U64" s="87">
        <v>3.8139664351851843E-2</v>
      </c>
      <c r="V64" s="88">
        <v>3.6323489858906518E-3</v>
      </c>
      <c r="W64" s="88">
        <v>0.13776947916666665</v>
      </c>
      <c r="X64" s="111">
        <f t="shared" si="0"/>
        <v>644</v>
      </c>
      <c r="Z64" s="25" t="str">
        <f t="shared" si="1"/>
        <v>Jonas Čeponis</v>
      </c>
    </row>
    <row r="65" spans="1:26" x14ac:dyDescent="0.25">
      <c r="A65" s="82" t="s">
        <v>903</v>
      </c>
      <c r="B65" s="82" t="s">
        <v>1005</v>
      </c>
      <c r="C65" s="83">
        <v>31259</v>
      </c>
      <c r="D65" s="82">
        <v>63</v>
      </c>
      <c r="E65" s="84" t="s">
        <v>864</v>
      </c>
      <c r="F65" s="84">
        <v>60</v>
      </c>
      <c r="G65" s="82">
        <v>29</v>
      </c>
      <c r="H65" s="85" t="s">
        <v>864</v>
      </c>
      <c r="I65" s="82" t="s">
        <v>67</v>
      </c>
      <c r="J65" s="82" t="s">
        <v>8</v>
      </c>
      <c r="K65" s="82" t="s">
        <v>864</v>
      </c>
      <c r="L65" s="86">
        <v>51</v>
      </c>
      <c r="M65" s="87">
        <v>2.1736111111111112E-2</v>
      </c>
      <c r="N65" s="88">
        <v>1.4490740740740742E-3</v>
      </c>
      <c r="O65" s="87">
        <v>6.0185185185185168E-4</v>
      </c>
      <c r="P65" s="86">
        <v>60</v>
      </c>
      <c r="Q65" s="87">
        <v>6.7501620370370372E-2</v>
      </c>
      <c r="R65" s="89">
        <v>25.493215183448957</v>
      </c>
      <c r="S65" s="87">
        <v>9.7739583333333879E-4</v>
      </c>
      <c r="T65" s="86">
        <v>64</v>
      </c>
      <c r="U65" s="87">
        <v>4.8380821759259257E-2</v>
      </c>
      <c r="V65" s="88">
        <v>4.6076973104056439E-3</v>
      </c>
      <c r="W65" s="88">
        <v>0.13919780092592593</v>
      </c>
      <c r="X65" s="111">
        <f t="shared" si="0"/>
        <v>637</v>
      </c>
      <c r="Z65" s="25" t="str">
        <f t="shared" si="1"/>
        <v>Domas Kavaliauskas</v>
      </c>
    </row>
    <row r="66" spans="1:26" x14ac:dyDescent="0.25">
      <c r="A66" s="82" t="s">
        <v>963</v>
      </c>
      <c r="B66" s="82" t="s">
        <v>1006</v>
      </c>
      <c r="C66" s="83">
        <v>28404</v>
      </c>
      <c r="D66" s="82">
        <v>64</v>
      </c>
      <c r="E66" s="84">
        <v>10</v>
      </c>
      <c r="F66" s="84">
        <v>61</v>
      </c>
      <c r="G66" s="82">
        <v>1</v>
      </c>
      <c r="H66" s="85" t="s">
        <v>889</v>
      </c>
      <c r="I66" s="82" t="s">
        <v>67</v>
      </c>
      <c r="J66" s="82" t="s">
        <v>17</v>
      </c>
      <c r="K66" s="82" t="s">
        <v>710</v>
      </c>
      <c r="L66" s="86">
        <v>61</v>
      </c>
      <c r="M66" s="87">
        <v>2.3819444444444445E-2</v>
      </c>
      <c r="N66" s="88">
        <v>1.5879629629629631E-3</v>
      </c>
      <c r="O66" s="87">
        <v>4.7708333333333457E-4</v>
      </c>
      <c r="P66" s="86">
        <v>63</v>
      </c>
      <c r="Q66" s="87">
        <v>6.8133530092592584E-2</v>
      </c>
      <c r="R66" s="89">
        <v>25.256776377133889</v>
      </c>
      <c r="S66" s="87">
        <v>8.5099537037038042E-4</v>
      </c>
      <c r="T66" s="86">
        <v>63</v>
      </c>
      <c r="U66" s="87">
        <v>4.6054097222222215E-2</v>
      </c>
      <c r="V66" s="88">
        <v>4.386104497354497E-3</v>
      </c>
      <c r="W66" s="88">
        <v>0.13933515046296296</v>
      </c>
      <c r="X66" s="111">
        <f t="shared" si="0"/>
        <v>636</v>
      </c>
      <c r="Z66" s="25" t="str">
        <f t="shared" si="1"/>
        <v>Tomas Adomaitis</v>
      </c>
    </row>
    <row r="67" spans="1:26" x14ac:dyDescent="0.25">
      <c r="A67" s="82" t="s">
        <v>869</v>
      </c>
      <c r="B67" s="82" t="s">
        <v>1007</v>
      </c>
      <c r="C67" s="83">
        <v>32320</v>
      </c>
      <c r="D67" s="82">
        <v>65</v>
      </c>
      <c r="E67" s="84" t="s">
        <v>864</v>
      </c>
      <c r="F67" s="84">
        <v>62</v>
      </c>
      <c r="G67" s="82">
        <v>40</v>
      </c>
      <c r="H67" s="85" t="s">
        <v>864</v>
      </c>
      <c r="I67" s="82" t="s">
        <v>67</v>
      </c>
      <c r="J67" s="82" t="s">
        <v>8</v>
      </c>
      <c r="K67" s="82" t="s">
        <v>1008</v>
      </c>
      <c r="L67" s="86">
        <v>52</v>
      </c>
      <c r="M67" s="87">
        <v>2.207175925925926E-2</v>
      </c>
      <c r="N67" s="88">
        <v>1.4714506172839507E-3</v>
      </c>
      <c r="O67" s="87">
        <v>7.1863425925925914E-4</v>
      </c>
      <c r="P67" s="86">
        <v>62</v>
      </c>
      <c r="Q67" s="87">
        <v>6.7939895833333333E-2</v>
      </c>
      <c r="R67" s="89">
        <v>25.328760255311447</v>
      </c>
      <c r="S67" s="87">
        <v>1.0188194444444437E-3</v>
      </c>
      <c r="T67" s="86">
        <v>67</v>
      </c>
      <c r="U67" s="87">
        <v>5.3257141203703687E-2</v>
      </c>
      <c r="V67" s="88">
        <v>5.072108686067018E-3</v>
      </c>
      <c r="W67" s="88">
        <v>0.14500624999999998</v>
      </c>
      <c r="X67" s="111">
        <f t="shared" si="0"/>
        <v>612</v>
      </c>
      <c r="Z67" s="25" t="str">
        <f t="shared" si="1"/>
        <v>Andrius Mikalauskas</v>
      </c>
    </row>
    <row r="68" spans="1:26" x14ac:dyDescent="0.25">
      <c r="A68" s="82" t="s">
        <v>1009</v>
      </c>
      <c r="B68" s="82" t="s">
        <v>1010</v>
      </c>
      <c r="C68" s="83">
        <v>30725</v>
      </c>
      <c r="D68" s="82">
        <v>66</v>
      </c>
      <c r="E68" s="84" t="s">
        <v>864</v>
      </c>
      <c r="F68" s="84">
        <v>4</v>
      </c>
      <c r="G68" s="82">
        <v>33</v>
      </c>
      <c r="H68" s="85" t="s">
        <v>864</v>
      </c>
      <c r="I68" s="82" t="s">
        <v>71</v>
      </c>
      <c r="J68" s="82" t="s">
        <v>8</v>
      </c>
      <c r="K68" s="82" t="s">
        <v>710</v>
      </c>
      <c r="L68" s="86">
        <v>39</v>
      </c>
      <c r="M68" s="87">
        <v>2.1180555555555553E-2</v>
      </c>
      <c r="N68" s="88">
        <v>1.4120370370370367E-3</v>
      </c>
      <c r="O68" s="87">
        <v>1.00636574074074E-3</v>
      </c>
      <c r="P68" s="86">
        <v>64</v>
      </c>
      <c r="Q68" s="87">
        <v>7.2956712962962966E-2</v>
      </c>
      <c r="R68" s="89">
        <v>23.587045844663088</v>
      </c>
      <c r="S68" s="87">
        <v>1.6078703703703567E-3</v>
      </c>
      <c r="T68" s="86">
        <v>66</v>
      </c>
      <c r="U68" s="87">
        <v>5.238503472222221E-2</v>
      </c>
      <c r="V68" s="88">
        <v>4.9890509259259246E-3</v>
      </c>
      <c r="W68" s="88">
        <v>0.14913653935185184</v>
      </c>
      <c r="X68" s="111">
        <f t="shared" ref="X68:X72" si="2">IFERROR(ROUND($W$3/W68*1000,0),0)</f>
        <v>595</v>
      </c>
      <c r="Z68" s="25" t="str">
        <f t="shared" ref="Z68:Z72" si="3">A68&amp;" "&amp;B68</f>
        <v>Anna Kiausas</v>
      </c>
    </row>
    <row r="69" spans="1:26" x14ac:dyDescent="0.25">
      <c r="A69" s="82" t="s">
        <v>1011</v>
      </c>
      <c r="B69" s="82" t="s">
        <v>1012</v>
      </c>
      <c r="C69" s="83">
        <v>29850</v>
      </c>
      <c r="D69" s="82">
        <v>67</v>
      </c>
      <c r="E69" s="84" t="s">
        <v>864</v>
      </c>
      <c r="F69" s="84">
        <v>63</v>
      </c>
      <c r="G69" s="82">
        <v>34</v>
      </c>
      <c r="H69" s="85" t="s">
        <v>864</v>
      </c>
      <c r="I69" s="82" t="s">
        <v>67</v>
      </c>
      <c r="J69" s="82" t="s">
        <v>8</v>
      </c>
      <c r="K69" s="82" t="s">
        <v>927</v>
      </c>
      <c r="L69" s="86">
        <v>69</v>
      </c>
      <c r="M69" s="87">
        <v>2.8425925925925924E-2</v>
      </c>
      <c r="N69" s="88">
        <v>1.8950617283950615E-3</v>
      </c>
      <c r="O69" s="87">
        <v>6.7731481481481288E-4</v>
      </c>
      <c r="P69" s="86">
        <v>67</v>
      </c>
      <c r="Q69" s="87">
        <v>8.6368368055555547E-2</v>
      </c>
      <c r="R69" s="89">
        <v>19.924346981135791</v>
      </c>
      <c r="S69" s="87">
        <v>1.9428587962962984E-3</v>
      </c>
      <c r="T69" s="86">
        <v>65</v>
      </c>
      <c r="U69" s="87">
        <v>5.0568055555555574E-2</v>
      </c>
      <c r="V69" s="88">
        <v>4.8160052910052927E-3</v>
      </c>
      <c r="W69" s="88">
        <v>0.16798252314814816</v>
      </c>
      <c r="X69" s="111">
        <f t="shared" si="2"/>
        <v>528</v>
      </c>
      <c r="Z69" s="25" t="str">
        <f t="shared" si="3"/>
        <v>Dainius Kinderis</v>
      </c>
    </row>
    <row r="70" spans="1:26" x14ac:dyDescent="0.25">
      <c r="A70" s="82" t="s">
        <v>1013</v>
      </c>
      <c r="B70" s="82" t="s">
        <v>1014</v>
      </c>
      <c r="C70" s="83">
        <v>29378</v>
      </c>
      <c r="D70" s="82"/>
      <c r="E70" s="84" t="s">
        <v>864</v>
      </c>
      <c r="F70" s="84" t="s">
        <v>28</v>
      </c>
      <c r="G70" s="82">
        <v>24</v>
      </c>
      <c r="H70" s="85" t="s">
        <v>864</v>
      </c>
      <c r="I70" s="82" t="s">
        <v>67</v>
      </c>
      <c r="J70" s="82" t="s">
        <v>8</v>
      </c>
      <c r="K70" s="82" t="s">
        <v>875</v>
      </c>
      <c r="L70" s="86">
        <v>4</v>
      </c>
      <c r="M70" s="87">
        <v>1.5844907407407408E-2</v>
      </c>
      <c r="N70" s="88">
        <v>1.0563271604938273E-3</v>
      </c>
      <c r="O70" s="87" t="s">
        <v>28</v>
      </c>
      <c r="P70" s="86" t="s">
        <v>28</v>
      </c>
      <c r="Q70" s="87" t="s">
        <v>72</v>
      </c>
      <c r="R70" s="89" t="s">
        <v>28</v>
      </c>
      <c r="S70" s="87" t="s">
        <v>72</v>
      </c>
      <c r="T70" s="86" t="s">
        <v>28</v>
      </c>
      <c r="U70" s="87" t="s">
        <v>72</v>
      </c>
      <c r="V70" s="88" t="s">
        <v>28</v>
      </c>
      <c r="W70" s="88" t="s">
        <v>72</v>
      </c>
      <c r="X70" s="111">
        <f t="shared" si="2"/>
        <v>0</v>
      </c>
      <c r="Z70" s="25" t="str">
        <f t="shared" si="3"/>
        <v>Mantas Jonikas</v>
      </c>
    </row>
    <row r="71" spans="1:26" x14ac:dyDescent="0.25">
      <c r="A71" s="82" t="s">
        <v>1015</v>
      </c>
      <c r="B71" s="82" t="s">
        <v>1016</v>
      </c>
      <c r="C71" s="83">
        <v>35532</v>
      </c>
      <c r="D71" s="82"/>
      <c r="E71" s="84" t="s">
        <v>864</v>
      </c>
      <c r="F71" s="84" t="s">
        <v>28</v>
      </c>
      <c r="G71" s="82">
        <v>51</v>
      </c>
      <c r="H71" s="85" t="s">
        <v>864</v>
      </c>
      <c r="I71" s="82" t="s">
        <v>67</v>
      </c>
      <c r="J71" s="82" t="s">
        <v>32</v>
      </c>
      <c r="K71" s="82" t="s">
        <v>976</v>
      </c>
      <c r="L71" s="86">
        <v>1</v>
      </c>
      <c r="M71" s="87">
        <v>1.4363425925925925E-2</v>
      </c>
      <c r="N71" s="88">
        <v>9.5756172839506161E-4</v>
      </c>
      <c r="O71" s="87" t="s">
        <v>28</v>
      </c>
      <c r="P71" s="86" t="s">
        <v>28</v>
      </c>
      <c r="Q71" s="87" t="s">
        <v>72</v>
      </c>
      <c r="R71" s="89" t="s">
        <v>28</v>
      </c>
      <c r="S71" s="87" t="s">
        <v>72</v>
      </c>
      <c r="T71" s="86" t="s">
        <v>28</v>
      </c>
      <c r="U71" s="87" t="s">
        <v>72</v>
      </c>
      <c r="V71" s="88" t="s">
        <v>28</v>
      </c>
      <c r="W71" s="88" t="s">
        <v>72</v>
      </c>
      <c r="X71" s="111">
        <f t="shared" si="2"/>
        <v>0</v>
      </c>
      <c r="Z71" s="25" t="str">
        <f t="shared" si="3"/>
        <v>Titas Pumputis</v>
      </c>
    </row>
    <row r="72" spans="1:26" x14ac:dyDescent="0.25">
      <c r="A72" s="82" t="s">
        <v>1013</v>
      </c>
      <c r="B72" s="82" t="s">
        <v>1017</v>
      </c>
      <c r="C72" s="83">
        <v>30963</v>
      </c>
      <c r="D72" s="82"/>
      <c r="E72" s="84" t="s">
        <v>864</v>
      </c>
      <c r="F72" s="84" t="s">
        <v>28</v>
      </c>
      <c r="G72" s="82">
        <v>74</v>
      </c>
      <c r="H72" s="85" t="s">
        <v>864</v>
      </c>
      <c r="I72" s="82" t="s">
        <v>67</v>
      </c>
      <c r="J72" s="82" t="s">
        <v>17</v>
      </c>
      <c r="K72" s="82" t="s">
        <v>864</v>
      </c>
      <c r="L72" s="86">
        <v>55</v>
      </c>
      <c r="M72" s="87">
        <v>2.2407407407407407E-2</v>
      </c>
      <c r="N72" s="88">
        <v>1.4938271604938271E-3</v>
      </c>
      <c r="O72" s="87" t="s">
        <v>28</v>
      </c>
      <c r="P72" s="86" t="s">
        <v>28</v>
      </c>
      <c r="Q72" s="87" t="s">
        <v>72</v>
      </c>
      <c r="R72" s="89" t="s">
        <v>28</v>
      </c>
      <c r="S72" s="87" t="s">
        <v>72</v>
      </c>
      <c r="T72" s="86" t="s">
        <v>28</v>
      </c>
      <c r="U72" s="87" t="s">
        <v>72</v>
      </c>
      <c r="V72" s="88" t="s">
        <v>28</v>
      </c>
      <c r="W72" s="88" t="s">
        <v>72</v>
      </c>
      <c r="X72" s="111">
        <f t="shared" si="2"/>
        <v>0</v>
      </c>
      <c r="Z72" s="25" t="str">
        <f t="shared" si="3"/>
        <v>Mantas Pilipavičius</v>
      </c>
    </row>
    <row r="76" spans="1:26" x14ac:dyDescent="0.25">
      <c r="A76" t="s">
        <v>181</v>
      </c>
    </row>
    <row r="77" spans="1:26" ht="22.5" x14ac:dyDescent="0.25">
      <c r="A77" s="73" t="s">
        <v>839</v>
      </c>
      <c r="B77" s="73" t="s">
        <v>840</v>
      </c>
      <c r="C77" s="74" t="s">
        <v>841</v>
      </c>
      <c r="D77" s="75" t="s">
        <v>842</v>
      </c>
      <c r="E77" s="76" t="s">
        <v>843</v>
      </c>
      <c r="F77" s="76" t="s">
        <v>844</v>
      </c>
      <c r="G77" s="73" t="s">
        <v>845</v>
      </c>
      <c r="H77" s="77" t="s">
        <v>846</v>
      </c>
      <c r="I77" s="77" t="s">
        <v>847</v>
      </c>
      <c r="J77" s="77" t="s">
        <v>848</v>
      </c>
      <c r="K77" s="78" t="s">
        <v>849</v>
      </c>
      <c r="L77" s="79" t="s">
        <v>850</v>
      </c>
      <c r="M77" s="80" t="s">
        <v>851</v>
      </c>
      <c r="N77" s="81" t="s">
        <v>852</v>
      </c>
      <c r="O77" s="80" t="s">
        <v>853</v>
      </c>
      <c r="P77" s="79" t="s">
        <v>854</v>
      </c>
      <c r="Q77" s="80" t="s">
        <v>855</v>
      </c>
      <c r="R77" s="81" t="s">
        <v>856</v>
      </c>
      <c r="S77" s="80" t="s">
        <v>857</v>
      </c>
      <c r="T77" s="79" t="s">
        <v>858</v>
      </c>
      <c r="U77" s="80" t="s">
        <v>859</v>
      </c>
      <c r="V77" s="81" t="s">
        <v>860</v>
      </c>
      <c r="W77" s="81" t="s">
        <v>861</v>
      </c>
      <c r="X77" s="112" t="s">
        <v>0</v>
      </c>
    </row>
    <row r="78" spans="1:26" x14ac:dyDescent="0.25">
      <c r="A78" s="82" t="s">
        <v>1019</v>
      </c>
      <c r="B78" s="82" t="s">
        <v>1020</v>
      </c>
      <c r="C78" s="83">
        <v>37247</v>
      </c>
      <c r="D78" s="82">
        <v>1</v>
      </c>
      <c r="E78" s="84" t="s">
        <v>864</v>
      </c>
      <c r="F78" s="84">
        <v>1</v>
      </c>
      <c r="G78" s="82">
        <v>253</v>
      </c>
      <c r="H78" s="85" t="s">
        <v>864</v>
      </c>
      <c r="I78" s="82" t="s">
        <v>67</v>
      </c>
      <c r="J78" s="82" t="s">
        <v>32</v>
      </c>
      <c r="K78" s="82" t="s">
        <v>31</v>
      </c>
      <c r="L78" s="86">
        <v>3</v>
      </c>
      <c r="M78" s="87">
        <v>7.0023148148148154E-3</v>
      </c>
      <c r="N78" s="88">
        <v>9.3364197530864204E-4</v>
      </c>
      <c r="O78" s="87">
        <v>2.9530092592593149E-4</v>
      </c>
      <c r="P78" s="86">
        <v>1</v>
      </c>
      <c r="Q78" s="87">
        <v>2.5852384259259259E-2</v>
      </c>
      <c r="R78" s="89">
        <v>35.457722486016138</v>
      </c>
      <c r="S78" s="87">
        <v>5.2083333333333148E-4</v>
      </c>
      <c r="T78" s="86">
        <v>1</v>
      </c>
      <c r="U78" s="87">
        <v>1.3716712962962965E-2</v>
      </c>
      <c r="V78" s="88">
        <v>2.6127072310405649E-3</v>
      </c>
      <c r="W78" s="88">
        <v>4.7387546296296303E-2</v>
      </c>
      <c r="X78" s="111">
        <f>IFERROR(ROUND($W$78/W78*900,0),0)</f>
        <v>900</v>
      </c>
      <c r="Z78" s="25" t="str">
        <f t="shared" ref="Z78:Z141" si="4">A78&amp;" "&amp;B78</f>
        <v>Lukas Prokopavičius</v>
      </c>
    </row>
    <row r="79" spans="1:26" x14ac:dyDescent="0.25">
      <c r="A79" s="82" t="s">
        <v>1013</v>
      </c>
      <c r="B79" s="82" t="s">
        <v>1021</v>
      </c>
      <c r="C79" s="83">
        <v>33048</v>
      </c>
      <c r="D79" s="82">
        <v>2</v>
      </c>
      <c r="E79" s="84" t="s">
        <v>864</v>
      </c>
      <c r="F79" s="84">
        <v>2</v>
      </c>
      <c r="G79" s="82">
        <v>202</v>
      </c>
      <c r="H79" s="85" t="s">
        <v>864</v>
      </c>
      <c r="I79" s="82" t="s">
        <v>67</v>
      </c>
      <c r="J79" s="82" t="s">
        <v>17</v>
      </c>
      <c r="K79" s="82" t="s">
        <v>931</v>
      </c>
      <c r="L79" s="86">
        <v>12</v>
      </c>
      <c r="M79" s="87">
        <v>8.3680555555555557E-3</v>
      </c>
      <c r="N79" s="88">
        <v>1.1157407407407407E-3</v>
      </c>
      <c r="O79" s="87">
        <v>3.1223379629630177E-4</v>
      </c>
      <c r="P79" s="86">
        <v>2</v>
      </c>
      <c r="Q79" s="87">
        <v>2.6720555555555567E-2</v>
      </c>
      <c r="R79" s="89">
        <v>34.30567395055823</v>
      </c>
      <c r="S79" s="87">
        <v>3.7430555555555134E-4</v>
      </c>
      <c r="T79" s="86">
        <v>2</v>
      </c>
      <c r="U79" s="87">
        <v>1.4034490740740743E-2</v>
      </c>
      <c r="V79" s="88">
        <v>2.6732363315696652E-3</v>
      </c>
      <c r="W79" s="88">
        <v>4.9809641203703722E-2</v>
      </c>
      <c r="X79" s="111">
        <f t="shared" ref="X79:X142" si="5">IFERROR(ROUND($W$78/W79*900,0),0)</f>
        <v>856</v>
      </c>
      <c r="Z79" s="25" t="str">
        <f t="shared" si="4"/>
        <v>Mantas Bartkus</v>
      </c>
    </row>
    <row r="80" spans="1:26" x14ac:dyDescent="0.25">
      <c r="A80" s="82" t="s">
        <v>1022</v>
      </c>
      <c r="B80" s="82" t="s">
        <v>1023</v>
      </c>
      <c r="C80" s="83">
        <v>32876</v>
      </c>
      <c r="D80" s="82">
        <v>3</v>
      </c>
      <c r="E80" s="84" t="s">
        <v>864</v>
      </c>
      <c r="F80" s="84">
        <v>3</v>
      </c>
      <c r="G80" s="82">
        <v>216</v>
      </c>
      <c r="H80" s="85" t="s">
        <v>864</v>
      </c>
      <c r="I80" s="82" t="s">
        <v>67</v>
      </c>
      <c r="J80" s="82" t="s">
        <v>871</v>
      </c>
      <c r="K80" s="82" t="s">
        <v>1024</v>
      </c>
      <c r="L80" s="86">
        <v>1</v>
      </c>
      <c r="M80" s="87">
        <v>6.9444444444444441E-3</v>
      </c>
      <c r="N80" s="88">
        <v>9.2592592592592596E-4</v>
      </c>
      <c r="O80" s="87">
        <v>3.259606481481464E-4</v>
      </c>
      <c r="P80" s="86">
        <v>14</v>
      </c>
      <c r="Q80" s="87">
        <v>2.837303240740742E-2</v>
      </c>
      <c r="R80" s="89">
        <v>32.307673480376742</v>
      </c>
      <c r="S80" s="87">
        <v>3.6851851851851802E-4</v>
      </c>
      <c r="T80" s="86">
        <v>10</v>
      </c>
      <c r="U80" s="87">
        <v>1.568047453703704E-2</v>
      </c>
      <c r="V80" s="88">
        <v>2.9867570546737218E-3</v>
      </c>
      <c r="W80" s="88">
        <v>5.1692430555555571E-2</v>
      </c>
      <c r="X80" s="111">
        <f t="shared" si="5"/>
        <v>825</v>
      </c>
      <c r="Z80" s="25" t="str">
        <f t="shared" si="4"/>
        <v>Žilvinas Grigaitis</v>
      </c>
    </row>
    <row r="81" spans="1:26" x14ac:dyDescent="0.25">
      <c r="A81" s="82" t="s">
        <v>943</v>
      </c>
      <c r="B81" s="82" t="s">
        <v>1025</v>
      </c>
      <c r="C81" s="83">
        <v>31887</v>
      </c>
      <c r="D81" s="82">
        <v>4</v>
      </c>
      <c r="E81" s="84" t="s">
        <v>864</v>
      </c>
      <c r="F81" s="84">
        <v>4</v>
      </c>
      <c r="G81" s="82">
        <v>211</v>
      </c>
      <c r="H81" s="85" t="s">
        <v>864</v>
      </c>
      <c r="I81" s="82" t="s">
        <v>67</v>
      </c>
      <c r="J81" s="82" t="s">
        <v>166</v>
      </c>
      <c r="K81" s="82" t="s">
        <v>887</v>
      </c>
      <c r="L81" s="86">
        <v>20</v>
      </c>
      <c r="M81" s="87">
        <v>8.7152777777777784E-3</v>
      </c>
      <c r="N81" s="88">
        <v>1.1620370370370372E-3</v>
      </c>
      <c r="O81" s="87">
        <v>4.792361111111143E-4</v>
      </c>
      <c r="P81" s="86">
        <v>4</v>
      </c>
      <c r="Q81" s="87">
        <v>2.7134884259259251E-2</v>
      </c>
      <c r="R81" s="89">
        <v>33.781852832258608</v>
      </c>
      <c r="S81" s="87">
        <v>5.989120370370471E-4</v>
      </c>
      <c r="T81" s="86">
        <v>8</v>
      </c>
      <c r="U81" s="87">
        <v>1.520837962962962E-2</v>
      </c>
      <c r="V81" s="88">
        <v>2.8968342151675466E-3</v>
      </c>
      <c r="W81" s="88">
        <v>5.2136689814814813E-2</v>
      </c>
      <c r="X81" s="111">
        <f t="shared" si="5"/>
        <v>818</v>
      </c>
      <c r="Z81" s="25" t="str">
        <f t="shared" si="4"/>
        <v>Andrej Gerasimov</v>
      </c>
    </row>
    <row r="82" spans="1:26" x14ac:dyDescent="0.25">
      <c r="A82" s="82" t="s">
        <v>1026</v>
      </c>
      <c r="B82" s="82" t="s">
        <v>1158</v>
      </c>
      <c r="C82" s="83">
        <v>36930</v>
      </c>
      <c r="D82" s="82">
        <v>5</v>
      </c>
      <c r="E82" s="84" t="s">
        <v>864</v>
      </c>
      <c r="F82" s="84">
        <v>1</v>
      </c>
      <c r="G82" s="82">
        <v>265</v>
      </c>
      <c r="H82" s="85" t="s">
        <v>864</v>
      </c>
      <c r="I82" s="82" t="s">
        <v>71</v>
      </c>
      <c r="J82" s="82" t="s">
        <v>32</v>
      </c>
      <c r="K82" s="82" t="s">
        <v>31</v>
      </c>
      <c r="L82" s="86">
        <v>7</v>
      </c>
      <c r="M82" s="87">
        <v>7.4537037037037028E-3</v>
      </c>
      <c r="N82" s="88">
        <v>9.9382716049382707E-4</v>
      </c>
      <c r="O82" s="87">
        <v>2.9765046296297004E-4</v>
      </c>
      <c r="P82" s="86">
        <v>22</v>
      </c>
      <c r="Q82" s="87">
        <v>2.8945092592592592E-2</v>
      </c>
      <c r="R82" s="89">
        <v>31.669156480820966</v>
      </c>
      <c r="S82" s="87">
        <v>3.2157407407407135E-4</v>
      </c>
      <c r="T82" s="86">
        <v>6</v>
      </c>
      <c r="U82" s="87">
        <v>1.5187268518518524E-2</v>
      </c>
      <c r="V82" s="88">
        <v>2.8928130511463855E-3</v>
      </c>
      <c r="W82" s="88">
        <v>5.2205289351851862E-2</v>
      </c>
      <c r="X82" s="111">
        <f t="shared" si="5"/>
        <v>817</v>
      </c>
      <c r="Z82" s="25" t="str">
        <f t="shared" si="4"/>
        <v>Evelina Tomkevičiūtė</v>
      </c>
    </row>
    <row r="83" spans="1:26" x14ac:dyDescent="0.25">
      <c r="A83" s="82" t="s">
        <v>1027</v>
      </c>
      <c r="B83" s="82" t="s">
        <v>1028</v>
      </c>
      <c r="C83" s="83">
        <v>28599</v>
      </c>
      <c r="D83" s="82">
        <v>6</v>
      </c>
      <c r="E83" s="84">
        <v>1</v>
      </c>
      <c r="F83" s="84">
        <v>5</v>
      </c>
      <c r="G83" s="82">
        <v>203</v>
      </c>
      <c r="H83" s="85" t="s">
        <v>1029</v>
      </c>
      <c r="I83" s="82" t="s">
        <v>67</v>
      </c>
      <c r="J83" s="82" t="s">
        <v>8</v>
      </c>
      <c r="K83" s="82" t="s">
        <v>875</v>
      </c>
      <c r="L83" s="86">
        <v>11</v>
      </c>
      <c r="M83" s="87">
        <v>8.1018518518518514E-3</v>
      </c>
      <c r="N83" s="88">
        <v>1.0802469135802468E-3</v>
      </c>
      <c r="O83" s="87">
        <v>4.0228009259259123E-4</v>
      </c>
      <c r="P83" s="86">
        <v>3</v>
      </c>
      <c r="Q83" s="87">
        <v>2.6774305555555544E-2</v>
      </c>
      <c r="R83" s="89">
        <v>34.236804564907288</v>
      </c>
      <c r="S83" s="87">
        <v>4.7392361111112113E-4</v>
      </c>
      <c r="T83" s="86">
        <v>18</v>
      </c>
      <c r="U83" s="87">
        <v>1.6674918981481476E-2</v>
      </c>
      <c r="V83" s="88">
        <v>3.1761750440917097E-3</v>
      </c>
      <c r="W83" s="88">
        <v>5.2427280092592586E-2</v>
      </c>
      <c r="X83" s="111">
        <f t="shared" si="5"/>
        <v>813</v>
      </c>
      <c r="Z83" s="25" t="str">
        <f t="shared" si="4"/>
        <v>Kęstutis Binkauskas</v>
      </c>
    </row>
    <row r="84" spans="1:26" x14ac:dyDescent="0.25">
      <c r="A84" s="82" t="s">
        <v>925</v>
      </c>
      <c r="B84" s="82" t="s">
        <v>1030</v>
      </c>
      <c r="C84" s="83">
        <v>34778</v>
      </c>
      <c r="D84" s="82">
        <v>7</v>
      </c>
      <c r="E84" s="84" t="s">
        <v>864</v>
      </c>
      <c r="F84" s="84">
        <v>6</v>
      </c>
      <c r="G84" s="82">
        <v>242</v>
      </c>
      <c r="H84" s="85" t="s">
        <v>864</v>
      </c>
      <c r="I84" s="82" t="s">
        <v>67</v>
      </c>
      <c r="J84" s="82" t="s">
        <v>1031</v>
      </c>
      <c r="K84" s="82" t="s">
        <v>875</v>
      </c>
      <c r="L84" s="86">
        <v>6</v>
      </c>
      <c r="M84" s="87">
        <v>7.1296296296296307E-3</v>
      </c>
      <c r="N84" s="88">
        <v>9.5061728395061742E-4</v>
      </c>
      <c r="O84" s="87">
        <v>3.9614583333331954E-4</v>
      </c>
      <c r="P84" s="86">
        <v>8</v>
      </c>
      <c r="Q84" s="87">
        <v>2.8079050925925927E-2</v>
      </c>
      <c r="R84" s="89">
        <v>32.645927709055535</v>
      </c>
      <c r="S84" s="87">
        <v>4.8012731481480997E-4</v>
      </c>
      <c r="T84" s="86">
        <v>20</v>
      </c>
      <c r="U84" s="87">
        <v>1.6809525462962979E-2</v>
      </c>
      <c r="V84" s="88">
        <v>3.2018143738977104E-3</v>
      </c>
      <c r="W84" s="88">
        <v>5.2894479166666668E-2</v>
      </c>
      <c r="X84" s="111">
        <f t="shared" si="5"/>
        <v>806</v>
      </c>
      <c r="Z84" s="25" t="str">
        <f t="shared" si="4"/>
        <v>Egidijus Lunskis</v>
      </c>
    </row>
    <row r="85" spans="1:26" x14ac:dyDescent="0.25">
      <c r="A85" s="82" t="s">
        <v>1000</v>
      </c>
      <c r="B85" s="82" t="s">
        <v>1032</v>
      </c>
      <c r="C85" s="83">
        <v>36498</v>
      </c>
      <c r="D85" s="82">
        <v>8</v>
      </c>
      <c r="E85" s="84" t="s">
        <v>864</v>
      </c>
      <c r="F85" s="84">
        <v>7</v>
      </c>
      <c r="G85" s="82">
        <v>255</v>
      </c>
      <c r="H85" s="85" t="s">
        <v>864</v>
      </c>
      <c r="I85" s="82" t="s">
        <v>67</v>
      </c>
      <c r="J85" s="82" t="s">
        <v>32</v>
      </c>
      <c r="K85" s="82" t="s">
        <v>31</v>
      </c>
      <c r="L85" s="86">
        <v>4</v>
      </c>
      <c r="M85" s="87">
        <v>7.0486111111111105E-3</v>
      </c>
      <c r="N85" s="88">
        <v>9.3981481481481477E-4</v>
      </c>
      <c r="O85" s="87">
        <v>2.8677083333332465E-4</v>
      </c>
      <c r="P85" s="86">
        <v>24</v>
      </c>
      <c r="Q85" s="87">
        <v>2.9383402777777762E-2</v>
      </c>
      <c r="R85" s="89">
        <v>31.196749865877628</v>
      </c>
      <c r="S85" s="87">
        <v>3.1046296296298459E-4</v>
      </c>
      <c r="T85" s="86">
        <v>14</v>
      </c>
      <c r="U85" s="87">
        <v>1.6051307870370374E-2</v>
      </c>
      <c r="V85" s="88">
        <v>3.0573919753086425E-3</v>
      </c>
      <c r="W85" s="88">
        <v>5.3080555555555554E-2</v>
      </c>
      <c r="X85" s="111">
        <f t="shared" si="5"/>
        <v>803</v>
      </c>
      <c r="Z85" s="25" t="str">
        <f t="shared" si="4"/>
        <v>Tadas Sereika</v>
      </c>
    </row>
    <row r="86" spans="1:26" x14ac:dyDescent="0.25">
      <c r="A86" s="82" t="s">
        <v>1033</v>
      </c>
      <c r="B86" s="82" t="s">
        <v>1034</v>
      </c>
      <c r="C86" s="83">
        <v>27230</v>
      </c>
      <c r="D86" s="82">
        <v>9</v>
      </c>
      <c r="E86" s="84">
        <v>2</v>
      </c>
      <c r="F86" s="84">
        <v>8</v>
      </c>
      <c r="G86" s="82">
        <v>212</v>
      </c>
      <c r="H86" s="85" t="s">
        <v>1029</v>
      </c>
      <c r="I86" s="82" t="s">
        <v>67</v>
      </c>
      <c r="J86" s="82" t="s">
        <v>46</v>
      </c>
      <c r="K86" s="82" t="s">
        <v>710</v>
      </c>
      <c r="L86" s="86">
        <v>5</v>
      </c>
      <c r="M86" s="87">
        <v>7.083333333333333E-3</v>
      </c>
      <c r="N86" s="88">
        <v>9.4444444444444448E-4</v>
      </c>
      <c r="O86" s="87">
        <v>5.8511574074075756E-4</v>
      </c>
      <c r="P86" s="86">
        <v>30</v>
      </c>
      <c r="Q86" s="87">
        <v>3.0089305555555557E-2</v>
      </c>
      <c r="R86" s="89">
        <v>30.464866162303881</v>
      </c>
      <c r="S86" s="87">
        <v>6.1443287037035721E-4</v>
      </c>
      <c r="T86" s="86">
        <v>12</v>
      </c>
      <c r="U86" s="87">
        <v>1.5864733796296299E-2</v>
      </c>
      <c r="V86" s="88">
        <v>3.0218540564373904E-3</v>
      </c>
      <c r="W86" s="88">
        <v>5.42369212962963E-2</v>
      </c>
      <c r="X86" s="111">
        <f t="shared" si="5"/>
        <v>786</v>
      </c>
      <c r="Z86" s="25" t="str">
        <f t="shared" si="4"/>
        <v>Raimondas Gincas</v>
      </c>
    </row>
    <row r="87" spans="1:26" x14ac:dyDescent="0.25">
      <c r="A87" s="82" t="s">
        <v>1035</v>
      </c>
      <c r="B87" s="82" t="s">
        <v>1036</v>
      </c>
      <c r="C87" s="83">
        <v>34571</v>
      </c>
      <c r="D87" s="82">
        <v>10</v>
      </c>
      <c r="E87" s="84" t="s">
        <v>864</v>
      </c>
      <c r="F87" s="84">
        <v>9</v>
      </c>
      <c r="G87" s="82">
        <v>208</v>
      </c>
      <c r="H87" s="85" t="s">
        <v>864</v>
      </c>
      <c r="I87" s="82" t="s">
        <v>67</v>
      </c>
      <c r="J87" s="82" t="s">
        <v>80</v>
      </c>
      <c r="K87" s="82" t="s">
        <v>1037</v>
      </c>
      <c r="L87" s="86">
        <v>26</v>
      </c>
      <c r="M87" s="87">
        <v>9.6296296296296303E-3</v>
      </c>
      <c r="N87" s="88">
        <v>1.2839506172839506E-3</v>
      </c>
      <c r="O87" s="87">
        <v>4.6053240740741297E-4</v>
      </c>
      <c r="P87" s="86">
        <v>11</v>
      </c>
      <c r="Q87" s="87">
        <v>2.8190740740740752E-2</v>
      </c>
      <c r="R87" s="89">
        <v>32.516586743743005</v>
      </c>
      <c r="S87" s="87">
        <v>3.2342592592590758E-4</v>
      </c>
      <c r="T87" s="86">
        <v>11</v>
      </c>
      <c r="U87" s="87">
        <v>1.5699224537037038E-2</v>
      </c>
      <c r="V87" s="88">
        <v>2.9903284832451501E-3</v>
      </c>
      <c r="W87" s="88">
        <v>5.4303553240740737E-2</v>
      </c>
      <c r="X87" s="111">
        <f t="shared" si="5"/>
        <v>785</v>
      </c>
      <c r="Z87" s="25" t="str">
        <f t="shared" si="4"/>
        <v>Vilius Dičmonas</v>
      </c>
    </row>
    <row r="88" spans="1:26" x14ac:dyDescent="0.25">
      <c r="A88" s="82" t="s">
        <v>1038</v>
      </c>
      <c r="B88" s="82" t="s">
        <v>1039</v>
      </c>
      <c r="C88" s="83">
        <v>30671</v>
      </c>
      <c r="D88" s="82">
        <v>11</v>
      </c>
      <c r="E88" s="84" t="s">
        <v>864</v>
      </c>
      <c r="F88" s="84">
        <v>10</v>
      </c>
      <c r="G88" s="82">
        <v>278</v>
      </c>
      <c r="H88" s="85" t="s">
        <v>864</v>
      </c>
      <c r="I88" s="82" t="s">
        <v>67</v>
      </c>
      <c r="J88" s="82" t="s">
        <v>17</v>
      </c>
      <c r="K88" s="82" t="s">
        <v>898</v>
      </c>
      <c r="L88" s="86">
        <v>36</v>
      </c>
      <c r="M88" s="87">
        <v>1.0115740740740741E-2</v>
      </c>
      <c r="N88" s="88">
        <v>1.3487654320987657E-3</v>
      </c>
      <c r="O88" s="87">
        <v>3.7149305555556067E-4</v>
      </c>
      <c r="P88" s="86">
        <v>15</v>
      </c>
      <c r="Q88" s="87">
        <v>2.855585648148147E-2</v>
      </c>
      <c r="R88" s="89">
        <v>32.100829028228475</v>
      </c>
      <c r="S88" s="87">
        <v>3.3812500000002244E-4</v>
      </c>
      <c r="T88" s="86">
        <v>4</v>
      </c>
      <c r="U88" s="87">
        <v>1.4985879629629606E-2</v>
      </c>
      <c r="V88" s="88">
        <v>2.8544532627865918E-3</v>
      </c>
      <c r="W88" s="88">
        <v>5.4367094907407404E-2</v>
      </c>
      <c r="X88" s="111">
        <f t="shared" si="5"/>
        <v>784</v>
      </c>
      <c r="Z88" s="25" t="str">
        <f t="shared" si="4"/>
        <v>Giedrius Žiogas</v>
      </c>
    </row>
    <row r="89" spans="1:26" x14ac:dyDescent="0.25">
      <c r="A89" s="82" t="s">
        <v>1040</v>
      </c>
      <c r="B89" s="82" t="s">
        <v>1041</v>
      </c>
      <c r="C89" s="83">
        <v>30312</v>
      </c>
      <c r="D89" s="82">
        <v>12</v>
      </c>
      <c r="E89" s="84" t="s">
        <v>864</v>
      </c>
      <c r="F89" s="84">
        <v>11</v>
      </c>
      <c r="G89" s="82">
        <v>258</v>
      </c>
      <c r="H89" s="85" t="s">
        <v>864</v>
      </c>
      <c r="I89" s="82" t="s">
        <v>67</v>
      </c>
      <c r="J89" s="82" t="s">
        <v>17</v>
      </c>
      <c r="K89" s="82" t="s">
        <v>1042</v>
      </c>
      <c r="L89" s="86">
        <v>17</v>
      </c>
      <c r="M89" s="87">
        <v>8.6689814814814806E-3</v>
      </c>
      <c r="N89" s="88">
        <v>1.155864197530864E-3</v>
      </c>
      <c r="O89" s="87">
        <v>4.7229166666667988E-4</v>
      </c>
      <c r="P89" s="86">
        <v>33</v>
      </c>
      <c r="Q89" s="87">
        <v>3.0192986111111098E-2</v>
      </c>
      <c r="R89" s="89">
        <v>30.36025199009153</v>
      </c>
      <c r="S89" s="87">
        <v>5.1546296296298144E-4</v>
      </c>
      <c r="T89" s="86">
        <v>5</v>
      </c>
      <c r="U89" s="87">
        <v>1.5056909722222206E-2</v>
      </c>
      <c r="V89" s="88">
        <v>2.8679828042328013E-3</v>
      </c>
      <c r="W89" s="88">
        <v>5.4906631944444444E-2</v>
      </c>
      <c r="X89" s="111">
        <f t="shared" si="5"/>
        <v>777</v>
      </c>
      <c r="Z89" s="25" t="str">
        <f t="shared" si="4"/>
        <v>Aurimas Skirgaila</v>
      </c>
    </row>
    <row r="90" spans="1:26" x14ac:dyDescent="0.25">
      <c r="A90" s="82" t="s">
        <v>1043</v>
      </c>
      <c r="B90" s="82" t="s">
        <v>1044</v>
      </c>
      <c r="C90" s="83">
        <v>28628</v>
      </c>
      <c r="D90" s="82">
        <v>13</v>
      </c>
      <c r="E90" s="84">
        <v>3</v>
      </c>
      <c r="F90" s="84">
        <v>12</v>
      </c>
      <c r="G90" s="82">
        <v>220</v>
      </c>
      <c r="H90" s="85" t="s">
        <v>1029</v>
      </c>
      <c r="I90" s="82" t="s">
        <v>67</v>
      </c>
      <c r="J90" s="82" t="s">
        <v>17</v>
      </c>
      <c r="K90" s="82" t="s">
        <v>1045</v>
      </c>
      <c r="L90" s="86">
        <v>19</v>
      </c>
      <c r="M90" s="87">
        <v>8.7037037037037031E-3</v>
      </c>
      <c r="N90" s="88">
        <v>1.1604938271604936E-3</v>
      </c>
      <c r="O90" s="87">
        <v>5.4313657407407956E-4</v>
      </c>
      <c r="P90" s="86">
        <v>5</v>
      </c>
      <c r="Q90" s="87">
        <v>2.7817129629629622E-2</v>
      </c>
      <c r="R90" s="89">
        <v>32.953316135474751</v>
      </c>
      <c r="S90" s="87">
        <v>6.309375000000117E-4</v>
      </c>
      <c r="T90" s="86">
        <v>43</v>
      </c>
      <c r="U90" s="87">
        <v>1.8096840277777762E-2</v>
      </c>
      <c r="V90" s="88">
        <v>3.447017195767193E-3</v>
      </c>
      <c r="W90" s="88">
        <v>5.5791747685185175E-2</v>
      </c>
      <c r="X90" s="111">
        <f t="shared" si="5"/>
        <v>764</v>
      </c>
      <c r="Z90" s="25" t="str">
        <f t="shared" si="4"/>
        <v>Robertas Interesovas</v>
      </c>
    </row>
    <row r="91" spans="1:26" x14ac:dyDescent="0.25">
      <c r="A91" s="82" t="s">
        <v>971</v>
      </c>
      <c r="B91" s="82" t="s">
        <v>1046</v>
      </c>
      <c r="C91" s="83">
        <v>30436</v>
      </c>
      <c r="D91" s="82">
        <v>14</v>
      </c>
      <c r="E91" s="84" t="s">
        <v>864</v>
      </c>
      <c r="F91" s="84">
        <v>13</v>
      </c>
      <c r="G91" s="82">
        <v>252</v>
      </c>
      <c r="H91" s="85" t="s">
        <v>864</v>
      </c>
      <c r="I91" s="82" t="s">
        <v>67</v>
      </c>
      <c r="J91" s="82" t="s">
        <v>1047</v>
      </c>
      <c r="K91" s="82" t="s">
        <v>887</v>
      </c>
      <c r="L91" s="86">
        <v>32</v>
      </c>
      <c r="M91" s="87">
        <v>9.9537037037037042E-3</v>
      </c>
      <c r="N91" s="88">
        <v>1.3271604938271606E-3</v>
      </c>
      <c r="O91" s="87">
        <v>4.9521990740739041E-4</v>
      </c>
      <c r="P91" s="86">
        <v>10</v>
      </c>
      <c r="Q91" s="87">
        <v>2.8125034722222234E-2</v>
      </c>
      <c r="R91" s="89">
        <v>32.592552354873625</v>
      </c>
      <c r="S91" s="87">
        <v>6.4479166666667198E-4</v>
      </c>
      <c r="T91" s="86">
        <v>17</v>
      </c>
      <c r="U91" s="87">
        <v>1.6619907407407403E-2</v>
      </c>
      <c r="V91" s="88">
        <v>3.1656966490299816E-3</v>
      </c>
      <c r="W91" s="88">
        <v>5.5838657407407399E-2</v>
      </c>
      <c r="X91" s="111">
        <f t="shared" si="5"/>
        <v>764</v>
      </c>
      <c r="Z91" s="25" t="str">
        <f t="shared" si="4"/>
        <v>Vitalijus Petrulis</v>
      </c>
    </row>
    <row r="92" spans="1:26" x14ac:dyDescent="0.25">
      <c r="A92" s="82" t="s">
        <v>906</v>
      </c>
      <c r="B92" s="82" t="s">
        <v>1048</v>
      </c>
      <c r="C92" s="83">
        <v>36493</v>
      </c>
      <c r="D92" s="82">
        <v>15</v>
      </c>
      <c r="E92" s="84" t="s">
        <v>864</v>
      </c>
      <c r="F92" s="84">
        <v>14</v>
      </c>
      <c r="G92" s="82">
        <v>281</v>
      </c>
      <c r="H92" s="85" t="s">
        <v>864</v>
      </c>
      <c r="I92" s="82" t="s">
        <v>67</v>
      </c>
      <c r="J92" s="82" t="s">
        <v>82</v>
      </c>
      <c r="K92" s="82" t="s">
        <v>1049</v>
      </c>
      <c r="L92" s="86">
        <v>8</v>
      </c>
      <c r="M92" s="87">
        <v>7.8819444444444432E-3</v>
      </c>
      <c r="N92" s="88">
        <v>1.0509259259259256E-3</v>
      </c>
      <c r="O92" s="87">
        <v>5.3495370370371109E-4</v>
      </c>
      <c r="P92" s="86">
        <v>16</v>
      </c>
      <c r="Q92" s="87">
        <v>2.8574074074074071E-2</v>
      </c>
      <c r="R92" s="89">
        <v>32.080362929358394</v>
      </c>
      <c r="S92" s="87">
        <v>6.9092592592591429E-4</v>
      </c>
      <c r="T92" s="86">
        <v>48</v>
      </c>
      <c r="U92" s="87">
        <v>1.8252662037037043E-2</v>
      </c>
      <c r="V92" s="88">
        <v>3.4766975308641985E-3</v>
      </c>
      <c r="W92" s="88">
        <v>5.5934560185185181E-2</v>
      </c>
      <c r="X92" s="111">
        <f t="shared" si="5"/>
        <v>762</v>
      </c>
      <c r="Z92" s="25" t="str">
        <f t="shared" si="4"/>
        <v>Marius Skaisgirys</v>
      </c>
    </row>
    <row r="93" spans="1:26" x14ac:dyDescent="0.25">
      <c r="A93" s="82" t="s">
        <v>966</v>
      </c>
      <c r="B93" s="82" t="s">
        <v>1050</v>
      </c>
      <c r="C93" s="83">
        <v>26095</v>
      </c>
      <c r="D93" s="82">
        <v>16</v>
      </c>
      <c r="E93" s="84">
        <v>4</v>
      </c>
      <c r="F93" s="84">
        <v>15</v>
      </c>
      <c r="G93" s="82">
        <v>264</v>
      </c>
      <c r="H93" s="85" t="s">
        <v>1029</v>
      </c>
      <c r="I93" s="82" t="s">
        <v>67</v>
      </c>
      <c r="J93" s="82" t="s">
        <v>8</v>
      </c>
      <c r="K93" s="82" t="s">
        <v>864</v>
      </c>
      <c r="L93" s="86">
        <v>29</v>
      </c>
      <c r="M93" s="87">
        <v>9.8379629629629633E-3</v>
      </c>
      <c r="N93" s="88">
        <v>1.3117283950617284E-3</v>
      </c>
      <c r="O93" s="87">
        <v>4.1299768518519853E-4</v>
      </c>
      <c r="P93" s="86">
        <v>7</v>
      </c>
      <c r="Q93" s="87">
        <v>2.7887465277777759E-2</v>
      </c>
      <c r="R93" s="89">
        <v>32.870203782812638</v>
      </c>
      <c r="S93" s="87">
        <v>4.7091435185186992E-4</v>
      </c>
      <c r="T93" s="86">
        <v>26</v>
      </c>
      <c r="U93" s="87">
        <v>1.7340694444444443E-2</v>
      </c>
      <c r="V93" s="88">
        <v>3.3029894179894179E-3</v>
      </c>
      <c r="W93" s="88">
        <v>5.5950034722222236E-2</v>
      </c>
      <c r="X93" s="111">
        <f t="shared" si="5"/>
        <v>762</v>
      </c>
      <c r="Z93" s="25" t="str">
        <f t="shared" si="4"/>
        <v>Darius Tijūnonis</v>
      </c>
    </row>
    <row r="94" spans="1:26" x14ac:dyDescent="0.25">
      <c r="A94" s="82" t="s">
        <v>1051</v>
      </c>
      <c r="B94" s="82" t="s">
        <v>1052</v>
      </c>
      <c r="C94" s="83">
        <v>23477</v>
      </c>
      <c r="D94" s="82">
        <v>17</v>
      </c>
      <c r="E94" s="84">
        <v>1</v>
      </c>
      <c r="F94" s="84">
        <v>16</v>
      </c>
      <c r="G94" s="82">
        <v>201</v>
      </c>
      <c r="H94" s="85" t="s">
        <v>1053</v>
      </c>
      <c r="I94" s="82" t="s">
        <v>67</v>
      </c>
      <c r="J94" s="82" t="s">
        <v>17</v>
      </c>
      <c r="K94" s="82" t="s">
        <v>898</v>
      </c>
      <c r="L94" s="86">
        <v>30</v>
      </c>
      <c r="M94" s="87">
        <v>9.8611111111111104E-3</v>
      </c>
      <c r="N94" s="88">
        <v>1.3148148148148149E-3</v>
      </c>
      <c r="O94" s="87">
        <v>5.6130787037038388E-4</v>
      </c>
      <c r="P94" s="86">
        <v>6</v>
      </c>
      <c r="Q94" s="87">
        <v>2.7857824074074083E-2</v>
      </c>
      <c r="R94" s="89">
        <v>32.905178244691534</v>
      </c>
      <c r="S94" s="87">
        <v>3.9259259259258328E-4</v>
      </c>
      <c r="T94" s="86">
        <v>29</v>
      </c>
      <c r="U94" s="87">
        <v>1.742068287037038E-2</v>
      </c>
      <c r="V94" s="88">
        <v>3.3182253086419772E-3</v>
      </c>
      <c r="W94" s="88">
        <v>5.6093518518518543E-2</v>
      </c>
      <c r="X94" s="111">
        <f t="shared" si="5"/>
        <v>760</v>
      </c>
      <c r="Z94" s="25" t="str">
        <f t="shared" si="4"/>
        <v>Romutis Ančlauskas</v>
      </c>
    </row>
    <row r="95" spans="1:26" x14ac:dyDescent="0.25">
      <c r="A95" s="82" t="s">
        <v>1035</v>
      </c>
      <c r="B95" s="82" t="s">
        <v>1054</v>
      </c>
      <c r="C95" s="83">
        <v>33657</v>
      </c>
      <c r="D95" s="82">
        <v>18</v>
      </c>
      <c r="E95" s="84" t="s">
        <v>864</v>
      </c>
      <c r="F95" s="84">
        <v>17</v>
      </c>
      <c r="G95" s="82">
        <v>226</v>
      </c>
      <c r="H95" s="85" t="s">
        <v>864</v>
      </c>
      <c r="I95" s="82" t="s">
        <v>67</v>
      </c>
      <c r="J95" s="82" t="s">
        <v>8</v>
      </c>
      <c r="K95" s="82" t="s">
        <v>924</v>
      </c>
      <c r="L95" s="86">
        <v>38</v>
      </c>
      <c r="M95" s="87">
        <v>1.0474537037037037E-2</v>
      </c>
      <c r="N95" s="88">
        <v>1.396604938271605E-3</v>
      </c>
      <c r="O95" s="87">
        <v>8.4910879629629399E-4</v>
      </c>
      <c r="P95" s="86">
        <v>21</v>
      </c>
      <c r="Q95" s="87">
        <v>2.8860925925925943E-2</v>
      </c>
      <c r="R95" s="89">
        <v>31.761512746312118</v>
      </c>
      <c r="S95" s="87">
        <v>9.3201388888886072E-4</v>
      </c>
      <c r="T95" s="86">
        <v>7</v>
      </c>
      <c r="U95" s="87">
        <v>1.5197453703703734E-2</v>
      </c>
      <c r="V95" s="88">
        <v>2.8947530864197588E-3</v>
      </c>
      <c r="W95" s="88">
        <v>5.631403935185187E-2</v>
      </c>
      <c r="X95" s="111">
        <f t="shared" si="5"/>
        <v>757</v>
      </c>
      <c r="Z95" s="25" t="str">
        <f t="shared" si="4"/>
        <v>Vilius Jaujininkas</v>
      </c>
    </row>
    <row r="96" spans="1:26" x14ac:dyDescent="0.25">
      <c r="A96" s="82" t="s">
        <v>1055</v>
      </c>
      <c r="B96" s="82" t="s">
        <v>1056</v>
      </c>
      <c r="C96" s="83">
        <v>30327</v>
      </c>
      <c r="D96" s="82">
        <v>19</v>
      </c>
      <c r="E96" s="84" t="s">
        <v>864</v>
      </c>
      <c r="F96" s="84">
        <v>18</v>
      </c>
      <c r="G96" s="82">
        <v>215</v>
      </c>
      <c r="H96" s="85" t="s">
        <v>864</v>
      </c>
      <c r="I96" s="82" t="s">
        <v>67</v>
      </c>
      <c r="J96" s="82" t="s">
        <v>8</v>
      </c>
      <c r="K96" s="82" t="s">
        <v>924</v>
      </c>
      <c r="L96" s="86">
        <v>25</v>
      </c>
      <c r="M96" s="87">
        <v>9.5601851851851855E-3</v>
      </c>
      <c r="N96" s="88">
        <v>1.2746913580246914E-3</v>
      </c>
      <c r="O96" s="87">
        <v>5.8854166666667818E-4</v>
      </c>
      <c r="P96" s="86">
        <v>12</v>
      </c>
      <c r="Q96" s="87">
        <v>2.8233831018518521E-2</v>
      </c>
      <c r="R96" s="89">
        <v>32.466960153775325</v>
      </c>
      <c r="S96" s="87">
        <v>5.1208333333332967E-4</v>
      </c>
      <c r="T96" s="86">
        <v>30</v>
      </c>
      <c r="U96" s="87">
        <v>1.7554895833333334E-2</v>
      </c>
      <c r="V96" s="88">
        <v>3.3437896825396825E-3</v>
      </c>
      <c r="W96" s="88">
        <v>5.6449537037037048E-2</v>
      </c>
      <c r="X96" s="111">
        <f t="shared" si="5"/>
        <v>756</v>
      </c>
      <c r="Z96" s="25" t="str">
        <f t="shared" si="4"/>
        <v>Vitalis Gricius</v>
      </c>
    </row>
    <row r="97" spans="1:26" x14ac:dyDescent="0.25">
      <c r="A97" s="82" t="s">
        <v>1057</v>
      </c>
      <c r="B97" s="82" t="s">
        <v>1058</v>
      </c>
      <c r="C97" s="83">
        <v>37976</v>
      </c>
      <c r="D97" s="82">
        <v>20</v>
      </c>
      <c r="E97" s="84" t="s">
        <v>864</v>
      </c>
      <c r="F97" s="84">
        <v>2</v>
      </c>
      <c r="G97" s="82">
        <v>274</v>
      </c>
      <c r="H97" s="85" t="s">
        <v>864</v>
      </c>
      <c r="I97" s="82" t="s">
        <v>71</v>
      </c>
      <c r="J97" s="82" t="s">
        <v>32</v>
      </c>
      <c r="K97" s="82" t="s">
        <v>31</v>
      </c>
      <c r="L97" s="86">
        <v>13</v>
      </c>
      <c r="M97" s="87">
        <v>8.4606481481481494E-3</v>
      </c>
      <c r="N97" s="88">
        <v>1.1280864197530866E-3</v>
      </c>
      <c r="O97" s="87">
        <v>4.4146990740739911E-4</v>
      </c>
      <c r="P97" s="86">
        <v>34</v>
      </c>
      <c r="Q97" s="87">
        <v>3.0208101851851854E-2</v>
      </c>
      <c r="R97" s="89">
        <v>30.345060115403182</v>
      </c>
      <c r="S97" s="87">
        <v>3.5598379629628307E-4</v>
      </c>
      <c r="T97" s="86">
        <v>25</v>
      </c>
      <c r="U97" s="87">
        <v>1.7199340277777808E-2</v>
      </c>
      <c r="V97" s="88">
        <v>3.2760648148148206E-3</v>
      </c>
      <c r="W97" s="88">
        <v>5.6665543981481492E-2</v>
      </c>
      <c r="X97" s="111">
        <f t="shared" si="5"/>
        <v>753</v>
      </c>
      <c r="Z97" s="25" t="str">
        <f t="shared" si="4"/>
        <v>Beatričė Vinciūnaitė</v>
      </c>
    </row>
    <row r="98" spans="1:26" x14ac:dyDescent="0.25">
      <c r="A98" s="82" t="s">
        <v>981</v>
      </c>
      <c r="B98" s="82" t="s">
        <v>1059</v>
      </c>
      <c r="C98" s="83">
        <v>31240</v>
      </c>
      <c r="D98" s="82">
        <v>21</v>
      </c>
      <c r="E98" s="84" t="s">
        <v>864</v>
      </c>
      <c r="F98" s="84">
        <v>19</v>
      </c>
      <c r="G98" s="82">
        <v>262</v>
      </c>
      <c r="H98" s="85" t="s">
        <v>864</v>
      </c>
      <c r="I98" s="82" t="s">
        <v>67</v>
      </c>
      <c r="J98" s="82" t="s">
        <v>8</v>
      </c>
      <c r="K98" s="82" t="s">
        <v>864</v>
      </c>
      <c r="L98" s="86">
        <v>22</v>
      </c>
      <c r="M98" s="87">
        <v>8.9120370370370378E-3</v>
      </c>
      <c r="N98" s="88">
        <v>1.1882716049382716E-3</v>
      </c>
      <c r="O98" s="87">
        <v>5.2233796296297097E-4</v>
      </c>
      <c r="P98" s="86">
        <v>38</v>
      </c>
      <c r="Q98" s="87">
        <v>3.0509143518518522E-2</v>
      </c>
      <c r="R98" s="89">
        <v>30.045637502418444</v>
      </c>
      <c r="S98" s="87">
        <v>3.7164351851851074E-4</v>
      </c>
      <c r="T98" s="86">
        <v>23</v>
      </c>
      <c r="U98" s="87">
        <v>1.6983055555555571E-2</v>
      </c>
      <c r="V98" s="88">
        <v>3.2348677248677277E-3</v>
      </c>
      <c r="W98" s="88">
        <v>5.7298217592592612E-2</v>
      </c>
      <c r="X98" s="111">
        <f t="shared" si="5"/>
        <v>744</v>
      </c>
      <c r="Z98" s="25" t="str">
        <f t="shared" si="4"/>
        <v>Linas Tarasonis</v>
      </c>
    </row>
    <row r="99" spans="1:26" x14ac:dyDescent="0.25">
      <c r="A99" s="82" t="s">
        <v>963</v>
      </c>
      <c r="B99" s="82" t="s">
        <v>1060</v>
      </c>
      <c r="C99" s="83">
        <v>26629</v>
      </c>
      <c r="D99" s="82">
        <v>22</v>
      </c>
      <c r="E99" s="84">
        <v>5</v>
      </c>
      <c r="F99" s="84">
        <v>20</v>
      </c>
      <c r="G99" s="82">
        <v>205</v>
      </c>
      <c r="H99" s="85" t="s">
        <v>1029</v>
      </c>
      <c r="I99" s="82" t="s">
        <v>67</v>
      </c>
      <c r="J99" s="82" t="s">
        <v>713</v>
      </c>
      <c r="K99" s="82" t="s">
        <v>864</v>
      </c>
      <c r="L99" s="86">
        <v>18</v>
      </c>
      <c r="M99" s="87">
        <v>8.6689814814814806E-3</v>
      </c>
      <c r="N99" s="88">
        <v>1.155864197530864E-3</v>
      </c>
      <c r="O99" s="87">
        <v>6.6585648148145826E-4</v>
      </c>
      <c r="P99" s="86">
        <v>27</v>
      </c>
      <c r="Q99" s="87">
        <v>2.9881250000000012E-2</v>
      </c>
      <c r="R99" s="89">
        <v>30.676985288991133</v>
      </c>
      <c r="S99" s="87">
        <v>8.1636574074073209E-4</v>
      </c>
      <c r="T99" s="86">
        <v>27</v>
      </c>
      <c r="U99" s="87">
        <v>1.7365659722222232E-2</v>
      </c>
      <c r="V99" s="88">
        <v>3.3077447089947106E-3</v>
      </c>
      <c r="W99" s="88">
        <v>5.7398113425925913E-2</v>
      </c>
      <c r="X99" s="111">
        <f t="shared" si="5"/>
        <v>743</v>
      </c>
      <c r="Z99" s="25" t="str">
        <f t="shared" si="4"/>
        <v>Tomas Bulotas</v>
      </c>
    </row>
    <row r="100" spans="1:26" x14ac:dyDescent="0.25">
      <c r="A100" s="82" t="s">
        <v>1061</v>
      </c>
      <c r="B100" s="82" t="s">
        <v>1062</v>
      </c>
      <c r="C100" s="83">
        <v>34630</v>
      </c>
      <c r="D100" s="82">
        <v>23</v>
      </c>
      <c r="E100" s="84" t="s">
        <v>864</v>
      </c>
      <c r="F100" s="84">
        <v>21</v>
      </c>
      <c r="G100" s="82">
        <v>228</v>
      </c>
      <c r="H100" s="85" t="s">
        <v>864</v>
      </c>
      <c r="I100" s="82" t="s">
        <v>67</v>
      </c>
      <c r="J100" s="82" t="s">
        <v>17</v>
      </c>
      <c r="K100" s="82" t="s">
        <v>864</v>
      </c>
      <c r="L100" s="86">
        <v>51</v>
      </c>
      <c r="M100" s="87">
        <v>1.1435185185185185E-2</v>
      </c>
      <c r="N100" s="88">
        <v>1.5246913580246914E-3</v>
      </c>
      <c r="O100" s="87">
        <v>5.7207175925926002E-4</v>
      </c>
      <c r="P100" s="86">
        <v>25</v>
      </c>
      <c r="Q100" s="87">
        <v>2.9634722222222229E-2</v>
      </c>
      <c r="R100" s="89">
        <v>30.932183530955609</v>
      </c>
      <c r="S100" s="87">
        <v>4.7133101851851156E-4</v>
      </c>
      <c r="T100" s="86">
        <v>9</v>
      </c>
      <c r="U100" s="87">
        <v>1.5414849537037034E-2</v>
      </c>
      <c r="V100" s="88">
        <v>2.9361618165784828E-3</v>
      </c>
      <c r="W100" s="88">
        <v>5.7528159722222222E-2</v>
      </c>
      <c r="X100" s="111">
        <f t="shared" si="5"/>
        <v>741</v>
      </c>
      <c r="Z100" s="25" t="str">
        <f t="shared" si="4"/>
        <v>Martynas Judickas</v>
      </c>
    </row>
    <row r="101" spans="1:26" x14ac:dyDescent="0.25">
      <c r="A101" s="82" t="s">
        <v>913</v>
      </c>
      <c r="B101" s="82" t="s">
        <v>1063</v>
      </c>
      <c r="C101" s="83">
        <v>31088</v>
      </c>
      <c r="D101" s="82">
        <v>24</v>
      </c>
      <c r="E101" s="84" t="s">
        <v>864</v>
      </c>
      <c r="F101" s="84">
        <v>22</v>
      </c>
      <c r="G101" s="82">
        <v>263</v>
      </c>
      <c r="H101" s="85" t="s">
        <v>864</v>
      </c>
      <c r="I101" s="82" t="s">
        <v>67</v>
      </c>
      <c r="J101" s="82" t="s">
        <v>1064</v>
      </c>
      <c r="K101" s="82" t="s">
        <v>976</v>
      </c>
      <c r="L101" s="86">
        <v>34</v>
      </c>
      <c r="M101" s="87">
        <v>9.9768518518518531E-3</v>
      </c>
      <c r="N101" s="88">
        <v>1.330246913580247E-3</v>
      </c>
      <c r="O101" s="87">
        <v>5.26886574074098E-4</v>
      </c>
      <c r="P101" s="86">
        <v>19</v>
      </c>
      <c r="Q101" s="87">
        <v>2.8756793981481468E-2</v>
      </c>
      <c r="R101" s="89">
        <v>31.876525152872503</v>
      </c>
      <c r="S101" s="87">
        <v>6.7587962962964432E-4</v>
      </c>
      <c r="T101" s="86">
        <v>35</v>
      </c>
      <c r="U101" s="87">
        <v>1.7813541666666655E-2</v>
      </c>
      <c r="V101" s="88">
        <v>3.3930555555555532E-3</v>
      </c>
      <c r="W101" s="88">
        <v>5.774995370370372E-2</v>
      </c>
      <c r="X101" s="111">
        <f t="shared" si="5"/>
        <v>739</v>
      </c>
      <c r="Z101" s="25" t="str">
        <f t="shared" si="4"/>
        <v>Vaidas Telšinskas</v>
      </c>
    </row>
    <row r="102" spans="1:26" x14ac:dyDescent="0.25">
      <c r="A102" s="82" t="s">
        <v>1065</v>
      </c>
      <c r="B102" s="82" t="s">
        <v>1066</v>
      </c>
      <c r="C102" s="83">
        <v>37932</v>
      </c>
      <c r="D102" s="82">
        <v>25</v>
      </c>
      <c r="E102" s="84" t="s">
        <v>864</v>
      </c>
      <c r="F102" s="84">
        <v>3</v>
      </c>
      <c r="G102" s="82">
        <v>213</v>
      </c>
      <c r="H102" s="85" t="s">
        <v>864</v>
      </c>
      <c r="I102" s="82" t="s">
        <v>71</v>
      </c>
      <c r="J102" s="82" t="s">
        <v>1067</v>
      </c>
      <c r="K102" s="82" t="s">
        <v>1068</v>
      </c>
      <c r="L102" s="86">
        <v>2</v>
      </c>
      <c r="M102" s="87">
        <v>6.9675925925925921E-3</v>
      </c>
      <c r="N102" s="88">
        <v>9.2901234567901222E-4</v>
      </c>
      <c r="O102" s="87">
        <v>4.0806712962961067E-4</v>
      </c>
      <c r="P102" s="86">
        <v>53</v>
      </c>
      <c r="Q102" s="87">
        <v>3.2871296296296287E-2</v>
      </c>
      <c r="R102" s="89">
        <v>27.886538407368814</v>
      </c>
      <c r="S102" s="87">
        <v>4.5887731481483729E-4</v>
      </c>
      <c r="T102" s="86">
        <v>34</v>
      </c>
      <c r="U102" s="87">
        <v>1.7789351851851848E-2</v>
      </c>
      <c r="V102" s="88">
        <v>3.3884479717813045E-3</v>
      </c>
      <c r="W102" s="88">
        <v>5.8495185185185178E-2</v>
      </c>
      <c r="X102" s="111">
        <f t="shared" si="5"/>
        <v>729</v>
      </c>
      <c r="Z102" s="25" t="str">
        <f t="shared" si="4"/>
        <v>Rugilė Girštautaitė</v>
      </c>
    </row>
    <row r="103" spans="1:26" x14ac:dyDescent="0.25">
      <c r="A103" s="82" t="s">
        <v>994</v>
      </c>
      <c r="B103" s="82" t="s">
        <v>1069</v>
      </c>
      <c r="C103" s="83">
        <v>32584</v>
      </c>
      <c r="D103" s="82">
        <v>26</v>
      </c>
      <c r="E103" s="84" t="s">
        <v>864</v>
      </c>
      <c r="F103" s="84">
        <v>23</v>
      </c>
      <c r="G103" s="82">
        <v>235</v>
      </c>
      <c r="H103" s="85" t="s">
        <v>864</v>
      </c>
      <c r="I103" s="82" t="s">
        <v>67</v>
      </c>
      <c r="J103" s="82" t="s">
        <v>1031</v>
      </c>
      <c r="K103" s="82" t="s">
        <v>864</v>
      </c>
      <c r="L103" s="86">
        <v>57</v>
      </c>
      <c r="M103" s="87">
        <v>1.1828703703703704E-2</v>
      </c>
      <c r="N103" s="88">
        <v>1.5771604938271608E-3</v>
      </c>
      <c r="O103" s="87">
        <v>6.0192129629628444E-4</v>
      </c>
      <c r="P103" s="86">
        <v>40</v>
      </c>
      <c r="Q103" s="87">
        <v>3.0627974537037028E-2</v>
      </c>
      <c r="R103" s="89">
        <v>29.929065846590117</v>
      </c>
      <c r="S103" s="87">
        <v>8.5486111111113261E-4</v>
      </c>
      <c r="T103" s="86">
        <v>3</v>
      </c>
      <c r="U103" s="87">
        <v>1.4776620370370364E-2</v>
      </c>
      <c r="V103" s="88">
        <v>2.8145943562610217E-3</v>
      </c>
      <c r="W103" s="88">
        <v>5.8690081018518511E-2</v>
      </c>
      <c r="X103" s="111">
        <f t="shared" si="5"/>
        <v>727</v>
      </c>
      <c r="Z103" s="25" t="str">
        <f t="shared" si="4"/>
        <v>Benas Kentra</v>
      </c>
    </row>
    <row r="104" spans="1:26" x14ac:dyDescent="0.25">
      <c r="A104" s="82" t="s">
        <v>1013</v>
      </c>
      <c r="B104" s="82" t="s">
        <v>1070</v>
      </c>
      <c r="C104" s="83">
        <v>30943</v>
      </c>
      <c r="D104" s="82">
        <v>27</v>
      </c>
      <c r="E104" s="84" t="s">
        <v>864</v>
      </c>
      <c r="F104" s="84">
        <v>24</v>
      </c>
      <c r="G104" s="82">
        <v>230</v>
      </c>
      <c r="H104" s="85" t="s">
        <v>864</v>
      </c>
      <c r="I104" s="82" t="s">
        <v>67</v>
      </c>
      <c r="J104" s="82" t="s">
        <v>17</v>
      </c>
      <c r="K104" s="82" t="s">
        <v>710</v>
      </c>
      <c r="L104" s="86">
        <v>31</v>
      </c>
      <c r="M104" s="87">
        <v>9.9074074074074082E-3</v>
      </c>
      <c r="N104" s="88">
        <v>1.3209876543209878E-3</v>
      </c>
      <c r="O104" s="87">
        <v>6.603009259259357E-4</v>
      </c>
      <c r="P104" s="86">
        <v>43</v>
      </c>
      <c r="Q104" s="87">
        <v>3.1389085648148143E-2</v>
      </c>
      <c r="R104" s="89">
        <v>29.203356763619112</v>
      </c>
      <c r="S104" s="87">
        <v>4.3270833333333703E-4</v>
      </c>
      <c r="T104" s="86">
        <v>15</v>
      </c>
      <c r="U104" s="87">
        <v>1.6548576388888903E-2</v>
      </c>
      <c r="V104" s="88">
        <v>3.1521097883597908E-3</v>
      </c>
      <c r="W104" s="88">
        <v>5.8938078703703725E-2</v>
      </c>
      <c r="X104" s="111">
        <f t="shared" si="5"/>
        <v>724</v>
      </c>
      <c r="Z104" s="25" t="str">
        <f t="shared" si="4"/>
        <v>Mantas Juozulevičius</v>
      </c>
    </row>
    <row r="105" spans="1:26" x14ac:dyDescent="0.25">
      <c r="A105" s="82" t="s">
        <v>1071</v>
      </c>
      <c r="B105" s="82" t="s">
        <v>1072</v>
      </c>
      <c r="C105" s="83">
        <v>34465</v>
      </c>
      <c r="D105" s="82">
        <v>28</v>
      </c>
      <c r="E105" s="84" t="s">
        <v>864</v>
      </c>
      <c r="F105" s="84">
        <v>25</v>
      </c>
      <c r="G105" s="82">
        <v>273</v>
      </c>
      <c r="H105" s="85" t="s">
        <v>864</v>
      </c>
      <c r="I105" s="82" t="s">
        <v>67</v>
      </c>
      <c r="J105" s="82" t="s">
        <v>17</v>
      </c>
      <c r="K105" s="82" t="s">
        <v>931</v>
      </c>
      <c r="L105" s="86">
        <v>41</v>
      </c>
      <c r="M105" s="87">
        <v>1.064814814814815E-2</v>
      </c>
      <c r="N105" s="88">
        <v>1.4197530864197532E-3</v>
      </c>
      <c r="O105" s="87">
        <v>8.4490740740740533E-4</v>
      </c>
      <c r="P105" s="86">
        <v>17</v>
      </c>
      <c r="Q105" s="87">
        <v>2.866516203703702E-2</v>
      </c>
      <c r="R105" s="89">
        <v>31.97842264007722</v>
      </c>
      <c r="S105" s="87">
        <v>4.8996527777778187E-4</v>
      </c>
      <c r="T105" s="86">
        <v>50</v>
      </c>
      <c r="U105" s="87">
        <v>1.8326423611111115E-2</v>
      </c>
      <c r="V105" s="88">
        <v>3.4907473544973553E-3</v>
      </c>
      <c r="W105" s="88">
        <v>5.8974606481481472E-2</v>
      </c>
      <c r="X105" s="111">
        <f t="shared" si="5"/>
        <v>723</v>
      </c>
      <c r="Z105" s="25" t="str">
        <f t="shared" si="4"/>
        <v>Martinas Venskaitis</v>
      </c>
    </row>
    <row r="106" spans="1:26" x14ac:dyDescent="0.25">
      <c r="A106" s="82" t="s">
        <v>963</v>
      </c>
      <c r="B106" s="82" t="s">
        <v>1073</v>
      </c>
      <c r="C106" s="83">
        <v>28999</v>
      </c>
      <c r="D106" s="82">
        <v>29</v>
      </c>
      <c r="E106" s="84" t="s">
        <v>864</v>
      </c>
      <c r="F106" s="84">
        <v>26</v>
      </c>
      <c r="G106" s="82">
        <v>210</v>
      </c>
      <c r="H106" s="85" t="s">
        <v>864</v>
      </c>
      <c r="I106" s="82" t="s">
        <v>67</v>
      </c>
      <c r="J106" s="82" t="s">
        <v>8</v>
      </c>
      <c r="K106" s="82" t="s">
        <v>965</v>
      </c>
      <c r="L106" s="86">
        <v>37</v>
      </c>
      <c r="M106" s="87">
        <v>1.0254629629629629E-2</v>
      </c>
      <c r="N106" s="88">
        <v>1.3672839506172838E-3</v>
      </c>
      <c r="O106" s="87">
        <v>5.3287037037037799E-4</v>
      </c>
      <c r="P106" s="86">
        <v>13</v>
      </c>
      <c r="Q106" s="87">
        <v>2.8275659722222207E-2</v>
      </c>
      <c r="R106" s="89">
        <v>32.418931182222657</v>
      </c>
      <c r="S106" s="87">
        <v>6.4358796296298815E-4</v>
      </c>
      <c r="T106" s="86">
        <v>60</v>
      </c>
      <c r="U106" s="87">
        <v>1.9294872685185177E-2</v>
      </c>
      <c r="V106" s="88">
        <v>3.6752138447971767E-3</v>
      </c>
      <c r="W106" s="88">
        <v>5.9001620370370378E-2</v>
      </c>
      <c r="X106" s="111">
        <f t="shared" si="5"/>
        <v>723</v>
      </c>
      <c r="Z106" s="25" t="str">
        <f t="shared" si="4"/>
        <v>Tomas Gedvilas</v>
      </c>
    </row>
    <row r="107" spans="1:26" x14ac:dyDescent="0.25">
      <c r="A107" s="82" t="s">
        <v>1074</v>
      </c>
      <c r="B107" s="82" t="s">
        <v>1075</v>
      </c>
      <c r="C107" s="83">
        <v>30044</v>
      </c>
      <c r="D107" s="82">
        <v>30</v>
      </c>
      <c r="E107" s="84" t="s">
        <v>864</v>
      </c>
      <c r="F107" s="84">
        <v>27</v>
      </c>
      <c r="G107" s="82">
        <v>233</v>
      </c>
      <c r="H107" s="85" t="s">
        <v>864</v>
      </c>
      <c r="I107" s="82" t="s">
        <v>67</v>
      </c>
      <c r="J107" s="82" t="s">
        <v>8</v>
      </c>
      <c r="K107" s="82" t="s">
        <v>1076</v>
      </c>
      <c r="L107" s="86">
        <v>62</v>
      </c>
      <c r="M107" s="87">
        <v>1.224537037037037E-2</v>
      </c>
      <c r="N107" s="88">
        <v>1.632716049382716E-3</v>
      </c>
      <c r="O107" s="87">
        <v>5.2936342592592445E-4</v>
      </c>
      <c r="P107" s="86">
        <v>20</v>
      </c>
      <c r="Q107" s="87">
        <v>2.876909722222222E-2</v>
      </c>
      <c r="R107" s="89">
        <v>31.862893005853604</v>
      </c>
      <c r="S107" s="87">
        <v>7.4120370370373001E-4</v>
      </c>
      <c r="T107" s="86">
        <v>19</v>
      </c>
      <c r="U107" s="87">
        <v>1.6722951388888879E-2</v>
      </c>
      <c r="V107" s="88">
        <v>3.1853240740740722E-3</v>
      </c>
      <c r="W107" s="88">
        <v>5.9007986111111126E-2</v>
      </c>
      <c r="X107" s="111">
        <f t="shared" si="5"/>
        <v>723</v>
      </c>
      <c r="Z107" s="25" t="str">
        <f t="shared" si="4"/>
        <v>Nedas Kardelis</v>
      </c>
    </row>
    <row r="108" spans="1:26" x14ac:dyDescent="0.25">
      <c r="A108" s="82" t="s">
        <v>1077</v>
      </c>
      <c r="B108" s="82" t="s">
        <v>1078</v>
      </c>
      <c r="C108" s="83">
        <v>27774</v>
      </c>
      <c r="D108" s="82">
        <v>31</v>
      </c>
      <c r="E108" s="84">
        <v>6</v>
      </c>
      <c r="F108" s="84">
        <v>28</v>
      </c>
      <c r="G108" s="82">
        <v>267</v>
      </c>
      <c r="H108" s="85" t="s">
        <v>1029</v>
      </c>
      <c r="I108" s="82" t="s">
        <v>67</v>
      </c>
      <c r="J108" s="82" t="s">
        <v>17</v>
      </c>
      <c r="K108" s="82" t="s">
        <v>898</v>
      </c>
      <c r="L108" s="86">
        <v>10</v>
      </c>
      <c r="M108" s="87">
        <v>8.0439814814814818E-3</v>
      </c>
      <c r="N108" s="88">
        <v>1.072530864197531E-3</v>
      </c>
      <c r="O108" s="87">
        <v>4.3402777777776236E-4</v>
      </c>
      <c r="P108" s="86">
        <v>63</v>
      </c>
      <c r="Q108" s="87">
        <v>3.4226469907407422E-2</v>
      </c>
      <c r="R108" s="89">
        <v>26.782390037491954</v>
      </c>
      <c r="S108" s="87">
        <v>5.6026620370369651E-4</v>
      </c>
      <c r="T108" s="86">
        <v>13</v>
      </c>
      <c r="U108" s="87">
        <v>1.5918553240740735E-2</v>
      </c>
      <c r="V108" s="88">
        <v>3.0321053791887115E-3</v>
      </c>
      <c r="W108" s="88">
        <v>5.9183298611111101E-2</v>
      </c>
      <c r="X108" s="111">
        <f t="shared" si="5"/>
        <v>721</v>
      </c>
      <c r="Z108" s="25" t="str">
        <f t="shared" si="4"/>
        <v>Daivis Urba</v>
      </c>
    </row>
    <row r="109" spans="1:26" x14ac:dyDescent="0.25">
      <c r="A109" s="82" t="s">
        <v>1079</v>
      </c>
      <c r="B109" s="82" t="s">
        <v>1080</v>
      </c>
      <c r="C109" s="83">
        <v>32197</v>
      </c>
      <c r="D109" s="82">
        <v>32</v>
      </c>
      <c r="E109" s="84" t="s">
        <v>864</v>
      </c>
      <c r="F109" s="84">
        <v>29</v>
      </c>
      <c r="G109" s="82">
        <v>224</v>
      </c>
      <c r="H109" s="85" t="s">
        <v>864</v>
      </c>
      <c r="I109" s="82" t="s">
        <v>67</v>
      </c>
      <c r="J109" s="82" t="s">
        <v>8</v>
      </c>
      <c r="K109" s="82" t="s">
        <v>710</v>
      </c>
      <c r="L109" s="86">
        <v>42</v>
      </c>
      <c r="M109" s="87">
        <v>1.0706018518518517E-2</v>
      </c>
      <c r="N109" s="88">
        <v>1.4274691358024691E-3</v>
      </c>
      <c r="O109" s="87">
        <v>7.8387731481481537E-4</v>
      </c>
      <c r="P109" s="86">
        <v>26</v>
      </c>
      <c r="Q109" s="87">
        <v>2.9740821759259267E-2</v>
      </c>
      <c r="R109" s="89">
        <v>30.821833844630707</v>
      </c>
      <c r="S109" s="87">
        <v>1.1376851851851999E-3</v>
      </c>
      <c r="T109" s="86">
        <v>22</v>
      </c>
      <c r="U109" s="87">
        <v>1.6923842592592581E-2</v>
      </c>
      <c r="V109" s="88">
        <v>3.2235890652557294E-3</v>
      </c>
      <c r="W109" s="88">
        <v>5.9292245370370381E-2</v>
      </c>
      <c r="X109" s="111">
        <f t="shared" si="5"/>
        <v>719</v>
      </c>
      <c r="Z109" s="25" t="str">
        <f t="shared" si="4"/>
        <v>Mindaugas Janulionis</v>
      </c>
    </row>
    <row r="110" spans="1:26" x14ac:dyDescent="0.25">
      <c r="A110" s="82" t="s">
        <v>1081</v>
      </c>
      <c r="B110" s="82" t="s">
        <v>1082</v>
      </c>
      <c r="C110" s="83">
        <v>27450</v>
      </c>
      <c r="D110" s="82">
        <v>33</v>
      </c>
      <c r="E110" s="84">
        <v>7</v>
      </c>
      <c r="F110" s="84">
        <v>30</v>
      </c>
      <c r="G110" s="82">
        <v>244</v>
      </c>
      <c r="H110" s="85" t="s">
        <v>1029</v>
      </c>
      <c r="I110" s="82" t="s">
        <v>67</v>
      </c>
      <c r="J110" s="82" t="s">
        <v>8</v>
      </c>
      <c r="K110" s="82" t="s">
        <v>710</v>
      </c>
      <c r="L110" s="86">
        <v>55</v>
      </c>
      <c r="M110" s="87">
        <v>1.1736111111111109E-2</v>
      </c>
      <c r="N110" s="88">
        <v>1.5648148148148145E-3</v>
      </c>
      <c r="O110" s="87">
        <v>6.353356481481609E-4</v>
      </c>
      <c r="P110" s="86">
        <v>9</v>
      </c>
      <c r="Q110" s="87">
        <v>2.8082141203703684E-2</v>
      </c>
      <c r="R110" s="89">
        <v>32.642335212877917</v>
      </c>
      <c r="S110" s="87">
        <v>7.7133101851853403E-4</v>
      </c>
      <c r="T110" s="86">
        <v>52</v>
      </c>
      <c r="U110" s="87">
        <v>1.8542789351851829E-2</v>
      </c>
      <c r="V110" s="88">
        <v>3.5319598765432055E-3</v>
      </c>
      <c r="W110" s="88">
        <v>5.9767708333333315E-2</v>
      </c>
      <c r="X110" s="111">
        <f t="shared" si="5"/>
        <v>714</v>
      </c>
      <c r="Z110" s="25" t="str">
        <f t="shared" si="4"/>
        <v>Edgaras Malachovskis</v>
      </c>
    </row>
    <row r="111" spans="1:26" x14ac:dyDescent="0.25">
      <c r="A111" s="82" t="s">
        <v>1011</v>
      </c>
      <c r="B111" s="82" t="s">
        <v>1083</v>
      </c>
      <c r="C111" s="83">
        <v>37098</v>
      </c>
      <c r="D111" s="82">
        <v>34</v>
      </c>
      <c r="E111" s="84" t="s">
        <v>864</v>
      </c>
      <c r="F111" s="84">
        <v>31</v>
      </c>
      <c r="G111" s="82">
        <v>232</v>
      </c>
      <c r="H111" s="85" t="s">
        <v>864</v>
      </c>
      <c r="I111" s="82" t="s">
        <v>67</v>
      </c>
      <c r="J111" s="82" t="s">
        <v>32</v>
      </c>
      <c r="K111" s="82" t="s">
        <v>31</v>
      </c>
      <c r="L111" s="86">
        <v>28</v>
      </c>
      <c r="M111" s="87">
        <v>9.8032407407407408E-3</v>
      </c>
      <c r="N111" s="88">
        <v>1.3070987654320988E-3</v>
      </c>
      <c r="O111" s="87">
        <v>4.2827546296296537E-4</v>
      </c>
      <c r="P111" s="86">
        <v>28</v>
      </c>
      <c r="Q111" s="87">
        <v>2.9883912037037025E-2</v>
      </c>
      <c r="R111" s="89">
        <v>30.674252605568629</v>
      </c>
      <c r="S111" s="87">
        <v>6.8672453703705338E-4</v>
      </c>
      <c r="T111" s="86">
        <v>58</v>
      </c>
      <c r="U111" s="87">
        <v>1.9285266203703688E-2</v>
      </c>
      <c r="V111" s="88">
        <v>3.6733840388007027E-3</v>
      </c>
      <c r="W111" s="88">
        <v>6.0087418981481469E-2</v>
      </c>
      <c r="X111" s="111">
        <f t="shared" si="5"/>
        <v>710</v>
      </c>
      <c r="Z111" s="25" t="str">
        <f t="shared" si="4"/>
        <v>Dainius Kanaporis</v>
      </c>
    </row>
    <row r="112" spans="1:26" x14ac:dyDescent="0.25">
      <c r="A112" s="82" t="s">
        <v>1084</v>
      </c>
      <c r="B112" s="82" t="s">
        <v>1085</v>
      </c>
      <c r="C112" s="83">
        <v>36131</v>
      </c>
      <c r="D112" s="82">
        <v>35</v>
      </c>
      <c r="E112" s="84" t="s">
        <v>864</v>
      </c>
      <c r="F112" s="84">
        <v>4</v>
      </c>
      <c r="G112" s="82">
        <v>207</v>
      </c>
      <c r="H112" s="85" t="s">
        <v>864</v>
      </c>
      <c r="I112" s="82" t="s">
        <v>71</v>
      </c>
      <c r="J112" s="82" t="s">
        <v>8</v>
      </c>
      <c r="K112" s="82" t="s">
        <v>924</v>
      </c>
      <c r="L112" s="86">
        <v>9</v>
      </c>
      <c r="M112" s="87">
        <v>7.9166666666666673E-3</v>
      </c>
      <c r="N112" s="88">
        <v>1.0555555555555557E-3</v>
      </c>
      <c r="O112" s="87">
        <v>2.8109953703703283E-4</v>
      </c>
      <c r="P112" s="86">
        <v>56</v>
      </c>
      <c r="Q112" s="87">
        <v>3.3431828703703717E-2</v>
      </c>
      <c r="R112" s="89">
        <v>27.41898072016367</v>
      </c>
      <c r="S112" s="87">
        <v>2.6802083333332671E-4</v>
      </c>
      <c r="T112" s="86">
        <v>47</v>
      </c>
      <c r="U112" s="87">
        <v>1.8241504629629646E-2</v>
      </c>
      <c r="V112" s="88">
        <v>3.4745723104056469E-3</v>
      </c>
      <c r="W112" s="88">
        <v>6.0139120370370391E-2</v>
      </c>
      <c r="X112" s="111">
        <f t="shared" si="5"/>
        <v>709</v>
      </c>
      <c r="Z112" s="25" t="str">
        <f t="shared" si="4"/>
        <v>Gabija Daraškevičiūtė</v>
      </c>
    </row>
    <row r="113" spans="1:26" x14ac:dyDescent="0.25">
      <c r="A113" s="82" t="s">
        <v>1013</v>
      </c>
      <c r="B113" s="82" t="s">
        <v>1086</v>
      </c>
      <c r="C113" s="83">
        <v>34457</v>
      </c>
      <c r="D113" s="82">
        <v>36</v>
      </c>
      <c r="E113" s="84" t="s">
        <v>864</v>
      </c>
      <c r="F113" s="84">
        <v>32</v>
      </c>
      <c r="G113" s="82">
        <v>223</v>
      </c>
      <c r="H113" s="85" t="s">
        <v>864</v>
      </c>
      <c r="I113" s="82" t="s">
        <v>67</v>
      </c>
      <c r="J113" s="82" t="s">
        <v>32</v>
      </c>
      <c r="K113" s="82" t="s">
        <v>31</v>
      </c>
      <c r="L113" s="86">
        <v>23</v>
      </c>
      <c r="M113" s="87">
        <v>9.0972222222222218E-3</v>
      </c>
      <c r="N113" s="88">
        <v>1.212962962962963E-3</v>
      </c>
      <c r="O113" s="87">
        <v>3.2792824074075189E-4</v>
      </c>
      <c r="P113" s="86">
        <v>49</v>
      </c>
      <c r="Q113" s="87">
        <v>3.2582604166666654E-2</v>
      </c>
      <c r="R113" s="89">
        <v>28.133621916091485</v>
      </c>
      <c r="S113" s="87">
        <v>3.9949074074074886E-4</v>
      </c>
      <c r="T113" s="86">
        <v>44</v>
      </c>
      <c r="U113" s="87">
        <v>1.8116053240740726E-2</v>
      </c>
      <c r="V113" s="88">
        <v>3.4506768077601385E-3</v>
      </c>
      <c r="W113" s="88">
        <v>6.0523298611111102E-2</v>
      </c>
      <c r="X113" s="111">
        <f t="shared" si="5"/>
        <v>705</v>
      </c>
      <c r="Z113" s="25" t="str">
        <f t="shared" si="4"/>
        <v>Mantas Jankevičius</v>
      </c>
    </row>
    <row r="114" spans="1:26" x14ac:dyDescent="0.25">
      <c r="A114" s="82" t="s">
        <v>1087</v>
      </c>
      <c r="B114" s="82" t="s">
        <v>1088</v>
      </c>
      <c r="C114" s="83">
        <v>31640</v>
      </c>
      <c r="D114" s="82">
        <v>37</v>
      </c>
      <c r="E114" s="84" t="s">
        <v>864</v>
      </c>
      <c r="F114" s="84">
        <v>33</v>
      </c>
      <c r="G114" s="82">
        <v>219</v>
      </c>
      <c r="H114" s="85" t="s">
        <v>864</v>
      </c>
      <c r="I114" s="82" t="s">
        <v>67</v>
      </c>
      <c r="J114" s="82" t="s">
        <v>165</v>
      </c>
      <c r="K114" s="82" t="s">
        <v>1089</v>
      </c>
      <c r="L114" s="86">
        <v>70</v>
      </c>
      <c r="M114" s="87">
        <v>1.2870370370370372E-2</v>
      </c>
      <c r="N114" s="88">
        <v>1.7160493827160497E-3</v>
      </c>
      <c r="O114" s="87">
        <v>5.6550925925925866E-4</v>
      </c>
      <c r="P114" s="86">
        <v>18</v>
      </c>
      <c r="Q114" s="87">
        <v>2.8751354166666659E-2</v>
      </c>
      <c r="R114" s="89">
        <v>31.882556256408222</v>
      </c>
      <c r="S114" s="87">
        <v>3.6635416666666587E-4</v>
      </c>
      <c r="T114" s="86">
        <v>40</v>
      </c>
      <c r="U114" s="87">
        <v>1.8004861111111131E-2</v>
      </c>
      <c r="V114" s="88">
        <v>3.4294973544973582E-3</v>
      </c>
      <c r="W114" s="88">
        <v>6.0558449074074087E-2</v>
      </c>
      <c r="X114" s="111">
        <f t="shared" si="5"/>
        <v>704</v>
      </c>
      <c r="Z114" s="25" t="str">
        <f t="shared" si="4"/>
        <v>Laimis Indrišiūnas</v>
      </c>
    </row>
    <row r="115" spans="1:26" x14ac:dyDescent="0.25">
      <c r="A115" s="82" t="s">
        <v>1090</v>
      </c>
      <c r="B115" s="82" t="s">
        <v>1091</v>
      </c>
      <c r="C115" s="83">
        <v>27829</v>
      </c>
      <c r="D115" s="82">
        <v>38</v>
      </c>
      <c r="E115" s="84">
        <v>8</v>
      </c>
      <c r="F115" s="84">
        <v>34</v>
      </c>
      <c r="G115" s="82">
        <v>239</v>
      </c>
      <c r="H115" s="85" t="s">
        <v>1029</v>
      </c>
      <c r="I115" s="82" t="s">
        <v>67</v>
      </c>
      <c r="J115" s="82" t="s">
        <v>76</v>
      </c>
      <c r="K115" s="82" t="s">
        <v>748</v>
      </c>
      <c r="L115" s="86">
        <v>53</v>
      </c>
      <c r="M115" s="87">
        <v>1.1666666666666667E-2</v>
      </c>
      <c r="N115" s="88">
        <v>1.5555555555555555E-3</v>
      </c>
      <c r="O115" s="87">
        <v>6.3155092592592776E-4</v>
      </c>
      <c r="P115" s="86">
        <v>32</v>
      </c>
      <c r="Q115" s="87">
        <v>3.0136574074074093E-2</v>
      </c>
      <c r="R115" s="89">
        <v>30.417082725247695</v>
      </c>
      <c r="S115" s="87">
        <v>6.5733796296293945E-4</v>
      </c>
      <c r="T115" s="86">
        <v>31</v>
      </c>
      <c r="U115" s="87">
        <v>1.7586030092592603E-2</v>
      </c>
      <c r="V115" s="88">
        <v>3.3497200176366864E-3</v>
      </c>
      <c r="W115" s="88">
        <v>6.0678159722222229E-2</v>
      </c>
      <c r="X115" s="111">
        <f t="shared" si="5"/>
        <v>703</v>
      </c>
      <c r="Z115" s="25" t="str">
        <f t="shared" si="4"/>
        <v>Jurijus Krivičius</v>
      </c>
    </row>
    <row r="116" spans="1:26" x14ac:dyDescent="0.25">
      <c r="A116" s="82" t="s">
        <v>1092</v>
      </c>
      <c r="B116" s="82" t="s">
        <v>1093</v>
      </c>
      <c r="C116" s="83">
        <v>36705</v>
      </c>
      <c r="D116" s="82">
        <v>39</v>
      </c>
      <c r="E116" s="84" t="s">
        <v>864</v>
      </c>
      <c r="F116" s="84">
        <v>5</v>
      </c>
      <c r="G116" s="82">
        <v>248</v>
      </c>
      <c r="H116" s="85" t="s">
        <v>864</v>
      </c>
      <c r="I116" s="82" t="s">
        <v>71</v>
      </c>
      <c r="J116" s="82" t="s">
        <v>32</v>
      </c>
      <c r="K116" s="82" t="s">
        <v>31</v>
      </c>
      <c r="L116" s="86">
        <v>14</v>
      </c>
      <c r="M116" s="87">
        <v>8.4722222222222213E-3</v>
      </c>
      <c r="N116" s="88">
        <v>1.1296296296296295E-3</v>
      </c>
      <c r="O116" s="87">
        <v>2.8452546296296732E-4</v>
      </c>
      <c r="P116" s="86">
        <v>65</v>
      </c>
      <c r="Q116" s="87">
        <v>3.4422187500000007E-2</v>
      </c>
      <c r="R116" s="89">
        <v>26.630110787313168</v>
      </c>
      <c r="S116" s="87">
        <v>3.5185185185185319E-4</v>
      </c>
      <c r="T116" s="86">
        <v>28</v>
      </c>
      <c r="U116" s="87">
        <v>1.7396481481481485E-2</v>
      </c>
      <c r="V116" s="88">
        <v>3.3136155202821878E-3</v>
      </c>
      <c r="W116" s="88">
        <v>6.0927268518518533E-2</v>
      </c>
      <c r="X116" s="111">
        <f t="shared" si="5"/>
        <v>700</v>
      </c>
      <c r="Z116" s="25" t="str">
        <f t="shared" si="4"/>
        <v>Unė Narkūnaitė</v>
      </c>
    </row>
    <row r="117" spans="1:26" x14ac:dyDescent="0.25">
      <c r="A117" s="82" t="s">
        <v>1033</v>
      </c>
      <c r="B117" s="82" t="s">
        <v>1094</v>
      </c>
      <c r="C117" s="83">
        <v>30251</v>
      </c>
      <c r="D117" s="82">
        <v>40</v>
      </c>
      <c r="E117" s="84" t="s">
        <v>864</v>
      </c>
      <c r="F117" s="84">
        <v>35</v>
      </c>
      <c r="G117" s="82">
        <v>200</v>
      </c>
      <c r="H117" s="85" t="s">
        <v>864</v>
      </c>
      <c r="I117" s="82" t="s">
        <v>67</v>
      </c>
      <c r="J117" s="82" t="s">
        <v>8</v>
      </c>
      <c r="K117" s="82" t="s">
        <v>924</v>
      </c>
      <c r="L117" s="86">
        <v>65</v>
      </c>
      <c r="M117" s="87">
        <v>1.247685185185185E-2</v>
      </c>
      <c r="N117" s="88">
        <v>1.6635802469135801E-3</v>
      </c>
      <c r="O117" s="87">
        <v>6.5081018518518829E-4</v>
      </c>
      <c r="P117" s="86">
        <v>23</v>
      </c>
      <c r="Q117" s="87">
        <v>2.9371134259259274E-2</v>
      </c>
      <c r="R117" s="89">
        <v>31.20978095620147</v>
      </c>
      <c r="S117" s="87">
        <v>6.2337962962960569E-4</v>
      </c>
      <c r="T117" s="86">
        <v>37</v>
      </c>
      <c r="U117" s="87">
        <v>1.7883449074074076E-2</v>
      </c>
      <c r="V117" s="88">
        <v>3.4063712522045858E-3</v>
      </c>
      <c r="W117" s="88">
        <v>6.1005624999999994E-2</v>
      </c>
      <c r="X117" s="111">
        <f t="shared" si="5"/>
        <v>699</v>
      </c>
      <c r="Z117" s="25" t="str">
        <f t="shared" si="4"/>
        <v>Raimondas Ambrulaitis</v>
      </c>
    </row>
    <row r="118" spans="1:26" x14ac:dyDescent="0.25">
      <c r="A118" s="82" t="s">
        <v>1095</v>
      </c>
      <c r="B118" s="82" t="s">
        <v>1096</v>
      </c>
      <c r="C118" s="83">
        <v>21599</v>
      </c>
      <c r="D118" s="82">
        <v>41</v>
      </c>
      <c r="E118" s="84">
        <v>2</v>
      </c>
      <c r="F118" s="84">
        <v>36</v>
      </c>
      <c r="G118" s="82">
        <v>268</v>
      </c>
      <c r="H118" s="85" t="s">
        <v>1053</v>
      </c>
      <c r="I118" s="82" t="s">
        <v>67</v>
      </c>
      <c r="J118" s="82" t="s">
        <v>1097</v>
      </c>
      <c r="K118" s="82" t="s">
        <v>1098</v>
      </c>
      <c r="L118" s="86">
        <v>39</v>
      </c>
      <c r="M118" s="87">
        <v>1.0636574074074074E-2</v>
      </c>
      <c r="N118" s="88">
        <v>1.4182098765432099E-3</v>
      </c>
      <c r="O118" s="87">
        <v>7.560185185185031E-4</v>
      </c>
      <c r="P118" s="86">
        <v>39</v>
      </c>
      <c r="Q118" s="87">
        <v>3.050991898148149E-2</v>
      </c>
      <c r="R118" s="89">
        <v>30.044873839981449</v>
      </c>
      <c r="S118" s="87">
        <v>8.1465277777778566E-4</v>
      </c>
      <c r="T118" s="86">
        <v>51</v>
      </c>
      <c r="U118" s="87">
        <v>1.8387465277777765E-2</v>
      </c>
      <c r="V118" s="88">
        <v>3.502374338624336E-3</v>
      </c>
      <c r="W118" s="88">
        <v>6.110462962962962E-2</v>
      </c>
      <c r="X118" s="111">
        <f t="shared" si="5"/>
        <v>698</v>
      </c>
      <c r="Z118" s="25" t="str">
        <f t="shared" si="4"/>
        <v>Aloyzas Urbikas</v>
      </c>
    </row>
    <row r="119" spans="1:26" x14ac:dyDescent="0.25">
      <c r="A119" s="82" t="s">
        <v>1079</v>
      </c>
      <c r="B119" s="82" t="s">
        <v>1099</v>
      </c>
      <c r="C119" s="83">
        <v>29517</v>
      </c>
      <c r="D119" s="82">
        <v>42</v>
      </c>
      <c r="E119" s="84" t="s">
        <v>864</v>
      </c>
      <c r="F119" s="84">
        <v>37</v>
      </c>
      <c r="G119" s="82">
        <v>250</v>
      </c>
      <c r="H119" s="85" t="s">
        <v>864</v>
      </c>
      <c r="I119" s="82" t="s">
        <v>67</v>
      </c>
      <c r="J119" s="82" t="s">
        <v>8</v>
      </c>
      <c r="K119" s="82" t="s">
        <v>924</v>
      </c>
      <c r="L119" s="86">
        <v>63</v>
      </c>
      <c r="M119" s="87">
        <v>1.2395833333333335E-2</v>
      </c>
      <c r="N119" s="88">
        <v>1.652777777777778E-3</v>
      </c>
      <c r="O119" s="87">
        <v>6.8950231481480773E-4</v>
      </c>
      <c r="P119" s="86">
        <v>37</v>
      </c>
      <c r="Q119" s="87">
        <v>3.0383645833333348E-2</v>
      </c>
      <c r="R119" s="89">
        <v>30.169739066040858</v>
      </c>
      <c r="S119" s="87">
        <v>9.0972222222221455E-4</v>
      </c>
      <c r="T119" s="86">
        <v>21</v>
      </c>
      <c r="U119" s="87">
        <v>1.685582175925926E-2</v>
      </c>
      <c r="V119" s="88">
        <v>3.2106327160493827E-3</v>
      </c>
      <c r="W119" s="88">
        <v>6.1234525462962965E-2</v>
      </c>
      <c r="X119" s="111">
        <f t="shared" si="5"/>
        <v>696</v>
      </c>
      <c r="Z119" s="25" t="str">
        <f t="shared" si="4"/>
        <v>Mindaugas Pašvenskas</v>
      </c>
    </row>
    <row r="120" spans="1:26" x14ac:dyDescent="0.25">
      <c r="A120" s="82" t="s">
        <v>938</v>
      </c>
      <c r="B120" s="82" t="s">
        <v>1100</v>
      </c>
      <c r="C120" s="83">
        <v>30399</v>
      </c>
      <c r="D120" s="82">
        <v>43</v>
      </c>
      <c r="E120" s="84" t="s">
        <v>864</v>
      </c>
      <c r="F120" s="84">
        <v>38</v>
      </c>
      <c r="G120" s="82">
        <v>222</v>
      </c>
      <c r="H120" s="85" t="s">
        <v>864</v>
      </c>
      <c r="I120" s="82" t="s">
        <v>67</v>
      </c>
      <c r="J120" s="82" t="s">
        <v>1101</v>
      </c>
      <c r="K120" s="82" t="s">
        <v>864</v>
      </c>
      <c r="L120" s="86">
        <v>47</v>
      </c>
      <c r="M120" s="87">
        <v>1.1331018518518518E-2</v>
      </c>
      <c r="N120" s="88">
        <v>1.5108024691358024E-3</v>
      </c>
      <c r="O120" s="87">
        <v>4.3179398148147918E-4</v>
      </c>
      <c r="P120" s="86">
        <v>29</v>
      </c>
      <c r="Q120" s="87">
        <v>2.9993090277777773E-2</v>
      </c>
      <c r="R120" s="89">
        <v>30.562594856917279</v>
      </c>
      <c r="S120" s="87">
        <v>4.8248842592590879E-4</v>
      </c>
      <c r="T120" s="86">
        <v>56</v>
      </c>
      <c r="U120" s="87">
        <v>1.9125000000000003E-2</v>
      </c>
      <c r="V120" s="88">
        <v>3.6428571428571434E-3</v>
      </c>
      <c r="W120" s="88">
        <v>6.1363391203703682E-2</v>
      </c>
      <c r="X120" s="111">
        <f t="shared" si="5"/>
        <v>695</v>
      </c>
      <c r="Z120" s="25" t="str">
        <f t="shared" si="4"/>
        <v>Rolandas Jankauskas</v>
      </c>
    </row>
    <row r="121" spans="1:26" x14ac:dyDescent="0.25">
      <c r="A121" s="82" t="s">
        <v>1102</v>
      </c>
      <c r="B121" s="82" t="s">
        <v>1103</v>
      </c>
      <c r="C121" s="83">
        <v>25555</v>
      </c>
      <c r="D121" s="82">
        <v>44</v>
      </c>
      <c r="E121" s="84">
        <v>9</v>
      </c>
      <c r="F121" s="84">
        <v>39</v>
      </c>
      <c r="G121" s="82">
        <v>225</v>
      </c>
      <c r="H121" s="85" t="s">
        <v>1029</v>
      </c>
      <c r="I121" s="82" t="s">
        <v>67</v>
      </c>
      <c r="J121" s="82" t="s">
        <v>8</v>
      </c>
      <c r="K121" s="82" t="s">
        <v>976</v>
      </c>
      <c r="L121" s="86">
        <v>33</v>
      </c>
      <c r="M121" s="87">
        <v>9.9537037037037042E-3</v>
      </c>
      <c r="N121" s="88">
        <v>1.3271604938271606E-3</v>
      </c>
      <c r="O121" s="87">
        <v>4.0443287037035536E-4</v>
      </c>
      <c r="P121" s="86">
        <v>42</v>
      </c>
      <c r="Q121" s="87">
        <v>3.1014050925925921E-2</v>
      </c>
      <c r="R121" s="89">
        <v>29.556495823652217</v>
      </c>
      <c r="S121" s="87">
        <v>4.9089120370371386E-4</v>
      </c>
      <c r="T121" s="86">
        <v>63</v>
      </c>
      <c r="U121" s="87">
        <v>1.9892476851851859E-2</v>
      </c>
      <c r="V121" s="88">
        <v>3.7890432098765447E-3</v>
      </c>
      <c r="W121" s="88">
        <v>6.175555555555555E-2</v>
      </c>
      <c r="X121" s="111">
        <f t="shared" si="5"/>
        <v>691</v>
      </c>
      <c r="Z121" s="25" t="str">
        <f t="shared" si="4"/>
        <v>Arturas Jasinskas</v>
      </c>
    </row>
    <row r="122" spans="1:26" x14ac:dyDescent="0.25">
      <c r="A122" s="82" t="s">
        <v>934</v>
      </c>
      <c r="B122" s="82" t="s">
        <v>1104</v>
      </c>
      <c r="C122" s="83">
        <v>33088</v>
      </c>
      <c r="D122" s="82">
        <v>45</v>
      </c>
      <c r="E122" s="84" t="s">
        <v>864</v>
      </c>
      <c r="F122" s="84">
        <v>40</v>
      </c>
      <c r="G122" s="82">
        <v>280</v>
      </c>
      <c r="H122" s="85" t="s">
        <v>864</v>
      </c>
      <c r="I122" s="82" t="s">
        <v>67</v>
      </c>
      <c r="J122" s="82" t="s">
        <v>17</v>
      </c>
      <c r="K122" s="82" t="s">
        <v>1105</v>
      </c>
      <c r="L122" s="86">
        <v>68</v>
      </c>
      <c r="M122" s="87">
        <v>1.283564814814815E-2</v>
      </c>
      <c r="N122" s="88">
        <v>1.7114197530864199E-3</v>
      </c>
      <c r="O122" s="87">
        <v>3.8993055555555656E-4</v>
      </c>
      <c r="P122" s="86">
        <v>31</v>
      </c>
      <c r="Q122" s="87">
        <v>3.0092743055555551E-2</v>
      </c>
      <c r="R122" s="89">
        <v>30.461386154607691</v>
      </c>
      <c r="S122" s="87">
        <v>2.4814814814813624E-4</v>
      </c>
      <c r="T122" s="86">
        <v>46</v>
      </c>
      <c r="U122" s="87">
        <v>1.822280092592593E-2</v>
      </c>
      <c r="V122" s="88">
        <v>3.4710097001763676E-3</v>
      </c>
      <c r="W122" s="88">
        <v>6.1789270833333326E-2</v>
      </c>
      <c r="X122" s="111">
        <f t="shared" si="5"/>
        <v>690</v>
      </c>
      <c r="Z122" s="25" t="str">
        <f t="shared" si="4"/>
        <v>Evaldas Zutkis</v>
      </c>
    </row>
    <row r="123" spans="1:26" x14ac:dyDescent="0.25">
      <c r="A123" s="82" t="s">
        <v>1106</v>
      </c>
      <c r="B123" s="82" t="s">
        <v>1107</v>
      </c>
      <c r="C123" s="83">
        <v>28216</v>
      </c>
      <c r="D123" s="82">
        <v>46</v>
      </c>
      <c r="E123" s="84">
        <v>10</v>
      </c>
      <c r="F123" s="84">
        <v>41</v>
      </c>
      <c r="G123" s="82">
        <v>221</v>
      </c>
      <c r="H123" s="85" t="s">
        <v>1029</v>
      </c>
      <c r="I123" s="82" t="s">
        <v>67</v>
      </c>
      <c r="J123" s="82" t="s">
        <v>17</v>
      </c>
      <c r="K123" s="82" t="s">
        <v>1108</v>
      </c>
      <c r="L123" s="86">
        <v>15</v>
      </c>
      <c r="M123" s="87">
        <v>8.4722222222222213E-3</v>
      </c>
      <c r="N123" s="88">
        <v>1.1296296296296295E-3</v>
      </c>
      <c r="O123" s="87">
        <v>9.0366898148147579E-4</v>
      </c>
      <c r="P123" s="86">
        <v>48</v>
      </c>
      <c r="Q123" s="87">
        <v>3.2449537037037027E-2</v>
      </c>
      <c r="R123" s="89">
        <v>28.248990597936977</v>
      </c>
      <c r="S123" s="87">
        <v>5.9057870370371468E-4</v>
      </c>
      <c r="T123" s="86">
        <v>61</v>
      </c>
      <c r="U123" s="87">
        <v>1.9374537037037037E-2</v>
      </c>
      <c r="V123" s="88">
        <v>3.6903880070546739E-3</v>
      </c>
      <c r="W123" s="88">
        <v>6.1790543981481476E-2</v>
      </c>
      <c r="X123" s="111">
        <f t="shared" si="5"/>
        <v>690</v>
      </c>
      <c r="Z123" s="25" t="str">
        <f t="shared" si="4"/>
        <v>Olegas Ivanovas</v>
      </c>
    </row>
    <row r="124" spans="1:26" x14ac:dyDescent="0.25">
      <c r="A124" s="82" t="s">
        <v>1109</v>
      </c>
      <c r="B124" s="82" t="s">
        <v>1110</v>
      </c>
      <c r="C124" s="83">
        <v>36526</v>
      </c>
      <c r="D124" s="82">
        <v>47</v>
      </c>
      <c r="E124" s="84" t="s">
        <v>864</v>
      </c>
      <c r="F124" s="84">
        <v>6</v>
      </c>
      <c r="G124" s="82">
        <v>241</v>
      </c>
      <c r="H124" s="85" t="s">
        <v>864</v>
      </c>
      <c r="I124" s="82" t="s">
        <v>71</v>
      </c>
      <c r="J124" s="82" t="s">
        <v>32</v>
      </c>
      <c r="K124" s="82" t="s">
        <v>31</v>
      </c>
      <c r="L124" s="86">
        <v>21</v>
      </c>
      <c r="M124" s="87">
        <v>8.819444444444444E-3</v>
      </c>
      <c r="N124" s="88">
        <v>1.175925925925926E-3</v>
      </c>
      <c r="O124" s="87">
        <v>3.46296296296289E-4</v>
      </c>
      <c r="P124" s="86">
        <v>47</v>
      </c>
      <c r="Q124" s="87">
        <v>3.2393981481481496E-2</v>
      </c>
      <c r="R124" s="89">
        <v>28.297437509825485</v>
      </c>
      <c r="S124" s="87">
        <v>3.1461805555554889E-4</v>
      </c>
      <c r="T124" s="86">
        <v>70</v>
      </c>
      <c r="U124" s="87">
        <v>2.0514236111111112E-2</v>
      </c>
      <c r="V124" s="88">
        <v>3.9074735449735453E-3</v>
      </c>
      <c r="W124" s="88">
        <v>6.2388576388888888E-2</v>
      </c>
      <c r="X124" s="111">
        <f t="shared" si="5"/>
        <v>684</v>
      </c>
      <c r="Z124" s="25" t="str">
        <f t="shared" si="4"/>
        <v>Karolina Lukšytė</v>
      </c>
    </row>
    <row r="125" spans="1:26" x14ac:dyDescent="0.25">
      <c r="A125" s="82" t="s">
        <v>1111</v>
      </c>
      <c r="B125" s="82" t="s">
        <v>1112</v>
      </c>
      <c r="C125" s="83">
        <v>30075</v>
      </c>
      <c r="D125" s="82">
        <v>48</v>
      </c>
      <c r="E125" s="84" t="s">
        <v>864</v>
      </c>
      <c r="F125" s="84">
        <v>42</v>
      </c>
      <c r="G125" s="82">
        <v>240</v>
      </c>
      <c r="H125" s="85" t="s">
        <v>864</v>
      </c>
      <c r="I125" s="82" t="s">
        <v>67</v>
      </c>
      <c r="J125" s="82" t="s">
        <v>8</v>
      </c>
      <c r="K125" s="82" t="s">
        <v>924</v>
      </c>
      <c r="L125" s="86">
        <v>35</v>
      </c>
      <c r="M125" s="87">
        <v>1.005787037037037E-2</v>
      </c>
      <c r="N125" s="88">
        <v>1.3410493827160494E-3</v>
      </c>
      <c r="O125" s="87">
        <v>4.8376157407407916E-4</v>
      </c>
      <c r="P125" s="86">
        <v>54</v>
      </c>
      <c r="Q125" s="87">
        <v>3.2914583333333344E-2</v>
      </c>
      <c r="R125" s="89">
        <v>27.849863915437677</v>
      </c>
      <c r="S125" s="87">
        <v>7.4980324074072624E-4</v>
      </c>
      <c r="T125" s="86">
        <v>49</v>
      </c>
      <c r="U125" s="87">
        <v>1.8284953703703699E-2</v>
      </c>
      <c r="V125" s="88">
        <v>3.4828483245149902E-3</v>
      </c>
      <c r="W125" s="88">
        <v>6.2490972222222219E-2</v>
      </c>
      <c r="X125" s="111">
        <f t="shared" si="5"/>
        <v>682</v>
      </c>
      <c r="Z125" s="25" t="str">
        <f t="shared" si="4"/>
        <v>Laimonas Krivickas</v>
      </c>
    </row>
    <row r="126" spans="1:26" x14ac:dyDescent="0.25">
      <c r="A126" s="82" t="s">
        <v>1113</v>
      </c>
      <c r="B126" s="82" t="s">
        <v>1114</v>
      </c>
      <c r="C126" s="83">
        <v>28641</v>
      </c>
      <c r="D126" s="82">
        <v>49</v>
      </c>
      <c r="E126" s="84">
        <v>11</v>
      </c>
      <c r="F126" s="84">
        <v>43</v>
      </c>
      <c r="G126" s="82">
        <v>204</v>
      </c>
      <c r="H126" s="85" t="s">
        <v>1029</v>
      </c>
      <c r="I126" s="82" t="s">
        <v>67</v>
      </c>
      <c r="J126" s="82" t="s">
        <v>17</v>
      </c>
      <c r="K126" s="82" t="s">
        <v>937</v>
      </c>
      <c r="L126" s="86">
        <v>56</v>
      </c>
      <c r="M126" s="87">
        <v>1.1736111111111109E-2</v>
      </c>
      <c r="N126" s="88">
        <v>1.5648148148148145E-3</v>
      </c>
      <c r="O126" s="87">
        <v>5.5517361111111219E-4</v>
      </c>
      <c r="P126" s="86">
        <v>41</v>
      </c>
      <c r="Q126" s="87">
        <v>3.0990046296296286E-2</v>
      </c>
      <c r="R126" s="89">
        <v>29.579390037123638</v>
      </c>
      <c r="S126" s="87">
        <v>5.7453703703705394E-4</v>
      </c>
      <c r="T126" s="86">
        <v>54</v>
      </c>
      <c r="U126" s="87">
        <v>1.8778738425925923E-2</v>
      </c>
      <c r="V126" s="88">
        <v>3.5769025573192232E-3</v>
      </c>
      <c r="W126" s="88">
        <v>6.2634606481481475E-2</v>
      </c>
      <c r="X126" s="111">
        <f t="shared" si="5"/>
        <v>681</v>
      </c>
      <c r="Z126" s="25" t="str">
        <f t="shared" si="4"/>
        <v>Nerijus Brazionis</v>
      </c>
    </row>
    <row r="127" spans="1:26" x14ac:dyDescent="0.25">
      <c r="A127" s="82" t="s">
        <v>1115</v>
      </c>
      <c r="B127" s="82" t="s">
        <v>1116</v>
      </c>
      <c r="C127" s="83">
        <v>27547</v>
      </c>
      <c r="D127" s="82">
        <v>50</v>
      </c>
      <c r="E127" s="84">
        <v>12</v>
      </c>
      <c r="F127" s="84">
        <v>44</v>
      </c>
      <c r="G127" s="82">
        <v>254</v>
      </c>
      <c r="H127" s="85" t="s">
        <v>1029</v>
      </c>
      <c r="I127" s="82" t="s">
        <v>67</v>
      </c>
      <c r="J127" s="82" t="s">
        <v>8</v>
      </c>
      <c r="K127" s="82" t="s">
        <v>864</v>
      </c>
      <c r="L127" s="86">
        <v>45</v>
      </c>
      <c r="M127" s="87">
        <v>1.1307870370370371E-2</v>
      </c>
      <c r="N127" s="88">
        <v>1.5077160493827161E-3</v>
      </c>
      <c r="O127" s="87">
        <v>6.4887731481480526E-4</v>
      </c>
      <c r="P127" s="86">
        <v>36</v>
      </c>
      <c r="Q127" s="87">
        <v>3.0319143518518513E-2</v>
      </c>
      <c r="R127" s="89">
        <v>30.233923531077959</v>
      </c>
      <c r="S127" s="87">
        <v>8.9401620370371804E-4</v>
      </c>
      <c r="T127" s="86">
        <v>65</v>
      </c>
      <c r="U127" s="87">
        <v>1.9959340277777765E-2</v>
      </c>
      <c r="V127" s="88">
        <v>3.801779100529098E-3</v>
      </c>
      <c r="W127" s="88">
        <v>6.3129247685185172E-2</v>
      </c>
      <c r="X127" s="111">
        <f t="shared" si="5"/>
        <v>676</v>
      </c>
      <c r="Z127" s="25" t="str">
        <f t="shared" si="4"/>
        <v>Valdas Rapševičius</v>
      </c>
    </row>
    <row r="128" spans="1:26" x14ac:dyDescent="0.25">
      <c r="A128" s="82" t="s">
        <v>1079</v>
      </c>
      <c r="B128" s="82" t="s">
        <v>1117</v>
      </c>
      <c r="C128" s="83">
        <v>30853</v>
      </c>
      <c r="D128" s="82">
        <v>51</v>
      </c>
      <c r="E128" s="84" t="s">
        <v>864</v>
      </c>
      <c r="F128" s="84">
        <v>45</v>
      </c>
      <c r="G128" s="82">
        <v>257</v>
      </c>
      <c r="H128" s="85" t="s">
        <v>864</v>
      </c>
      <c r="I128" s="82" t="s">
        <v>67</v>
      </c>
      <c r="J128" s="82" t="s">
        <v>78</v>
      </c>
      <c r="K128" s="82" t="s">
        <v>1118</v>
      </c>
      <c r="L128" s="86">
        <v>59</v>
      </c>
      <c r="M128" s="87">
        <v>1.1956018518518517E-2</v>
      </c>
      <c r="N128" s="88">
        <v>1.5941358024691358E-3</v>
      </c>
      <c r="O128" s="87">
        <v>3.1092592592592283E-4</v>
      </c>
      <c r="P128" s="86">
        <v>52</v>
      </c>
      <c r="Q128" s="87">
        <v>3.2619444444444451E-2</v>
      </c>
      <c r="R128" s="89">
        <v>28.101847909392824</v>
      </c>
      <c r="S128" s="87">
        <v>4.2391203703701086E-4</v>
      </c>
      <c r="T128" s="86">
        <v>39</v>
      </c>
      <c r="U128" s="87">
        <v>1.7934108796296311E-2</v>
      </c>
      <c r="V128" s="88">
        <v>3.4160207231040593E-3</v>
      </c>
      <c r="W128" s="88">
        <v>6.3244409722222214E-2</v>
      </c>
      <c r="X128" s="111">
        <f t="shared" si="5"/>
        <v>674</v>
      </c>
      <c r="Z128" s="25" t="str">
        <f t="shared" si="4"/>
        <v>Mindaugas Sinkevičius</v>
      </c>
    </row>
    <row r="129" spans="1:26" x14ac:dyDescent="0.25">
      <c r="A129" s="82" t="s">
        <v>1038</v>
      </c>
      <c r="B129" s="82" t="s">
        <v>1119</v>
      </c>
      <c r="C129" s="83">
        <v>28025</v>
      </c>
      <c r="D129" s="82">
        <v>52</v>
      </c>
      <c r="E129" s="84">
        <v>13</v>
      </c>
      <c r="F129" s="84">
        <v>46</v>
      </c>
      <c r="G129" s="82">
        <v>206</v>
      </c>
      <c r="H129" s="85" t="s">
        <v>1029</v>
      </c>
      <c r="I129" s="82" t="s">
        <v>67</v>
      </c>
      <c r="J129" s="82" t="s">
        <v>8</v>
      </c>
      <c r="K129" s="82" t="s">
        <v>710</v>
      </c>
      <c r="L129" s="86">
        <v>58</v>
      </c>
      <c r="M129" s="87">
        <v>1.1886574074074075E-2</v>
      </c>
      <c r="N129" s="88">
        <v>1.5848765432098769E-3</v>
      </c>
      <c r="O129" s="87">
        <v>5.3668981481480582E-4</v>
      </c>
      <c r="P129" s="86">
        <v>60</v>
      </c>
      <c r="Q129" s="87">
        <v>3.3827812499999985E-2</v>
      </c>
      <c r="R129" s="89">
        <v>27.098017841581306</v>
      </c>
      <c r="S129" s="87">
        <v>7.0153935185185423E-4</v>
      </c>
      <c r="T129" s="86">
        <v>16</v>
      </c>
      <c r="U129" s="87">
        <v>1.6571759259259272E-2</v>
      </c>
      <c r="V129" s="88">
        <v>3.1565255731922422E-3</v>
      </c>
      <c r="W129" s="88">
        <v>6.3524374999999994E-2</v>
      </c>
      <c r="X129" s="111">
        <f t="shared" si="5"/>
        <v>671</v>
      </c>
      <c r="Z129" s="25" t="str">
        <f t="shared" si="4"/>
        <v>Giedrius Danėlius</v>
      </c>
    </row>
    <row r="130" spans="1:26" x14ac:dyDescent="0.25">
      <c r="A130" s="82" t="s">
        <v>981</v>
      </c>
      <c r="B130" s="82" t="s">
        <v>1120</v>
      </c>
      <c r="C130" s="83">
        <v>31449</v>
      </c>
      <c r="D130" s="82">
        <v>53</v>
      </c>
      <c r="E130" s="84" t="s">
        <v>864</v>
      </c>
      <c r="F130" s="84">
        <v>47</v>
      </c>
      <c r="G130" s="82">
        <v>209</v>
      </c>
      <c r="H130" s="85" t="s">
        <v>864</v>
      </c>
      <c r="I130" s="82" t="s">
        <v>67</v>
      </c>
      <c r="J130" s="82" t="s">
        <v>8</v>
      </c>
      <c r="K130" s="82" t="s">
        <v>864</v>
      </c>
      <c r="L130" s="86">
        <v>44</v>
      </c>
      <c r="M130" s="87">
        <v>1.0787037037037038E-2</v>
      </c>
      <c r="N130" s="88">
        <v>1.4382716049382716E-3</v>
      </c>
      <c r="O130" s="87">
        <v>3.3973379629628764E-4</v>
      </c>
      <c r="P130" s="86">
        <v>58</v>
      </c>
      <c r="Q130" s="87">
        <v>3.3482372685185183E-2</v>
      </c>
      <c r="R130" s="89">
        <v>27.377589852593111</v>
      </c>
      <c r="S130" s="87">
        <v>3.342939814814927E-4</v>
      </c>
      <c r="T130" s="86">
        <v>57</v>
      </c>
      <c r="U130" s="87">
        <v>1.9192592592592594E-2</v>
      </c>
      <c r="V130" s="88">
        <v>3.6557319223985895E-3</v>
      </c>
      <c r="W130" s="88">
        <v>6.4136030092592597E-2</v>
      </c>
      <c r="X130" s="111">
        <f t="shared" si="5"/>
        <v>665</v>
      </c>
      <c r="Z130" s="25" t="str">
        <f t="shared" si="4"/>
        <v>Linas Dzidzevičius</v>
      </c>
    </row>
    <row r="131" spans="1:26" x14ac:dyDescent="0.25">
      <c r="A131" s="82" t="s">
        <v>1121</v>
      </c>
      <c r="B131" s="82" t="s">
        <v>1122</v>
      </c>
      <c r="C131" s="83">
        <v>30190</v>
      </c>
      <c r="D131" s="82">
        <v>54</v>
      </c>
      <c r="E131" s="84" t="s">
        <v>864</v>
      </c>
      <c r="F131" s="84">
        <v>48</v>
      </c>
      <c r="G131" s="82">
        <v>275</v>
      </c>
      <c r="H131" s="85" t="s">
        <v>864</v>
      </c>
      <c r="I131" s="82" t="s">
        <v>67</v>
      </c>
      <c r="J131" s="82" t="s">
        <v>8</v>
      </c>
      <c r="K131" s="82" t="s">
        <v>710</v>
      </c>
      <c r="L131" s="86">
        <v>43</v>
      </c>
      <c r="M131" s="87">
        <v>1.0706018518518517E-2</v>
      </c>
      <c r="N131" s="88">
        <v>1.4274691358024691E-3</v>
      </c>
      <c r="O131" s="87">
        <v>4.5320601851850384E-4</v>
      </c>
      <c r="P131" s="86">
        <v>71</v>
      </c>
      <c r="Q131" s="87">
        <v>3.5060532407407419E-2</v>
      </c>
      <c r="R131" s="89">
        <v>26.145258035870494</v>
      </c>
      <c r="S131" s="87">
        <v>4.0590277777777239E-4</v>
      </c>
      <c r="T131" s="86">
        <v>33</v>
      </c>
      <c r="U131" s="87">
        <v>1.7625960648148142E-2</v>
      </c>
      <c r="V131" s="88">
        <v>3.3573258377425034E-3</v>
      </c>
      <c r="W131" s="88">
        <v>6.4251620370370355E-2</v>
      </c>
      <c r="X131" s="111">
        <f t="shared" si="5"/>
        <v>664</v>
      </c>
      <c r="Z131" s="25" t="str">
        <f t="shared" si="4"/>
        <v>Žygimantas Zaleckas</v>
      </c>
    </row>
    <row r="132" spans="1:26" x14ac:dyDescent="0.25">
      <c r="A132" s="82" t="s">
        <v>1123</v>
      </c>
      <c r="B132" s="82" t="s">
        <v>967</v>
      </c>
      <c r="C132" s="83">
        <v>26358</v>
      </c>
      <c r="D132" s="82">
        <v>55</v>
      </c>
      <c r="E132" s="84">
        <v>14</v>
      </c>
      <c r="F132" s="84">
        <v>49</v>
      </c>
      <c r="G132" s="82">
        <v>227</v>
      </c>
      <c r="H132" s="85" t="s">
        <v>1029</v>
      </c>
      <c r="I132" s="82" t="s">
        <v>67</v>
      </c>
      <c r="J132" s="82" t="s">
        <v>17</v>
      </c>
      <c r="K132" s="82" t="s">
        <v>898</v>
      </c>
      <c r="L132" s="86">
        <v>64</v>
      </c>
      <c r="M132" s="87">
        <v>1.2418981481481482E-2</v>
      </c>
      <c r="N132" s="88">
        <v>1.6558641975308642E-3</v>
      </c>
      <c r="O132" s="87">
        <v>4.751157407407447E-4</v>
      </c>
      <c r="P132" s="86">
        <v>44</v>
      </c>
      <c r="Q132" s="87">
        <v>3.1802939814814815E-2</v>
      </c>
      <c r="R132" s="89">
        <v>28.823331176435907</v>
      </c>
      <c r="S132" s="87">
        <v>4.377662037036989E-4</v>
      </c>
      <c r="T132" s="86">
        <v>59</v>
      </c>
      <c r="U132" s="87">
        <v>1.9293020833333341E-2</v>
      </c>
      <c r="V132" s="88">
        <v>3.6748611111111127E-3</v>
      </c>
      <c r="W132" s="88">
        <v>6.4427824074074075E-2</v>
      </c>
      <c r="X132" s="111">
        <f t="shared" si="5"/>
        <v>662</v>
      </c>
      <c r="Z132" s="25" t="str">
        <f t="shared" si="4"/>
        <v>Gintautas Jonaitis</v>
      </c>
    </row>
    <row r="133" spans="1:26" x14ac:dyDescent="0.25">
      <c r="A133" s="82" t="s">
        <v>1124</v>
      </c>
      <c r="B133" s="82" t="s">
        <v>999</v>
      </c>
      <c r="C133" s="83">
        <v>24849</v>
      </c>
      <c r="D133" s="82">
        <v>56</v>
      </c>
      <c r="E133" s="84">
        <v>3</v>
      </c>
      <c r="F133" s="84">
        <v>50</v>
      </c>
      <c r="G133" s="82">
        <v>271</v>
      </c>
      <c r="H133" s="85" t="s">
        <v>1053</v>
      </c>
      <c r="I133" s="82" t="s">
        <v>67</v>
      </c>
      <c r="J133" s="82" t="s">
        <v>8</v>
      </c>
      <c r="K133" s="82" t="s">
        <v>1125</v>
      </c>
      <c r="L133" s="86">
        <v>24</v>
      </c>
      <c r="M133" s="87">
        <v>9.3518518518518525E-3</v>
      </c>
      <c r="N133" s="88">
        <v>1.2469135802469138E-3</v>
      </c>
      <c r="O133" s="87">
        <v>5.9219907407408179E-4</v>
      </c>
      <c r="P133" s="86">
        <v>73</v>
      </c>
      <c r="Q133" s="87">
        <v>3.5986307870370354E-2</v>
      </c>
      <c r="R133" s="89">
        <v>25.472651153007345</v>
      </c>
      <c r="S133" s="87">
        <v>6.3981481481484304E-4</v>
      </c>
      <c r="T133" s="86">
        <v>45</v>
      </c>
      <c r="U133" s="87">
        <v>1.8213344907407392E-2</v>
      </c>
      <c r="V133" s="88">
        <v>3.469208553791884E-3</v>
      </c>
      <c r="W133" s="88">
        <v>6.4783518518518518E-2</v>
      </c>
      <c r="X133" s="111">
        <f t="shared" si="5"/>
        <v>658</v>
      </c>
      <c r="Z133" s="25" t="str">
        <f t="shared" si="4"/>
        <v>Rytis Vasiliauskas</v>
      </c>
    </row>
    <row r="134" spans="1:26" x14ac:dyDescent="0.25">
      <c r="A134" s="82" t="s">
        <v>1126</v>
      </c>
      <c r="B134" s="82" t="s">
        <v>1127</v>
      </c>
      <c r="C134" s="83">
        <v>30584</v>
      </c>
      <c r="D134" s="82">
        <v>57</v>
      </c>
      <c r="E134" s="84" t="s">
        <v>864</v>
      </c>
      <c r="F134" s="84">
        <v>7</v>
      </c>
      <c r="G134" s="82">
        <v>256</v>
      </c>
      <c r="H134" s="85" t="s">
        <v>864</v>
      </c>
      <c r="I134" s="82" t="s">
        <v>71</v>
      </c>
      <c r="J134" s="82" t="s">
        <v>8</v>
      </c>
      <c r="K134" s="82" t="s">
        <v>710</v>
      </c>
      <c r="L134" s="86">
        <v>16</v>
      </c>
      <c r="M134" s="87">
        <v>8.5995370370370357E-3</v>
      </c>
      <c r="N134" s="88">
        <v>1.1466049382716048E-3</v>
      </c>
      <c r="O134" s="87">
        <v>5.1115740740741156E-4</v>
      </c>
      <c r="P134" s="86">
        <v>68</v>
      </c>
      <c r="Q134" s="87">
        <v>3.4707870370370361E-2</v>
      </c>
      <c r="R134" s="89">
        <v>26.410916512158366</v>
      </c>
      <c r="S134" s="87">
        <v>8.5975694444445638E-4</v>
      </c>
      <c r="T134" s="86">
        <v>67</v>
      </c>
      <c r="U134" s="87">
        <v>2.013082175925926E-2</v>
      </c>
      <c r="V134" s="88">
        <v>3.8344422398589066E-3</v>
      </c>
      <c r="W134" s="88">
        <v>6.4809143518518519E-2</v>
      </c>
      <c r="X134" s="111">
        <f t="shared" si="5"/>
        <v>658</v>
      </c>
      <c r="Z134" s="25" t="str">
        <f t="shared" si="4"/>
        <v>Sigita Šidlauskienė</v>
      </c>
    </row>
    <row r="135" spans="1:26" x14ac:dyDescent="0.25">
      <c r="A135" s="82" t="s">
        <v>1128</v>
      </c>
      <c r="B135" s="82" t="s">
        <v>1129</v>
      </c>
      <c r="C135" s="83">
        <v>32625</v>
      </c>
      <c r="D135" s="82">
        <v>58</v>
      </c>
      <c r="E135" s="84" t="s">
        <v>864</v>
      </c>
      <c r="F135" s="84">
        <v>8</v>
      </c>
      <c r="G135" s="82">
        <v>214</v>
      </c>
      <c r="H135" s="85" t="s">
        <v>864</v>
      </c>
      <c r="I135" s="82" t="s">
        <v>71</v>
      </c>
      <c r="J135" s="82" t="s">
        <v>871</v>
      </c>
      <c r="K135" s="82" t="s">
        <v>879</v>
      </c>
      <c r="L135" s="86">
        <v>71</v>
      </c>
      <c r="M135" s="87">
        <v>1.292824074074074E-2</v>
      </c>
      <c r="N135" s="88">
        <v>1.7237654320987651E-3</v>
      </c>
      <c r="O135" s="87">
        <v>4.1775462962961862E-4</v>
      </c>
      <c r="P135" s="86">
        <v>55</v>
      </c>
      <c r="Q135" s="87">
        <v>3.3184328703703719E-2</v>
      </c>
      <c r="R135" s="89">
        <v>27.623480795751551</v>
      </c>
      <c r="S135" s="87">
        <v>5.7971064814815731E-4</v>
      </c>
      <c r="T135" s="86">
        <v>38</v>
      </c>
      <c r="U135" s="87">
        <v>1.7923807870370345E-2</v>
      </c>
      <c r="V135" s="88">
        <v>3.4140586419753038E-3</v>
      </c>
      <c r="W135" s="88">
        <v>6.5033842592592581E-2</v>
      </c>
      <c r="X135" s="111">
        <f t="shared" si="5"/>
        <v>656</v>
      </c>
      <c r="Z135" s="25" t="str">
        <f t="shared" si="4"/>
        <v>Mingailė Greičiūtė</v>
      </c>
    </row>
    <row r="136" spans="1:26" x14ac:dyDescent="0.25">
      <c r="A136" s="82" t="s">
        <v>1000</v>
      </c>
      <c r="B136" s="82" t="s">
        <v>1130</v>
      </c>
      <c r="C136" s="83">
        <v>31843</v>
      </c>
      <c r="D136" s="82">
        <v>59</v>
      </c>
      <c r="E136" s="84" t="s">
        <v>864</v>
      </c>
      <c r="F136" s="84">
        <v>51</v>
      </c>
      <c r="G136" s="82">
        <v>229</v>
      </c>
      <c r="H136" s="85" t="s">
        <v>864</v>
      </c>
      <c r="I136" s="82" t="s">
        <v>67</v>
      </c>
      <c r="J136" s="82" t="s">
        <v>8</v>
      </c>
      <c r="K136" s="82" t="s">
        <v>1131</v>
      </c>
      <c r="L136" s="86">
        <v>48</v>
      </c>
      <c r="M136" s="87">
        <v>1.1388888888888888E-2</v>
      </c>
      <c r="N136" s="88">
        <v>1.5185185185185184E-3</v>
      </c>
      <c r="O136" s="87">
        <v>5.9004629629630378E-4</v>
      </c>
      <c r="P136" s="86">
        <v>51</v>
      </c>
      <c r="Q136" s="87">
        <v>3.2597569444444432E-2</v>
      </c>
      <c r="R136" s="89">
        <v>28.120706000149134</v>
      </c>
      <c r="S136" s="87">
        <v>1.0614120370370517E-3</v>
      </c>
      <c r="T136" s="86">
        <v>64</v>
      </c>
      <c r="U136" s="87">
        <v>1.9919143518518506E-2</v>
      </c>
      <c r="V136" s="88">
        <v>3.7941225749559058E-3</v>
      </c>
      <c r="W136" s="88">
        <v>6.5557060185185173E-2</v>
      </c>
      <c r="X136" s="111">
        <f t="shared" si="5"/>
        <v>651</v>
      </c>
      <c r="Z136" s="25" t="str">
        <f t="shared" si="4"/>
        <v>Tadas Juknevičius</v>
      </c>
    </row>
    <row r="137" spans="1:26" x14ac:dyDescent="0.25">
      <c r="A137" s="82" t="s">
        <v>1132</v>
      </c>
      <c r="B137" s="82" t="s">
        <v>1133</v>
      </c>
      <c r="C137" s="83">
        <v>29357</v>
      </c>
      <c r="D137" s="82">
        <v>60</v>
      </c>
      <c r="E137" s="84" t="s">
        <v>864</v>
      </c>
      <c r="F137" s="84">
        <v>52</v>
      </c>
      <c r="G137" s="82">
        <v>217</v>
      </c>
      <c r="H137" s="85" t="s">
        <v>864</v>
      </c>
      <c r="I137" s="82" t="s">
        <v>67</v>
      </c>
      <c r="J137" s="82" t="s">
        <v>17</v>
      </c>
      <c r="K137" s="82" t="s">
        <v>1134</v>
      </c>
      <c r="L137" s="86">
        <v>79</v>
      </c>
      <c r="M137" s="87">
        <v>1.7094907407407409E-2</v>
      </c>
      <c r="N137" s="88">
        <v>2.2793209876543212E-3</v>
      </c>
      <c r="O137" s="87">
        <v>5.6802083333334918E-4</v>
      </c>
      <c r="P137" s="86">
        <v>35</v>
      </c>
      <c r="Q137" s="87">
        <v>3.0258217592592576E-2</v>
      </c>
      <c r="R137" s="89">
        <v>30.294800540104287</v>
      </c>
      <c r="S137" s="87">
        <v>7.0081018518519667E-4</v>
      </c>
      <c r="T137" s="86">
        <v>24</v>
      </c>
      <c r="U137" s="87">
        <v>1.6987812500000005E-2</v>
      </c>
      <c r="V137" s="88">
        <v>3.2357738095238103E-3</v>
      </c>
      <c r="W137" s="88">
        <v>6.5609768518518533E-2</v>
      </c>
      <c r="X137" s="111">
        <f t="shared" si="5"/>
        <v>650</v>
      </c>
      <c r="Z137" s="25" t="str">
        <f t="shared" si="4"/>
        <v>Ovidijus Grigonis</v>
      </c>
    </row>
    <row r="138" spans="1:26" x14ac:dyDescent="0.25">
      <c r="A138" s="82" t="s">
        <v>1003</v>
      </c>
      <c r="B138" s="82" t="s">
        <v>1135</v>
      </c>
      <c r="C138" s="83">
        <v>27134</v>
      </c>
      <c r="D138" s="82">
        <v>61</v>
      </c>
      <c r="E138" s="84">
        <v>15</v>
      </c>
      <c r="F138" s="84">
        <v>53</v>
      </c>
      <c r="G138" s="82">
        <v>260</v>
      </c>
      <c r="H138" s="85" t="s">
        <v>1029</v>
      </c>
      <c r="I138" s="82" t="s">
        <v>67</v>
      </c>
      <c r="J138" s="82" t="s">
        <v>8</v>
      </c>
      <c r="K138" s="82" t="s">
        <v>864</v>
      </c>
      <c r="L138" s="86">
        <v>27</v>
      </c>
      <c r="M138" s="87">
        <v>9.7337962962962977E-3</v>
      </c>
      <c r="N138" s="88">
        <v>1.2978395061728398E-3</v>
      </c>
      <c r="O138" s="87">
        <v>6.0177083333334824E-4</v>
      </c>
      <c r="P138" s="86">
        <v>62</v>
      </c>
      <c r="Q138" s="87">
        <v>3.4221458333333329E-2</v>
      </c>
      <c r="R138" s="89">
        <v>26.786312194468628</v>
      </c>
      <c r="S138" s="87">
        <v>8.5863425925927772E-4</v>
      </c>
      <c r="T138" s="86">
        <v>68</v>
      </c>
      <c r="U138" s="87">
        <v>2.0288506944444423E-2</v>
      </c>
      <c r="V138" s="88">
        <v>3.8644775132275094E-3</v>
      </c>
      <c r="W138" s="88">
        <v>6.5704166666666675E-2</v>
      </c>
      <c r="X138" s="111">
        <f t="shared" si="5"/>
        <v>649</v>
      </c>
      <c r="Z138" s="25" t="str">
        <f t="shared" si="4"/>
        <v>Jonas Stasiukynas</v>
      </c>
    </row>
    <row r="139" spans="1:26" x14ac:dyDescent="0.25">
      <c r="A139" s="82" t="s">
        <v>1136</v>
      </c>
      <c r="B139" s="82" t="s">
        <v>1137</v>
      </c>
      <c r="C139" s="83">
        <v>33828</v>
      </c>
      <c r="D139" s="82">
        <v>62</v>
      </c>
      <c r="E139" s="84" t="s">
        <v>864</v>
      </c>
      <c r="F139" s="84">
        <v>9</v>
      </c>
      <c r="G139" s="82">
        <v>231</v>
      </c>
      <c r="H139" s="85" t="s">
        <v>864</v>
      </c>
      <c r="I139" s="82" t="s">
        <v>71</v>
      </c>
      <c r="J139" s="82" t="s">
        <v>8</v>
      </c>
      <c r="K139" s="82" t="s">
        <v>710</v>
      </c>
      <c r="L139" s="86">
        <v>61</v>
      </c>
      <c r="M139" s="87">
        <v>1.2175925925925929E-2</v>
      </c>
      <c r="N139" s="88">
        <v>1.623456790123457E-3</v>
      </c>
      <c r="O139" s="87">
        <v>8.796296296296191E-4</v>
      </c>
      <c r="P139" s="86">
        <v>69</v>
      </c>
      <c r="Q139" s="87">
        <v>3.4923773148148152E-2</v>
      </c>
      <c r="R139" s="89">
        <v>26.247641192093624</v>
      </c>
      <c r="S139" s="87">
        <v>3.7037037037038201E-4</v>
      </c>
      <c r="T139" s="86">
        <v>36</v>
      </c>
      <c r="U139" s="87">
        <v>1.7849108796296309E-2</v>
      </c>
      <c r="V139" s="88">
        <v>3.3998302469135828E-3</v>
      </c>
      <c r="W139" s="88">
        <v>6.6198807870370385E-2</v>
      </c>
      <c r="X139" s="111">
        <f t="shared" si="5"/>
        <v>644</v>
      </c>
      <c r="Z139" s="25" t="str">
        <f t="shared" si="4"/>
        <v>Rūta Juškevičiūtė</v>
      </c>
    </row>
    <row r="140" spans="1:26" x14ac:dyDescent="0.25">
      <c r="A140" s="82" t="s">
        <v>1138</v>
      </c>
      <c r="B140" s="82" t="s">
        <v>1139</v>
      </c>
      <c r="C140" s="83">
        <v>30547</v>
      </c>
      <c r="D140" s="82">
        <v>63</v>
      </c>
      <c r="E140" s="84" t="s">
        <v>864</v>
      </c>
      <c r="F140" s="84">
        <v>10</v>
      </c>
      <c r="G140" s="82">
        <v>272</v>
      </c>
      <c r="H140" s="85" t="s">
        <v>864</v>
      </c>
      <c r="I140" s="82" t="s">
        <v>71</v>
      </c>
      <c r="J140" s="82" t="s">
        <v>8</v>
      </c>
      <c r="K140" s="82" t="s">
        <v>710</v>
      </c>
      <c r="L140" s="86">
        <v>52</v>
      </c>
      <c r="M140" s="87">
        <v>1.1481481481481483E-2</v>
      </c>
      <c r="N140" s="88">
        <v>1.5308641975308643E-3</v>
      </c>
      <c r="O140" s="87">
        <v>5.6497685185184776E-4</v>
      </c>
      <c r="P140" s="86">
        <v>45</v>
      </c>
      <c r="Q140" s="87">
        <v>3.1991817129629632E-2</v>
      </c>
      <c r="R140" s="89">
        <v>28.653160367614255</v>
      </c>
      <c r="S140" s="87">
        <v>5.0829861111109653E-4</v>
      </c>
      <c r="T140" s="86">
        <v>73</v>
      </c>
      <c r="U140" s="87">
        <v>2.166442129629631E-2</v>
      </c>
      <c r="V140" s="88">
        <v>4.1265564373897737E-3</v>
      </c>
      <c r="W140" s="88">
        <v>6.6210995370370368E-2</v>
      </c>
      <c r="X140" s="111">
        <f t="shared" si="5"/>
        <v>644</v>
      </c>
      <c r="Z140" s="25" t="str">
        <f t="shared" si="4"/>
        <v>Viktorija Vasiliauskienė</v>
      </c>
    </row>
    <row r="141" spans="1:26" x14ac:dyDescent="0.25">
      <c r="A141" s="82" t="s">
        <v>885</v>
      </c>
      <c r="B141" s="82" t="s">
        <v>1140</v>
      </c>
      <c r="C141" s="83">
        <v>30317</v>
      </c>
      <c r="D141" s="82">
        <v>64</v>
      </c>
      <c r="E141" s="84" t="s">
        <v>864</v>
      </c>
      <c r="F141" s="84">
        <v>54</v>
      </c>
      <c r="G141" s="82">
        <v>238</v>
      </c>
      <c r="H141" s="85" t="s">
        <v>864</v>
      </c>
      <c r="I141" s="82" t="s">
        <v>67</v>
      </c>
      <c r="J141" s="82" t="s">
        <v>8</v>
      </c>
      <c r="K141" s="82" t="s">
        <v>931</v>
      </c>
      <c r="L141" s="86">
        <v>60</v>
      </c>
      <c r="M141" s="87">
        <v>1.2083333333333333E-2</v>
      </c>
      <c r="N141" s="88">
        <v>1.6111111111111111E-3</v>
      </c>
      <c r="O141" s="87">
        <v>5.5236111111109376E-4</v>
      </c>
      <c r="P141" s="86">
        <v>46</v>
      </c>
      <c r="Q141" s="87">
        <v>3.2201342592592594E-2</v>
      </c>
      <c r="R141" s="89">
        <v>28.466721970702277</v>
      </c>
      <c r="S141" s="87">
        <v>7.1416666666665463E-4</v>
      </c>
      <c r="T141" s="86">
        <v>72</v>
      </c>
      <c r="U141" s="87">
        <v>2.1261412037037047E-2</v>
      </c>
      <c r="V141" s="88">
        <v>4.0497927689594378E-3</v>
      </c>
      <c r="W141" s="88">
        <v>6.6812615740740725E-2</v>
      </c>
      <c r="X141" s="111">
        <f t="shared" si="5"/>
        <v>638</v>
      </c>
      <c r="Z141" s="25" t="str">
        <f t="shared" si="4"/>
        <v>Donatas Korsakovas</v>
      </c>
    </row>
    <row r="142" spans="1:26" x14ac:dyDescent="0.25">
      <c r="A142" s="82" t="s">
        <v>1141</v>
      </c>
      <c r="B142" s="82" t="s">
        <v>1804</v>
      </c>
      <c r="C142" s="83">
        <v>29360</v>
      </c>
      <c r="D142" s="82">
        <v>65</v>
      </c>
      <c r="E142" s="84" t="s">
        <v>864</v>
      </c>
      <c r="F142" s="84">
        <v>55</v>
      </c>
      <c r="G142" s="82">
        <v>236</v>
      </c>
      <c r="H142" s="85" t="s">
        <v>864</v>
      </c>
      <c r="I142" s="82" t="s">
        <v>67</v>
      </c>
      <c r="J142" s="82" t="s">
        <v>8</v>
      </c>
      <c r="K142" s="82" t="s">
        <v>864</v>
      </c>
      <c r="L142" s="86">
        <v>73</v>
      </c>
      <c r="M142" s="87">
        <v>1.4155092592592592E-2</v>
      </c>
      <c r="N142" s="88">
        <v>1.8873456790123458E-3</v>
      </c>
      <c r="O142" s="87">
        <v>8.6388888888888626E-4</v>
      </c>
      <c r="P142" s="86">
        <v>59</v>
      </c>
      <c r="Q142" s="87">
        <v>3.373858796296296E-2</v>
      </c>
      <c r="R142" s="89">
        <v>27.169680831721564</v>
      </c>
      <c r="S142" s="87">
        <v>5.5173611111111742E-4</v>
      </c>
      <c r="T142" s="86">
        <v>42</v>
      </c>
      <c r="U142" s="87">
        <v>1.8077777777777776E-2</v>
      </c>
      <c r="V142" s="88">
        <v>3.4433862433862431E-3</v>
      </c>
      <c r="W142" s="88">
        <v>6.7387083333333334E-2</v>
      </c>
      <c r="X142" s="111">
        <f t="shared" si="5"/>
        <v>633</v>
      </c>
      <c r="Z142" s="25" t="str">
        <f t="shared" ref="Z142:Z156" si="6">A142&amp;" "&amp;B142</f>
        <v>Aivaras Kiaušas</v>
      </c>
    </row>
    <row r="143" spans="1:26" x14ac:dyDescent="0.25">
      <c r="A143" s="82" t="s">
        <v>1142</v>
      </c>
      <c r="B143" s="82" t="s">
        <v>1143</v>
      </c>
      <c r="C143" s="83">
        <v>28526</v>
      </c>
      <c r="D143" s="82">
        <v>66</v>
      </c>
      <c r="E143" s="84">
        <v>1</v>
      </c>
      <c r="F143" s="84">
        <v>11</v>
      </c>
      <c r="G143" s="82">
        <v>245</v>
      </c>
      <c r="H143" s="85" t="s">
        <v>1144</v>
      </c>
      <c r="I143" s="82" t="s">
        <v>71</v>
      </c>
      <c r="J143" s="82" t="s">
        <v>8</v>
      </c>
      <c r="K143" s="82" t="s">
        <v>710</v>
      </c>
      <c r="L143" s="86">
        <v>72</v>
      </c>
      <c r="M143" s="87">
        <v>1.4120370370370368E-2</v>
      </c>
      <c r="N143" s="88">
        <v>1.8827160493827156E-3</v>
      </c>
      <c r="O143" s="87">
        <v>4.0300925925926268E-4</v>
      </c>
      <c r="P143" s="86">
        <v>67</v>
      </c>
      <c r="Q143" s="87">
        <v>3.4683599537037049E-2</v>
      </c>
      <c r="R143" s="89">
        <v>26.429398300709813</v>
      </c>
      <c r="S143" s="87">
        <v>4.9490740740737449E-4</v>
      </c>
      <c r="T143" s="86">
        <v>41</v>
      </c>
      <c r="U143" s="87">
        <v>1.805150462962965E-2</v>
      </c>
      <c r="V143" s="88">
        <v>3.4383818342151712E-3</v>
      </c>
      <c r="W143" s="88">
        <v>6.7753391203703703E-2</v>
      </c>
      <c r="X143" s="111">
        <f t="shared" ref="X143:X156" si="7">IFERROR(ROUND($W$78/W143*900,0),0)</f>
        <v>629</v>
      </c>
      <c r="Z143" s="25" t="str">
        <f t="shared" si="6"/>
        <v>Kotryna Martinaitienė</v>
      </c>
    </row>
    <row r="144" spans="1:26" x14ac:dyDescent="0.25">
      <c r="A144" s="82" t="s">
        <v>885</v>
      </c>
      <c r="B144" s="82" t="s">
        <v>1145</v>
      </c>
      <c r="C144" s="83">
        <v>29188</v>
      </c>
      <c r="D144" s="82">
        <v>67</v>
      </c>
      <c r="E144" s="84" t="s">
        <v>864</v>
      </c>
      <c r="F144" s="84">
        <v>56</v>
      </c>
      <c r="G144" s="82">
        <v>247</v>
      </c>
      <c r="H144" s="85" t="s">
        <v>864</v>
      </c>
      <c r="I144" s="82" t="s">
        <v>67</v>
      </c>
      <c r="J144" s="82" t="s">
        <v>17</v>
      </c>
      <c r="K144" s="82" t="s">
        <v>898</v>
      </c>
      <c r="L144" s="86">
        <v>54</v>
      </c>
      <c r="M144" s="87">
        <v>1.1712962962962965E-2</v>
      </c>
      <c r="N144" s="88">
        <v>1.5617283950617288E-3</v>
      </c>
      <c r="O144" s="87">
        <v>7.9583333333332895E-4</v>
      </c>
      <c r="P144" s="86">
        <v>64</v>
      </c>
      <c r="Q144" s="87">
        <v>3.4344976851851852E-2</v>
      </c>
      <c r="R144" s="89">
        <v>26.689977711172652</v>
      </c>
      <c r="S144" s="87">
        <v>8.5633101851853577E-4</v>
      </c>
      <c r="T144" s="86">
        <v>66</v>
      </c>
      <c r="U144" s="87">
        <v>2.0117743055555554E-2</v>
      </c>
      <c r="V144" s="88">
        <v>3.8319510582010578E-3</v>
      </c>
      <c r="W144" s="88">
        <v>6.7827847222222237E-2</v>
      </c>
      <c r="X144" s="111">
        <f t="shared" si="7"/>
        <v>629</v>
      </c>
      <c r="Z144" s="25" t="str">
        <f t="shared" si="6"/>
        <v>Donatas Mockus</v>
      </c>
    </row>
    <row r="145" spans="1:26" x14ac:dyDescent="0.25">
      <c r="A145" s="82" t="s">
        <v>981</v>
      </c>
      <c r="B145" s="82" t="s">
        <v>1146</v>
      </c>
      <c r="C145" s="83">
        <v>32278</v>
      </c>
      <c r="D145" s="82">
        <v>68</v>
      </c>
      <c r="E145" s="84" t="s">
        <v>864</v>
      </c>
      <c r="F145" s="84">
        <v>57</v>
      </c>
      <c r="G145" s="82">
        <v>276</v>
      </c>
      <c r="H145" s="85" t="s">
        <v>864</v>
      </c>
      <c r="I145" s="82" t="s">
        <v>67</v>
      </c>
      <c r="J145" s="82" t="s">
        <v>17</v>
      </c>
      <c r="K145" s="82" t="s">
        <v>864</v>
      </c>
      <c r="L145" s="86">
        <v>40</v>
      </c>
      <c r="M145" s="87">
        <v>1.0636574074074074E-2</v>
      </c>
      <c r="N145" s="88">
        <v>1.4182098765432099E-3</v>
      </c>
      <c r="O145" s="87">
        <v>8.3174768518518016E-4</v>
      </c>
      <c r="P145" s="86">
        <v>77</v>
      </c>
      <c r="Q145" s="87">
        <v>3.696053240740739E-2</v>
      </c>
      <c r="R145" s="89">
        <v>24.801230040803045</v>
      </c>
      <c r="S145" s="87">
        <v>7.8318287037038026E-4</v>
      </c>
      <c r="T145" s="86">
        <v>53</v>
      </c>
      <c r="U145" s="87">
        <v>1.8623761574074055E-2</v>
      </c>
      <c r="V145" s="88">
        <v>3.5473831569664866E-3</v>
      </c>
      <c r="W145" s="88">
        <v>6.7835798611111081E-2</v>
      </c>
      <c r="X145" s="111">
        <f t="shared" si="7"/>
        <v>629</v>
      </c>
      <c r="Z145" s="25" t="str">
        <f t="shared" si="6"/>
        <v>Linas Žiaukas</v>
      </c>
    </row>
    <row r="146" spans="1:26" x14ac:dyDescent="0.25">
      <c r="A146" s="82" t="s">
        <v>1147</v>
      </c>
      <c r="B146" s="82" t="s">
        <v>1148</v>
      </c>
      <c r="C146" s="83">
        <v>24988</v>
      </c>
      <c r="D146" s="82">
        <v>69</v>
      </c>
      <c r="E146" s="84">
        <v>4</v>
      </c>
      <c r="F146" s="84">
        <v>58</v>
      </c>
      <c r="G146" s="82">
        <v>243</v>
      </c>
      <c r="H146" s="85" t="s">
        <v>1053</v>
      </c>
      <c r="I146" s="82" t="s">
        <v>67</v>
      </c>
      <c r="J146" s="82" t="s">
        <v>177</v>
      </c>
      <c r="K146" s="82" t="s">
        <v>1149</v>
      </c>
      <c r="L146" s="86">
        <v>49</v>
      </c>
      <c r="M146" s="87">
        <v>1.1423611111111112E-2</v>
      </c>
      <c r="N146" s="88">
        <v>1.5231481481481483E-3</v>
      </c>
      <c r="O146" s="87">
        <v>4.7392361111110726E-4</v>
      </c>
      <c r="P146" s="86">
        <v>50</v>
      </c>
      <c r="Q146" s="87">
        <v>3.2587071759259262E-2</v>
      </c>
      <c r="R146" s="89">
        <v>28.129764878496818</v>
      </c>
      <c r="S146" s="87">
        <v>5.6516203703704804E-4</v>
      </c>
      <c r="T146" s="86">
        <v>76</v>
      </c>
      <c r="U146" s="87">
        <v>2.3748958333333348E-2</v>
      </c>
      <c r="V146" s="88">
        <v>4.5236111111111137E-3</v>
      </c>
      <c r="W146" s="88">
        <v>6.8798726851851871E-2</v>
      </c>
      <c r="X146" s="111">
        <f t="shared" si="7"/>
        <v>620</v>
      </c>
      <c r="Z146" s="25" t="str">
        <f t="shared" si="6"/>
        <v>Artūras Mačionis</v>
      </c>
    </row>
    <row r="147" spans="1:26" x14ac:dyDescent="0.25">
      <c r="A147" s="82" t="s">
        <v>966</v>
      </c>
      <c r="B147" s="82" t="s">
        <v>1150</v>
      </c>
      <c r="C147" s="83">
        <v>24978</v>
      </c>
      <c r="D147" s="82">
        <v>70</v>
      </c>
      <c r="E147" s="84">
        <v>5</v>
      </c>
      <c r="F147" s="84">
        <v>59</v>
      </c>
      <c r="G147" s="82">
        <v>246</v>
      </c>
      <c r="H147" s="85" t="s">
        <v>1053</v>
      </c>
      <c r="I147" s="82" t="s">
        <v>67</v>
      </c>
      <c r="J147" s="82" t="s">
        <v>8</v>
      </c>
      <c r="K147" s="82" t="s">
        <v>1151</v>
      </c>
      <c r="L147" s="86">
        <v>69</v>
      </c>
      <c r="M147" s="87">
        <v>1.2847222222222223E-2</v>
      </c>
      <c r="N147" s="88">
        <v>1.712962962962963E-3</v>
      </c>
      <c r="O147" s="87">
        <v>6.922453703703535E-4</v>
      </c>
      <c r="P147" s="86">
        <v>61</v>
      </c>
      <c r="Q147" s="87">
        <v>3.4053310185185218E-2</v>
      </c>
      <c r="R147" s="89">
        <v>26.918577421159473</v>
      </c>
      <c r="S147" s="87">
        <v>8.8969907407404625E-4</v>
      </c>
      <c r="T147" s="86">
        <v>69</v>
      </c>
      <c r="U147" s="87">
        <v>2.0477245370370378E-2</v>
      </c>
      <c r="V147" s="88">
        <v>3.9004276895943579E-3</v>
      </c>
      <c r="W147" s="88">
        <v>6.8959722222222214E-2</v>
      </c>
      <c r="X147" s="111">
        <f t="shared" si="7"/>
        <v>618</v>
      </c>
      <c r="Z147" s="25" t="str">
        <f t="shared" si="6"/>
        <v>Darius Milašius</v>
      </c>
    </row>
    <row r="148" spans="1:26" x14ac:dyDescent="0.25">
      <c r="A148" s="82" t="s">
        <v>966</v>
      </c>
      <c r="B148" s="82" t="s">
        <v>1152</v>
      </c>
      <c r="C148" s="83">
        <v>30535</v>
      </c>
      <c r="D148" s="82">
        <v>71</v>
      </c>
      <c r="E148" s="84" t="s">
        <v>864</v>
      </c>
      <c r="F148" s="84">
        <v>60</v>
      </c>
      <c r="G148" s="82">
        <v>259</v>
      </c>
      <c r="H148" s="85" t="s">
        <v>864</v>
      </c>
      <c r="I148" s="82" t="s">
        <v>67</v>
      </c>
      <c r="J148" s="82" t="s">
        <v>8</v>
      </c>
      <c r="K148" s="82" t="s">
        <v>710</v>
      </c>
      <c r="L148" s="86">
        <v>74</v>
      </c>
      <c r="M148" s="87">
        <v>1.4780092592592595E-2</v>
      </c>
      <c r="N148" s="88">
        <v>1.9706790123456791E-3</v>
      </c>
      <c r="O148" s="87">
        <v>7.5026620370370611E-4</v>
      </c>
      <c r="P148" s="86">
        <v>57</v>
      </c>
      <c r="Q148" s="87">
        <v>3.3443055555555531E-2</v>
      </c>
      <c r="R148" s="89">
        <v>27.409776153494768</v>
      </c>
      <c r="S148" s="87">
        <v>1.2619675925926166E-3</v>
      </c>
      <c r="T148" s="86">
        <v>55</v>
      </c>
      <c r="U148" s="87">
        <v>1.8841273148148152E-2</v>
      </c>
      <c r="V148" s="88">
        <v>3.5888139329806005E-3</v>
      </c>
      <c r="W148" s="88">
        <v>6.9076655092592601E-2</v>
      </c>
      <c r="X148" s="111">
        <f t="shared" si="7"/>
        <v>617</v>
      </c>
      <c r="Z148" s="25" t="str">
        <f t="shared" si="6"/>
        <v>Darius Skusevičius</v>
      </c>
    </row>
    <row r="149" spans="1:26" x14ac:dyDescent="0.25">
      <c r="A149" s="82" t="s">
        <v>1153</v>
      </c>
      <c r="B149" s="82" t="s">
        <v>1154</v>
      </c>
      <c r="C149" s="83">
        <v>30997</v>
      </c>
      <c r="D149" s="82">
        <v>72</v>
      </c>
      <c r="E149" s="84" t="s">
        <v>864</v>
      </c>
      <c r="F149" s="84">
        <v>12</v>
      </c>
      <c r="G149" s="82">
        <v>269</v>
      </c>
      <c r="H149" s="85" t="s">
        <v>864</v>
      </c>
      <c r="I149" s="82" t="s">
        <v>71</v>
      </c>
      <c r="J149" s="82" t="s">
        <v>8</v>
      </c>
      <c r="K149" s="82" t="s">
        <v>710</v>
      </c>
      <c r="L149" s="86">
        <v>50</v>
      </c>
      <c r="M149" s="87">
        <v>1.1423611111111112E-2</v>
      </c>
      <c r="N149" s="88">
        <v>1.5231481481481483E-3</v>
      </c>
      <c r="O149" s="87">
        <v>7.6126157407405137E-4</v>
      </c>
      <c r="P149" s="86">
        <v>66</v>
      </c>
      <c r="Q149" s="87">
        <v>3.462091435185187E-2</v>
      </c>
      <c r="R149" s="89">
        <v>26.477251794987161</v>
      </c>
      <c r="S149" s="87">
        <v>5.3120370370368653E-4</v>
      </c>
      <c r="T149" s="86">
        <v>74</v>
      </c>
      <c r="U149" s="87">
        <v>2.2162430555555557E-2</v>
      </c>
      <c r="V149" s="88">
        <v>4.2214153439153442E-3</v>
      </c>
      <c r="W149" s="88">
        <v>6.9499421296296271E-2</v>
      </c>
      <c r="X149" s="111">
        <f t="shared" si="7"/>
        <v>614</v>
      </c>
      <c r="Z149" s="25" t="str">
        <f t="shared" si="6"/>
        <v>Sandra Valančauskaitė</v>
      </c>
    </row>
    <row r="150" spans="1:26" x14ac:dyDescent="0.25">
      <c r="A150" s="82" t="s">
        <v>1155</v>
      </c>
      <c r="B150" s="82" t="s">
        <v>1156</v>
      </c>
      <c r="C150" s="83">
        <v>29987</v>
      </c>
      <c r="D150" s="82">
        <v>73</v>
      </c>
      <c r="E150" s="84" t="s">
        <v>864</v>
      </c>
      <c r="F150" s="84">
        <v>13</v>
      </c>
      <c r="G150" s="82">
        <v>251</v>
      </c>
      <c r="H150" s="85" t="s">
        <v>864</v>
      </c>
      <c r="I150" s="82" t="s">
        <v>71</v>
      </c>
      <c r="J150" s="82" t="s">
        <v>8</v>
      </c>
      <c r="K150" s="82" t="s">
        <v>710</v>
      </c>
      <c r="L150" s="86">
        <v>67</v>
      </c>
      <c r="M150" s="87">
        <v>1.269675925925926E-2</v>
      </c>
      <c r="N150" s="88">
        <v>1.6929012345679015E-3</v>
      </c>
      <c r="O150" s="87">
        <v>5.8961805555556024E-4</v>
      </c>
      <c r="P150" s="86">
        <v>72</v>
      </c>
      <c r="Q150" s="87">
        <v>3.5468599537037057E-2</v>
      </c>
      <c r="R150" s="89">
        <v>25.844456184672982</v>
      </c>
      <c r="S150" s="87">
        <v>7.3174768518516342E-4</v>
      </c>
      <c r="T150" s="86">
        <v>71</v>
      </c>
      <c r="U150" s="87">
        <v>2.0983761574074083E-2</v>
      </c>
      <c r="V150" s="88">
        <v>3.9969069664903016E-3</v>
      </c>
      <c r="W150" s="88">
        <v>7.0470486111111119E-2</v>
      </c>
      <c r="X150" s="111">
        <f t="shared" si="7"/>
        <v>605</v>
      </c>
      <c r="Z150" s="25" t="str">
        <f t="shared" si="6"/>
        <v>Jurgita Paulauskienė</v>
      </c>
    </row>
    <row r="151" spans="1:26" x14ac:dyDescent="0.25">
      <c r="A151" s="82" t="s">
        <v>1157</v>
      </c>
      <c r="B151" s="82" t="s">
        <v>1158</v>
      </c>
      <c r="C151" s="83">
        <v>34042</v>
      </c>
      <c r="D151" s="82">
        <v>74</v>
      </c>
      <c r="E151" s="84" t="s">
        <v>864</v>
      </c>
      <c r="F151" s="84">
        <v>14</v>
      </c>
      <c r="G151" s="82">
        <v>266</v>
      </c>
      <c r="H151" s="85" t="s">
        <v>864</v>
      </c>
      <c r="I151" s="82" t="s">
        <v>71</v>
      </c>
      <c r="J151" s="82" t="s">
        <v>8</v>
      </c>
      <c r="K151" s="82" t="s">
        <v>710</v>
      </c>
      <c r="L151" s="86">
        <v>76</v>
      </c>
      <c r="M151" s="87">
        <v>1.5289351851851851E-2</v>
      </c>
      <c r="N151" s="88">
        <v>2.0385802469135802E-3</v>
      </c>
      <c r="O151" s="87">
        <v>5.9703703703704869E-4</v>
      </c>
      <c r="P151" s="86">
        <v>76</v>
      </c>
      <c r="Q151" s="87">
        <v>3.6908865740740746E-2</v>
      </c>
      <c r="R151" s="89">
        <v>24.835947902209078</v>
      </c>
      <c r="S151" s="87">
        <v>6.2504629629628328E-4</v>
      </c>
      <c r="T151" s="86">
        <v>32</v>
      </c>
      <c r="U151" s="87">
        <v>1.7610486111111101E-2</v>
      </c>
      <c r="V151" s="88">
        <v>3.3543783068783048E-3</v>
      </c>
      <c r="W151" s="88">
        <v>7.1030787037037024E-2</v>
      </c>
      <c r="X151" s="111">
        <f t="shared" si="7"/>
        <v>600</v>
      </c>
      <c r="Z151" s="25" t="str">
        <f t="shared" si="6"/>
        <v>Justina Tomkevičiūtė</v>
      </c>
    </row>
    <row r="152" spans="1:26" x14ac:dyDescent="0.25">
      <c r="A152" s="82" t="s">
        <v>925</v>
      </c>
      <c r="B152" s="82" t="s">
        <v>1159</v>
      </c>
      <c r="C152" s="83">
        <v>24192</v>
      </c>
      <c r="D152" s="82">
        <v>75</v>
      </c>
      <c r="E152" s="84">
        <v>6</v>
      </c>
      <c r="F152" s="84">
        <v>61</v>
      </c>
      <c r="G152" s="82">
        <v>277</v>
      </c>
      <c r="H152" s="85" t="s">
        <v>1053</v>
      </c>
      <c r="I152" s="82" t="s">
        <v>67</v>
      </c>
      <c r="J152" s="82" t="s">
        <v>8</v>
      </c>
      <c r="K152" s="82" t="s">
        <v>864</v>
      </c>
      <c r="L152" s="86">
        <v>46</v>
      </c>
      <c r="M152" s="87">
        <v>1.1307870370370371E-2</v>
      </c>
      <c r="N152" s="88">
        <v>1.5077160493827161E-3</v>
      </c>
      <c r="O152" s="87">
        <v>3.7673611111110894E-4</v>
      </c>
      <c r="P152" s="86">
        <v>70</v>
      </c>
      <c r="Q152" s="87">
        <v>3.4999224537037035E-2</v>
      </c>
      <c r="R152" s="89">
        <v>26.191056481740834</v>
      </c>
      <c r="S152" s="87">
        <v>4.7743055555554692E-4</v>
      </c>
      <c r="T152" s="86">
        <v>77</v>
      </c>
      <c r="U152" s="87">
        <v>2.4267129629629625E-2</v>
      </c>
      <c r="V152" s="88">
        <v>4.6223104056437384E-3</v>
      </c>
      <c r="W152" s="88">
        <v>7.1428391203703687E-2</v>
      </c>
      <c r="X152" s="111">
        <f t="shared" si="7"/>
        <v>597</v>
      </c>
      <c r="Z152" s="25" t="str">
        <f t="shared" si="6"/>
        <v>Egidijus Źintikas</v>
      </c>
    </row>
    <row r="153" spans="1:26" x14ac:dyDescent="0.25">
      <c r="A153" s="82" t="s">
        <v>1160</v>
      </c>
      <c r="B153" s="82" t="s">
        <v>1161</v>
      </c>
      <c r="C153" s="83">
        <v>26174</v>
      </c>
      <c r="D153" s="82">
        <v>76</v>
      </c>
      <c r="E153" s="84">
        <v>2</v>
      </c>
      <c r="F153" s="84">
        <v>15</v>
      </c>
      <c r="G153" s="82">
        <v>218</v>
      </c>
      <c r="H153" s="85" t="s">
        <v>1144</v>
      </c>
      <c r="I153" s="82" t="s">
        <v>71</v>
      </c>
      <c r="J153" s="82" t="s">
        <v>8</v>
      </c>
      <c r="K153" s="82" t="s">
        <v>1162</v>
      </c>
      <c r="L153" s="86">
        <v>77</v>
      </c>
      <c r="M153" s="87">
        <v>1.5358796296296296E-2</v>
      </c>
      <c r="N153" s="88">
        <v>2.0478395061728394E-3</v>
      </c>
      <c r="O153" s="87">
        <v>5.3035879629630134E-4</v>
      </c>
      <c r="P153" s="86">
        <v>78</v>
      </c>
      <c r="Q153" s="87">
        <v>3.8291006944444456E-2</v>
      </c>
      <c r="R153" s="89">
        <v>23.939476650395676</v>
      </c>
      <c r="S153" s="87">
        <v>9.4946759259256774E-4</v>
      </c>
      <c r="T153" s="86">
        <v>62</v>
      </c>
      <c r="U153" s="87">
        <v>1.9662685185185214E-2</v>
      </c>
      <c r="V153" s="88">
        <v>3.7452733686067071E-3</v>
      </c>
      <c r="W153" s="88">
        <v>7.4792314814814825E-2</v>
      </c>
      <c r="X153" s="111">
        <f t="shared" si="7"/>
        <v>570</v>
      </c>
      <c r="Z153" s="25" t="str">
        <f t="shared" si="6"/>
        <v>Lina Gvazdauskaitė</v>
      </c>
    </row>
    <row r="154" spans="1:26" x14ac:dyDescent="0.25">
      <c r="A154" s="82" t="s">
        <v>866</v>
      </c>
      <c r="B154" s="82" t="s">
        <v>999</v>
      </c>
      <c r="C154" s="83">
        <v>23164</v>
      </c>
      <c r="D154" s="82">
        <v>77</v>
      </c>
      <c r="E154" s="84">
        <v>7</v>
      </c>
      <c r="F154" s="84">
        <v>62</v>
      </c>
      <c r="G154" s="82">
        <v>270</v>
      </c>
      <c r="H154" s="85" t="s">
        <v>1053</v>
      </c>
      <c r="I154" s="82" t="s">
        <v>67</v>
      </c>
      <c r="J154" s="82" t="s">
        <v>17</v>
      </c>
      <c r="K154" s="82" t="s">
        <v>1163</v>
      </c>
      <c r="L154" s="86">
        <v>66</v>
      </c>
      <c r="M154" s="87">
        <v>1.2627314814814815E-2</v>
      </c>
      <c r="N154" s="88">
        <v>1.6836419753086421E-3</v>
      </c>
      <c r="O154" s="87">
        <v>3.8171296296296564E-4</v>
      </c>
      <c r="P154" s="86">
        <v>75</v>
      </c>
      <c r="Q154" s="87">
        <v>3.6845138888888893E-2</v>
      </c>
      <c r="R154" s="89">
        <v>24.878903820419545</v>
      </c>
      <c r="S154" s="87">
        <v>5.4027777777776453E-4</v>
      </c>
      <c r="T154" s="86">
        <v>78</v>
      </c>
      <c r="U154" s="87">
        <v>2.584618055555557E-2</v>
      </c>
      <c r="V154" s="88">
        <v>4.9230820105820132E-3</v>
      </c>
      <c r="W154" s="88">
        <v>7.6240625000000006E-2</v>
      </c>
      <c r="X154" s="111">
        <f t="shared" si="7"/>
        <v>559</v>
      </c>
      <c r="Z154" s="25" t="str">
        <f t="shared" si="6"/>
        <v>Gediminas Vasiliauskas</v>
      </c>
    </row>
    <row r="155" spans="1:26" x14ac:dyDescent="0.25">
      <c r="A155" s="82" t="s">
        <v>1164</v>
      </c>
      <c r="B155" s="82" t="s">
        <v>1165</v>
      </c>
      <c r="C155" s="83">
        <v>17371</v>
      </c>
      <c r="D155" s="82">
        <v>78</v>
      </c>
      <c r="E155" s="84">
        <v>1</v>
      </c>
      <c r="F155" s="84">
        <v>63</v>
      </c>
      <c r="G155" s="82">
        <v>237</v>
      </c>
      <c r="H155" s="85" t="s">
        <v>1166</v>
      </c>
      <c r="I155" s="82" t="s">
        <v>67</v>
      </c>
      <c r="J155" s="82" t="s">
        <v>8</v>
      </c>
      <c r="K155" s="82" t="s">
        <v>1068</v>
      </c>
      <c r="L155" s="86">
        <v>75</v>
      </c>
      <c r="M155" s="87">
        <v>1.5150462962962963E-2</v>
      </c>
      <c r="N155" s="88">
        <v>2.0200617283950618E-3</v>
      </c>
      <c r="O155" s="87">
        <v>4.3075231481481957E-4</v>
      </c>
      <c r="P155" s="86">
        <v>74</v>
      </c>
      <c r="Q155" s="87">
        <v>3.6369791666666651E-2</v>
      </c>
      <c r="R155" s="89">
        <v>25.204067019905494</v>
      </c>
      <c r="S155" s="87">
        <v>3.9089120370369712E-4</v>
      </c>
      <c r="T155" s="86">
        <v>79</v>
      </c>
      <c r="U155" s="87">
        <v>2.876832175925928E-2</v>
      </c>
      <c r="V155" s="88">
        <v>5.4796803350970055E-3</v>
      </c>
      <c r="W155" s="88">
        <v>8.111021990740741E-2</v>
      </c>
      <c r="X155" s="111">
        <f t="shared" si="7"/>
        <v>526</v>
      </c>
      <c r="Z155" s="25" t="str">
        <f t="shared" si="6"/>
        <v>Juozas Kieras</v>
      </c>
    </row>
    <row r="156" spans="1:26" x14ac:dyDescent="0.25">
      <c r="A156" s="82" t="s">
        <v>1167</v>
      </c>
      <c r="B156" s="82" t="s">
        <v>1168</v>
      </c>
      <c r="C156" s="83">
        <v>31316</v>
      </c>
      <c r="D156" s="82">
        <v>79</v>
      </c>
      <c r="E156" s="84" t="s">
        <v>864</v>
      </c>
      <c r="F156" s="84">
        <v>16</v>
      </c>
      <c r="G156" s="82">
        <v>261</v>
      </c>
      <c r="H156" s="85" t="s">
        <v>864</v>
      </c>
      <c r="I156" s="82" t="s">
        <v>71</v>
      </c>
      <c r="J156" s="82" t="s">
        <v>8</v>
      </c>
      <c r="K156" s="82" t="s">
        <v>976</v>
      </c>
      <c r="L156" s="86">
        <v>78</v>
      </c>
      <c r="M156" s="87">
        <v>1.6944444444444443E-2</v>
      </c>
      <c r="N156" s="88">
        <v>2.259259259259259E-3</v>
      </c>
      <c r="O156" s="87">
        <v>4.4181712962963748E-4</v>
      </c>
      <c r="P156" s="86">
        <v>79</v>
      </c>
      <c r="Q156" s="87">
        <v>4.2499618055555549E-2</v>
      </c>
      <c r="R156" s="89">
        <v>21.568821288426616</v>
      </c>
      <c r="S156" s="87">
        <v>1.064814814814824E-3</v>
      </c>
      <c r="T156" s="86">
        <v>75</v>
      </c>
      <c r="U156" s="87">
        <v>2.3697106481481461E-2</v>
      </c>
      <c r="V156" s="88">
        <v>4.5137345679012305E-3</v>
      </c>
      <c r="W156" s="88">
        <v>8.4647800925925915E-2</v>
      </c>
      <c r="X156" s="111">
        <f t="shared" si="7"/>
        <v>504</v>
      </c>
      <c r="Z156" s="25" t="str">
        <f t="shared" si="6"/>
        <v>Rasa Šulčiūtė</v>
      </c>
    </row>
    <row r="160" spans="1:26" x14ac:dyDescent="0.25">
      <c r="A160" t="s">
        <v>1169</v>
      </c>
    </row>
    <row r="161" spans="1:26" ht="22.5" x14ac:dyDescent="0.25">
      <c r="A161" s="73" t="s">
        <v>839</v>
      </c>
      <c r="B161" s="113" t="s">
        <v>840</v>
      </c>
      <c r="C161" s="117" t="s">
        <v>841</v>
      </c>
      <c r="D161" s="115" t="s">
        <v>842</v>
      </c>
      <c r="E161" s="76" t="s">
        <v>843</v>
      </c>
      <c r="G161" s="73" t="s">
        <v>1170</v>
      </c>
      <c r="H161" s="77" t="s">
        <v>846</v>
      </c>
      <c r="I161" s="77" t="s">
        <v>847</v>
      </c>
      <c r="J161" s="77" t="s">
        <v>848</v>
      </c>
      <c r="K161" s="78" t="s">
        <v>849</v>
      </c>
      <c r="L161" s="90" t="s">
        <v>850</v>
      </c>
      <c r="M161" s="80" t="s">
        <v>851</v>
      </c>
      <c r="N161" s="81" t="s">
        <v>852</v>
      </c>
      <c r="O161" s="80" t="s">
        <v>853</v>
      </c>
      <c r="P161" s="90" t="s">
        <v>854</v>
      </c>
      <c r="Q161" s="80" t="s">
        <v>855</v>
      </c>
      <c r="R161" s="81" t="s">
        <v>856</v>
      </c>
      <c r="S161" s="80" t="s">
        <v>857</v>
      </c>
      <c r="T161" s="90" t="s">
        <v>858</v>
      </c>
      <c r="U161" s="80" t="s">
        <v>859</v>
      </c>
      <c r="V161" s="81" t="s">
        <v>860</v>
      </c>
      <c r="W161" s="81" t="s">
        <v>861</v>
      </c>
      <c r="X161" s="112" t="s">
        <v>0</v>
      </c>
    </row>
    <row r="162" spans="1:26" x14ac:dyDescent="0.25">
      <c r="A162" s="91" t="s">
        <v>919</v>
      </c>
      <c r="B162" s="114" t="s">
        <v>1171</v>
      </c>
      <c r="C162" s="118" t="s">
        <v>1172</v>
      </c>
      <c r="D162" s="116">
        <v>1</v>
      </c>
      <c r="E162" s="92">
        <v>1</v>
      </c>
      <c r="G162" s="91">
        <v>321</v>
      </c>
      <c r="H162" s="93" t="s">
        <v>1173</v>
      </c>
      <c r="I162" s="91" t="s">
        <v>67</v>
      </c>
      <c r="J162" s="91" t="s">
        <v>177</v>
      </c>
      <c r="K162" s="91" t="s">
        <v>1174</v>
      </c>
      <c r="L162" s="86">
        <v>11</v>
      </c>
      <c r="M162" s="94">
        <v>2.3032407407407407E-3</v>
      </c>
      <c r="N162" s="88">
        <v>1.1516203703703703E-3</v>
      </c>
      <c r="O162" s="94">
        <v>4.3336805555554969E-4</v>
      </c>
      <c r="P162" s="86">
        <v>2</v>
      </c>
      <c r="Q162" s="94">
        <v>1.5572141203703704E-2</v>
      </c>
      <c r="R162" s="89">
        <v>32.911337836964009</v>
      </c>
      <c r="S162" s="94">
        <v>3.2199074074074074E-4</v>
      </c>
      <c r="T162" s="86">
        <v>5</v>
      </c>
      <c r="U162" s="94">
        <v>7.5035879629629654E-3</v>
      </c>
      <c r="V162" s="88">
        <v>2.8859953703703712E-3</v>
      </c>
      <c r="W162" s="88">
        <v>2.6134328703703701E-2</v>
      </c>
      <c r="X162" s="111">
        <f>IFERROR(ROUND($W$162/W162*700,0),0)</f>
        <v>700</v>
      </c>
      <c r="Z162" s="25" t="str">
        <f t="shared" ref="Z162:Z191" si="8">A162&amp;" "&amp;B162</f>
        <v>Povilas Pečiukonis</v>
      </c>
    </row>
    <row r="163" spans="1:26" x14ac:dyDescent="0.25">
      <c r="A163" s="91" t="s">
        <v>1040</v>
      </c>
      <c r="B163" s="114" t="s">
        <v>1175</v>
      </c>
      <c r="C163" s="118" t="s">
        <v>1176</v>
      </c>
      <c r="D163" s="116">
        <v>2</v>
      </c>
      <c r="E163" s="92">
        <v>2</v>
      </c>
      <c r="G163" s="91">
        <v>309</v>
      </c>
      <c r="H163" s="93" t="s">
        <v>1173</v>
      </c>
      <c r="I163" s="91" t="s">
        <v>67</v>
      </c>
      <c r="J163" s="91" t="s">
        <v>106</v>
      </c>
      <c r="K163" s="91" t="s">
        <v>710</v>
      </c>
      <c r="L163" s="86">
        <v>12</v>
      </c>
      <c r="M163" s="94">
        <v>2.3032407407407407E-3</v>
      </c>
      <c r="N163" s="88">
        <v>1.1516203703703703E-3</v>
      </c>
      <c r="O163" s="94">
        <v>2.5737268518519207E-4</v>
      </c>
      <c r="P163" s="86">
        <v>3</v>
      </c>
      <c r="Q163" s="94">
        <v>1.653163194444443E-2</v>
      </c>
      <c r="R163" s="89">
        <v>31.001174095956642</v>
      </c>
      <c r="S163" s="94">
        <v>2.321759259259204E-4</v>
      </c>
      <c r="T163" s="86">
        <v>1</v>
      </c>
      <c r="U163" s="94">
        <v>6.8948379629629741E-3</v>
      </c>
      <c r="V163" s="88">
        <v>2.651860754985759E-3</v>
      </c>
      <c r="W163" s="88">
        <v>2.6219259259259258E-2</v>
      </c>
      <c r="X163" s="111">
        <f t="shared" ref="X163:X191" si="9">IFERROR(ROUND($W$162/W163*700,0),0)</f>
        <v>698</v>
      </c>
      <c r="Z163" s="25" t="str">
        <f t="shared" si="8"/>
        <v>Aurimas Gudaitis</v>
      </c>
    </row>
    <row r="164" spans="1:26" x14ac:dyDescent="0.25">
      <c r="A164" s="91" t="s">
        <v>934</v>
      </c>
      <c r="B164" s="114" t="s">
        <v>1177</v>
      </c>
      <c r="C164" s="118" t="s">
        <v>1178</v>
      </c>
      <c r="D164" s="116">
        <v>3</v>
      </c>
      <c r="E164" s="92">
        <v>3</v>
      </c>
      <c r="G164" s="91">
        <v>317</v>
      </c>
      <c r="H164" s="93" t="s">
        <v>1173</v>
      </c>
      <c r="I164" s="91" t="s">
        <v>67</v>
      </c>
      <c r="J164" s="91" t="s">
        <v>17</v>
      </c>
      <c r="K164" s="91" t="s">
        <v>1174</v>
      </c>
      <c r="L164" s="86">
        <v>13</v>
      </c>
      <c r="M164" s="94">
        <v>2.3148148148148151E-3</v>
      </c>
      <c r="N164" s="88">
        <v>1.1574074074074076E-3</v>
      </c>
      <c r="O164" s="94">
        <v>4.6778935185184944E-4</v>
      </c>
      <c r="P164" s="86">
        <v>1</v>
      </c>
      <c r="Q164" s="94">
        <v>1.543603009259259E-2</v>
      </c>
      <c r="R164" s="89">
        <v>33.20154190719915</v>
      </c>
      <c r="S164" s="94">
        <v>5.7199074074076872E-4</v>
      </c>
      <c r="T164" s="86">
        <v>8</v>
      </c>
      <c r="U164" s="94">
        <v>8.0162037037037059E-3</v>
      </c>
      <c r="V164" s="88">
        <v>3.0831552706552714E-3</v>
      </c>
      <c r="W164" s="88">
        <v>2.6806828703703729E-2</v>
      </c>
      <c r="X164" s="111">
        <f t="shared" si="9"/>
        <v>682</v>
      </c>
      <c r="Z164" s="25" t="str">
        <f t="shared" si="8"/>
        <v>Evaldas Maculevičius</v>
      </c>
    </row>
    <row r="165" spans="1:26" x14ac:dyDescent="0.25">
      <c r="A165" s="91" t="s">
        <v>1179</v>
      </c>
      <c r="B165" s="114" t="s">
        <v>1180</v>
      </c>
      <c r="C165" s="118" t="s">
        <v>1181</v>
      </c>
      <c r="D165" s="116">
        <v>4</v>
      </c>
      <c r="E165" s="92">
        <v>1</v>
      </c>
      <c r="G165" s="91">
        <v>325</v>
      </c>
      <c r="H165" s="93" t="s">
        <v>1182</v>
      </c>
      <c r="I165" s="91" t="s">
        <v>67</v>
      </c>
      <c r="J165" s="91" t="s">
        <v>32</v>
      </c>
      <c r="K165" s="91" t="s">
        <v>31</v>
      </c>
      <c r="L165" s="86">
        <v>6</v>
      </c>
      <c r="M165" s="94">
        <v>2.0717592592592593E-3</v>
      </c>
      <c r="N165" s="88">
        <v>1.0358796296296297E-3</v>
      </c>
      <c r="O165" s="94">
        <v>2.3086805555555534E-4</v>
      </c>
      <c r="P165" s="86">
        <v>8</v>
      </c>
      <c r="Q165" s="94">
        <v>1.7425729166666654E-2</v>
      </c>
      <c r="R165" s="89">
        <v>29.410533992480012</v>
      </c>
      <c r="S165" s="94">
        <v>2.098032407407413E-4</v>
      </c>
      <c r="T165" s="86">
        <v>2</v>
      </c>
      <c r="U165" s="94">
        <v>7.2164351851851938E-3</v>
      </c>
      <c r="V165" s="88">
        <v>2.7755519943019973E-3</v>
      </c>
      <c r="W165" s="88">
        <v>2.7154594907407403E-2</v>
      </c>
      <c r="X165" s="111">
        <f t="shared" si="9"/>
        <v>674</v>
      </c>
      <c r="Z165" s="25" t="str">
        <f t="shared" si="8"/>
        <v>Kristupas Rimkus</v>
      </c>
    </row>
    <row r="166" spans="1:26" x14ac:dyDescent="0.25">
      <c r="A166" s="91" t="s">
        <v>1183</v>
      </c>
      <c r="B166" s="114" t="s">
        <v>1184</v>
      </c>
      <c r="C166" s="118" t="s">
        <v>1185</v>
      </c>
      <c r="D166" s="116">
        <v>5</v>
      </c>
      <c r="E166" s="92">
        <v>1</v>
      </c>
      <c r="G166" s="91">
        <v>300</v>
      </c>
      <c r="H166" s="93" t="s">
        <v>1186</v>
      </c>
      <c r="I166" s="91" t="s">
        <v>67</v>
      </c>
      <c r="J166" s="91" t="s">
        <v>32</v>
      </c>
      <c r="K166" s="91" t="s">
        <v>31</v>
      </c>
      <c r="L166" s="86">
        <v>1</v>
      </c>
      <c r="M166" s="94">
        <v>1.7824074074074072E-3</v>
      </c>
      <c r="N166" s="88">
        <v>8.9120370370370352E-4</v>
      </c>
      <c r="O166" s="94">
        <v>2.7152777777778025E-4</v>
      </c>
      <c r="P166" s="86">
        <v>5</v>
      </c>
      <c r="Q166" s="94">
        <v>1.6952430555555537E-2</v>
      </c>
      <c r="R166" s="89">
        <v>30.231653114310912</v>
      </c>
      <c r="S166" s="94">
        <v>2.8336805555556621E-4</v>
      </c>
      <c r="T166" s="86">
        <v>9</v>
      </c>
      <c r="U166" s="94">
        <v>8.0248842592592629E-3</v>
      </c>
      <c r="V166" s="88">
        <v>3.086493945868947E-3</v>
      </c>
      <c r="W166" s="88">
        <v>2.7314618055555552E-2</v>
      </c>
      <c r="X166" s="111">
        <f t="shared" si="9"/>
        <v>670</v>
      </c>
      <c r="Z166" s="25" t="str">
        <f t="shared" si="8"/>
        <v>Kasparas Apkievičius</v>
      </c>
    </row>
    <row r="167" spans="1:26" x14ac:dyDescent="0.25">
      <c r="A167" s="91" t="s">
        <v>1187</v>
      </c>
      <c r="B167" s="114" t="s">
        <v>1188</v>
      </c>
      <c r="C167" s="118" t="s">
        <v>1189</v>
      </c>
      <c r="D167" s="116">
        <v>6</v>
      </c>
      <c r="E167" s="92">
        <v>2</v>
      </c>
      <c r="G167" s="91">
        <v>301</v>
      </c>
      <c r="H167" s="93" t="s">
        <v>1186</v>
      </c>
      <c r="I167" s="91" t="s">
        <v>67</v>
      </c>
      <c r="J167" s="91" t="s">
        <v>32</v>
      </c>
      <c r="K167" s="91" t="s">
        <v>31</v>
      </c>
      <c r="L167" s="86">
        <v>2</v>
      </c>
      <c r="M167" s="94">
        <v>1.8750000000000001E-3</v>
      </c>
      <c r="N167" s="88">
        <v>9.3750000000000007E-4</v>
      </c>
      <c r="O167" s="94">
        <v>3.0856481481481013E-4</v>
      </c>
      <c r="P167" s="86">
        <v>9</v>
      </c>
      <c r="Q167" s="94">
        <v>1.7571921296296311E-2</v>
      </c>
      <c r="R167" s="89">
        <v>29.165848819731583</v>
      </c>
      <c r="S167" s="94">
        <v>2.324074074074034E-4</v>
      </c>
      <c r="T167" s="86">
        <v>4</v>
      </c>
      <c r="U167" s="94">
        <v>7.4895370370370307E-3</v>
      </c>
      <c r="V167" s="88">
        <v>2.8805911680911656E-3</v>
      </c>
      <c r="W167" s="88">
        <v>2.7477430555555557E-2</v>
      </c>
      <c r="X167" s="111">
        <f t="shared" si="9"/>
        <v>666</v>
      </c>
      <c r="Z167" s="25" t="str">
        <f t="shared" si="8"/>
        <v>Mykolas Banys</v>
      </c>
    </row>
    <row r="168" spans="1:26" x14ac:dyDescent="0.25">
      <c r="A168" s="91" t="s">
        <v>966</v>
      </c>
      <c r="B168" s="114" t="s">
        <v>1190</v>
      </c>
      <c r="C168" s="118" t="s">
        <v>1191</v>
      </c>
      <c r="D168" s="116">
        <v>7</v>
      </c>
      <c r="E168" s="92">
        <v>4</v>
      </c>
      <c r="G168" s="91">
        <v>304</v>
      </c>
      <c r="H168" s="93" t="s">
        <v>1173</v>
      </c>
      <c r="I168" s="91" t="s">
        <v>67</v>
      </c>
      <c r="J168" s="91" t="s">
        <v>8</v>
      </c>
      <c r="K168" s="91" t="s">
        <v>710</v>
      </c>
      <c r="L168" s="86">
        <v>17</v>
      </c>
      <c r="M168" s="94">
        <v>2.685185185185185E-3</v>
      </c>
      <c r="N168" s="88">
        <v>1.3425925925925925E-3</v>
      </c>
      <c r="O168" s="94">
        <v>3.4436342592591984E-4</v>
      </c>
      <c r="P168" s="86">
        <v>4</v>
      </c>
      <c r="Q168" s="94">
        <v>1.6704363425925933E-2</v>
      </c>
      <c r="R168" s="89">
        <v>30.680606433919934</v>
      </c>
      <c r="S168" s="94">
        <v>4.0081018518517419E-4</v>
      </c>
      <c r="T168" s="86">
        <v>15</v>
      </c>
      <c r="U168" s="94">
        <v>8.4858796296296557E-3</v>
      </c>
      <c r="V168" s="88">
        <v>3.2637998575498674E-3</v>
      </c>
      <c r="W168" s="88">
        <v>2.8620601851851869E-2</v>
      </c>
      <c r="X168" s="111">
        <f t="shared" si="9"/>
        <v>639</v>
      </c>
      <c r="Z168" s="25" t="str">
        <f t="shared" si="8"/>
        <v>Darius Borisas</v>
      </c>
    </row>
    <row r="169" spans="1:26" x14ac:dyDescent="0.25">
      <c r="A169" s="91" t="s">
        <v>1192</v>
      </c>
      <c r="B169" s="114" t="s">
        <v>1193</v>
      </c>
      <c r="C169" s="118" t="s">
        <v>1194</v>
      </c>
      <c r="D169" s="116">
        <v>8</v>
      </c>
      <c r="E169" s="92">
        <v>1</v>
      </c>
      <c r="G169" s="91">
        <v>329</v>
      </c>
      <c r="H169" s="93" t="s">
        <v>1195</v>
      </c>
      <c r="I169" s="91" t="s">
        <v>71</v>
      </c>
      <c r="J169" s="91" t="s">
        <v>32</v>
      </c>
      <c r="K169" s="91" t="s">
        <v>31</v>
      </c>
      <c r="L169" s="86">
        <v>3</v>
      </c>
      <c r="M169" s="94">
        <v>1.8865740740740742E-3</v>
      </c>
      <c r="N169" s="88">
        <v>9.4328703703703708E-4</v>
      </c>
      <c r="O169" s="94">
        <v>2.0254629629629095E-4</v>
      </c>
      <c r="P169" s="86">
        <v>13</v>
      </c>
      <c r="Q169" s="94">
        <v>1.8458182870370377E-2</v>
      </c>
      <c r="R169" s="89">
        <v>27.765463350278118</v>
      </c>
      <c r="S169" s="94">
        <v>2.175925925925748E-4</v>
      </c>
      <c r="T169" s="86">
        <v>10</v>
      </c>
      <c r="U169" s="94">
        <v>8.057638888888885E-3</v>
      </c>
      <c r="V169" s="88">
        <v>3.0990918803418788E-3</v>
      </c>
      <c r="W169" s="88">
        <v>2.8822534722222203E-2</v>
      </c>
      <c r="X169" s="111">
        <f t="shared" si="9"/>
        <v>635</v>
      </c>
      <c r="Z169" s="25" t="str">
        <f t="shared" si="8"/>
        <v>Brigita Šniukštaitė</v>
      </c>
    </row>
    <row r="170" spans="1:26" x14ac:dyDescent="0.25">
      <c r="A170" s="91" t="s">
        <v>1196</v>
      </c>
      <c r="B170" s="114" t="s">
        <v>1197</v>
      </c>
      <c r="C170" s="118" t="s">
        <v>1198</v>
      </c>
      <c r="D170" s="116">
        <v>9</v>
      </c>
      <c r="E170" s="92">
        <v>2</v>
      </c>
      <c r="G170" s="91">
        <v>306</v>
      </c>
      <c r="H170" s="93" t="s">
        <v>1182</v>
      </c>
      <c r="I170" s="91" t="s">
        <v>67</v>
      </c>
      <c r="J170" s="91" t="s">
        <v>32</v>
      </c>
      <c r="K170" s="91" t="s">
        <v>31</v>
      </c>
      <c r="L170" s="86">
        <v>7</v>
      </c>
      <c r="M170" s="94">
        <v>2.0717592592592593E-3</v>
      </c>
      <c r="N170" s="88">
        <v>1.0358796296296297E-3</v>
      </c>
      <c r="O170" s="94">
        <v>2.8024305555554574E-4</v>
      </c>
      <c r="P170" s="86">
        <v>12</v>
      </c>
      <c r="Q170" s="94">
        <v>1.8413935185185193E-2</v>
      </c>
      <c r="R170" s="89">
        <v>27.832182249252643</v>
      </c>
      <c r="S170" s="94">
        <v>2.8340277777777478E-4</v>
      </c>
      <c r="T170" s="86">
        <v>7</v>
      </c>
      <c r="U170" s="94">
        <v>7.8708333333333269E-3</v>
      </c>
      <c r="V170" s="88">
        <v>3.0272435897435871E-3</v>
      </c>
      <c r="W170" s="88">
        <v>2.89201736111111E-2</v>
      </c>
      <c r="X170" s="111">
        <f t="shared" si="9"/>
        <v>633</v>
      </c>
      <c r="Z170" s="25" t="str">
        <f t="shared" si="8"/>
        <v>Pijus Dapkus</v>
      </c>
    </row>
    <row r="171" spans="1:26" x14ac:dyDescent="0.25">
      <c r="A171" s="91" t="s">
        <v>1015</v>
      </c>
      <c r="B171" s="114" t="s">
        <v>1199</v>
      </c>
      <c r="C171" s="118" t="s">
        <v>1200</v>
      </c>
      <c r="D171" s="116">
        <v>10</v>
      </c>
      <c r="E171" s="92">
        <v>3</v>
      </c>
      <c r="G171" s="91">
        <v>310</v>
      </c>
      <c r="H171" s="93" t="s">
        <v>1186</v>
      </c>
      <c r="I171" s="91" t="s">
        <v>67</v>
      </c>
      <c r="J171" s="91" t="s">
        <v>32</v>
      </c>
      <c r="K171" s="91" t="s">
        <v>31</v>
      </c>
      <c r="L171" s="86">
        <v>5</v>
      </c>
      <c r="M171" s="94">
        <v>2.0023148148148148E-3</v>
      </c>
      <c r="N171" s="88">
        <v>1.0011574074074074E-3</v>
      </c>
      <c r="O171" s="94">
        <v>2.0208333333332495E-4</v>
      </c>
      <c r="P171" s="86">
        <v>14</v>
      </c>
      <c r="Q171" s="94">
        <v>1.8481168981481472E-2</v>
      </c>
      <c r="R171" s="89">
        <v>27.73092981907887</v>
      </c>
      <c r="S171" s="94">
        <v>2.6709490740742248E-4</v>
      </c>
      <c r="T171" s="86">
        <v>13</v>
      </c>
      <c r="U171" s="94">
        <v>8.2552430555555556E-3</v>
      </c>
      <c r="V171" s="88">
        <v>3.1750934829059829E-3</v>
      </c>
      <c r="W171" s="88">
        <v>2.9207905092592589E-2</v>
      </c>
      <c r="X171" s="111">
        <f t="shared" si="9"/>
        <v>626</v>
      </c>
      <c r="Z171" s="25" t="str">
        <f t="shared" si="8"/>
        <v>Titas Jakštas</v>
      </c>
    </row>
    <row r="172" spans="1:26" x14ac:dyDescent="0.25">
      <c r="A172" s="91" t="s">
        <v>1201</v>
      </c>
      <c r="B172" s="114" t="s">
        <v>1202</v>
      </c>
      <c r="C172" s="118" t="s">
        <v>1203</v>
      </c>
      <c r="D172" s="116">
        <v>11</v>
      </c>
      <c r="E172" s="92">
        <v>5</v>
      </c>
      <c r="G172" s="91">
        <v>316</v>
      </c>
      <c r="H172" s="93" t="s">
        <v>1173</v>
      </c>
      <c r="I172" s="91" t="s">
        <v>67</v>
      </c>
      <c r="J172" s="91" t="s">
        <v>106</v>
      </c>
      <c r="K172" s="91" t="s">
        <v>710</v>
      </c>
      <c r="L172" s="86">
        <v>19</v>
      </c>
      <c r="M172" s="94">
        <v>2.9513888888888888E-3</v>
      </c>
      <c r="N172" s="88">
        <v>1.4756944444444444E-3</v>
      </c>
      <c r="O172" s="94">
        <v>2.7438657407405365E-4</v>
      </c>
      <c r="P172" s="86">
        <v>10</v>
      </c>
      <c r="Q172" s="94">
        <v>1.7673761574074076E-2</v>
      </c>
      <c r="R172" s="89">
        <v>28.997788492959785</v>
      </c>
      <c r="S172" s="94">
        <v>2.3422453703705881E-4</v>
      </c>
      <c r="T172" s="86">
        <v>11</v>
      </c>
      <c r="U172" s="94">
        <v>8.1454398148148033E-3</v>
      </c>
      <c r="V172" s="88">
        <v>3.1328614672364629E-3</v>
      </c>
      <c r="W172" s="88">
        <v>2.9279201388888881E-2</v>
      </c>
      <c r="X172" s="111">
        <f t="shared" si="9"/>
        <v>625</v>
      </c>
      <c r="Z172" s="25" t="str">
        <f t="shared" si="8"/>
        <v>Irmantas Kubilius</v>
      </c>
    </row>
    <row r="173" spans="1:26" x14ac:dyDescent="0.25">
      <c r="A173" s="91" t="s">
        <v>1204</v>
      </c>
      <c r="B173" s="114" t="s">
        <v>1205</v>
      </c>
      <c r="C173" s="118" t="s">
        <v>1206</v>
      </c>
      <c r="D173" s="116">
        <v>12</v>
      </c>
      <c r="E173" s="92">
        <v>2</v>
      </c>
      <c r="G173" s="91">
        <v>320</v>
      </c>
      <c r="H173" s="93" t="s">
        <v>1195</v>
      </c>
      <c r="I173" s="91" t="s">
        <v>71</v>
      </c>
      <c r="J173" s="91" t="s">
        <v>32</v>
      </c>
      <c r="K173" s="91" t="s">
        <v>31</v>
      </c>
      <c r="L173" s="86">
        <v>9</v>
      </c>
      <c r="M173" s="94">
        <v>2.1180555555555553E-3</v>
      </c>
      <c r="N173" s="88">
        <v>1.0590277777777777E-3</v>
      </c>
      <c r="O173" s="94">
        <v>2.6817129629627678E-4</v>
      </c>
      <c r="P173" s="86">
        <v>16</v>
      </c>
      <c r="Q173" s="94">
        <v>1.8811539351851869E-2</v>
      </c>
      <c r="R173" s="89">
        <v>27.243916109903459</v>
      </c>
      <c r="S173" s="94">
        <v>2.7920138888887225E-4</v>
      </c>
      <c r="T173" s="86">
        <v>6</v>
      </c>
      <c r="U173" s="94">
        <v>7.8250810185185038E-3</v>
      </c>
      <c r="V173" s="88">
        <v>3.0096465455840397E-3</v>
      </c>
      <c r="W173" s="88">
        <v>2.9302048611111076E-2</v>
      </c>
      <c r="X173" s="111">
        <f t="shared" si="9"/>
        <v>624</v>
      </c>
      <c r="Z173" s="25" t="str">
        <f t="shared" si="8"/>
        <v>Ugnė Paurytė</v>
      </c>
    </row>
    <row r="174" spans="1:26" x14ac:dyDescent="0.25">
      <c r="A174" s="91" t="s">
        <v>1207</v>
      </c>
      <c r="B174" s="114" t="s">
        <v>1208</v>
      </c>
      <c r="C174" s="118" t="s">
        <v>1209</v>
      </c>
      <c r="D174" s="116">
        <v>13</v>
      </c>
      <c r="E174" s="92">
        <v>6</v>
      </c>
      <c r="G174" s="91">
        <v>307</v>
      </c>
      <c r="H174" s="93" t="s">
        <v>1173</v>
      </c>
      <c r="I174" s="91" t="s">
        <v>67</v>
      </c>
      <c r="J174" s="91" t="s">
        <v>106</v>
      </c>
      <c r="K174" s="91" t="s">
        <v>864</v>
      </c>
      <c r="L174" s="86">
        <v>18</v>
      </c>
      <c r="M174" s="94">
        <v>2.7083333333333334E-3</v>
      </c>
      <c r="N174" s="88">
        <v>1.3541666666666667E-3</v>
      </c>
      <c r="O174" s="94">
        <v>2.6168981481480835E-4</v>
      </c>
      <c r="P174" s="86">
        <v>11</v>
      </c>
      <c r="Q174" s="94">
        <v>1.8060497685185195E-2</v>
      </c>
      <c r="R174" s="89">
        <v>28.376848131953611</v>
      </c>
      <c r="S174" s="94">
        <v>2.321296296296238E-4</v>
      </c>
      <c r="T174" s="86">
        <v>14</v>
      </c>
      <c r="U174" s="94">
        <v>8.3952546296296449E-3</v>
      </c>
      <c r="V174" s="88">
        <v>3.2289440883190939E-3</v>
      </c>
      <c r="W174" s="88">
        <v>2.9657905092592605E-2</v>
      </c>
      <c r="X174" s="111">
        <f t="shared" si="9"/>
        <v>617</v>
      </c>
      <c r="Z174" s="25" t="str">
        <f t="shared" si="8"/>
        <v>Kastytis Gausa</v>
      </c>
    </row>
    <row r="175" spans="1:26" x14ac:dyDescent="0.25">
      <c r="A175" s="91" t="s">
        <v>1079</v>
      </c>
      <c r="B175" s="114" t="s">
        <v>1210</v>
      </c>
      <c r="C175" s="118" t="s">
        <v>1211</v>
      </c>
      <c r="D175" s="116">
        <v>14</v>
      </c>
      <c r="E175" s="92">
        <v>7</v>
      </c>
      <c r="G175" s="91">
        <v>326</v>
      </c>
      <c r="H175" s="93" t="s">
        <v>1173</v>
      </c>
      <c r="I175" s="91" t="s">
        <v>67</v>
      </c>
      <c r="J175" s="91" t="s">
        <v>8</v>
      </c>
      <c r="K175" s="91" t="s">
        <v>710</v>
      </c>
      <c r="L175" s="86">
        <v>25</v>
      </c>
      <c r="M175" s="94">
        <v>3.425925925925926E-3</v>
      </c>
      <c r="N175" s="88">
        <v>1.712962962962963E-3</v>
      </c>
      <c r="O175" s="94">
        <v>2.4568287037035619E-4</v>
      </c>
      <c r="P175" s="86">
        <v>6</v>
      </c>
      <c r="Q175" s="94">
        <v>1.6991238425925925E-2</v>
      </c>
      <c r="R175" s="89">
        <v>30.162604228895205</v>
      </c>
      <c r="S175" s="94">
        <v>3.556712962962949E-4</v>
      </c>
      <c r="T175" s="86">
        <v>19</v>
      </c>
      <c r="U175" s="94">
        <v>8.7978356481481501E-3</v>
      </c>
      <c r="V175" s="88">
        <v>3.3837829415954424E-3</v>
      </c>
      <c r="W175" s="88">
        <v>2.9816354166666652E-2</v>
      </c>
      <c r="X175" s="111">
        <f t="shared" si="9"/>
        <v>614</v>
      </c>
      <c r="Z175" s="25" t="str">
        <f t="shared" si="8"/>
        <v>Mindaugas Savičius</v>
      </c>
    </row>
    <row r="176" spans="1:26" x14ac:dyDescent="0.25">
      <c r="A176" s="91" t="s">
        <v>1138</v>
      </c>
      <c r="B176" s="114" t="s">
        <v>1212</v>
      </c>
      <c r="C176" s="118" t="s">
        <v>1213</v>
      </c>
      <c r="D176" s="116">
        <v>15</v>
      </c>
      <c r="E176" s="92">
        <v>1</v>
      </c>
      <c r="G176" s="91">
        <v>312</v>
      </c>
      <c r="H176" s="93" t="s">
        <v>1214</v>
      </c>
      <c r="I176" s="91" t="s">
        <v>71</v>
      </c>
      <c r="J176" s="91" t="s">
        <v>17</v>
      </c>
      <c r="K176" s="91" t="s">
        <v>1215</v>
      </c>
      <c r="L176" s="86">
        <v>26</v>
      </c>
      <c r="M176" s="94">
        <v>3.5648148148148154E-3</v>
      </c>
      <c r="N176" s="88">
        <v>1.7824074074074079E-3</v>
      </c>
      <c r="O176" s="94">
        <v>2.9070601851852174E-4</v>
      </c>
      <c r="P176" s="86">
        <v>7</v>
      </c>
      <c r="Q176" s="94">
        <v>1.7275300925925913E-2</v>
      </c>
      <c r="R176" s="89">
        <v>29.666632274455232</v>
      </c>
      <c r="S176" s="94">
        <v>2.7554398148149639E-4</v>
      </c>
      <c r="T176" s="86">
        <v>18</v>
      </c>
      <c r="U176" s="94">
        <v>8.7567939814814644E-3</v>
      </c>
      <c r="V176" s="88">
        <v>3.3679976851851783E-3</v>
      </c>
      <c r="W176" s="88">
        <v>3.0163159722222211E-2</v>
      </c>
      <c r="X176" s="111">
        <f t="shared" si="9"/>
        <v>607</v>
      </c>
      <c r="Z176" s="25" t="str">
        <f t="shared" si="8"/>
        <v>Viktorija Kalvelytė</v>
      </c>
    </row>
    <row r="177" spans="1:26" x14ac:dyDescent="0.25">
      <c r="A177" s="91" t="s">
        <v>1216</v>
      </c>
      <c r="B177" s="114" t="s">
        <v>1217</v>
      </c>
      <c r="C177" s="118" t="s">
        <v>1218</v>
      </c>
      <c r="D177" s="116">
        <v>16</v>
      </c>
      <c r="E177" s="92">
        <v>3</v>
      </c>
      <c r="G177" s="91">
        <v>302</v>
      </c>
      <c r="H177" s="93" t="s">
        <v>1195</v>
      </c>
      <c r="I177" s="91" t="s">
        <v>71</v>
      </c>
      <c r="J177" s="91" t="s">
        <v>32</v>
      </c>
      <c r="K177" s="91" t="s">
        <v>31</v>
      </c>
      <c r="L177" s="86">
        <v>4</v>
      </c>
      <c r="M177" s="94">
        <v>1.9675925925925928E-3</v>
      </c>
      <c r="N177" s="88">
        <v>9.8379629629629642E-4</v>
      </c>
      <c r="O177" s="94">
        <v>2.0358796296296444E-4</v>
      </c>
      <c r="P177" s="86">
        <v>17</v>
      </c>
      <c r="Q177" s="94">
        <v>1.896118055555554E-2</v>
      </c>
      <c r="R177" s="89">
        <v>27.028907746455683</v>
      </c>
      <c r="S177" s="94">
        <v>2.7068287037038119E-4</v>
      </c>
      <c r="T177" s="86">
        <v>20</v>
      </c>
      <c r="U177" s="94">
        <v>8.8518865740740693E-3</v>
      </c>
      <c r="V177" s="88">
        <v>3.4045717592592574E-3</v>
      </c>
      <c r="W177" s="88">
        <v>3.0254930555555549E-2</v>
      </c>
      <c r="X177" s="111">
        <f t="shared" si="9"/>
        <v>605</v>
      </c>
      <c r="Z177" s="25" t="str">
        <f t="shared" si="8"/>
        <v>Deimantė Barzdenytė</v>
      </c>
    </row>
    <row r="178" spans="1:26" x14ac:dyDescent="0.25">
      <c r="A178" s="91" t="s">
        <v>1015</v>
      </c>
      <c r="B178" s="114" t="s">
        <v>1219</v>
      </c>
      <c r="C178" s="118" t="s">
        <v>1220</v>
      </c>
      <c r="D178" s="116">
        <v>17</v>
      </c>
      <c r="E178" s="92">
        <v>4</v>
      </c>
      <c r="G178" s="91">
        <v>314</v>
      </c>
      <c r="H178" s="93" t="s">
        <v>1186</v>
      </c>
      <c r="I178" s="91" t="s">
        <v>67</v>
      </c>
      <c r="J178" s="91" t="s">
        <v>32</v>
      </c>
      <c r="K178" s="91" t="s">
        <v>31</v>
      </c>
      <c r="L178" s="86">
        <v>10</v>
      </c>
      <c r="M178" s="94">
        <v>2.2800925925925927E-3</v>
      </c>
      <c r="N178" s="88">
        <v>1.1400462962962963E-3</v>
      </c>
      <c r="O178" s="94">
        <v>2.4108796296296031E-4</v>
      </c>
      <c r="P178" s="86">
        <v>18</v>
      </c>
      <c r="Q178" s="94">
        <v>1.9415277777777767E-2</v>
      </c>
      <c r="R178" s="89">
        <v>26.396737964089006</v>
      </c>
      <c r="S178" s="94">
        <v>1.98263888888911E-4</v>
      </c>
      <c r="T178" s="86">
        <v>12</v>
      </c>
      <c r="U178" s="94">
        <v>8.2299768518518668E-3</v>
      </c>
      <c r="V178" s="88">
        <v>3.1653757122507178E-3</v>
      </c>
      <c r="W178" s="88">
        <v>3.0364699074074099E-2</v>
      </c>
      <c r="X178" s="111">
        <f t="shared" si="9"/>
        <v>602</v>
      </c>
      <c r="Z178" s="25" t="str">
        <f t="shared" si="8"/>
        <v>Titas Kartanas</v>
      </c>
    </row>
    <row r="179" spans="1:26" x14ac:dyDescent="0.25">
      <c r="A179" s="91" t="s">
        <v>869</v>
      </c>
      <c r="B179" s="114" t="s">
        <v>1221</v>
      </c>
      <c r="C179" s="118" t="s">
        <v>1222</v>
      </c>
      <c r="D179" s="116">
        <v>18</v>
      </c>
      <c r="E179" s="92">
        <v>8</v>
      </c>
      <c r="G179" s="91">
        <v>303</v>
      </c>
      <c r="H179" s="93" t="s">
        <v>1173</v>
      </c>
      <c r="I179" s="91" t="s">
        <v>67</v>
      </c>
      <c r="J179" s="91" t="s">
        <v>8</v>
      </c>
      <c r="K179" s="91" t="s">
        <v>710</v>
      </c>
      <c r="L179" s="86">
        <v>16</v>
      </c>
      <c r="M179" s="94">
        <v>2.6504629629629625E-3</v>
      </c>
      <c r="N179" s="88">
        <v>1.3252314814814813E-3</v>
      </c>
      <c r="O179" s="94">
        <v>4.594907407407256E-4</v>
      </c>
      <c r="P179" s="86">
        <v>19</v>
      </c>
      <c r="Q179" s="94">
        <v>1.9651388888888899E-2</v>
      </c>
      <c r="R179" s="89">
        <v>26.079581595872487</v>
      </c>
      <c r="S179" s="94">
        <v>6.0381944444443114E-4</v>
      </c>
      <c r="T179" s="86">
        <v>22</v>
      </c>
      <c r="U179" s="94">
        <v>9.4415509259259123E-3</v>
      </c>
      <c r="V179" s="88">
        <v>3.6313657407407354E-3</v>
      </c>
      <c r="W179" s="88">
        <v>3.2806712962962933E-2</v>
      </c>
      <c r="X179" s="111">
        <f t="shared" si="9"/>
        <v>558</v>
      </c>
      <c r="Z179" s="25" t="str">
        <f t="shared" si="8"/>
        <v>Andrius Baukys</v>
      </c>
    </row>
    <row r="180" spans="1:26" x14ac:dyDescent="0.25">
      <c r="A180" s="91" t="s">
        <v>1027</v>
      </c>
      <c r="B180" s="114" t="s">
        <v>1223</v>
      </c>
      <c r="C180" s="118">
        <v>34586</v>
      </c>
      <c r="D180" s="116">
        <v>19</v>
      </c>
      <c r="E180" s="92">
        <v>9</v>
      </c>
      <c r="G180" s="91">
        <v>334</v>
      </c>
      <c r="H180" s="93" t="s">
        <v>1173</v>
      </c>
      <c r="I180" s="91" t="s">
        <v>67</v>
      </c>
      <c r="J180" s="91" t="s">
        <v>165</v>
      </c>
      <c r="K180" s="91" t="s">
        <v>1224</v>
      </c>
      <c r="L180" s="86">
        <v>14</v>
      </c>
      <c r="M180" s="94">
        <v>2.3263888888888887E-3</v>
      </c>
      <c r="N180" s="88">
        <v>1.1631944444444443E-3</v>
      </c>
      <c r="O180" s="94">
        <v>3.6898148148148402E-4</v>
      </c>
      <c r="P180" s="86">
        <v>24</v>
      </c>
      <c r="Q180" s="94">
        <v>2.1031331018518507E-2</v>
      </c>
      <c r="R180" s="89">
        <v>24.368405382842081</v>
      </c>
      <c r="S180" s="94">
        <v>4.7275462962961812E-4</v>
      </c>
      <c r="T180" s="86">
        <v>17</v>
      </c>
      <c r="U180" s="94">
        <v>8.6753935185185371E-3</v>
      </c>
      <c r="V180" s="88">
        <v>3.3366898148148218E-3</v>
      </c>
      <c r="W180" s="88">
        <v>3.2874849537037037E-2</v>
      </c>
      <c r="X180" s="111">
        <f t="shared" si="9"/>
        <v>556</v>
      </c>
      <c r="Z180" s="25" t="str">
        <f t="shared" si="8"/>
        <v>Kęstutis Vitkauskas</v>
      </c>
    </row>
    <row r="181" spans="1:26" x14ac:dyDescent="0.25">
      <c r="A181" s="91" t="s">
        <v>981</v>
      </c>
      <c r="B181" s="114" t="s">
        <v>1225</v>
      </c>
      <c r="C181" s="118" t="s">
        <v>1226</v>
      </c>
      <c r="D181" s="116">
        <v>20</v>
      </c>
      <c r="E181" s="92">
        <v>10</v>
      </c>
      <c r="G181" s="91">
        <v>311</v>
      </c>
      <c r="H181" s="93" t="s">
        <v>1173</v>
      </c>
      <c r="I181" s="91" t="s">
        <v>67</v>
      </c>
      <c r="J181" s="91" t="s">
        <v>8</v>
      </c>
      <c r="K181" s="91" t="s">
        <v>710</v>
      </c>
      <c r="L181" s="86">
        <v>24</v>
      </c>
      <c r="M181" s="94">
        <v>3.37962962962963E-3</v>
      </c>
      <c r="N181" s="88">
        <v>1.689814814814815E-3</v>
      </c>
      <c r="O181" s="94">
        <v>6.5921296296295173E-4</v>
      </c>
      <c r="P181" s="86">
        <v>26</v>
      </c>
      <c r="Q181" s="94">
        <v>2.145748842592593E-2</v>
      </c>
      <c r="R181" s="89">
        <v>23.884435579178682</v>
      </c>
      <c r="S181" s="94">
        <v>3.7890046296296109E-4</v>
      </c>
      <c r="T181" s="86">
        <v>3</v>
      </c>
      <c r="U181" s="94">
        <v>7.4587962962962828E-3</v>
      </c>
      <c r="V181" s="88">
        <v>2.8687678062678012E-3</v>
      </c>
      <c r="W181" s="88">
        <v>3.3334027777777754E-2</v>
      </c>
      <c r="X181" s="111">
        <f t="shared" si="9"/>
        <v>549</v>
      </c>
      <c r="Z181" s="25" t="str">
        <f t="shared" si="8"/>
        <v>Linas Jocius</v>
      </c>
    </row>
    <row r="182" spans="1:26" x14ac:dyDescent="0.25">
      <c r="A182" s="91" t="s">
        <v>1227</v>
      </c>
      <c r="B182" s="114" t="s">
        <v>1228</v>
      </c>
      <c r="C182" s="118" t="s">
        <v>1229</v>
      </c>
      <c r="D182" s="116">
        <v>21</v>
      </c>
      <c r="E182" s="92">
        <v>11</v>
      </c>
      <c r="G182" s="91">
        <v>308</v>
      </c>
      <c r="H182" s="93" t="s">
        <v>1173</v>
      </c>
      <c r="I182" s="91" t="s">
        <v>67</v>
      </c>
      <c r="J182" s="91" t="s">
        <v>8</v>
      </c>
      <c r="K182" s="91" t="s">
        <v>710</v>
      </c>
      <c r="L182" s="86">
        <v>23</v>
      </c>
      <c r="M182" s="94">
        <v>3.3449074074074071E-3</v>
      </c>
      <c r="N182" s="88">
        <v>1.6724537037037033E-3</v>
      </c>
      <c r="O182" s="94">
        <v>4.8715277777780508E-4</v>
      </c>
      <c r="P182" s="86">
        <v>15</v>
      </c>
      <c r="Q182" s="94">
        <v>1.8720451388888865E-2</v>
      </c>
      <c r="R182" s="89">
        <v>27.376476632619219</v>
      </c>
      <c r="S182" s="94">
        <v>7.4375000000001523E-4</v>
      </c>
      <c r="T182" s="86">
        <v>29</v>
      </c>
      <c r="U182" s="94">
        <v>1.0608101851851875E-2</v>
      </c>
      <c r="V182" s="88">
        <v>4.0800391737891824E-3</v>
      </c>
      <c r="W182" s="88">
        <v>3.3904363425925968E-2</v>
      </c>
      <c r="X182" s="111">
        <f t="shared" si="9"/>
        <v>540</v>
      </c>
      <c r="Z182" s="25" t="str">
        <f t="shared" si="8"/>
        <v>Romualdas Griskevicius</v>
      </c>
    </row>
    <row r="183" spans="1:26" x14ac:dyDescent="0.25">
      <c r="A183" s="91" t="s">
        <v>1160</v>
      </c>
      <c r="B183" s="114" t="s">
        <v>1230</v>
      </c>
      <c r="C183" s="118" t="s">
        <v>1231</v>
      </c>
      <c r="D183" s="116">
        <v>22</v>
      </c>
      <c r="E183" s="92">
        <v>2</v>
      </c>
      <c r="G183" s="91">
        <v>319</v>
      </c>
      <c r="H183" s="93" t="s">
        <v>1214</v>
      </c>
      <c r="I183" s="91" t="s">
        <v>71</v>
      </c>
      <c r="J183" s="91" t="s">
        <v>17</v>
      </c>
      <c r="K183" s="91" t="s">
        <v>640</v>
      </c>
      <c r="L183" s="86">
        <v>8</v>
      </c>
      <c r="M183" s="94">
        <v>2.0717592592592593E-3</v>
      </c>
      <c r="N183" s="88">
        <v>1.0358796296296297E-3</v>
      </c>
      <c r="O183" s="94">
        <v>3.4093749999999923E-4</v>
      </c>
      <c r="P183" s="86">
        <v>25</v>
      </c>
      <c r="Q183" s="94">
        <v>2.1236840277777752E-2</v>
      </c>
      <c r="R183" s="89">
        <v>24.132591915581738</v>
      </c>
      <c r="S183" s="94">
        <v>3.7804398148150176E-4</v>
      </c>
      <c r="T183" s="86">
        <v>27</v>
      </c>
      <c r="U183" s="94">
        <v>1.0179282407407397E-2</v>
      </c>
      <c r="V183" s="88">
        <v>3.9151086182336141E-3</v>
      </c>
      <c r="W183" s="88">
        <v>3.420686342592591E-2</v>
      </c>
      <c r="X183" s="111">
        <f t="shared" si="9"/>
        <v>535</v>
      </c>
      <c r="Z183" s="25" t="str">
        <f t="shared" si="8"/>
        <v>Lina Nikitinaitė</v>
      </c>
    </row>
    <row r="184" spans="1:26" x14ac:dyDescent="0.25">
      <c r="A184" s="91" t="s">
        <v>1232</v>
      </c>
      <c r="B184" s="114" t="s">
        <v>1233</v>
      </c>
      <c r="C184" s="118" t="s">
        <v>1234</v>
      </c>
      <c r="D184" s="116">
        <v>23</v>
      </c>
      <c r="E184" s="92">
        <v>12</v>
      </c>
      <c r="G184" s="91">
        <v>324</v>
      </c>
      <c r="H184" s="93" t="s">
        <v>1173</v>
      </c>
      <c r="I184" s="91" t="s">
        <v>67</v>
      </c>
      <c r="J184" s="91" t="s">
        <v>8</v>
      </c>
      <c r="K184" s="91" t="s">
        <v>864</v>
      </c>
      <c r="L184" s="86">
        <v>28</v>
      </c>
      <c r="M184" s="94">
        <v>3.7500000000000003E-3</v>
      </c>
      <c r="N184" s="88">
        <v>1.8750000000000001E-3</v>
      </c>
      <c r="O184" s="94">
        <v>4.8024305555555147E-4</v>
      </c>
      <c r="P184" s="86">
        <v>20</v>
      </c>
      <c r="Q184" s="94">
        <v>2.0043217592592588E-2</v>
      </c>
      <c r="R184" s="89">
        <v>25.569746854886496</v>
      </c>
      <c r="S184" s="94">
        <v>6.0200231481483124E-4</v>
      </c>
      <c r="T184" s="86">
        <v>23</v>
      </c>
      <c r="U184" s="94">
        <v>9.4650115740740892E-3</v>
      </c>
      <c r="V184" s="88">
        <v>3.6403890669515727E-3</v>
      </c>
      <c r="W184" s="88">
        <v>3.4340474537037063E-2</v>
      </c>
      <c r="X184" s="111">
        <f t="shared" si="9"/>
        <v>533</v>
      </c>
      <c r="Z184" s="25" t="str">
        <f t="shared" si="8"/>
        <v>Ričard Račinskij</v>
      </c>
    </row>
    <row r="185" spans="1:26" x14ac:dyDescent="0.25">
      <c r="A185" s="91" t="s">
        <v>1235</v>
      </c>
      <c r="B185" s="114" t="s">
        <v>1236</v>
      </c>
      <c r="C185" s="118" t="s">
        <v>1237</v>
      </c>
      <c r="D185" s="116">
        <v>24</v>
      </c>
      <c r="E185" s="92">
        <v>3</v>
      </c>
      <c r="G185" s="91">
        <v>315</v>
      </c>
      <c r="H185" s="93" t="s">
        <v>1214</v>
      </c>
      <c r="I185" s="91" t="s">
        <v>71</v>
      </c>
      <c r="J185" s="91" t="s">
        <v>8</v>
      </c>
      <c r="K185" s="91" t="s">
        <v>864</v>
      </c>
      <c r="L185" s="86">
        <v>22</v>
      </c>
      <c r="M185" s="94">
        <v>3.3217592592592591E-3</v>
      </c>
      <c r="N185" s="88">
        <v>1.6608796296296293E-3</v>
      </c>
      <c r="O185" s="94">
        <v>2.6269675925927327E-4</v>
      </c>
      <c r="P185" s="86">
        <v>21</v>
      </c>
      <c r="Q185" s="94">
        <v>2.0610416666666659E-2</v>
      </c>
      <c r="R185" s="89">
        <v>24.866066916001223</v>
      </c>
      <c r="S185" s="94">
        <v>9.3703703703704178E-4</v>
      </c>
      <c r="T185" s="86">
        <v>21</v>
      </c>
      <c r="U185" s="94">
        <v>9.4263541666666784E-3</v>
      </c>
      <c r="V185" s="88">
        <v>3.6255208333333378E-3</v>
      </c>
      <c r="W185" s="88">
        <v>3.4558263888888913E-2</v>
      </c>
      <c r="X185" s="111">
        <f t="shared" si="9"/>
        <v>529</v>
      </c>
      <c r="Z185" s="25" t="str">
        <f t="shared" si="8"/>
        <v>Neringa Kriščiūnienė</v>
      </c>
    </row>
    <row r="186" spans="1:26" x14ac:dyDescent="0.25">
      <c r="A186" s="91" t="s">
        <v>1238</v>
      </c>
      <c r="B186" s="114" t="s">
        <v>1239</v>
      </c>
      <c r="C186" s="118" t="s">
        <v>1240</v>
      </c>
      <c r="D186" s="116">
        <v>25</v>
      </c>
      <c r="E186" s="92">
        <v>13</v>
      </c>
      <c r="G186" s="91">
        <v>328</v>
      </c>
      <c r="H186" s="93" t="s">
        <v>1173</v>
      </c>
      <c r="I186" s="91" t="s">
        <v>67</v>
      </c>
      <c r="J186" s="91" t="s">
        <v>8</v>
      </c>
      <c r="K186" s="91" t="s">
        <v>864</v>
      </c>
      <c r="L186" s="86">
        <v>21</v>
      </c>
      <c r="M186" s="94">
        <v>3.1597222222222222E-3</v>
      </c>
      <c r="N186" s="88">
        <v>1.5798611111111111E-3</v>
      </c>
      <c r="O186" s="94">
        <v>3.5633101851850757E-4</v>
      </c>
      <c r="P186" s="86">
        <v>22</v>
      </c>
      <c r="Q186" s="94">
        <v>2.0634490740740724E-2</v>
      </c>
      <c r="R186" s="89">
        <v>24.837055900203069</v>
      </c>
      <c r="S186" s="94">
        <v>8.2754629629630538E-4</v>
      </c>
      <c r="T186" s="86">
        <v>24</v>
      </c>
      <c r="U186" s="94">
        <v>9.9572916666666733E-3</v>
      </c>
      <c r="V186" s="88">
        <v>3.8297275641025665E-3</v>
      </c>
      <c r="W186" s="88">
        <v>3.4935381944444434E-2</v>
      </c>
      <c r="X186" s="111">
        <f t="shared" si="9"/>
        <v>524</v>
      </c>
      <c r="Z186" s="25" t="str">
        <f t="shared" si="8"/>
        <v>Arnas Šimonis</v>
      </c>
    </row>
    <row r="187" spans="1:26" x14ac:dyDescent="0.25">
      <c r="A187" s="91" t="s">
        <v>903</v>
      </c>
      <c r="B187" s="114" t="s">
        <v>1020</v>
      </c>
      <c r="C187" s="118" t="s">
        <v>1241</v>
      </c>
      <c r="D187" s="116">
        <v>26</v>
      </c>
      <c r="E187" s="92">
        <v>3</v>
      </c>
      <c r="G187" s="91">
        <v>323</v>
      </c>
      <c r="H187" s="93" t="s">
        <v>1182</v>
      </c>
      <c r="I187" s="91" t="s">
        <v>67</v>
      </c>
      <c r="J187" s="91" t="s">
        <v>32</v>
      </c>
      <c r="K187" s="91" t="s">
        <v>31</v>
      </c>
      <c r="L187" s="86">
        <v>20</v>
      </c>
      <c r="M187" s="94">
        <v>2.9629629629629628E-3</v>
      </c>
      <c r="N187" s="88">
        <v>1.4814814814814814E-3</v>
      </c>
      <c r="O187" s="94">
        <v>2.9047453703703874E-4</v>
      </c>
      <c r="P187" s="86">
        <v>27</v>
      </c>
      <c r="Q187" s="94">
        <v>2.2951122685185205E-2</v>
      </c>
      <c r="R187" s="89">
        <v>22.330062325483333</v>
      </c>
      <c r="S187" s="94">
        <v>3.6724537037036153E-4</v>
      </c>
      <c r="T187" s="86">
        <v>16</v>
      </c>
      <c r="U187" s="94">
        <v>8.5993402777777561E-3</v>
      </c>
      <c r="V187" s="88">
        <v>3.30743856837606E-3</v>
      </c>
      <c r="W187" s="88">
        <v>3.517114583333332E-2</v>
      </c>
      <c r="X187" s="111">
        <f t="shared" si="9"/>
        <v>520</v>
      </c>
      <c r="Z187" s="25" t="str">
        <f t="shared" si="8"/>
        <v>Domas Prokopavičius</v>
      </c>
    </row>
    <row r="188" spans="1:26" x14ac:dyDescent="0.25">
      <c r="A188" s="91" t="s">
        <v>1242</v>
      </c>
      <c r="B188" s="114" t="s">
        <v>895</v>
      </c>
      <c r="C188" s="118" t="s">
        <v>1243</v>
      </c>
      <c r="D188" s="116">
        <v>27</v>
      </c>
      <c r="E188" s="92">
        <v>5</v>
      </c>
      <c r="G188" s="91">
        <v>330</v>
      </c>
      <c r="H188" s="93" t="s">
        <v>1186</v>
      </c>
      <c r="I188" s="91" t="s">
        <v>67</v>
      </c>
      <c r="J188" s="91" t="s">
        <v>17</v>
      </c>
      <c r="K188" s="91" t="s">
        <v>896</v>
      </c>
      <c r="L188" s="86">
        <v>29</v>
      </c>
      <c r="M188" s="94">
        <v>3.9236111111111112E-3</v>
      </c>
      <c r="N188" s="88">
        <v>1.9618055555555556E-3</v>
      </c>
      <c r="O188" s="94">
        <v>3.2144675925926958E-4</v>
      </c>
      <c r="P188" s="86">
        <v>23</v>
      </c>
      <c r="Q188" s="94">
        <v>2.076767361111112E-2</v>
      </c>
      <c r="R188" s="89">
        <v>24.677776124418784</v>
      </c>
      <c r="S188" s="94">
        <v>3.3749999999999059E-4</v>
      </c>
      <c r="T188" s="86">
        <v>25</v>
      </c>
      <c r="U188" s="94">
        <v>9.9849074074074284E-3</v>
      </c>
      <c r="V188" s="88">
        <v>3.8403490028490108E-3</v>
      </c>
      <c r="W188" s="88">
        <v>3.5335138888888923E-2</v>
      </c>
      <c r="X188" s="111">
        <f t="shared" si="9"/>
        <v>518</v>
      </c>
      <c r="Z188" s="25" t="str">
        <f t="shared" si="8"/>
        <v>Aleksas Stanys</v>
      </c>
    </row>
    <row r="189" spans="1:26" x14ac:dyDescent="0.25">
      <c r="A189" s="91" t="s">
        <v>1244</v>
      </c>
      <c r="B189" s="114" t="s">
        <v>1245</v>
      </c>
      <c r="C189" s="118" t="s">
        <v>1246</v>
      </c>
      <c r="D189" s="116">
        <v>28</v>
      </c>
      <c r="E189" s="92">
        <v>4</v>
      </c>
      <c r="G189" s="91">
        <v>322</v>
      </c>
      <c r="H189" s="93" t="s">
        <v>1214</v>
      </c>
      <c r="I189" s="91" t="s">
        <v>71</v>
      </c>
      <c r="J189" s="91" t="s">
        <v>8</v>
      </c>
      <c r="K189" s="91" t="s">
        <v>1162</v>
      </c>
      <c r="L189" s="86">
        <v>15</v>
      </c>
      <c r="M189" s="94">
        <v>2.5347222222222221E-3</v>
      </c>
      <c r="N189" s="88">
        <v>1.267361111111111E-3</v>
      </c>
      <c r="O189" s="94">
        <v>3.5613425925928865E-4</v>
      </c>
      <c r="P189" s="86">
        <v>28</v>
      </c>
      <c r="Q189" s="94">
        <v>2.3130555555555543E-2</v>
      </c>
      <c r="R189" s="89">
        <v>22.156839197790333</v>
      </c>
      <c r="S189" s="94">
        <v>3.7979166666665676E-4</v>
      </c>
      <c r="T189" s="86">
        <v>26</v>
      </c>
      <c r="U189" s="94">
        <v>1.0050578703703711E-2</v>
      </c>
      <c r="V189" s="88">
        <v>3.8656071937321962E-3</v>
      </c>
      <c r="W189" s="88">
        <v>3.6451782407407422E-2</v>
      </c>
      <c r="X189" s="111">
        <f t="shared" si="9"/>
        <v>502</v>
      </c>
      <c r="Z189" s="25" t="str">
        <f t="shared" si="8"/>
        <v>Mariana Portianko</v>
      </c>
    </row>
    <row r="190" spans="1:26" x14ac:dyDescent="0.25">
      <c r="A190" s="91" t="s">
        <v>1136</v>
      </c>
      <c r="B190" s="114" t="s">
        <v>1247</v>
      </c>
      <c r="C190" s="118" t="s">
        <v>1248</v>
      </c>
      <c r="D190" s="116">
        <v>29</v>
      </c>
      <c r="E190" s="92">
        <v>5</v>
      </c>
      <c r="G190" s="91">
        <v>332</v>
      </c>
      <c r="H190" s="93" t="s">
        <v>1214</v>
      </c>
      <c r="I190" s="91" t="s">
        <v>71</v>
      </c>
      <c r="J190" s="91" t="s">
        <v>8</v>
      </c>
      <c r="K190" s="91" t="s">
        <v>710</v>
      </c>
      <c r="L190" s="86">
        <v>27</v>
      </c>
      <c r="M190" s="94">
        <v>3.7384259259259263E-3</v>
      </c>
      <c r="N190" s="88">
        <v>1.8692129629629631E-3</v>
      </c>
      <c r="O190" s="94">
        <v>3.2812499999998468E-4</v>
      </c>
      <c r="P190" s="86">
        <v>29</v>
      </c>
      <c r="Q190" s="94">
        <v>2.3323067129629643E-2</v>
      </c>
      <c r="R190" s="89">
        <v>21.973953817974465</v>
      </c>
      <c r="S190" s="94">
        <v>3.9900462962960681E-4</v>
      </c>
      <c r="T190" s="86">
        <v>28</v>
      </c>
      <c r="U190" s="94">
        <v>1.0282986111111114E-2</v>
      </c>
      <c r="V190" s="88">
        <v>3.9549946581196593E-3</v>
      </c>
      <c r="W190" s="88">
        <v>3.8071608796296272E-2</v>
      </c>
      <c r="X190" s="111">
        <f t="shared" si="9"/>
        <v>481</v>
      </c>
      <c r="Z190" s="25" t="str">
        <f t="shared" si="8"/>
        <v>Rūta Vadoklytė</v>
      </c>
    </row>
    <row r="191" spans="1:26" x14ac:dyDescent="0.25">
      <c r="A191" s="91" t="s">
        <v>1249</v>
      </c>
      <c r="B191" s="114" t="s">
        <v>1250</v>
      </c>
      <c r="C191" s="118" t="s">
        <v>1251</v>
      </c>
      <c r="D191" s="116">
        <v>30</v>
      </c>
      <c r="E191" s="92">
        <v>6</v>
      </c>
      <c r="G191" s="91">
        <v>313</v>
      </c>
      <c r="H191" s="93" t="s">
        <v>1214</v>
      </c>
      <c r="I191" s="91" t="s">
        <v>71</v>
      </c>
      <c r="J191" s="91" t="s">
        <v>106</v>
      </c>
      <c r="K191" s="91" t="s">
        <v>710</v>
      </c>
      <c r="L191" s="86">
        <v>30</v>
      </c>
      <c r="M191" s="94">
        <v>4.4212962962962956E-3</v>
      </c>
      <c r="N191" s="88">
        <v>2.2106481481481478E-3</v>
      </c>
      <c r="O191" s="94">
        <v>4.250694444444536E-4</v>
      </c>
      <c r="P191" s="86">
        <v>30</v>
      </c>
      <c r="Q191" s="94">
        <v>3.2050462962962961E-2</v>
      </c>
      <c r="R191" s="89">
        <v>15.990408643776455</v>
      </c>
      <c r="S191" s="94">
        <v>6.6408564814815496E-4</v>
      </c>
      <c r="T191" s="86">
        <v>30</v>
      </c>
      <c r="U191" s="94">
        <v>1.6168981481481465E-2</v>
      </c>
      <c r="V191" s="88">
        <v>6.2188390313390246E-3</v>
      </c>
      <c r="W191" s="88">
        <v>5.3729895833333333E-2</v>
      </c>
      <c r="X191" s="111">
        <f t="shared" si="9"/>
        <v>340</v>
      </c>
      <c r="Z191" s="25" t="str">
        <f t="shared" si="8"/>
        <v>Svajonė Karalukienė</v>
      </c>
    </row>
  </sheetData>
  <conditionalFormatting sqref="V2:W72 R2:R72 N2:N72">
    <cfRule type="cellIs" dxfId="35" priority="5" operator="equal">
      <formula>0</formula>
    </cfRule>
  </conditionalFormatting>
  <conditionalFormatting sqref="N77:N156 R77:R156 V77:W156">
    <cfRule type="cellIs" dxfId="34" priority="4" operator="equal">
      <formula>0</formula>
    </cfRule>
  </conditionalFormatting>
  <conditionalFormatting sqref="R162:R191 N162:N191 V162:V191 W161:W191">
    <cfRule type="cellIs" dxfId="33" priority="2" operator="equal">
      <formula>0</formula>
    </cfRule>
  </conditionalFormatting>
  <conditionalFormatting sqref="N161 R161 V161">
    <cfRule type="cellIs" dxfId="32" priority="3" operator="equal">
      <formula>0</formula>
    </cfRule>
  </conditionalFormatting>
  <conditionalFormatting sqref="Z2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9B8-3AA0-4B23-80DF-73059D35A70A}">
  <dimension ref="A2:O111"/>
  <sheetViews>
    <sheetView topLeftCell="A79" workbookViewId="0">
      <selection activeCell="A97" sqref="A97"/>
    </sheetView>
  </sheetViews>
  <sheetFormatPr defaultRowHeight="15" x14ac:dyDescent="0.25"/>
  <sheetData>
    <row r="2" spans="1:15" ht="15.75" thickBot="1" x14ac:dyDescent="0.3">
      <c r="A2" t="s">
        <v>1289</v>
      </c>
    </row>
    <row r="3" spans="1:15" ht="34.5" thickBot="1" x14ac:dyDescent="0.3">
      <c r="A3" s="95" t="s">
        <v>1252</v>
      </c>
      <c r="B3" s="96" t="s">
        <v>1253</v>
      </c>
      <c r="C3" s="96" t="s">
        <v>1254</v>
      </c>
      <c r="D3" s="96" t="s">
        <v>98</v>
      </c>
      <c r="E3" s="96" t="s">
        <v>853</v>
      </c>
      <c r="F3" s="96" t="s">
        <v>1255</v>
      </c>
      <c r="G3" s="96" t="s">
        <v>857</v>
      </c>
      <c r="H3" s="96" t="s">
        <v>148</v>
      </c>
      <c r="I3" s="96" t="s">
        <v>1256</v>
      </c>
      <c r="J3" s="97" t="s">
        <v>1</v>
      </c>
      <c r="K3" s="98" t="s">
        <v>1257</v>
      </c>
      <c r="L3" s="99" t="s">
        <v>1258</v>
      </c>
      <c r="M3" s="112" t="s">
        <v>0</v>
      </c>
      <c r="O3" t="s">
        <v>1387</v>
      </c>
    </row>
    <row r="4" spans="1:15" x14ac:dyDescent="0.25">
      <c r="A4" s="100" t="s">
        <v>1259</v>
      </c>
      <c r="B4" s="100" t="s">
        <v>1260</v>
      </c>
      <c r="C4" s="100">
        <v>134</v>
      </c>
      <c r="D4" s="101">
        <v>6.3310185185185197E-3</v>
      </c>
      <c r="E4" s="101">
        <v>1.2503472222222221E-4</v>
      </c>
      <c r="F4" s="101">
        <v>2.0975775462962965E-2</v>
      </c>
      <c r="G4" s="101">
        <v>1.7005787037036729E-4</v>
      </c>
      <c r="H4" s="102">
        <v>1.2812500000000001E-2</v>
      </c>
      <c r="I4" s="101">
        <v>4.0414386574074077E-2</v>
      </c>
      <c r="J4" s="100">
        <v>1</v>
      </c>
      <c r="K4" s="100">
        <v>1</v>
      </c>
      <c r="L4" s="103" t="s">
        <v>103</v>
      </c>
      <c r="M4" s="111">
        <f>IFERROR(ROUND($I$4/I4*1000,0),0)</f>
        <v>1000</v>
      </c>
      <c r="O4" s="25" t="str">
        <f>A4&amp;" "&amp;B4</f>
        <v>Savēlijs Suharževskis</v>
      </c>
    </row>
    <row r="5" spans="1:15" x14ac:dyDescent="0.25">
      <c r="A5" s="100" t="s">
        <v>1261</v>
      </c>
      <c r="B5" s="100" t="s">
        <v>1262</v>
      </c>
      <c r="C5" s="104">
        <v>121</v>
      </c>
      <c r="D5" s="105">
        <v>6.3194444444444444E-3</v>
      </c>
      <c r="E5" s="105">
        <v>1.1542824074074073E-4</v>
      </c>
      <c r="F5" s="105">
        <v>2.1225775462962962E-2</v>
      </c>
      <c r="G5" s="105">
        <v>1.3996527777777878E-4</v>
      </c>
      <c r="H5" s="106">
        <v>1.3009259259259259E-2</v>
      </c>
      <c r="I5" s="105">
        <v>4.0809872685185183E-2</v>
      </c>
      <c r="J5" s="104">
        <v>2</v>
      </c>
      <c r="K5" s="104">
        <v>2</v>
      </c>
      <c r="L5" s="107" t="s">
        <v>103</v>
      </c>
      <c r="M5" s="111">
        <f t="shared" ref="M5:M25" si="0">IFERROR(ROUND($I$4/I5*1000,0),0)</f>
        <v>990</v>
      </c>
      <c r="O5" s="25" t="str">
        <f t="shared" ref="O5:O25" si="1">A5&amp;" "&amp;B5</f>
        <v>Artjoms Gajevskis</v>
      </c>
    </row>
    <row r="6" spans="1:15" x14ac:dyDescent="0.25">
      <c r="A6" s="100" t="s">
        <v>1015</v>
      </c>
      <c r="B6" s="100" t="s">
        <v>1016</v>
      </c>
      <c r="C6" s="104">
        <v>135</v>
      </c>
      <c r="D6" s="105">
        <v>6.6666666666666671E-3</v>
      </c>
      <c r="E6" s="105">
        <v>1.1628472222222221E-4</v>
      </c>
      <c r="F6" s="105">
        <v>2.2497951388888889E-2</v>
      </c>
      <c r="G6" s="105">
        <v>2.1038194444444533E-4</v>
      </c>
      <c r="H6" s="106">
        <v>1.3298611111111105E-2</v>
      </c>
      <c r="I6" s="105">
        <v>4.2789895833333327E-2</v>
      </c>
      <c r="J6" s="104">
        <v>3</v>
      </c>
      <c r="K6" s="104">
        <v>1</v>
      </c>
      <c r="L6" s="107" t="s">
        <v>30</v>
      </c>
      <c r="M6" s="111">
        <f t="shared" si="0"/>
        <v>944</v>
      </c>
      <c r="O6" s="25" t="str">
        <f t="shared" si="1"/>
        <v>Titas Pumputis</v>
      </c>
    </row>
    <row r="7" spans="1:15" x14ac:dyDescent="0.25">
      <c r="A7" s="100" t="s">
        <v>1263</v>
      </c>
      <c r="B7" s="100" t="s">
        <v>1264</v>
      </c>
      <c r="C7" s="104">
        <v>139</v>
      </c>
      <c r="D7" s="105">
        <v>7.789351851851852E-3</v>
      </c>
      <c r="E7" s="105">
        <v>2.050578703703702E-4</v>
      </c>
      <c r="F7" s="105">
        <v>2.1975081018518517E-2</v>
      </c>
      <c r="G7" s="105">
        <v>2.3556712962963244E-4</v>
      </c>
      <c r="H7" s="106">
        <v>1.3229166666666667E-2</v>
      </c>
      <c r="I7" s="105">
        <v>4.343422453703704E-2</v>
      </c>
      <c r="J7" s="104">
        <v>4</v>
      </c>
      <c r="K7" s="104">
        <v>2</v>
      </c>
      <c r="L7" s="107" t="s">
        <v>30</v>
      </c>
      <c r="M7" s="111">
        <f t="shared" si="0"/>
        <v>930</v>
      </c>
      <c r="O7" s="25" t="str">
        <f t="shared" si="1"/>
        <v>Arvis Grencbergs</v>
      </c>
    </row>
    <row r="8" spans="1:15" x14ac:dyDescent="0.25">
      <c r="A8" s="100" t="s">
        <v>1013</v>
      </c>
      <c r="B8" s="100" t="s">
        <v>1265</v>
      </c>
      <c r="C8" s="104">
        <v>130</v>
      </c>
      <c r="D8" s="105">
        <v>8.2754629629629619E-3</v>
      </c>
      <c r="E8" s="105">
        <v>2.445601851851849E-4</v>
      </c>
      <c r="F8" s="105">
        <v>2.143738425925926E-2</v>
      </c>
      <c r="G8" s="105">
        <v>2.8715277777777506E-4</v>
      </c>
      <c r="H8" s="106">
        <v>1.3425925925925924E-2</v>
      </c>
      <c r="I8" s="105">
        <v>4.3670486111111101E-2</v>
      </c>
      <c r="J8" s="104">
        <v>5</v>
      </c>
      <c r="K8" s="104">
        <v>3</v>
      </c>
      <c r="L8" s="107" t="s">
        <v>30</v>
      </c>
      <c r="M8" s="111">
        <f t="shared" si="0"/>
        <v>925</v>
      </c>
      <c r="O8" s="25" t="str">
        <f t="shared" si="1"/>
        <v>Mantas Marcinkevičius</v>
      </c>
    </row>
    <row r="9" spans="1:15" x14ac:dyDescent="0.25">
      <c r="A9" s="100" t="s">
        <v>1266</v>
      </c>
      <c r="B9" s="100" t="s">
        <v>1267</v>
      </c>
      <c r="C9" s="104">
        <v>131</v>
      </c>
      <c r="D9" s="105">
        <v>6.9212962962962969E-3</v>
      </c>
      <c r="E9" s="105">
        <v>1.2468750000000002E-4</v>
      </c>
      <c r="F9" s="105">
        <v>2.2246724537037039E-2</v>
      </c>
      <c r="G9" s="105">
        <v>1.8383101851851893E-4</v>
      </c>
      <c r="H9" s="106">
        <v>1.4780092592592591E-2</v>
      </c>
      <c r="I9" s="105">
        <v>4.4256631944444444E-2</v>
      </c>
      <c r="J9" s="104">
        <v>6</v>
      </c>
      <c r="K9" s="104">
        <v>3</v>
      </c>
      <c r="L9" s="107" t="s">
        <v>103</v>
      </c>
      <c r="M9" s="111">
        <f t="shared" si="0"/>
        <v>913</v>
      </c>
      <c r="O9" s="25" t="str">
        <f t="shared" si="1"/>
        <v>Mārcis Pīnups</v>
      </c>
    </row>
    <row r="10" spans="1:15" x14ac:dyDescent="0.25">
      <c r="A10" s="100" t="s">
        <v>1268</v>
      </c>
      <c r="B10" s="100" t="s">
        <v>1269</v>
      </c>
      <c r="C10" s="104">
        <v>132</v>
      </c>
      <c r="D10" s="105">
        <v>7.0717592592592594E-3</v>
      </c>
      <c r="E10" s="105">
        <v>1.3950231481481474E-4</v>
      </c>
      <c r="F10" s="105">
        <v>2.2111770833333332E-2</v>
      </c>
      <c r="G10" s="105">
        <v>2.2619212962963001E-4</v>
      </c>
      <c r="H10" s="106">
        <v>1.4756944444444451E-2</v>
      </c>
      <c r="I10" s="105">
        <v>4.4306168981481486E-2</v>
      </c>
      <c r="J10" s="104">
        <v>7</v>
      </c>
      <c r="K10" s="104">
        <v>1</v>
      </c>
      <c r="L10" s="107" t="s">
        <v>43</v>
      </c>
      <c r="M10" s="111">
        <f t="shared" si="0"/>
        <v>912</v>
      </c>
      <c r="O10" s="25" t="str">
        <f t="shared" si="1"/>
        <v>Māris Liepa</v>
      </c>
    </row>
    <row r="11" spans="1:15" x14ac:dyDescent="0.25">
      <c r="A11" s="100" t="s">
        <v>1270</v>
      </c>
      <c r="B11" s="100" t="s">
        <v>1271</v>
      </c>
      <c r="C11" s="104">
        <v>141</v>
      </c>
      <c r="D11" s="105">
        <v>8.1828703703703699E-3</v>
      </c>
      <c r="E11" s="105">
        <v>2.1079861111111104E-4</v>
      </c>
      <c r="F11" s="105">
        <v>2.1551851851851853E-2</v>
      </c>
      <c r="G11" s="105">
        <v>2.537037037037039E-4</v>
      </c>
      <c r="H11" s="106">
        <v>1.4502314814814808E-2</v>
      </c>
      <c r="I11" s="105">
        <v>4.4701539351851852E-2</v>
      </c>
      <c r="J11" s="104">
        <v>8</v>
      </c>
      <c r="K11" s="104">
        <v>2</v>
      </c>
      <c r="L11" s="107" t="s">
        <v>43</v>
      </c>
      <c r="M11" s="111">
        <f t="shared" si="0"/>
        <v>904</v>
      </c>
      <c r="O11" s="25" t="str">
        <f t="shared" si="1"/>
        <v>Janis Ozolins</v>
      </c>
    </row>
    <row r="12" spans="1:15" x14ac:dyDescent="0.25">
      <c r="A12" s="100" t="s">
        <v>902</v>
      </c>
      <c r="B12" s="100" t="s">
        <v>1272</v>
      </c>
      <c r="C12" s="104">
        <v>144</v>
      </c>
      <c r="D12" s="105">
        <v>8.1828703703703699E-3</v>
      </c>
      <c r="E12" s="105">
        <v>1.913194444444447E-4</v>
      </c>
      <c r="F12" s="105">
        <v>2.2247071759259263E-2</v>
      </c>
      <c r="G12" s="105">
        <v>3.3394675925925432E-4</v>
      </c>
      <c r="H12" s="106">
        <v>1.4340277777777782E-2</v>
      </c>
      <c r="I12" s="105">
        <v>4.5295486111111116E-2</v>
      </c>
      <c r="J12" s="104">
        <v>9</v>
      </c>
      <c r="K12" s="104">
        <v>1</v>
      </c>
      <c r="L12" s="107" t="s">
        <v>34</v>
      </c>
      <c r="M12" s="111">
        <f t="shared" si="0"/>
        <v>892</v>
      </c>
      <c r="O12" s="25" t="str">
        <f t="shared" si="1"/>
        <v>Inga Aukselytė</v>
      </c>
    </row>
    <row r="13" spans="1:15" x14ac:dyDescent="0.25">
      <c r="A13" s="100" t="s">
        <v>888</v>
      </c>
      <c r="B13" s="100" t="s">
        <v>1273</v>
      </c>
      <c r="C13" s="104">
        <v>143</v>
      </c>
      <c r="D13" s="105">
        <v>9.7916666666666655E-3</v>
      </c>
      <c r="E13" s="105">
        <v>1.9598379629629653E-4</v>
      </c>
      <c r="F13" s="105">
        <v>2.20934375E-2</v>
      </c>
      <c r="G13" s="105">
        <v>4.7600694444444383E-4</v>
      </c>
      <c r="H13" s="106">
        <v>1.3171296296296296E-2</v>
      </c>
      <c r="I13" s="105">
        <v>4.57283912037037E-2</v>
      </c>
      <c r="J13" s="104">
        <v>10</v>
      </c>
      <c r="K13" s="104">
        <v>3</v>
      </c>
      <c r="L13" s="107" t="s">
        <v>43</v>
      </c>
      <c r="M13" s="111">
        <f t="shared" si="0"/>
        <v>884</v>
      </c>
      <c r="O13" s="25" t="str">
        <f t="shared" si="1"/>
        <v>Saulius Batavičius</v>
      </c>
    </row>
    <row r="14" spans="1:15" x14ac:dyDescent="0.25">
      <c r="A14" s="100" t="s">
        <v>1011</v>
      </c>
      <c r="B14" s="100" t="s">
        <v>1274</v>
      </c>
      <c r="C14" s="104">
        <v>124</v>
      </c>
      <c r="D14" s="105">
        <v>8.9236111111111113E-3</v>
      </c>
      <c r="E14" s="105">
        <v>1.473379629629624E-4</v>
      </c>
      <c r="F14" s="105">
        <v>2.3078668981481483E-2</v>
      </c>
      <c r="G14" s="105">
        <v>3.8197916666666762E-4</v>
      </c>
      <c r="H14" s="106">
        <v>1.4074074074074069E-2</v>
      </c>
      <c r="I14" s="105">
        <v>4.6605671296296294E-2</v>
      </c>
      <c r="J14" s="104">
        <v>11</v>
      </c>
      <c r="K14" s="104">
        <v>4</v>
      </c>
      <c r="L14" s="107" t="s">
        <v>30</v>
      </c>
      <c r="M14" s="111">
        <f t="shared" si="0"/>
        <v>867</v>
      </c>
      <c r="O14" s="25" t="str">
        <f t="shared" si="1"/>
        <v>Dainius Šimkaitis</v>
      </c>
    </row>
    <row r="15" spans="1:15" x14ac:dyDescent="0.25">
      <c r="A15" s="100" t="s">
        <v>1275</v>
      </c>
      <c r="B15" s="100" t="s">
        <v>1276</v>
      </c>
      <c r="C15" s="104">
        <v>125</v>
      </c>
      <c r="D15" s="105">
        <v>7.2685185185185188E-3</v>
      </c>
      <c r="E15" s="105">
        <v>1.7184027777777781E-4</v>
      </c>
      <c r="F15" s="105">
        <v>2.3339004629629633E-2</v>
      </c>
      <c r="G15" s="105">
        <v>2.2581018518517959E-4</v>
      </c>
      <c r="H15" s="106">
        <v>1.5682870370370371E-2</v>
      </c>
      <c r="I15" s="105">
        <v>4.6688043981481478E-2</v>
      </c>
      <c r="J15" s="104">
        <v>12</v>
      </c>
      <c r="K15" s="104">
        <v>1</v>
      </c>
      <c r="L15" s="107" t="s">
        <v>107</v>
      </c>
      <c r="M15" s="111">
        <f t="shared" si="0"/>
        <v>866</v>
      </c>
      <c r="O15" s="25" t="str">
        <f t="shared" si="1"/>
        <v>Daniela Leitane</v>
      </c>
    </row>
    <row r="16" spans="1:15" x14ac:dyDescent="0.25">
      <c r="A16" s="100" t="s">
        <v>1187</v>
      </c>
      <c r="B16" s="100" t="s">
        <v>1188</v>
      </c>
      <c r="C16" s="104">
        <v>133</v>
      </c>
      <c r="D16" s="105">
        <v>7.7083333333333335E-3</v>
      </c>
      <c r="E16" s="105">
        <v>2.1663194444444464E-4</v>
      </c>
      <c r="F16" s="105">
        <v>2.5783414351851851E-2</v>
      </c>
      <c r="G16" s="105">
        <v>2.9297453703704124E-4</v>
      </c>
      <c r="H16" s="106">
        <v>1.3900462962962962E-2</v>
      </c>
      <c r="I16" s="105">
        <v>4.7901817129629633E-2</v>
      </c>
      <c r="J16" s="104">
        <v>13</v>
      </c>
      <c r="K16" s="104">
        <v>4</v>
      </c>
      <c r="L16" s="107" t="s">
        <v>103</v>
      </c>
      <c r="M16" s="111">
        <f t="shared" si="0"/>
        <v>844</v>
      </c>
      <c r="O16" s="25" t="str">
        <f t="shared" si="1"/>
        <v>Mykolas Banys</v>
      </c>
    </row>
    <row r="17" spans="1:15" x14ac:dyDescent="0.25">
      <c r="A17" s="100" t="s">
        <v>902</v>
      </c>
      <c r="B17" s="100" t="s">
        <v>1277</v>
      </c>
      <c r="C17" s="104">
        <v>126</v>
      </c>
      <c r="D17" s="105">
        <v>7.905092592592592E-3</v>
      </c>
      <c r="E17" s="105">
        <v>1.8012731481481482E-4</v>
      </c>
      <c r="F17" s="105">
        <v>2.5484606481481483E-2</v>
      </c>
      <c r="G17" s="105">
        <v>4.7604166666666281E-4</v>
      </c>
      <c r="H17" s="106">
        <v>1.488425925925926E-2</v>
      </c>
      <c r="I17" s="105">
        <v>4.8930127314814817E-2</v>
      </c>
      <c r="J17" s="104">
        <v>14</v>
      </c>
      <c r="K17" s="104">
        <v>2</v>
      </c>
      <c r="L17" s="107" t="s">
        <v>34</v>
      </c>
      <c r="M17" s="111">
        <f t="shared" si="0"/>
        <v>826</v>
      </c>
      <c r="O17" s="25" t="str">
        <f t="shared" si="1"/>
        <v>Inga Paplauskė</v>
      </c>
    </row>
    <row r="18" spans="1:15" x14ac:dyDescent="0.25">
      <c r="A18" s="100" t="s">
        <v>894</v>
      </c>
      <c r="B18" s="100" t="s">
        <v>1278</v>
      </c>
      <c r="C18" s="104">
        <v>127</v>
      </c>
      <c r="D18" s="105">
        <v>8.564814814814815E-3</v>
      </c>
      <c r="E18" s="105">
        <v>1.9753472222222221E-4</v>
      </c>
      <c r="F18" s="105">
        <v>2.4228206018518522E-2</v>
      </c>
      <c r="G18" s="105">
        <v>4.0142361111110761E-4</v>
      </c>
      <c r="H18" s="106">
        <v>1.6238425925925927E-2</v>
      </c>
      <c r="I18" s="105">
        <v>4.9630405092592596E-2</v>
      </c>
      <c r="J18" s="104">
        <v>15</v>
      </c>
      <c r="K18" s="104">
        <v>5</v>
      </c>
      <c r="L18" s="107" t="s">
        <v>103</v>
      </c>
      <c r="M18" s="111">
        <f t="shared" si="0"/>
        <v>814</v>
      </c>
      <c r="O18" s="25" t="str">
        <f t="shared" si="1"/>
        <v>Justas Mažeika</v>
      </c>
    </row>
    <row r="19" spans="1:15" x14ac:dyDescent="0.25">
      <c r="A19" s="100" t="s">
        <v>1279</v>
      </c>
      <c r="B19" s="100" t="s">
        <v>1280</v>
      </c>
      <c r="C19" s="104">
        <v>122</v>
      </c>
      <c r="D19" s="105">
        <v>1.0219907407407408E-2</v>
      </c>
      <c r="E19" s="105">
        <v>1.9771990740740861E-4</v>
      </c>
      <c r="F19" s="105">
        <v>2.5668321759259257E-2</v>
      </c>
      <c r="G19" s="105">
        <v>4.3121527777777863E-4</v>
      </c>
      <c r="H19" s="106">
        <v>1.4907407407407407E-2</v>
      </c>
      <c r="I19" s="105">
        <v>5.1424571759259255E-2</v>
      </c>
      <c r="J19" s="104">
        <v>16</v>
      </c>
      <c r="K19" s="104">
        <v>4</v>
      </c>
      <c r="L19" s="107" t="s">
        <v>43</v>
      </c>
      <c r="M19" s="111">
        <f t="shared" si="0"/>
        <v>786</v>
      </c>
      <c r="O19" s="25" t="str">
        <f t="shared" si="1"/>
        <v>Arūnas Maciulevičius</v>
      </c>
    </row>
    <row r="20" spans="1:15" x14ac:dyDescent="0.25">
      <c r="A20" s="100" t="s">
        <v>1092</v>
      </c>
      <c r="B20" s="100" t="s">
        <v>1093</v>
      </c>
      <c r="C20" s="104">
        <v>136</v>
      </c>
      <c r="D20" s="105">
        <v>8.113425925925925E-3</v>
      </c>
      <c r="E20" s="105">
        <v>1.7642361111111157E-4</v>
      </c>
      <c r="F20" s="105">
        <v>2.7133252314814817E-2</v>
      </c>
      <c r="G20" s="105">
        <v>2.5100694444444085E-4</v>
      </c>
      <c r="H20" s="106">
        <v>1.6261574074074074E-2</v>
      </c>
      <c r="I20" s="105">
        <v>5.1935682870370363E-2</v>
      </c>
      <c r="J20" s="104">
        <v>17</v>
      </c>
      <c r="K20" s="104">
        <v>2</v>
      </c>
      <c r="L20" s="107" t="s">
        <v>107</v>
      </c>
      <c r="M20" s="111">
        <f t="shared" si="0"/>
        <v>778</v>
      </c>
      <c r="O20" s="25" t="str">
        <f t="shared" si="1"/>
        <v>Unė Narkūnaitė</v>
      </c>
    </row>
    <row r="21" spans="1:15" x14ac:dyDescent="0.25">
      <c r="A21" s="100" t="s">
        <v>1281</v>
      </c>
      <c r="B21" s="100" t="s">
        <v>1282</v>
      </c>
      <c r="C21" s="104">
        <v>137</v>
      </c>
      <c r="D21" s="105">
        <v>9.4444444444444445E-3</v>
      </c>
      <c r="E21" s="105">
        <v>1.5003472222222241E-4</v>
      </c>
      <c r="F21" s="105">
        <v>2.6688738425925923E-2</v>
      </c>
      <c r="G21" s="105">
        <v>2.3255787037037429E-4</v>
      </c>
      <c r="H21" s="106">
        <v>1.5520833333333334E-2</v>
      </c>
      <c r="I21" s="105">
        <v>5.2036608796296305E-2</v>
      </c>
      <c r="J21" s="104">
        <v>18</v>
      </c>
      <c r="K21" s="104">
        <v>6</v>
      </c>
      <c r="L21" s="107" t="s">
        <v>103</v>
      </c>
      <c r="M21" s="111">
        <f t="shared" si="0"/>
        <v>777</v>
      </c>
      <c r="O21" s="25" t="str">
        <f t="shared" si="1"/>
        <v xml:space="preserve">Viesturs Dūzis </v>
      </c>
    </row>
    <row r="22" spans="1:15" x14ac:dyDescent="0.25">
      <c r="A22" s="100" t="s">
        <v>1283</v>
      </c>
      <c r="B22" s="100" t="s">
        <v>1284</v>
      </c>
      <c r="C22" s="104">
        <v>123</v>
      </c>
      <c r="D22" s="105">
        <v>1.0486111111111111E-2</v>
      </c>
      <c r="E22" s="105">
        <v>2.1701388888888899E-4</v>
      </c>
      <c r="F22" s="105">
        <v>2.5371030092592589E-2</v>
      </c>
      <c r="G22" s="105">
        <v>4.0443287037036924E-4</v>
      </c>
      <c r="H22" s="106">
        <v>1.7199074074074078E-2</v>
      </c>
      <c r="I22" s="105">
        <v>5.3677662037037041E-2</v>
      </c>
      <c r="J22" s="104">
        <v>19</v>
      </c>
      <c r="K22" s="104">
        <v>3</v>
      </c>
      <c r="L22" s="107" t="s">
        <v>34</v>
      </c>
      <c r="M22" s="111">
        <f t="shared" si="0"/>
        <v>753</v>
      </c>
      <c r="O22" s="25" t="str">
        <f t="shared" si="1"/>
        <v>Aveli Tättar</v>
      </c>
    </row>
    <row r="23" spans="1:15" x14ac:dyDescent="0.25">
      <c r="A23" s="100" t="s">
        <v>1285</v>
      </c>
      <c r="B23" s="100" t="s">
        <v>1284</v>
      </c>
      <c r="C23" s="104">
        <v>128</v>
      </c>
      <c r="D23" s="105">
        <v>1.238425925925926E-2</v>
      </c>
      <c r="E23" s="105">
        <v>2.2751157407407355E-4</v>
      </c>
      <c r="F23" s="105">
        <v>2.5946296296296297E-2</v>
      </c>
      <c r="G23" s="105">
        <v>2.3425925925925351E-4</v>
      </c>
      <c r="H23" s="106">
        <v>1.9178240740740746E-2</v>
      </c>
      <c r="I23" s="105">
        <v>5.7970567129629627E-2</v>
      </c>
      <c r="J23" s="104">
        <v>20</v>
      </c>
      <c r="K23" s="104">
        <v>1</v>
      </c>
      <c r="L23" s="107" t="s">
        <v>110</v>
      </c>
      <c r="M23" s="111">
        <f t="shared" si="0"/>
        <v>697</v>
      </c>
      <c r="O23" s="25" t="str">
        <f t="shared" si="1"/>
        <v>Kaja Tättar</v>
      </c>
    </row>
    <row r="24" spans="1:15" x14ac:dyDescent="0.25">
      <c r="A24" s="100" t="s">
        <v>1286</v>
      </c>
      <c r="B24" s="100" t="s">
        <v>1276</v>
      </c>
      <c r="C24" s="104">
        <v>142</v>
      </c>
      <c r="D24" s="105">
        <v>1.1516203703703702E-2</v>
      </c>
      <c r="E24" s="105">
        <v>2.3414351851851894E-4</v>
      </c>
      <c r="F24" s="105">
        <v>2.8536493055555556E-2</v>
      </c>
      <c r="G24" s="105">
        <v>2.1350694444444845E-4</v>
      </c>
      <c r="H24" s="106">
        <v>1.9814814814814813E-2</v>
      </c>
      <c r="I24" s="105">
        <v>6.0315162037037039E-2</v>
      </c>
      <c r="J24" s="104">
        <v>21</v>
      </c>
      <c r="K24" s="104">
        <v>2</v>
      </c>
      <c r="L24" s="107" t="s">
        <v>110</v>
      </c>
      <c r="M24" s="111">
        <f t="shared" si="0"/>
        <v>670</v>
      </c>
      <c r="O24" s="25" t="str">
        <f t="shared" si="1"/>
        <v>Evita Leitane</v>
      </c>
    </row>
    <row r="25" spans="1:15" x14ac:dyDescent="0.25">
      <c r="A25" s="100" t="s">
        <v>1287</v>
      </c>
      <c r="B25" s="100" t="s">
        <v>1288</v>
      </c>
      <c r="C25" s="104">
        <v>140</v>
      </c>
      <c r="D25" s="105">
        <v>1.2164351851851852E-2</v>
      </c>
      <c r="E25" s="105">
        <v>2.6076388888888937E-4</v>
      </c>
      <c r="F25" s="105">
        <v>2.7953900462962967E-2</v>
      </c>
      <c r="G25" s="105">
        <v>5.5304398148147554E-4</v>
      </c>
      <c r="H25" s="106">
        <v>2.2199074074074072E-2</v>
      </c>
      <c r="I25" s="105">
        <v>6.3131134259259258E-2</v>
      </c>
      <c r="J25" s="104">
        <v>22</v>
      </c>
      <c r="K25" s="104">
        <v>3</v>
      </c>
      <c r="L25" s="107" t="s">
        <v>110</v>
      </c>
      <c r="M25" s="111">
        <f t="shared" si="0"/>
        <v>640</v>
      </c>
      <c r="O25" s="25" t="str">
        <f t="shared" si="1"/>
        <v>Jelena Bondarchuk</v>
      </c>
    </row>
    <row r="28" spans="1:15" ht="15.75" thickBot="1" x14ac:dyDescent="0.3">
      <c r="A28" t="s">
        <v>1321</v>
      </c>
    </row>
    <row r="29" spans="1:15" ht="34.5" thickBot="1" x14ac:dyDescent="0.3">
      <c r="A29" s="95" t="s">
        <v>1252</v>
      </c>
      <c r="B29" s="96" t="s">
        <v>1253</v>
      </c>
      <c r="C29" s="96" t="s">
        <v>1254</v>
      </c>
      <c r="D29" s="96" t="s">
        <v>98</v>
      </c>
      <c r="E29" s="96" t="s">
        <v>853</v>
      </c>
      <c r="F29" s="96" t="s">
        <v>1255</v>
      </c>
      <c r="G29" s="96" t="s">
        <v>857</v>
      </c>
      <c r="H29" s="96" t="s">
        <v>148</v>
      </c>
      <c r="I29" s="96" t="s">
        <v>1256</v>
      </c>
      <c r="J29" s="97" t="s">
        <v>1</v>
      </c>
      <c r="K29" s="98" t="s">
        <v>1257</v>
      </c>
      <c r="L29" s="99" t="s">
        <v>1258</v>
      </c>
      <c r="M29" s="112" t="s">
        <v>0</v>
      </c>
    </row>
    <row r="30" spans="1:15" x14ac:dyDescent="0.25">
      <c r="A30" s="100" t="s">
        <v>1290</v>
      </c>
      <c r="B30" s="100" t="s">
        <v>1269</v>
      </c>
      <c r="C30" s="100">
        <v>62</v>
      </c>
      <c r="D30" s="101">
        <v>3.1481481481481482E-3</v>
      </c>
      <c r="E30" s="101">
        <v>1.0505787037037037E-4</v>
      </c>
      <c r="F30" s="101">
        <v>1.2944409722222222E-2</v>
      </c>
      <c r="G30" s="101">
        <v>1.3429398148148003E-4</v>
      </c>
      <c r="H30" s="101">
        <v>6.192129629629629E-3</v>
      </c>
      <c r="I30" s="101">
        <v>2.2524039351851849E-2</v>
      </c>
      <c r="J30" s="100">
        <v>1</v>
      </c>
      <c r="K30" s="100">
        <v>1</v>
      </c>
      <c r="L30" s="103" t="s">
        <v>37</v>
      </c>
      <c r="M30" s="111">
        <f>IFERROR(ROUND($I$30/I30*900,0),0)</f>
        <v>900</v>
      </c>
      <c r="O30" s="25" t="str">
        <f>A30&amp;" "&amp;B30</f>
        <v>Artūrs Liepa</v>
      </c>
    </row>
    <row r="31" spans="1:15" x14ac:dyDescent="0.25">
      <c r="A31" s="100" t="s">
        <v>1019</v>
      </c>
      <c r="B31" s="100" t="s">
        <v>1020</v>
      </c>
      <c r="C31" s="104">
        <v>79</v>
      </c>
      <c r="D31" s="105">
        <v>3.4490740740740745E-3</v>
      </c>
      <c r="E31" s="105">
        <v>1.2728009259259257E-4</v>
      </c>
      <c r="F31" s="105">
        <v>1.2612187499999998E-2</v>
      </c>
      <c r="G31" s="105">
        <v>1.5401620370370482E-4</v>
      </c>
      <c r="H31" s="105">
        <v>6.1828703703703698E-3</v>
      </c>
      <c r="I31" s="105">
        <v>2.2525428240740743E-2</v>
      </c>
      <c r="J31" s="104">
        <v>2</v>
      </c>
      <c r="K31" s="104">
        <v>1</v>
      </c>
      <c r="L31" s="107" t="s">
        <v>35</v>
      </c>
      <c r="M31" s="111">
        <f t="shared" ref="M31:M57" si="2">IFERROR(ROUND($I$30/I31*900,0),0)</f>
        <v>900</v>
      </c>
      <c r="O31" s="25" t="str">
        <f t="shared" ref="O31:O57" si="3">A31&amp;" "&amp;B31</f>
        <v>Lukas Prokopavičius</v>
      </c>
    </row>
    <row r="32" spans="1:15" x14ac:dyDescent="0.25">
      <c r="A32" s="100" t="s">
        <v>1291</v>
      </c>
      <c r="B32" s="100" t="s">
        <v>1292</v>
      </c>
      <c r="C32" s="104">
        <v>88</v>
      </c>
      <c r="D32" s="105">
        <v>3.3333333333333335E-3</v>
      </c>
      <c r="E32" s="105">
        <v>1.0813657407407408E-4</v>
      </c>
      <c r="F32" s="105">
        <v>1.2753738425925927E-2</v>
      </c>
      <c r="G32" s="105">
        <v>1.3978009259259065E-4</v>
      </c>
      <c r="H32" s="105">
        <v>6.4236111111111108E-3</v>
      </c>
      <c r="I32" s="105">
        <v>2.2758599537037037E-2</v>
      </c>
      <c r="J32" s="104">
        <v>3</v>
      </c>
      <c r="K32" s="104">
        <v>2</v>
      </c>
      <c r="L32" s="107" t="s">
        <v>37</v>
      </c>
      <c r="M32" s="111">
        <f t="shared" si="2"/>
        <v>891</v>
      </c>
      <c r="O32" s="25" t="str">
        <f t="shared" si="3"/>
        <v>Sandis Kornijenko</v>
      </c>
    </row>
    <row r="33" spans="1:15" x14ac:dyDescent="0.25">
      <c r="A33" s="100" t="s">
        <v>1293</v>
      </c>
      <c r="B33" s="100" t="s">
        <v>1294</v>
      </c>
      <c r="C33" s="104">
        <v>70</v>
      </c>
      <c r="D33" s="105">
        <v>2.9629629629629628E-3</v>
      </c>
      <c r="E33" s="105">
        <v>1.7079861111111112E-4</v>
      </c>
      <c r="F33" s="105">
        <v>1.3063275462962962E-2</v>
      </c>
      <c r="G33" s="105">
        <v>1.4274305555555568E-4</v>
      </c>
      <c r="H33" s="105">
        <v>6.4467592592592597E-3</v>
      </c>
      <c r="I33" s="105">
        <v>2.2786539351851851E-2</v>
      </c>
      <c r="J33" s="104">
        <v>4</v>
      </c>
      <c r="K33" s="104">
        <v>2</v>
      </c>
      <c r="L33" s="107" t="s">
        <v>35</v>
      </c>
      <c r="M33" s="111">
        <f t="shared" si="2"/>
        <v>890</v>
      </c>
      <c r="O33" s="25" t="str">
        <f t="shared" si="3"/>
        <v>Jakabs Audzevičs</v>
      </c>
    </row>
    <row r="34" spans="1:15" x14ac:dyDescent="0.25">
      <c r="A34" s="100" t="s">
        <v>1295</v>
      </c>
      <c r="B34" s="100" t="s">
        <v>1260</v>
      </c>
      <c r="C34" s="104">
        <v>81</v>
      </c>
      <c r="D34" s="105">
        <v>3.425925925925926E-3</v>
      </c>
      <c r="E34" s="105">
        <v>1.404745370370371E-4</v>
      </c>
      <c r="F34" s="105">
        <v>1.2660763888888886E-2</v>
      </c>
      <c r="G34" s="105">
        <v>1.7488425925926004E-4</v>
      </c>
      <c r="H34" s="105">
        <v>6.5740740740740759E-3</v>
      </c>
      <c r="I34" s="105">
        <v>2.2976122685185184E-2</v>
      </c>
      <c r="J34" s="104">
        <v>5</v>
      </c>
      <c r="K34" s="104">
        <v>3</v>
      </c>
      <c r="L34" s="107" t="s">
        <v>35</v>
      </c>
      <c r="M34" s="111">
        <f t="shared" si="2"/>
        <v>882</v>
      </c>
      <c r="O34" s="25" t="str">
        <f t="shared" si="3"/>
        <v>Matvejs Suharževskis</v>
      </c>
    </row>
    <row r="35" spans="1:15" x14ac:dyDescent="0.25">
      <c r="A35" s="100" t="s">
        <v>1296</v>
      </c>
      <c r="B35" s="100" t="s">
        <v>1297</v>
      </c>
      <c r="C35" s="104">
        <v>80</v>
      </c>
      <c r="D35" s="105">
        <v>3.1944444444444442E-3</v>
      </c>
      <c r="E35" s="105">
        <v>1.6605324074074073E-4</v>
      </c>
      <c r="F35" s="105">
        <v>1.2859490740740739E-2</v>
      </c>
      <c r="G35" s="105">
        <v>1.4976851851851956E-4</v>
      </c>
      <c r="H35" s="105">
        <v>6.7361111111111129E-3</v>
      </c>
      <c r="I35" s="105">
        <v>2.3105868055555558E-2</v>
      </c>
      <c r="J35" s="104">
        <v>6</v>
      </c>
      <c r="K35" s="104">
        <v>4</v>
      </c>
      <c r="L35" s="107" t="s">
        <v>35</v>
      </c>
      <c r="M35" s="111">
        <f t="shared" si="2"/>
        <v>877</v>
      </c>
      <c r="O35" s="25" t="str">
        <f t="shared" si="3"/>
        <v>Markus Ubavičs</v>
      </c>
    </row>
    <row r="36" spans="1:15" x14ac:dyDescent="0.25">
      <c r="A36" s="100" t="s">
        <v>1298</v>
      </c>
      <c r="B36" s="100" t="s">
        <v>1288</v>
      </c>
      <c r="C36" s="104">
        <v>95</v>
      </c>
      <c r="D36" s="105">
        <v>1.1111111111111111E-3</v>
      </c>
      <c r="E36" s="105">
        <v>1.8630787037037053E-4</v>
      </c>
      <c r="F36" s="105">
        <v>1.4439930555555558E-2</v>
      </c>
      <c r="G36" s="105">
        <v>2.0127314814814487E-4</v>
      </c>
      <c r="H36" s="105">
        <v>7.4305555555555548E-3</v>
      </c>
      <c r="I36" s="105">
        <v>2.3369178240740741E-2</v>
      </c>
      <c r="J36" s="104">
        <v>7</v>
      </c>
      <c r="K36" s="104">
        <v>1</v>
      </c>
      <c r="L36" s="107" t="s">
        <v>1299</v>
      </c>
      <c r="M36" s="111">
        <f t="shared" si="2"/>
        <v>867</v>
      </c>
      <c r="O36" s="25" t="str">
        <f t="shared" si="3"/>
        <v>Leonid Bondarchuk</v>
      </c>
    </row>
    <row r="37" spans="1:15" x14ac:dyDescent="0.25">
      <c r="A37" s="100" t="s">
        <v>1300</v>
      </c>
      <c r="B37" s="100" t="s">
        <v>1301</v>
      </c>
      <c r="C37" s="104">
        <v>84</v>
      </c>
      <c r="D37" s="105">
        <v>3.6111111111111114E-3</v>
      </c>
      <c r="E37" s="105">
        <v>2.0292824074074061E-4</v>
      </c>
      <c r="F37" s="105">
        <v>1.3975810185185183E-2</v>
      </c>
      <c r="G37" s="105">
        <v>2.6030092592592771E-4</v>
      </c>
      <c r="H37" s="105">
        <v>6.6666666666666697E-3</v>
      </c>
      <c r="I37" s="105">
        <v>2.4716817129629635E-2</v>
      </c>
      <c r="J37" s="104">
        <v>8</v>
      </c>
      <c r="K37" s="104">
        <v>5</v>
      </c>
      <c r="L37" s="107" t="s">
        <v>35</v>
      </c>
      <c r="M37" s="111">
        <f t="shared" si="2"/>
        <v>820</v>
      </c>
      <c r="O37" s="25" t="str">
        <f t="shared" si="3"/>
        <v>Raimonds Levickis</v>
      </c>
    </row>
    <row r="38" spans="1:15" x14ac:dyDescent="0.25">
      <c r="A38" s="100" t="s">
        <v>1302</v>
      </c>
      <c r="B38" s="100" t="s">
        <v>1303</v>
      </c>
      <c r="C38" s="104">
        <v>96</v>
      </c>
      <c r="D38" s="105">
        <v>4.6412037037037038E-3</v>
      </c>
      <c r="E38" s="105">
        <v>2.5725694444444407E-4</v>
      </c>
      <c r="F38" s="105">
        <v>1.3476041666666666E-2</v>
      </c>
      <c r="G38" s="105">
        <v>2.276620370370401E-4</v>
      </c>
      <c r="H38" s="105">
        <v>6.932870370370367E-3</v>
      </c>
      <c r="I38" s="105">
        <v>2.5535034722222221E-2</v>
      </c>
      <c r="J38" s="104">
        <v>9</v>
      </c>
      <c r="K38" s="104">
        <v>1</v>
      </c>
      <c r="L38" s="107" t="s">
        <v>40</v>
      </c>
      <c r="M38" s="111">
        <f t="shared" si="2"/>
        <v>794</v>
      </c>
      <c r="O38" s="25" t="str">
        <f t="shared" si="3"/>
        <v>Aivars Uzols</v>
      </c>
    </row>
    <row r="39" spans="1:15" x14ac:dyDescent="0.25">
      <c r="A39" s="100" t="s">
        <v>1304</v>
      </c>
      <c r="B39" s="100" t="s">
        <v>1305</v>
      </c>
      <c r="C39" s="104">
        <v>73</v>
      </c>
      <c r="D39" s="105">
        <v>3.9004629629629632E-3</v>
      </c>
      <c r="E39" s="105">
        <v>1.334143518518519E-4</v>
      </c>
      <c r="F39" s="105">
        <v>1.4309062499999999E-2</v>
      </c>
      <c r="G39" s="105">
        <v>1.4695601851851849E-4</v>
      </c>
      <c r="H39" s="105">
        <v>7.3379629629629645E-3</v>
      </c>
      <c r="I39" s="105">
        <v>2.5827858796296295E-2</v>
      </c>
      <c r="J39" s="104">
        <v>10</v>
      </c>
      <c r="K39" s="104">
        <v>3</v>
      </c>
      <c r="L39" s="107" t="s">
        <v>37</v>
      </c>
      <c r="M39" s="111">
        <f t="shared" si="2"/>
        <v>785</v>
      </c>
      <c r="O39" s="25" t="str">
        <f t="shared" si="3"/>
        <v>Kristaps Dūzis</v>
      </c>
    </row>
    <row r="40" spans="1:15" x14ac:dyDescent="0.25">
      <c r="A40" s="100" t="s">
        <v>1057</v>
      </c>
      <c r="B40" s="100" t="s">
        <v>1058</v>
      </c>
      <c r="C40" s="104">
        <v>63</v>
      </c>
      <c r="D40" s="105">
        <v>3.9930555555555561E-3</v>
      </c>
      <c r="E40" s="105">
        <v>1.5598379629629643E-4</v>
      </c>
      <c r="F40" s="105">
        <v>1.4642013888888888E-2</v>
      </c>
      <c r="G40" s="105">
        <v>2.3067129629629479E-4</v>
      </c>
      <c r="H40" s="105">
        <v>7.465277777777779E-3</v>
      </c>
      <c r="I40" s="105">
        <v>2.6487002314814816E-2</v>
      </c>
      <c r="J40" s="104">
        <v>11</v>
      </c>
      <c r="K40" s="104">
        <v>1</v>
      </c>
      <c r="L40" s="107" t="s">
        <v>42</v>
      </c>
      <c r="M40" s="111">
        <f t="shared" si="2"/>
        <v>765</v>
      </c>
      <c r="O40" s="25" t="str">
        <f t="shared" si="3"/>
        <v>Beatričė Vinciūnaitė</v>
      </c>
    </row>
    <row r="41" spans="1:15" x14ac:dyDescent="0.25">
      <c r="A41" s="100" t="s">
        <v>1043</v>
      </c>
      <c r="B41" s="100" t="s">
        <v>1306</v>
      </c>
      <c r="C41" s="104">
        <v>85</v>
      </c>
      <c r="D41" s="105">
        <v>3.9004629629629632E-3</v>
      </c>
      <c r="E41" s="105">
        <v>1.6643518518518505E-4</v>
      </c>
      <c r="F41" s="105">
        <v>1.4872453703703704E-2</v>
      </c>
      <c r="G41" s="105">
        <v>3.7060185185185113E-4</v>
      </c>
      <c r="H41" s="105">
        <v>7.2337962962963007E-3</v>
      </c>
      <c r="I41" s="105">
        <v>2.6543750000000005E-2</v>
      </c>
      <c r="J41" s="104">
        <v>12</v>
      </c>
      <c r="K41" s="104">
        <v>4</v>
      </c>
      <c r="L41" s="107" t="s">
        <v>37</v>
      </c>
      <c r="M41" s="111">
        <f t="shared" si="2"/>
        <v>764</v>
      </c>
      <c r="O41" s="25" t="str">
        <f t="shared" si="3"/>
        <v>Robertas Gegužis</v>
      </c>
    </row>
    <row r="42" spans="1:15" x14ac:dyDescent="0.25">
      <c r="A42" s="100" t="s">
        <v>1179</v>
      </c>
      <c r="B42" s="100" t="s">
        <v>1180</v>
      </c>
      <c r="C42" s="104">
        <v>75</v>
      </c>
      <c r="D42" s="105">
        <v>4.2592592592592595E-3</v>
      </c>
      <c r="E42" s="105">
        <v>1.4008101851851898E-4</v>
      </c>
      <c r="F42" s="105">
        <v>1.5002858796296297E-2</v>
      </c>
      <c r="G42" s="105">
        <v>1.4760416666666568E-4</v>
      </c>
      <c r="H42" s="105">
        <v>7.025462962962966E-3</v>
      </c>
      <c r="I42" s="105">
        <v>2.6575266203703707E-2</v>
      </c>
      <c r="J42" s="104">
        <v>13</v>
      </c>
      <c r="K42" s="104">
        <v>5</v>
      </c>
      <c r="L42" s="107" t="s">
        <v>37</v>
      </c>
      <c r="M42" s="111">
        <f t="shared" si="2"/>
        <v>763</v>
      </c>
      <c r="O42" s="25" t="str">
        <f t="shared" si="3"/>
        <v>Kristupas Rimkus</v>
      </c>
    </row>
    <row r="43" spans="1:15" x14ac:dyDescent="0.25">
      <c r="A43" s="100" t="s">
        <v>1065</v>
      </c>
      <c r="B43" s="100" t="s">
        <v>1066</v>
      </c>
      <c r="C43" s="104">
        <v>87</v>
      </c>
      <c r="D43" s="105">
        <v>3.5416666666666665E-3</v>
      </c>
      <c r="E43" s="105">
        <v>2.8171296296296299E-4</v>
      </c>
      <c r="F43" s="105">
        <v>1.5197604166666667E-2</v>
      </c>
      <c r="G43" s="105">
        <v>3.4637731481481498E-4</v>
      </c>
      <c r="H43" s="105">
        <v>7.2453703703703708E-3</v>
      </c>
      <c r="I43" s="105">
        <v>2.6612731481481484E-2</v>
      </c>
      <c r="J43" s="104">
        <v>14</v>
      </c>
      <c r="K43" s="104">
        <v>2</v>
      </c>
      <c r="L43" s="107" t="s">
        <v>42</v>
      </c>
      <c r="M43" s="111">
        <f t="shared" si="2"/>
        <v>762</v>
      </c>
      <c r="O43" s="25" t="str">
        <f t="shared" si="3"/>
        <v>Rugilė Girštautaitė</v>
      </c>
    </row>
    <row r="44" spans="1:15" x14ac:dyDescent="0.25">
      <c r="A44" s="100" t="s">
        <v>1192</v>
      </c>
      <c r="B44" s="100" t="s">
        <v>1193</v>
      </c>
      <c r="C44" s="104">
        <v>64</v>
      </c>
      <c r="D44" s="105">
        <v>3.9699074074074072E-3</v>
      </c>
      <c r="E44" s="105">
        <v>1.3599537037037031E-4</v>
      </c>
      <c r="F44" s="105">
        <v>1.4857488425925927E-2</v>
      </c>
      <c r="G44" s="105">
        <v>1.3093750000000084E-4</v>
      </c>
      <c r="H44" s="105">
        <v>7.6041666666666688E-3</v>
      </c>
      <c r="I44" s="105">
        <v>2.6698495370370372E-2</v>
      </c>
      <c r="J44" s="104">
        <v>15</v>
      </c>
      <c r="K44" s="104">
        <v>3</v>
      </c>
      <c r="L44" s="107" t="s">
        <v>42</v>
      </c>
      <c r="M44" s="111">
        <f t="shared" si="2"/>
        <v>759</v>
      </c>
      <c r="O44" s="25" t="str">
        <f t="shared" si="3"/>
        <v>Brigita Šniukštaitė</v>
      </c>
    </row>
    <row r="45" spans="1:15" x14ac:dyDescent="0.25">
      <c r="A45" s="100" t="s">
        <v>1204</v>
      </c>
      <c r="B45" s="100" t="s">
        <v>1307</v>
      </c>
      <c r="C45" s="104">
        <v>91</v>
      </c>
      <c r="D45" s="105">
        <v>4.2245370370370371E-3</v>
      </c>
      <c r="E45" s="105">
        <v>1.1670138888888884E-4</v>
      </c>
      <c r="F45" s="105">
        <v>1.5258414351851853E-2</v>
      </c>
      <c r="G45" s="105">
        <v>1.6982638888888776E-4</v>
      </c>
      <c r="H45" s="105">
        <v>7.3148148148148157E-3</v>
      </c>
      <c r="I45" s="105">
        <v>2.7084293981481482E-2</v>
      </c>
      <c r="J45" s="104">
        <v>16</v>
      </c>
      <c r="K45" s="104">
        <v>4</v>
      </c>
      <c r="L45" s="107" t="s">
        <v>42</v>
      </c>
      <c r="M45" s="111">
        <f t="shared" si="2"/>
        <v>748</v>
      </c>
      <c r="O45" s="25" t="str">
        <f t="shared" si="3"/>
        <v>Ugnė  Purytė</v>
      </c>
    </row>
    <row r="46" spans="1:15" x14ac:dyDescent="0.25">
      <c r="A46" s="100" t="s">
        <v>1300</v>
      </c>
      <c r="B46" s="100" t="s">
        <v>1308</v>
      </c>
      <c r="C46" s="104">
        <v>83</v>
      </c>
      <c r="D46" s="105">
        <v>3.9351851851851857E-3</v>
      </c>
      <c r="E46" s="105">
        <v>1.9459490740740743E-4</v>
      </c>
      <c r="F46" s="105">
        <v>1.431704861111111E-2</v>
      </c>
      <c r="G46" s="105">
        <v>3.8202546296296248E-4</v>
      </c>
      <c r="H46" s="105">
        <v>8.8657407407407435E-3</v>
      </c>
      <c r="I46" s="105">
        <v>2.7694594907407409E-2</v>
      </c>
      <c r="J46" s="104">
        <v>17</v>
      </c>
      <c r="K46" s="104">
        <v>1</v>
      </c>
      <c r="L46" s="107" t="s">
        <v>45</v>
      </c>
      <c r="M46" s="111">
        <f t="shared" si="2"/>
        <v>732</v>
      </c>
      <c r="O46" s="25" t="str">
        <f t="shared" si="3"/>
        <v>Raimonds Garenčiks</v>
      </c>
    </row>
    <row r="47" spans="1:15" x14ac:dyDescent="0.25">
      <c r="A47" s="100" t="s">
        <v>1309</v>
      </c>
      <c r="B47" s="100" t="s">
        <v>1310</v>
      </c>
      <c r="C47" s="104">
        <v>78</v>
      </c>
      <c r="D47" s="105">
        <v>3.9004629629629632E-3</v>
      </c>
      <c r="E47" s="105">
        <v>1.3290509259259245E-4</v>
      </c>
      <c r="F47" s="105">
        <v>1.4952430555555557E-2</v>
      </c>
      <c r="G47" s="105">
        <v>1.8645833333333015E-4</v>
      </c>
      <c r="H47" s="105">
        <v>8.5763888888888903E-3</v>
      </c>
      <c r="I47" s="105">
        <v>2.7748645833333332E-2</v>
      </c>
      <c r="J47" s="104">
        <v>18</v>
      </c>
      <c r="K47" s="104">
        <v>1</v>
      </c>
      <c r="L47" s="107" t="s">
        <v>38</v>
      </c>
      <c r="M47" s="111">
        <f t="shared" si="2"/>
        <v>731</v>
      </c>
      <c r="O47" s="25" t="str">
        <f t="shared" si="3"/>
        <v>Linda Silina</v>
      </c>
    </row>
    <row r="48" spans="1:15" x14ac:dyDescent="0.25">
      <c r="A48" s="100" t="s">
        <v>1196</v>
      </c>
      <c r="B48" s="100" t="s">
        <v>1197</v>
      </c>
      <c r="C48" s="104">
        <v>82</v>
      </c>
      <c r="D48" s="105">
        <v>4.3518518518518515E-3</v>
      </c>
      <c r="E48" s="105">
        <v>1.3472222222222249E-4</v>
      </c>
      <c r="F48" s="105">
        <v>1.5646678240740744E-2</v>
      </c>
      <c r="G48" s="105">
        <v>2.5609953703703559E-4</v>
      </c>
      <c r="H48" s="105">
        <v>7.3611111111111134E-3</v>
      </c>
      <c r="I48" s="105">
        <v>2.7750462962962966E-2</v>
      </c>
      <c r="J48" s="104">
        <v>19</v>
      </c>
      <c r="K48" s="104">
        <v>6</v>
      </c>
      <c r="L48" s="107" t="s">
        <v>37</v>
      </c>
      <c r="M48" s="111">
        <f t="shared" si="2"/>
        <v>730</v>
      </c>
      <c r="O48" s="25" t="str">
        <f t="shared" si="3"/>
        <v>Pijus Dapkus</v>
      </c>
    </row>
    <row r="49" spans="1:15" x14ac:dyDescent="0.25">
      <c r="A49" s="100" t="s">
        <v>1051</v>
      </c>
      <c r="B49" s="100" t="s">
        <v>1052</v>
      </c>
      <c r="C49" s="104">
        <v>86</v>
      </c>
      <c r="D49" s="105">
        <v>4.8379629629629632E-3</v>
      </c>
      <c r="E49" s="105">
        <v>1.5864583333333356E-4</v>
      </c>
      <c r="F49" s="105">
        <v>1.4465706018518518E-2</v>
      </c>
      <c r="G49" s="105">
        <v>3.6068287037037058E-4</v>
      </c>
      <c r="H49" s="105">
        <v>8.2291666666666624E-3</v>
      </c>
      <c r="I49" s="105">
        <v>2.8052164351851847E-2</v>
      </c>
      <c r="J49" s="104">
        <v>20</v>
      </c>
      <c r="K49" s="104">
        <v>2</v>
      </c>
      <c r="L49" s="107" t="s">
        <v>40</v>
      </c>
      <c r="M49" s="111">
        <f t="shared" si="2"/>
        <v>723</v>
      </c>
      <c r="O49" s="25" t="str">
        <f t="shared" si="3"/>
        <v>Romutis Ančlauskas</v>
      </c>
    </row>
    <row r="50" spans="1:15" x14ac:dyDescent="0.25">
      <c r="A50" s="100" t="s">
        <v>1311</v>
      </c>
      <c r="B50" s="100" t="s">
        <v>1312</v>
      </c>
      <c r="C50" s="104">
        <v>67</v>
      </c>
      <c r="D50" s="105">
        <v>3.8194444444444443E-3</v>
      </c>
      <c r="E50" s="105">
        <v>1.6423611111111109E-4</v>
      </c>
      <c r="F50" s="105">
        <v>1.7237002314814814E-2</v>
      </c>
      <c r="G50" s="105">
        <v>1.5883101851851822E-4</v>
      </c>
      <c r="H50" s="105">
        <v>7.465277777777779E-3</v>
      </c>
      <c r="I50" s="105">
        <v>2.8844791666666668E-2</v>
      </c>
      <c r="J50" s="104">
        <v>21</v>
      </c>
      <c r="K50" s="104">
        <v>5</v>
      </c>
      <c r="L50" s="107" t="s">
        <v>42</v>
      </c>
      <c r="M50" s="111">
        <f t="shared" si="2"/>
        <v>703</v>
      </c>
      <c r="O50" s="25" t="str">
        <f t="shared" si="3"/>
        <v>Emilė Steponėnaitė</v>
      </c>
    </row>
    <row r="51" spans="1:15" x14ac:dyDescent="0.25">
      <c r="A51" s="100" t="s">
        <v>1309</v>
      </c>
      <c r="B51" s="100" t="s">
        <v>1313</v>
      </c>
      <c r="C51" s="104">
        <v>77</v>
      </c>
      <c r="D51" s="105">
        <v>3.9004629629629632E-3</v>
      </c>
      <c r="E51" s="105">
        <v>1.6177083333333343E-4</v>
      </c>
      <c r="F51" s="105">
        <v>1.5516006944444442E-2</v>
      </c>
      <c r="G51" s="105">
        <v>2.3630787037037457E-4</v>
      </c>
      <c r="H51" s="105">
        <v>9.039351851851847E-3</v>
      </c>
      <c r="I51" s="105">
        <v>2.8853900462962958E-2</v>
      </c>
      <c r="J51" s="104">
        <v>22</v>
      </c>
      <c r="K51" s="104">
        <v>6</v>
      </c>
      <c r="L51" s="107" t="s">
        <v>42</v>
      </c>
      <c r="M51" s="111">
        <f t="shared" si="2"/>
        <v>703</v>
      </c>
      <c r="O51" s="25" t="str">
        <f t="shared" si="3"/>
        <v>Linda Eihmane</v>
      </c>
    </row>
    <row r="52" spans="1:15" x14ac:dyDescent="0.25">
      <c r="A52" s="100" t="s">
        <v>1003</v>
      </c>
      <c r="B52" s="100" t="s">
        <v>1314</v>
      </c>
      <c r="C52" s="104">
        <v>71</v>
      </c>
      <c r="D52" s="105">
        <v>4.2824074074074075E-3</v>
      </c>
      <c r="E52" s="105">
        <v>1.7971064814814824E-4</v>
      </c>
      <c r="F52" s="105">
        <v>1.623804398148148E-2</v>
      </c>
      <c r="G52" s="105">
        <v>4.9806712962963129E-4</v>
      </c>
      <c r="H52" s="105">
        <v>8.9467592592592585E-3</v>
      </c>
      <c r="I52" s="105">
        <v>3.0144988425925924E-2</v>
      </c>
      <c r="J52" s="104">
        <v>23</v>
      </c>
      <c r="K52" s="104">
        <v>2</v>
      </c>
      <c r="L52" s="107" t="s">
        <v>45</v>
      </c>
      <c r="M52" s="111">
        <f t="shared" si="2"/>
        <v>672</v>
      </c>
      <c r="O52" s="25" t="str">
        <f t="shared" si="3"/>
        <v>Jonas Mickeliūnas</v>
      </c>
    </row>
    <row r="53" spans="1:15" x14ac:dyDescent="0.25">
      <c r="A53" s="100" t="s">
        <v>1315</v>
      </c>
      <c r="B53" s="100" t="s">
        <v>1316</v>
      </c>
      <c r="C53" s="104">
        <v>97</v>
      </c>
      <c r="D53" s="105">
        <v>4.9421296296296288E-3</v>
      </c>
      <c r="E53" s="105">
        <v>1.7468749999999993E-4</v>
      </c>
      <c r="F53" s="105">
        <v>1.6546608796296297E-2</v>
      </c>
      <c r="G53" s="105">
        <v>2.7052083333333268E-4</v>
      </c>
      <c r="H53" s="105">
        <v>8.3680555555555557E-3</v>
      </c>
      <c r="I53" s="105">
        <v>3.0302002314814815E-2</v>
      </c>
      <c r="J53" s="104">
        <v>24</v>
      </c>
      <c r="K53" s="104">
        <v>7</v>
      </c>
      <c r="L53" s="107" t="s">
        <v>42</v>
      </c>
      <c r="M53" s="111">
        <f t="shared" si="2"/>
        <v>669</v>
      </c>
      <c r="O53" s="25" t="str">
        <f t="shared" si="3"/>
        <v>Darja Biļeviča</v>
      </c>
    </row>
    <row r="54" spans="1:15" x14ac:dyDescent="0.25">
      <c r="A54" s="100" t="s">
        <v>1269</v>
      </c>
      <c r="B54" s="100" t="s">
        <v>1317</v>
      </c>
      <c r="C54" s="104">
        <v>76</v>
      </c>
      <c r="D54" s="105">
        <v>4.8958333333333328E-3</v>
      </c>
      <c r="E54" s="105">
        <v>2.280902777777778E-4</v>
      </c>
      <c r="F54" s="105">
        <v>1.9734525462962966E-2</v>
      </c>
      <c r="G54" s="105">
        <v>3.6964120370370016E-4</v>
      </c>
      <c r="H54" s="105">
        <v>1.0439814814814815E-2</v>
      </c>
      <c r="I54" s="105">
        <v>3.5667905092592593E-2</v>
      </c>
      <c r="J54" s="104">
        <v>25</v>
      </c>
      <c r="K54" s="104">
        <v>8</v>
      </c>
      <c r="L54" s="107" t="s">
        <v>42</v>
      </c>
      <c r="M54" s="111">
        <f t="shared" si="2"/>
        <v>568</v>
      </c>
      <c r="O54" s="25" t="str">
        <f t="shared" si="3"/>
        <v>Liepa Žabaitė</v>
      </c>
    </row>
    <row r="55" spans="1:15" x14ac:dyDescent="0.25">
      <c r="A55" s="100" t="s">
        <v>1164</v>
      </c>
      <c r="B55" s="100" t="s">
        <v>1165</v>
      </c>
      <c r="C55" s="104">
        <v>94</v>
      </c>
      <c r="D55" s="105">
        <v>7.8240740740740753E-3</v>
      </c>
      <c r="E55" s="105">
        <v>1.8344907407407459E-4</v>
      </c>
      <c r="F55" s="105">
        <v>1.682060185185185E-2</v>
      </c>
      <c r="G55" s="105">
        <v>2.0486111111111052E-4</v>
      </c>
      <c r="H55" s="105">
        <v>1.1724537037037037E-2</v>
      </c>
      <c r="I55" s="105">
        <v>3.6757523148148147E-2</v>
      </c>
      <c r="J55" s="104">
        <v>26</v>
      </c>
      <c r="K55" s="104">
        <v>1</v>
      </c>
      <c r="L55" s="107" t="s">
        <v>109</v>
      </c>
      <c r="M55" s="111">
        <f t="shared" si="2"/>
        <v>551</v>
      </c>
      <c r="O55" s="25" t="str">
        <f t="shared" si="3"/>
        <v>Juozas Kieras</v>
      </c>
    </row>
    <row r="56" spans="1:15" x14ac:dyDescent="0.25">
      <c r="A56" s="100" t="s">
        <v>1183</v>
      </c>
      <c r="B56" s="100" t="s">
        <v>1184</v>
      </c>
      <c r="C56" s="104">
        <v>72</v>
      </c>
      <c r="D56" s="105">
        <v>3.6574074074074074E-3</v>
      </c>
      <c r="E56" s="105">
        <v>1.4320601851851853E-4</v>
      </c>
      <c r="F56" s="105" t="s">
        <v>28</v>
      </c>
      <c r="G56" s="105" t="s">
        <v>72</v>
      </c>
      <c r="H56" s="105" t="s">
        <v>72</v>
      </c>
      <c r="I56" s="105" t="s">
        <v>72</v>
      </c>
      <c r="J56" s="104">
        <v>27</v>
      </c>
      <c r="K56" s="104" t="s">
        <v>864</v>
      </c>
      <c r="L56" s="107" t="s">
        <v>37</v>
      </c>
      <c r="M56" s="111">
        <f t="shared" si="2"/>
        <v>0</v>
      </c>
      <c r="O56" s="25" t="str">
        <f t="shared" si="3"/>
        <v>Kasparas Apkievičius</v>
      </c>
    </row>
    <row r="57" spans="1:15" x14ac:dyDescent="0.25">
      <c r="A57" s="100" t="s">
        <v>1318</v>
      </c>
      <c r="B57" s="100" t="s">
        <v>1319</v>
      </c>
      <c r="C57" s="104">
        <v>98</v>
      </c>
      <c r="D57" s="105">
        <v>4.2708333333333339E-3</v>
      </c>
      <c r="E57" s="105">
        <v>1.708680555555554E-4</v>
      </c>
      <c r="F57" s="105">
        <v>1.6393020833333331E-2</v>
      </c>
      <c r="G57" s="105">
        <v>3.7781250000000141E-4</v>
      </c>
      <c r="H57" s="105">
        <v>7.3726851851851835E-3</v>
      </c>
      <c r="I57" s="105" t="s">
        <v>1320</v>
      </c>
      <c r="J57" s="104">
        <v>28</v>
      </c>
      <c r="K57" s="104" t="s">
        <v>864</v>
      </c>
      <c r="L57" s="107" t="s">
        <v>42</v>
      </c>
      <c r="M57" s="111">
        <f t="shared" si="2"/>
        <v>0</v>
      </c>
      <c r="O57" s="25" t="str">
        <f t="shared" si="3"/>
        <v>Una Velika</v>
      </c>
    </row>
    <row r="61" spans="1:15" ht="15.75" thickBot="1" x14ac:dyDescent="0.3">
      <c r="A61" t="s">
        <v>1356</v>
      </c>
    </row>
    <row r="62" spans="1:15" ht="34.5" thickBot="1" x14ac:dyDescent="0.3">
      <c r="A62" s="95" t="s">
        <v>1252</v>
      </c>
      <c r="B62" s="96" t="s">
        <v>1253</v>
      </c>
      <c r="C62" s="96" t="s">
        <v>1254</v>
      </c>
      <c r="D62" s="96" t="s">
        <v>98</v>
      </c>
      <c r="E62" s="96" t="s">
        <v>853</v>
      </c>
      <c r="F62" s="96" t="s">
        <v>1255</v>
      </c>
      <c r="G62" s="96" t="s">
        <v>857</v>
      </c>
      <c r="H62" s="96" t="s">
        <v>148</v>
      </c>
      <c r="I62" s="96" t="s">
        <v>1256</v>
      </c>
      <c r="J62" s="97" t="s">
        <v>1</v>
      </c>
      <c r="K62" s="98" t="s">
        <v>1257</v>
      </c>
      <c r="L62" s="99" t="s">
        <v>1258</v>
      </c>
      <c r="M62" s="112" t="s">
        <v>0</v>
      </c>
    </row>
    <row r="63" spans="1:15" x14ac:dyDescent="0.25">
      <c r="A63" s="100" t="s">
        <v>1322</v>
      </c>
      <c r="B63" s="100" t="s">
        <v>1288</v>
      </c>
      <c r="C63" s="100">
        <v>47</v>
      </c>
      <c r="D63" s="101">
        <v>1.9212962962962962E-3</v>
      </c>
      <c r="E63" s="101">
        <v>1.6334490740740738E-4</v>
      </c>
      <c r="F63" s="101">
        <v>9.8603009259259269E-3</v>
      </c>
      <c r="G63" s="101">
        <v>1.3969907407407334E-4</v>
      </c>
      <c r="H63" s="101">
        <v>2.9976851851851866E-3</v>
      </c>
      <c r="I63" s="101">
        <v>1.508232638888889E-2</v>
      </c>
      <c r="J63" s="100">
        <v>1</v>
      </c>
      <c r="K63" s="108">
        <v>1</v>
      </c>
      <c r="L63" s="103" t="s">
        <v>49</v>
      </c>
      <c r="M63" s="111">
        <f>IFERROR(ROUND($I$63/I63*800,0),0)</f>
        <v>800</v>
      </c>
      <c r="O63" s="25" t="str">
        <f t="shared" ref="O63:O85" si="4">A63&amp;" "&amp;B63</f>
        <v>Ivan Bondarchuk</v>
      </c>
    </row>
    <row r="64" spans="1:15" x14ac:dyDescent="0.25">
      <c r="A64" s="100" t="s">
        <v>1323</v>
      </c>
      <c r="B64" s="100" t="s">
        <v>1324</v>
      </c>
      <c r="C64" s="104">
        <v>44</v>
      </c>
      <c r="D64" s="105">
        <v>1.9907407407407408E-3</v>
      </c>
      <c r="E64" s="105">
        <v>1.8831018518518518E-4</v>
      </c>
      <c r="F64" s="105">
        <v>1.0317905092592594E-2</v>
      </c>
      <c r="G64" s="105">
        <v>2.6079861111111095E-4</v>
      </c>
      <c r="H64" s="105">
        <v>2.8356481481481496E-3</v>
      </c>
      <c r="I64" s="105">
        <v>1.5593402777777781E-2</v>
      </c>
      <c r="J64" s="104">
        <v>2</v>
      </c>
      <c r="K64" s="109">
        <v>2</v>
      </c>
      <c r="L64" s="107" t="s">
        <v>49</v>
      </c>
      <c r="M64" s="111">
        <f t="shared" ref="M64:M85" si="5">IFERROR(ROUND($I$63/I64*800,0),0)</f>
        <v>774</v>
      </c>
      <c r="O64" s="25" t="str">
        <f t="shared" si="4"/>
        <v>Zigmas Reisas</v>
      </c>
    </row>
    <row r="65" spans="1:15" x14ac:dyDescent="0.25">
      <c r="A65" s="100" t="s">
        <v>1325</v>
      </c>
      <c r="B65" s="100" t="s">
        <v>1326</v>
      </c>
      <c r="C65" s="104">
        <v>28</v>
      </c>
      <c r="D65" s="105">
        <v>1.8750000000000001E-3</v>
      </c>
      <c r="E65" s="105">
        <v>1.3510416666666662E-4</v>
      </c>
      <c r="F65" s="105">
        <v>1.0629050925925925E-2</v>
      </c>
      <c r="G65" s="105">
        <v>2.6215277777777955E-4</v>
      </c>
      <c r="H65" s="105">
        <v>2.6967592592592599E-3</v>
      </c>
      <c r="I65" s="105">
        <v>1.5598067129629632E-2</v>
      </c>
      <c r="J65" s="104">
        <v>3</v>
      </c>
      <c r="K65" s="109">
        <v>3</v>
      </c>
      <c r="L65" s="107" t="s">
        <v>49</v>
      </c>
      <c r="M65" s="111">
        <f t="shared" si="5"/>
        <v>774</v>
      </c>
      <c r="O65" s="25" t="str">
        <f t="shared" si="4"/>
        <v>Elvins Freijs</v>
      </c>
    </row>
    <row r="66" spans="1:15" x14ac:dyDescent="0.25">
      <c r="A66" s="100" t="s">
        <v>1327</v>
      </c>
      <c r="B66" s="100" t="s">
        <v>1328</v>
      </c>
      <c r="C66" s="104">
        <v>41</v>
      </c>
      <c r="D66" s="105">
        <v>1.8865740740740742E-3</v>
      </c>
      <c r="E66" s="105">
        <v>1.7175925925925928E-4</v>
      </c>
      <c r="F66" s="105">
        <v>1.057241898148148E-2</v>
      </c>
      <c r="G66" s="105">
        <v>1.6832175925926042E-4</v>
      </c>
      <c r="H66" s="105">
        <v>2.858796296296295E-3</v>
      </c>
      <c r="I66" s="105">
        <v>1.5657870370370371E-2</v>
      </c>
      <c r="J66" s="104">
        <v>4</v>
      </c>
      <c r="K66" s="109">
        <v>4</v>
      </c>
      <c r="L66" s="107" t="s">
        <v>49</v>
      </c>
      <c r="M66" s="111">
        <f t="shared" si="5"/>
        <v>771</v>
      </c>
      <c r="O66" s="25" t="str">
        <f t="shared" si="4"/>
        <v>NiksAksels Janovičs</v>
      </c>
    </row>
    <row r="67" spans="1:15" x14ac:dyDescent="0.25">
      <c r="A67" s="100" t="s">
        <v>1216</v>
      </c>
      <c r="B67" s="100" t="s">
        <v>1217</v>
      </c>
      <c r="C67" s="104">
        <v>25</v>
      </c>
      <c r="D67" s="105">
        <v>1.8981481481481482E-3</v>
      </c>
      <c r="E67" s="105">
        <v>1.3908564814814814E-4</v>
      </c>
      <c r="F67" s="105">
        <v>1.0347222222222223E-2</v>
      </c>
      <c r="G67" s="105">
        <v>2.3148148148148008E-4</v>
      </c>
      <c r="H67" s="105">
        <v>3.1597222222222235E-3</v>
      </c>
      <c r="I67" s="105">
        <v>1.5775659722222224E-2</v>
      </c>
      <c r="J67" s="104">
        <v>5</v>
      </c>
      <c r="K67" s="109">
        <v>1</v>
      </c>
      <c r="L67" s="107" t="s">
        <v>47</v>
      </c>
      <c r="M67" s="111">
        <f t="shared" si="5"/>
        <v>765</v>
      </c>
      <c r="O67" s="25" t="str">
        <f t="shared" si="4"/>
        <v>Deimantė Barzdenytė</v>
      </c>
    </row>
    <row r="68" spans="1:15" x14ac:dyDescent="0.25">
      <c r="A68" s="100" t="s">
        <v>981</v>
      </c>
      <c r="B68" s="100" t="s">
        <v>1329</v>
      </c>
      <c r="C68" s="104">
        <v>36</v>
      </c>
      <c r="D68" s="105">
        <v>1.7824074074074072E-3</v>
      </c>
      <c r="E68" s="105">
        <v>2.0547453703703702E-4</v>
      </c>
      <c r="F68" s="105">
        <v>1.1188969907407408E-2</v>
      </c>
      <c r="G68" s="105">
        <v>2.2306712962962862E-4</v>
      </c>
      <c r="H68" s="105">
        <v>2.9282407407407399E-3</v>
      </c>
      <c r="I68" s="105">
        <v>1.6328159722222221E-2</v>
      </c>
      <c r="J68" s="104">
        <v>6</v>
      </c>
      <c r="K68" s="109">
        <v>5</v>
      </c>
      <c r="L68" s="107" t="s">
        <v>49</v>
      </c>
      <c r="M68" s="111">
        <f t="shared" si="5"/>
        <v>739</v>
      </c>
      <c r="O68" s="25" t="str">
        <f t="shared" si="4"/>
        <v>Linas Šakalys</v>
      </c>
    </row>
    <row r="69" spans="1:15" x14ac:dyDescent="0.25">
      <c r="A69" s="100" t="s">
        <v>1330</v>
      </c>
      <c r="B69" s="100" t="s">
        <v>1331</v>
      </c>
      <c r="C69" s="104">
        <v>49</v>
      </c>
      <c r="D69" s="105">
        <v>1.8865740740740742E-3</v>
      </c>
      <c r="E69" s="105">
        <v>1.5949074074074078E-4</v>
      </c>
      <c r="F69" s="105">
        <v>1.1272534722222224E-2</v>
      </c>
      <c r="G69" s="105">
        <v>1.5107638888888983E-4</v>
      </c>
      <c r="H69" s="105">
        <v>3.0671296296296297E-3</v>
      </c>
      <c r="I69" s="105">
        <v>1.6536805555555558E-2</v>
      </c>
      <c r="J69" s="104">
        <v>7</v>
      </c>
      <c r="K69" s="109">
        <v>1</v>
      </c>
      <c r="L69" s="107" t="s">
        <v>53</v>
      </c>
      <c r="M69" s="111">
        <f t="shared" si="5"/>
        <v>730</v>
      </c>
      <c r="O69" s="25" t="str">
        <f t="shared" si="4"/>
        <v>Valerijs Barinovs</v>
      </c>
    </row>
    <row r="70" spans="1:15" x14ac:dyDescent="0.25">
      <c r="A70" s="100" t="s">
        <v>1332</v>
      </c>
      <c r="B70" s="100" t="s">
        <v>1333</v>
      </c>
      <c r="C70" s="104">
        <v>23</v>
      </c>
      <c r="D70" s="105">
        <v>1.8287037037037037E-3</v>
      </c>
      <c r="E70" s="105">
        <v>1.6582175925925925E-4</v>
      </c>
      <c r="F70" s="105">
        <v>1.1265277777777779E-2</v>
      </c>
      <c r="G70" s="105">
        <v>2.7407407407407242E-4</v>
      </c>
      <c r="H70" s="105">
        <v>3.0208333333333354E-3</v>
      </c>
      <c r="I70" s="105">
        <v>1.655471064814815E-2</v>
      </c>
      <c r="J70" s="104">
        <v>8</v>
      </c>
      <c r="K70" s="109">
        <v>2</v>
      </c>
      <c r="L70" s="107" t="s">
        <v>47</v>
      </c>
      <c r="M70" s="111">
        <f t="shared" si="5"/>
        <v>729</v>
      </c>
      <c r="O70" s="25" t="str">
        <f t="shared" si="4"/>
        <v>Beate Bula</v>
      </c>
    </row>
    <row r="71" spans="1:15" x14ac:dyDescent="0.25">
      <c r="A71" s="100" t="s">
        <v>1334</v>
      </c>
      <c r="B71" s="100" t="s">
        <v>1335</v>
      </c>
      <c r="C71" s="104">
        <v>45</v>
      </c>
      <c r="D71" s="105">
        <v>1.7592592592592592E-3</v>
      </c>
      <c r="E71" s="105">
        <v>1.6755787037037038E-4</v>
      </c>
      <c r="F71" s="105">
        <v>1.1667210648148149E-2</v>
      </c>
      <c r="G71" s="105">
        <v>1.7306712962962892E-4</v>
      </c>
      <c r="H71" s="105">
        <v>2.8009259259259255E-3</v>
      </c>
      <c r="I71" s="105">
        <v>1.6568020833333332E-2</v>
      </c>
      <c r="J71" s="104">
        <v>9</v>
      </c>
      <c r="K71" s="109">
        <v>1</v>
      </c>
      <c r="L71" s="107" t="s">
        <v>51</v>
      </c>
      <c r="M71" s="111">
        <f t="shared" si="5"/>
        <v>728</v>
      </c>
      <c r="O71" s="25" t="str">
        <f t="shared" si="4"/>
        <v>Smiltė Plytnykaitė</v>
      </c>
    </row>
    <row r="72" spans="1:15" x14ac:dyDescent="0.25">
      <c r="A72" s="100" t="s">
        <v>1336</v>
      </c>
      <c r="B72" s="100" t="s">
        <v>1337</v>
      </c>
      <c r="C72" s="104">
        <v>42</v>
      </c>
      <c r="D72" s="105">
        <v>2.0023148148148148E-3</v>
      </c>
      <c r="E72" s="105">
        <v>2.1886574074074074E-4</v>
      </c>
      <c r="F72" s="105">
        <v>1.1137812499999998E-2</v>
      </c>
      <c r="G72" s="105">
        <v>2.6265046296296279E-4</v>
      </c>
      <c r="H72" s="105">
        <v>3.1365740740740763E-3</v>
      </c>
      <c r="I72" s="105">
        <v>1.6758217592592592E-2</v>
      </c>
      <c r="J72" s="104">
        <v>10</v>
      </c>
      <c r="K72" s="109">
        <v>6</v>
      </c>
      <c r="L72" s="107" t="s">
        <v>49</v>
      </c>
      <c r="M72" s="111">
        <f t="shared" si="5"/>
        <v>720</v>
      </c>
      <c r="O72" s="25" t="str">
        <f t="shared" si="4"/>
        <v>Ralfs Vistinš</v>
      </c>
    </row>
    <row r="73" spans="1:15" x14ac:dyDescent="0.25">
      <c r="A73" s="100" t="s">
        <v>1332</v>
      </c>
      <c r="B73" s="100" t="s">
        <v>1338</v>
      </c>
      <c r="C73" s="104">
        <v>24</v>
      </c>
      <c r="D73" s="105">
        <v>2.1759259259259258E-3</v>
      </c>
      <c r="E73" s="105">
        <v>1.5528935185185182E-4</v>
      </c>
      <c r="F73" s="105">
        <v>1.1525034722222225E-2</v>
      </c>
      <c r="G73" s="105">
        <v>2.1107638888888565E-4</v>
      </c>
      <c r="H73" s="105">
        <v>3.0555555555555561E-3</v>
      </c>
      <c r="I73" s="105">
        <v>1.7122881944444446E-2</v>
      </c>
      <c r="J73" s="104">
        <v>11</v>
      </c>
      <c r="K73" s="109">
        <v>2</v>
      </c>
      <c r="L73" s="107" t="s">
        <v>51</v>
      </c>
      <c r="M73" s="111">
        <f t="shared" si="5"/>
        <v>705</v>
      </c>
      <c r="O73" s="25" t="str">
        <f t="shared" si="4"/>
        <v>Beate Jansone</v>
      </c>
    </row>
    <row r="74" spans="1:15" x14ac:dyDescent="0.25">
      <c r="A74" s="100" t="s">
        <v>1339</v>
      </c>
      <c r="B74" s="100" t="s">
        <v>1340</v>
      </c>
      <c r="C74" s="104">
        <v>27</v>
      </c>
      <c r="D74" s="105">
        <v>2.1180555555555553E-3</v>
      </c>
      <c r="E74" s="105">
        <v>2.2928240740740738E-4</v>
      </c>
      <c r="F74" s="105">
        <v>1.1596261574074075E-2</v>
      </c>
      <c r="G74" s="105">
        <v>1.9771990740740514E-4</v>
      </c>
      <c r="H74" s="105">
        <v>3.4837962962962991E-3</v>
      </c>
      <c r="I74" s="105">
        <v>1.7625115740740743E-2</v>
      </c>
      <c r="J74" s="104">
        <v>12</v>
      </c>
      <c r="K74" s="109">
        <v>7</v>
      </c>
      <c r="L74" s="107" t="s">
        <v>49</v>
      </c>
      <c r="M74" s="111">
        <f t="shared" si="5"/>
        <v>685</v>
      </c>
      <c r="O74" s="25" t="str">
        <f t="shared" si="4"/>
        <v>Elijs Aleksejevs</v>
      </c>
    </row>
    <row r="75" spans="1:15" x14ac:dyDescent="0.25">
      <c r="A75" s="100" t="s">
        <v>903</v>
      </c>
      <c r="B75" s="100" t="s">
        <v>1020</v>
      </c>
      <c r="C75" s="104">
        <v>26</v>
      </c>
      <c r="D75" s="105">
        <v>2.4074074074074076E-3</v>
      </c>
      <c r="E75" s="105">
        <v>1.6898148148148143E-4</v>
      </c>
      <c r="F75" s="105">
        <v>1.1726585648148149E-2</v>
      </c>
      <c r="G75" s="105">
        <v>2.41006944444443E-4</v>
      </c>
      <c r="H75" s="105">
        <v>3.1712962962962971E-3</v>
      </c>
      <c r="I75" s="105">
        <v>1.7715277777777778E-2</v>
      </c>
      <c r="J75" s="104">
        <v>13</v>
      </c>
      <c r="K75" s="109">
        <v>8</v>
      </c>
      <c r="L75" s="107" t="s">
        <v>49</v>
      </c>
      <c r="M75" s="111">
        <f t="shared" si="5"/>
        <v>681</v>
      </c>
      <c r="O75" s="25" t="str">
        <f t="shared" si="4"/>
        <v>Domas Prokopavičius</v>
      </c>
    </row>
    <row r="76" spans="1:15" x14ac:dyDescent="0.25">
      <c r="A76" s="100" t="s">
        <v>1109</v>
      </c>
      <c r="B76" s="100" t="s">
        <v>1341</v>
      </c>
      <c r="C76" s="104">
        <v>31</v>
      </c>
      <c r="D76" s="105">
        <v>2.2453703703703702E-3</v>
      </c>
      <c r="E76" s="105">
        <v>1.767708333333333E-4</v>
      </c>
      <c r="F76" s="105">
        <v>1.2195254629629629E-2</v>
      </c>
      <c r="G76" s="105">
        <v>2.0057870370370455E-4</v>
      </c>
      <c r="H76" s="105">
        <v>3.3564814814814811E-3</v>
      </c>
      <c r="I76" s="105">
        <v>1.8174456018518519E-2</v>
      </c>
      <c r="J76" s="104">
        <v>14</v>
      </c>
      <c r="K76" s="109">
        <v>3</v>
      </c>
      <c r="L76" s="107" t="s">
        <v>51</v>
      </c>
      <c r="M76" s="111">
        <f t="shared" si="5"/>
        <v>664</v>
      </c>
      <c r="O76" s="25" t="str">
        <f t="shared" si="4"/>
        <v>Karolina Bulko</v>
      </c>
    </row>
    <row r="77" spans="1:15" x14ac:dyDescent="0.25">
      <c r="A77" s="100" t="s">
        <v>1342</v>
      </c>
      <c r="B77" s="100" t="s">
        <v>1341</v>
      </c>
      <c r="C77" s="104">
        <v>22</v>
      </c>
      <c r="D77" s="105">
        <v>2.4189814814814816E-3</v>
      </c>
      <c r="E77" s="105">
        <v>1.7508101851851864E-4</v>
      </c>
      <c r="F77" s="105">
        <v>1.2180937499999999E-2</v>
      </c>
      <c r="G77" s="105">
        <v>1.5702546296296124E-4</v>
      </c>
      <c r="H77" s="105">
        <v>3.3449074074074093E-3</v>
      </c>
      <c r="I77" s="105">
        <v>1.8276932870370369E-2</v>
      </c>
      <c r="J77" s="104">
        <v>15</v>
      </c>
      <c r="K77" s="109">
        <v>9</v>
      </c>
      <c r="L77" s="107" t="s">
        <v>49</v>
      </c>
      <c r="M77" s="111">
        <f t="shared" si="5"/>
        <v>660</v>
      </c>
      <c r="O77" s="25" t="str">
        <f t="shared" si="4"/>
        <v>Andrians Bulko</v>
      </c>
    </row>
    <row r="78" spans="1:15" x14ac:dyDescent="0.25">
      <c r="A78" s="100" t="s">
        <v>1343</v>
      </c>
      <c r="B78" s="100" t="s">
        <v>1344</v>
      </c>
      <c r="C78" s="104">
        <v>30</v>
      </c>
      <c r="D78" s="105">
        <v>2.4421296296296296E-3</v>
      </c>
      <c r="E78" s="105">
        <v>1.9737268518518509E-4</v>
      </c>
      <c r="F78" s="105">
        <v>1.2139664351851853E-2</v>
      </c>
      <c r="G78" s="105">
        <v>2.3302083333333161E-4</v>
      </c>
      <c r="H78" s="105">
        <v>3.2754629629629627E-3</v>
      </c>
      <c r="I78" s="105">
        <v>1.8287650462962962E-2</v>
      </c>
      <c r="J78" s="104">
        <v>16</v>
      </c>
      <c r="K78" s="109">
        <v>2</v>
      </c>
      <c r="L78" s="107" t="s">
        <v>53</v>
      </c>
      <c r="M78" s="111">
        <f t="shared" si="5"/>
        <v>660</v>
      </c>
      <c r="O78" s="25" t="str">
        <f t="shared" si="4"/>
        <v>Karlis Kirilka</v>
      </c>
    </row>
    <row r="79" spans="1:15" x14ac:dyDescent="0.25">
      <c r="A79" s="100" t="s">
        <v>1179</v>
      </c>
      <c r="B79" s="100" t="s">
        <v>1345</v>
      </c>
      <c r="C79" s="104">
        <v>48</v>
      </c>
      <c r="D79" s="105">
        <v>2.6967592592592594E-3</v>
      </c>
      <c r="E79" s="105">
        <v>2.1200231481481471E-4</v>
      </c>
      <c r="F79" s="105">
        <v>1.2530983796296295E-2</v>
      </c>
      <c r="G79" s="105">
        <v>2.2364583333333438E-4</v>
      </c>
      <c r="H79" s="105">
        <v>3.4953703703703692E-3</v>
      </c>
      <c r="I79" s="105">
        <v>1.9158761574074076E-2</v>
      </c>
      <c r="J79" s="104">
        <v>17</v>
      </c>
      <c r="K79" s="109">
        <v>3</v>
      </c>
      <c r="L79" s="107" t="s">
        <v>53</v>
      </c>
      <c r="M79" s="111">
        <f t="shared" si="5"/>
        <v>630</v>
      </c>
      <c r="O79" s="25" t="str">
        <f t="shared" si="4"/>
        <v>Kristupas Kenstavičius</v>
      </c>
    </row>
    <row r="80" spans="1:15" x14ac:dyDescent="0.25">
      <c r="A80" s="100" t="s">
        <v>1346</v>
      </c>
      <c r="B80" s="100" t="s">
        <v>1347</v>
      </c>
      <c r="C80" s="104">
        <v>38</v>
      </c>
      <c r="D80" s="105">
        <v>2.5000000000000001E-3</v>
      </c>
      <c r="E80" s="105">
        <v>2.2037037037037034E-4</v>
      </c>
      <c r="F80" s="105">
        <v>1.2885844907407408E-2</v>
      </c>
      <c r="G80" s="105">
        <v>2.1600694444444402E-4</v>
      </c>
      <c r="H80" s="105">
        <v>3.3912037037037036E-3</v>
      </c>
      <c r="I80" s="105">
        <v>1.9213425925925925E-2</v>
      </c>
      <c r="J80" s="104">
        <v>18</v>
      </c>
      <c r="K80" s="109">
        <v>4</v>
      </c>
      <c r="L80" s="107" t="s">
        <v>51</v>
      </c>
      <c r="M80" s="111">
        <f t="shared" si="5"/>
        <v>628</v>
      </c>
      <c r="O80" s="25" t="str">
        <f t="shared" si="4"/>
        <v>Milda Ažusenytė</v>
      </c>
    </row>
    <row r="81" spans="1:15" x14ac:dyDescent="0.25">
      <c r="A81" s="100" t="s">
        <v>1348</v>
      </c>
      <c r="B81" s="100" t="s">
        <v>1349</v>
      </c>
      <c r="C81" s="104">
        <v>29</v>
      </c>
      <c r="D81" s="105">
        <v>2.1180555555555553E-3</v>
      </c>
      <c r="E81" s="105">
        <v>2.1238425925925933E-4</v>
      </c>
      <c r="F81" s="105">
        <v>1.3629131944444442E-2</v>
      </c>
      <c r="G81" s="105">
        <v>3.8707175925925888E-4</v>
      </c>
      <c r="H81" s="105">
        <v>3.287037037037038E-3</v>
      </c>
      <c r="I81" s="105">
        <v>1.9633680555555554E-2</v>
      </c>
      <c r="J81" s="104">
        <v>19</v>
      </c>
      <c r="K81" s="109">
        <v>3</v>
      </c>
      <c r="L81" s="107" t="s">
        <v>47</v>
      </c>
      <c r="M81" s="111">
        <f t="shared" si="5"/>
        <v>615</v>
      </c>
      <c r="O81" s="25" t="str">
        <f t="shared" si="4"/>
        <v>Kamilė Kiškytė</v>
      </c>
    </row>
    <row r="82" spans="1:15" x14ac:dyDescent="0.25">
      <c r="A82" s="100" t="s">
        <v>1350</v>
      </c>
      <c r="B82" s="100" t="s">
        <v>1351</v>
      </c>
      <c r="C82" s="104">
        <v>40</v>
      </c>
      <c r="D82" s="105">
        <v>2.0370370370370373E-3</v>
      </c>
      <c r="E82" s="105">
        <v>2.1200231481481477E-4</v>
      </c>
      <c r="F82" s="105">
        <v>1.3322534722222223E-2</v>
      </c>
      <c r="G82" s="105">
        <v>2.7700231481481673E-4</v>
      </c>
      <c r="H82" s="105">
        <v>3.9930555555555535E-3</v>
      </c>
      <c r="I82" s="105">
        <v>1.9841631944444445E-2</v>
      </c>
      <c r="J82" s="104">
        <v>20</v>
      </c>
      <c r="K82" s="109">
        <v>10</v>
      </c>
      <c r="L82" s="107" t="s">
        <v>49</v>
      </c>
      <c r="M82" s="111">
        <f t="shared" si="5"/>
        <v>608</v>
      </c>
      <c r="O82" s="25" t="str">
        <f t="shared" si="4"/>
        <v>Nikita Žukas</v>
      </c>
    </row>
    <row r="83" spans="1:15" x14ac:dyDescent="0.25">
      <c r="A83" s="100" t="s">
        <v>1352</v>
      </c>
      <c r="B83" s="100" t="s">
        <v>1305</v>
      </c>
      <c r="C83" s="104">
        <v>34</v>
      </c>
      <c r="D83" s="105">
        <v>3.0671296296296297E-3</v>
      </c>
      <c r="E83" s="105">
        <v>2.9355324074074071E-4</v>
      </c>
      <c r="F83" s="105">
        <v>1.3703784722222221E-2</v>
      </c>
      <c r="G83" s="105">
        <v>2.198263888888892E-4</v>
      </c>
      <c r="H83" s="105">
        <v>3.2175925925925931E-3</v>
      </c>
      <c r="I83" s="105">
        <v>2.0501886574074077E-2</v>
      </c>
      <c r="J83" s="104">
        <v>21</v>
      </c>
      <c r="K83" s="109">
        <v>1</v>
      </c>
      <c r="L83" s="107" t="s">
        <v>57</v>
      </c>
      <c r="M83" s="111">
        <f t="shared" si="5"/>
        <v>589</v>
      </c>
      <c r="O83" s="25" t="str">
        <f t="shared" si="4"/>
        <v>Klavs Dūzis</v>
      </c>
    </row>
    <row r="84" spans="1:15" x14ac:dyDescent="0.25">
      <c r="A84" s="100" t="s">
        <v>1304</v>
      </c>
      <c r="B84" s="100" t="s">
        <v>1353</v>
      </c>
      <c r="C84" s="104">
        <v>35</v>
      </c>
      <c r="D84" s="105">
        <v>2.4652777777777776E-3</v>
      </c>
      <c r="E84" s="105">
        <v>2.8263888888888902E-4</v>
      </c>
      <c r="F84" s="105">
        <v>1.3580474537037038E-2</v>
      </c>
      <c r="G84" s="105">
        <v>2.5054398148148006E-4</v>
      </c>
      <c r="H84" s="105">
        <v>3.9930555555555587E-3</v>
      </c>
      <c r="I84" s="105">
        <v>2.0571990740740741E-2</v>
      </c>
      <c r="J84" s="104">
        <v>22</v>
      </c>
      <c r="K84" s="109">
        <v>4</v>
      </c>
      <c r="L84" s="107" t="s">
        <v>53</v>
      </c>
      <c r="M84" s="111">
        <f t="shared" si="5"/>
        <v>587</v>
      </c>
      <c r="O84" s="25" t="str">
        <f t="shared" si="4"/>
        <v>Kristaps Joja</v>
      </c>
    </row>
    <row r="85" spans="1:15" x14ac:dyDescent="0.25">
      <c r="A85" s="100" t="s">
        <v>1354</v>
      </c>
      <c r="B85" s="100" t="s">
        <v>1355</v>
      </c>
      <c r="C85" s="104">
        <v>33</v>
      </c>
      <c r="D85" s="105">
        <v>2.7314814814814819E-3</v>
      </c>
      <c r="E85" s="105">
        <v>3.0251157407407418E-4</v>
      </c>
      <c r="F85" s="105">
        <v>1.4295717592592594E-2</v>
      </c>
      <c r="G85" s="105">
        <v>2.29745370370368E-4</v>
      </c>
      <c r="H85" s="105">
        <v>3.5532407407407422E-3</v>
      </c>
      <c r="I85" s="105">
        <v>2.1112696759259263E-2</v>
      </c>
      <c r="J85" s="104">
        <v>23</v>
      </c>
      <c r="K85" s="109">
        <v>5</v>
      </c>
      <c r="L85" s="107" t="s">
        <v>53</v>
      </c>
      <c r="M85" s="111">
        <f t="shared" si="5"/>
        <v>571</v>
      </c>
      <c r="O85" s="25" t="str">
        <f t="shared" si="4"/>
        <v>Karolis Trumpickas</v>
      </c>
    </row>
    <row r="89" spans="1:15" ht="15.75" thickBot="1" x14ac:dyDescent="0.3">
      <c r="A89" t="s">
        <v>1386</v>
      </c>
    </row>
    <row r="90" spans="1:15" ht="34.5" thickBot="1" x14ac:dyDescent="0.3">
      <c r="A90" s="95" t="s">
        <v>1252</v>
      </c>
      <c r="B90" s="96" t="s">
        <v>1253</v>
      </c>
      <c r="C90" s="96" t="s">
        <v>1254</v>
      </c>
      <c r="D90" s="96" t="s">
        <v>98</v>
      </c>
      <c r="E90" s="96" t="s">
        <v>148</v>
      </c>
      <c r="F90" s="96" t="s">
        <v>1256</v>
      </c>
      <c r="G90" s="97" t="s">
        <v>1</v>
      </c>
      <c r="H90" s="98" t="s">
        <v>1257</v>
      </c>
      <c r="I90" s="99" t="s">
        <v>1258</v>
      </c>
      <c r="M90" s="112" t="s">
        <v>0</v>
      </c>
    </row>
    <row r="91" spans="1:15" x14ac:dyDescent="0.25">
      <c r="A91" s="100" t="s">
        <v>1357</v>
      </c>
      <c r="B91" s="100" t="s">
        <v>1358</v>
      </c>
      <c r="C91" s="100">
        <v>17</v>
      </c>
      <c r="D91" s="102">
        <v>8.2175925925925917E-4</v>
      </c>
      <c r="E91" s="102">
        <v>2.7546296296296299E-3</v>
      </c>
      <c r="F91" s="101">
        <v>3.5763888888888889E-3</v>
      </c>
      <c r="G91" s="100">
        <v>1</v>
      </c>
      <c r="H91" s="108">
        <v>1</v>
      </c>
      <c r="I91" s="103" t="s">
        <v>1359</v>
      </c>
      <c r="M91" s="111">
        <f t="shared" ref="M91:M111" si="6">IFERROR(ROUND($F$91/F91*700,0),0)</f>
        <v>700</v>
      </c>
      <c r="O91" s="25" t="str">
        <f t="shared" ref="O91:O111" si="7">A91&amp;" "&amp;B91</f>
        <v>Augustas Ganelinas</v>
      </c>
    </row>
    <row r="92" spans="1:15" x14ac:dyDescent="0.25">
      <c r="A92" s="100" t="s">
        <v>1360</v>
      </c>
      <c r="B92" s="100" t="s">
        <v>1361</v>
      </c>
      <c r="C92" s="104">
        <v>15</v>
      </c>
      <c r="D92" s="106">
        <v>9.3750000000000007E-4</v>
      </c>
      <c r="E92" s="106">
        <v>2.8703703703703699E-3</v>
      </c>
      <c r="F92" s="105">
        <v>3.8078703703703699E-3</v>
      </c>
      <c r="G92" s="104">
        <v>2</v>
      </c>
      <c r="H92" s="109">
        <v>1</v>
      </c>
      <c r="I92" s="107" t="s">
        <v>1362</v>
      </c>
      <c r="M92" s="111">
        <f t="shared" si="6"/>
        <v>657</v>
      </c>
      <c r="O92" s="25" t="str">
        <f t="shared" si="7"/>
        <v>Gustė Rimšaitė</v>
      </c>
    </row>
    <row r="93" spans="1:15" x14ac:dyDescent="0.25">
      <c r="A93" s="100" t="s">
        <v>1298</v>
      </c>
      <c r="B93" s="100" t="s">
        <v>1288</v>
      </c>
      <c r="C93" s="104">
        <v>11</v>
      </c>
      <c r="D93" s="106">
        <v>1.1111111111111111E-3</v>
      </c>
      <c r="E93" s="106">
        <v>2.8472222222222219E-3</v>
      </c>
      <c r="F93" s="105">
        <v>3.9583333333333328E-3</v>
      </c>
      <c r="G93" s="104">
        <v>3</v>
      </c>
      <c r="H93" s="109">
        <v>1</v>
      </c>
      <c r="I93" s="107" t="s">
        <v>1363</v>
      </c>
      <c r="M93" s="111">
        <f t="shared" si="6"/>
        <v>632</v>
      </c>
      <c r="O93" s="25" t="str">
        <f t="shared" si="7"/>
        <v>Leonid Bondarchuk</v>
      </c>
    </row>
    <row r="94" spans="1:15" x14ac:dyDescent="0.25">
      <c r="A94" s="100" t="s">
        <v>1142</v>
      </c>
      <c r="B94" s="100" t="s">
        <v>1085</v>
      </c>
      <c r="C94" s="104">
        <v>12</v>
      </c>
      <c r="D94" s="106">
        <v>1.1226851851851851E-3</v>
      </c>
      <c r="E94" s="106">
        <v>2.8935185185185184E-3</v>
      </c>
      <c r="F94" s="105">
        <v>4.0162037037037033E-3</v>
      </c>
      <c r="G94" s="104">
        <v>4</v>
      </c>
      <c r="H94" s="109">
        <v>1</v>
      </c>
      <c r="I94" s="107" t="s">
        <v>1364</v>
      </c>
      <c r="M94" s="111">
        <f t="shared" si="6"/>
        <v>623</v>
      </c>
      <c r="O94" s="25" t="str">
        <f t="shared" si="7"/>
        <v>Kotryna Daraškevičiūtė</v>
      </c>
    </row>
    <row r="95" spans="1:15" x14ac:dyDescent="0.25">
      <c r="A95" s="100" t="s">
        <v>1084</v>
      </c>
      <c r="B95" s="100" t="s">
        <v>1365</v>
      </c>
      <c r="C95" s="104">
        <v>161</v>
      </c>
      <c r="D95" s="106">
        <v>1.1111111111111111E-3</v>
      </c>
      <c r="E95" s="106">
        <v>2.9629629629629628E-3</v>
      </c>
      <c r="F95" s="105">
        <v>4.0740740740740737E-3</v>
      </c>
      <c r="G95" s="104">
        <v>5</v>
      </c>
      <c r="H95" s="109">
        <v>2</v>
      </c>
      <c r="I95" s="107" t="s">
        <v>1364</v>
      </c>
      <c r="M95" s="111">
        <f t="shared" si="6"/>
        <v>614</v>
      </c>
      <c r="O95" s="25" t="str">
        <f t="shared" si="7"/>
        <v>Gabija Biraitė</v>
      </c>
    </row>
    <row r="96" spans="1:15" x14ac:dyDescent="0.25">
      <c r="A96" s="100" t="s">
        <v>1366</v>
      </c>
      <c r="B96" s="100" t="s">
        <v>1389</v>
      </c>
      <c r="C96" s="104">
        <v>19</v>
      </c>
      <c r="D96" s="106">
        <v>1.3541666666666667E-3</v>
      </c>
      <c r="E96" s="106">
        <v>2.7546296296296294E-3</v>
      </c>
      <c r="F96" s="105">
        <v>4.1087962962962962E-3</v>
      </c>
      <c r="G96" s="104">
        <v>6</v>
      </c>
      <c r="H96" s="109">
        <v>2</v>
      </c>
      <c r="I96" s="107" t="s">
        <v>1359</v>
      </c>
      <c r="M96" s="111">
        <f t="shared" si="6"/>
        <v>609</v>
      </c>
      <c r="O96" s="25" t="str">
        <f t="shared" si="7"/>
        <v>Kristijonas Bekampis</v>
      </c>
    </row>
    <row r="97" spans="1:15" x14ac:dyDescent="0.25">
      <c r="A97" s="100" t="s">
        <v>1367</v>
      </c>
      <c r="B97" s="100" t="s">
        <v>2294</v>
      </c>
      <c r="C97" s="104">
        <v>18</v>
      </c>
      <c r="D97" s="106">
        <v>1.0995370370370371E-3</v>
      </c>
      <c r="E97" s="106">
        <v>3.0324074074074073E-3</v>
      </c>
      <c r="F97" s="105">
        <v>4.1319444444444442E-3</v>
      </c>
      <c r="G97" s="104">
        <v>7</v>
      </c>
      <c r="H97" s="109">
        <v>3</v>
      </c>
      <c r="I97" s="107" t="s">
        <v>1359</v>
      </c>
      <c r="M97" s="111">
        <f t="shared" si="6"/>
        <v>606</v>
      </c>
      <c r="O97" s="25" t="str">
        <f t="shared" si="7"/>
        <v>Erikas Gruzdys</v>
      </c>
    </row>
    <row r="98" spans="1:15" x14ac:dyDescent="0.25">
      <c r="A98" s="100" t="s">
        <v>1204</v>
      </c>
      <c r="B98" s="100" t="s">
        <v>1368</v>
      </c>
      <c r="C98" s="104">
        <v>16</v>
      </c>
      <c r="D98" s="106">
        <v>1.2384259259259258E-3</v>
      </c>
      <c r="E98" s="106">
        <v>2.9282407407407404E-3</v>
      </c>
      <c r="F98" s="105">
        <v>4.1666666666666657E-3</v>
      </c>
      <c r="G98" s="104">
        <v>8</v>
      </c>
      <c r="H98" s="109">
        <v>2</v>
      </c>
      <c r="I98" s="107" t="s">
        <v>1362</v>
      </c>
      <c r="M98" s="111">
        <f t="shared" si="6"/>
        <v>601</v>
      </c>
      <c r="O98" s="25" t="str">
        <f t="shared" si="7"/>
        <v>Ugnė Raudonytė</v>
      </c>
    </row>
    <row r="99" spans="1:15" x14ac:dyDescent="0.25">
      <c r="A99" s="100" t="s">
        <v>903</v>
      </c>
      <c r="B99" s="100" t="s">
        <v>1369</v>
      </c>
      <c r="C99" s="104">
        <v>20</v>
      </c>
      <c r="D99" s="106">
        <v>1.0879629629629629E-3</v>
      </c>
      <c r="E99" s="106">
        <v>3.1481481481481482E-3</v>
      </c>
      <c r="F99" s="105">
        <v>4.2361111111111106E-3</v>
      </c>
      <c r="G99" s="104">
        <v>9</v>
      </c>
      <c r="H99" s="109">
        <v>4</v>
      </c>
      <c r="I99" s="107" t="s">
        <v>1359</v>
      </c>
      <c r="M99" s="111">
        <f t="shared" si="6"/>
        <v>591</v>
      </c>
      <c r="O99" s="25" t="str">
        <f t="shared" si="7"/>
        <v>Domas Jukštas</v>
      </c>
    </row>
    <row r="100" spans="1:15" x14ac:dyDescent="0.25">
      <c r="A100" s="100" t="s">
        <v>1370</v>
      </c>
      <c r="B100" s="100" t="s">
        <v>1371</v>
      </c>
      <c r="C100" s="104">
        <v>7</v>
      </c>
      <c r="D100" s="106">
        <v>1.5972222222222221E-3</v>
      </c>
      <c r="E100" s="106">
        <v>2.8587962962962963E-3</v>
      </c>
      <c r="F100" s="105">
        <v>4.4560185185185189E-3</v>
      </c>
      <c r="G100" s="104">
        <v>10</v>
      </c>
      <c r="H100" s="109">
        <v>3</v>
      </c>
      <c r="I100" s="107" t="s">
        <v>1362</v>
      </c>
      <c r="M100" s="111">
        <f t="shared" si="6"/>
        <v>562</v>
      </c>
      <c r="O100" s="25" t="str">
        <f t="shared" si="7"/>
        <v>Gabrielė Paškauskaitė</v>
      </c>
    </row>
    <row r="101" spans="1:15" x14ac:dyDescent="0.25">
      <c r="A101" s="100" t="s">
        <v>1372</v>
      </c>
      <c r="B101" s="100" t="s">
        <v>1373</v>
      </c>
      <c r="C101" s="104">
        <v>162</v>
      </c>
      <c r="D101" s="106">
        <v>1.3078703703703705E-3</v>
      </c>
      <c r="E101" s="106">
        <v>3.506944444444444E-3</v>
      </c>
      <c r="F101" s="105">
        <v>4.8148148148148143E-3</v>
      </c>
      <c r="G101" s="104">
        <v>11</v>
      </c>
      <c r="H101" s="109">
        <v>4</v>
      </c>
      <c r="I101" s="107" t="s">
        <v>1362</v>
      </c>
      <c r="M101" s="111">
        <f t="shared" si="6"/>
        <v>520</v>
      </c>
      <c r="O101" s="25" t="str">
        <f t="shared" si="7"/>
        <v>Urtė Šukytė</v>
      </c>
    </row>
    <row r="102" spans="1:15" x14ac:dyDescent="0.25">
      <c r="A102" s="100" t="s">
        <v>1370</v>
      </c>
      <c r="B102" s="100" t="s">
        <v>1374</v>
      </c>
      <c r="C102" s="104">
        <v>5</v>
      </c>
      <c r="D102" s="106">
        <v>1.8287037037037037E-3</v>
      </c>
      <c r="E102" s="106">
        <v>2.9976851851851848E-3</v>
      </c>
      <c r="F102" s="105">
        <v>4.8263888888888887E-3</v>
      </c>
      <c r="G102" s="104">
        <v>12</v>
      </c>
      <c r="H102" s="109">
        <v>5</v>
      </c>
      <c r="I102" s="107" t="s">
        <v>1362</v>
      </c>
      <c r="M102" s="111">
        <f t="shared" si="6"/>
        <v>519</v>
      </c>
      <c r="O102" s="25" t="str">
        <f t="shared" si="7"/>
        <v>Gabrielė Kepalaitė</v>
      </c>
    </row>
    <row r="103" spans="1:15" x14ac:dyDescent="0.25">
      <c r="A103" s="100" t="s">
        <v>1375</v>
      </c>
      <c r="B103" s="100" t="s">
        <v>1374</v>
      </c>
      <c r="C103" s="104">
        <v>1</v>
      </c>
      <c r="D103" s="106">
        <v>1.736111111111111E-3</v>
      </c>
      <c r="E103" s="106">
        <v>3.3217592592592595E-3</v>
      </c>
      <c r="F103" s="105">
        <v>5.0578703703703706E-3</v>
      </c>
      <c r="G103" s="104">
        <v>13</v>
      </c>
      <c r="H103" s="109">
        <v>6</v>
      </c>
      <c r="I103" s="107" t="s">
        <v>1362</v>
      </c>
      <c r="M103" s="111">
        <f t="shared" si="6"/>
        <v>495</v>
      </c>
      <c r="O103" s="25" t="str">
        <f t="shared" si="7"/>
        <v>Akvilė Kepalaitė</v>
      </c>
    </row>
    <row r="104" spans="1:15" x14ac:dyDescent="0.25">
      <c r="A104" s="100" t="s">
        <v>1376</v>
      </c>
      <c r="B104" s="100" t="s">
        <v>1377</v>
      </c>
      <c r="C104" s="104">
        <v>8</v>
      </c>
      <c r="D104" s="106">
        <v>1.9560185185185184E-3</v>
      </c>
      <c r="E104" s="106">
        <v>3.2523148148148147E-3</v>
      </c>
      <c r="F104" s="105">
        <v>5.208333333333333E-3</v>
      </c>
      <c r="G104" s="104">
        <v>14</v>
      </c>
      <c r="H104" s="109">
        <v>5</v>
      </c>
      <c r="I104" s="107" t="s">
        <v>1359</v>
      </c>
      <c r="M104" s="111">
        <f t="shared" si="6"/>
        <v>481</v>
      </c>
      <c r="O104" s="25" t="str">
        <f t="shared" si="7"/>
        <v>Jokūbas Stagis</v>
      </c>
    </row>
    <row r="105" spans="1:15" x14ac:dyDescent="0.25">
      <c r="A105" s="100" t="s">
        <v>969</v>
      </c>
      <c r="B105" s="100" t="s">
        <v>1085</v>
      </c>
      <c r="C105" s="104">
        <v>14</v>
      </c>
      <c r="D105" s="106">
        <v>1.9791666666666668E-3</v>
      </c>
      <c r="E105" s="106">
        <v>3.3333333333333331E-3</v>
      </c>
      <c r="F105" s="105">
        <v>5.3124999999999995E-3</v>
      </c>
      <c r="G105" s="104">
        <v>15</v>
      </c>
      <c r="H105" s="109">
        <v>7</v>
      </c>
      <c r="I105" s="107" t="s">
        <v>1362</v>
      </c>
      <c r="M105" s="111">
        <f t="shared" si="6"/>
        <v>471</v>
      </c>
      <c r="O105" s="25" t="str">
        <f t="shared" si="7"/>
        <v>Elena Daraškevičiūtė</v>
      </c>
    </row>
    <row r="106" spans="1:15" x14ac:dyDescent="0.25">
      <c r="A106" s="100" t="s">
        <v>1378</v>
      </c>
      <c r="B106" s="100" t="s">
        <v>1371</v>
      </c>
      <c r="C106" s="104">
        <v>6</v>
      </c>
      <c r="D106" s="106">
        <v>2.1990740740740742E-3</v>
      </c>
      <c r="E106" s="106">
        <v>3.1712962962962962E-3</v>
      </c>
      <c r="F106" s="105">
        <v>5.3703703703703708E-3</v>
      </c>
      <c r="G106" s="104">
        <v>16</v>
      </c>
      <c r="H106" s="109">
        <v>8</v>
      </c>
      <c r="I106" s="107" t="s">
        <v>1362</v>
      </c>
      <c r="M106" s="111">
        <f t="shared" si="6"/>
        <v>466</v>
      </c>
      <c r="O106" s="25" t="str">
        <f t="shared" si="7"/>
        <v>Greta Paškauskaitė</v>
      </c>
    </row>
    <row r="107" spans="1:15" x14ac:dyDescent="0.25">
      <c r="A107" s="100" t="s">
        <v>1084</v>
      </c>
      <c r="B107" s="100" t="s">
        <v>1379</v>
      </c>
      <c r="C107" s="104">
        <v>4</v>
      </c>
      <c r="D107" s="106">
        <v>1.6203703703703703E-3</v>
      </c>
      <c r="E107" s="106">
        <v>4.0046296296296297E-3</v>
      </c>
      <c r="F107" s="105">
        <v>5.6249999999999998E-3</v>
      </c>
      <c r="G107" s="104">
        <v>17</v>
      </c>
      <c r="H107" s="109">
        <v>9</v>
      </c>
      <c r="I107" s="107" t="s">
        <v>1362</v>
      </c>
      <c r="M107" s="111">
        <f t="shared" si="6"/>
        <v>445</v>
      </c>
      <c r="O107" s="25" t="str">
        <f t="shared" si="7"/>
        <v>Gabija Petrauskaitė</v>
      </c>
    </row>
    <row r="108" spans="1:15" x14ac:dyDescent="0.25">
      <c r="A108" s="100" t="s">
        <v>1380</v>
      </c>
      <c r="B108" s="100" t="s">
        <v>1381</v>
      </c>
      <c r="C108" s="104">
        <v>3</v>
      </c>
      <c r="D108" s="106">
        <v>2.4421296296296296E-3</v>
      </c>
      <c r="E108" s="106">
        <v>3.3449074074074076E-3</v>
      </c>
      <c r="F108" s="105">
        <v>5.7870370370370367E-3</v>
      </c>
      <c r="G108" s="104">
        <v>18</v>
      </c>
      <c r="H108" s="109">
        <v>10</v>
      </c>
      <c r="I108" s="107" t="s">
        <v>1362</v>
      </c>
      <c r="M108" s="111">
        <f t="shared" si="6"/>
        <v>433</v>
      </c>
      <c r="O108" s="25" t="str">
        <f t="shared" si="7"/>
        <v>Eva Baranauskaitė</v>
      </c>
    </row>
    <row r="109" spans="1:15" x14ac:dyDescent="0.25">
      <c r="A109" s="100" t="s">
        <v>1382</v>
      </c>
      <c r="B109" s="100" t="s">
        <v>1383</v>
      </c>
      <c r="C109" s="104">
        <v>2</v>
      </c>
      <c r="D109" s="106">
        <v>2.7546296296296294E-3</v>
      </c>
      <c r="E109" s="106">
        <v>3.3217592592592587E-3</v>
      </c>
      <c r="F109" s="105">
        <v>6.0763888888888881E-3</v>
      </c>
      <c r="G109" s="104">
        <v>19</v>
      </c>
      <c r="H109" s="109">
        <v>6</v>
      </c>
      <c r="I109" s="107" t="s">
        <v>1359</v>
      </c>
      <c r="M109" s="111">
        <f t="shared" si="6"/>
        <v>412</v>
      </c>
      <c r="O109" s="25" t="str">
        <f t="shared" si="7"/>
        <v>Algirdas Kaminskas</v>
      </c>
    </row>
    <row r="110" spans="1:15" x14ac:dyDescent="0.25">
      <c r="A110" s="100" t="s">
        <v>1348</v>
      </c>
      <c r="B110" s="100" t="s">
        <v>1384</v>
      </c>
      <c r="C110" s="104">
        <v>9</v>
      </c>
      <c r="D110" s="106">
        <v>2.5115740740740741E-3</v>
      </c>
      <c r="E110" s="106">
        <v>4.3749999999999987E-3</v>
      </c>
      <c r="F110" s="105">
        <v>6.8865740740740727E-3</v>
      </c>
      <c r="G110" s="104">
        <v>20</v>
      </c>
      <c r="H110" s="109">
        <v>11</v>
      </c>
      <c r="I110" s="107" t="s">
        <v>1362</v>
      </c>
      <c r="M110" s="111">
        <f t="shared" si="6"/>
        <v>364</v>
      </c>
      <c r="O110" s="25" t="str">
        <f t="shared" si="7"/>
        <v>Kamilė Vaznonytė</v>
      </c>
    </row>
    <row r="111" spans="1:15" x14ac:dyDescent="0.25">
      <c r="A111" s="100" t="s">
        <v>1138</v>
      </c>
      <c r="B111" s="100" t="s">
        <v>1385</v>
      </c>
      <c r="C111" s="104">
        <v>10</v>
      </c>
      <c r="D111" s="106">
        <v>2.8819444444444444E-3</v>
      </c>
      <c r="E111" s="106">
        <v>4.108796296296297E-3</v>
      </c>
      <c r="F111" s="105">
        <v>6.9907407407407418E-3</v>
      </c>
      <c r="G111" s="104">
        <v>21</v>
      </c>
      <c r="H111" s="109">
        <v>12</v>
      </c>
      <c r="I111" s="107" t="s">
        <v>1362</v>
      </c>
      <c r="M111" s="111">
        <f t="shared" si="6"/>
        <v>358</v>
      </c>
      <c r="O111" s="25" t="str">
        <f t="shared" si="7"/>
        <v>Viktorija Čemolonskaitė</v>
      </c>
    </row>
  </sheetData>
  <conditionalFormatting sqref="I4:I25">
    <cfRule type="cellIs" dxfId="30" priority="12" operator="equal">
      <formula>0</formula>
    </cfRule>
  </conditionalFormatting>
  <conditionalFormatting sqref="F4:G25">
    <cfRule type="cellIs" dxfId="29" priority="11" operator="equal">
      <formula>0</formula>
    </cfRule>
  </conditionalFormatting>
  <conditionalFormatting sqref="D4:E25">
    <cfRule type="cellIs" dxfId="28" priority="10" operator="equal">
      <formula>0</formula>
    </cfRule>
  </conditionalFormatting>
  <conditionalFormatting sqref="I30:I57">
    <cfRule type="cellIs" dxfId="27" priority="9" operator="equal">
      <formula>0</formula>
    </cfRule>
  </conditionalFormatting>
  <conditionalFormatting sqref="D30:E57">
    <cfRule type="cellIs" dxfId="26" priority="8" operator="equal">
      <formula>0</formula>
    </cfRule>
  </conditionalFormatting>
  <conditionalFormatting sqref="F30:G57">
    <cfRule type="cellIs" dxfId="25" priority="7" operator="equal">
      <formula>0</formula>
    </cfRule>
  </conditionalFormatting>
  <conditionalFormatting sqref="H30:H57">
    <cfRule type="cellIs" dxfId="24" priority="6" operator="equal">
      <formula>0</formula>
    </cfRule>
  </conditionalFormatting>
  <conditionalFormatting sqref="I63:I85">
    <cfRule type="cellIs" dxfId="23" priority="5" operator="equal">
      <formula>0</formula>
    </cfRule>
  </conditionalFormatting>
  <conditionalFormatting sqref="D63:E85">
    <cfRule type="cellIs" dxfId="22" priority="4" operator="equal">
      <formula>0</formula>
    </cfRule>
  </conditionalFormatting>
  <conditionalFormatting sqref="F63:G85">
    <cfRule type="cellIs" dxfId="21" priority="3" operator="equal">
      <formula>0</formula>
    </cfRule>
  </conditionalFormatting>
  <conditionalFormatting sqref="H63:H85">
    <cfRule type="cellIs" dxfId="20" priority="2" operator="equal">
      <formula>0</formula>
    </cfRule>
  </conditionalFormatting>
  <conditionalFormatting sqref="F91:F111">
    <cfRule type="cellIs" dxfId="19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95A-B067-4FA6-ABAF-E1CD38744471}">
  <dimension ref="A3:AA210"/>
  <sheetViews>
    <sheetView topLeftCell="A90" workbookViewId="0">
      <selection activeCell="A105" sqref="A105"/>
    </sheetView>
  </sheetViews>
  <sheetFormatPr defaultRowHeight="15" x14ac:dyDescent="0.25"/>
  <cols>
    <col min="1" max="1" width="14.42578125" customWidth="1"/>
    <col min="2" max="2" width="15" customWidth="1"/>
    <col min="3" max="3" width="0" hidden="1" customWidth="1"/>
    <col min="5" max="12" width="0" hidden="1" customWidth="1"/>
    <col min="27" max="27" width="17" customWidth="1"/>
  </cols>
  <sheetData>
    <row r="3" spans="1:27" ht="22.5" x14ac:dyDescent="0.25">
      <c r="A3" s="119" t="s">
        <v>1703</v>
      </c>
      <c r="B3" s="120" t="s">
        <v>1704</v>
      </c>
      <c r="C3" s="121" t="s">
        <v>1585</v>
      </c>
      <c r="D3" s="122" t="s">
        <v>842</v>
      </c>
      <c r="E3" s="123" t="s">
        <v>843</v>
      </c>
      <c r="F3" s="123" t="s">
        <v>844</v>
      </c>
      <c r="G3" s="119" t="s">
        <v>845</v>
      </c>
      <c r="H3" s="124" t="s">
        <v>846</v>
      </c>
      <c r="I3" s="124" t="s">
        <v>847</v>
      </c>
      <c r="J3" s="124" t="s">
        <v>848</v>
      </c>
      <c r="K3" s="125" t="s">
        <v>849</v>
      </c>
      <c r="L3" s="78" t="s">
        <v>1586</v>
      </c>
      <c r="M3" s="126" t="s">
        <v>850</v>
      </c>
      <c r="N3" s="127" t="s">
        <v>851</v>
      </c>
      <c r="O3" s="128" t="s">
        <v>852</v>
      </c>
      <c r="P3" s="127" t="s">
        <v>853</v>
      </c>
      <c r="Q3" s="126" t="s">
        <v>854</v>
      </c>
      <c r="R3" s="127" t="s">
        <v>855</v>
      </c>
      <c r="S3" s="128" t="s">
        <v>856</v>
      </c>
      <c r="T3" s="127" t="s">
        <v>857</v>
      </c>
      <c r="U3" s="126" t="s">
        <v>858</v>
      </c>
      <c r="V3" s="127" t="s">
        <v>859</v>
      </c>
      <c r="W3" s="128" t="s">
        <v>860</v>
      </c>
      <c r="X3" s="128" t="s">
        <v>861</v>
      </c>
      <c r="Y3" s="112" t="s">
        <v>0</v>
      </c>
      <c r="Z3" s="25"/>
      <c r="AA3" s="25"/>
    </row>
    <row r="4" spans="1:27" x14ac:dyDescent="0.25">
      <c r="A4" s="104" t="s">
        <v>862</v>
      </c>
      <c r="B4" s="129" t="s">
        <v>863</v>
      </c>
      <c r="C4" s="121">
        <v>30206</v>
      </c>
      <c r="D4" s="130">
        <v>1</v>
      </c>
      <c r="E4" s="109" t="s">
        <v>864</v>
      </c>
      <c r="F4" s="109">
        <v>1</v>
      </c>
      <c r="G4" s="104">
        <v>16</v>
      </c>
      <c r="H4" s="107" t="s">
        <v>864</v>
      </c>
      <c r="I4" s="104" t="s">
        <v>67</v>
      </c>
      <c r="J4" s="104" t="s">
        <v>76</v>
      </c>
      <c r="K4" s="104" t="s">
        <v>905</v>
      </c>
      <c r="L4" s="104">
        <v>1000</v>
      </c>
      <c r="M4" s="131">
        <v>2</v>
      </c>
      <c r="N4" s="106">
        <v>1.6932488425925925E-2</v>
      </c>
      <c r="O4" s="106">
        <v>1.1288325617283951E-3</v>
      </c>
      <c r="P4" s="106">
        <v>8.4097222222222212E-4</v>
      </c>
      <c r="Q4" s="131">
        <v>1</v>
      </c>
      <c r="R4" s="106">
        <v>3.9610069444444451E-2</v>
      </c>
      <c r="S4" s="132">
        <v>42.076842834225999</v>
      </c>
      <c r="T4" s="106">
        <v>4.0744212962962045E-4</v>
      </c>
      <c r="U4" s="131">
        <v>1</v>
      </c>
      <c r="V4" s="106">
        <v>2.6529942129629634E-2</v>
      </c>
      <c r="W4" s="106">
        <v>2.6529942129629633E-3</v>
      </c>
      <c r="X4" s="105">
        <v>8.432091435185185E-2</v>
      </c>
      <c r="Y4" s="111">
        <f>IFERROR(ROUND($X$4/X4*1000,0),0)</f>
        <v>1000</v>
      </c>
      <c r="Z4" s="25"/>
      <c r="AA4" s="25" t="str">
        <f>A4&amp;" "&amp;B4</f>
        <v>Marijus Butrimavičius</v>
      </c>
    </row>
    <row r="5" spans="1:27" x14ac:dyDescent="0.25">
      <c r="A5" s="104" t="s">
        <v>869</v>
      </c>
      <c r="B5" s="129" t="s">
        <v>870</v>
      </c>
      <c r="C5" s="121">
        <v>30401</v>
      </c>
      <c r="D5" s="130">
        <v>2</v>
      </c>
      <c r="E5" s="109" t="s">
        <v>864</v>
      </c>
      <c r="F5" s="109">
        <v>2</v>
      </c>
      <c r="G5" s="104">
        <v>56</v>
      </c>
      <c r="H5" s="107" t="s">
        <v>864</v>
      </c>
      <c r="I5" s="104" t="s">
        <v>67</v>
      </c>
      <c r="J5" s="104" t="s">
        <v>871</v>
      </c>
      <c r="K5" s="104" t="s">
        <v>872</v>
      </c>
      <c r="L5" s="104">
        <v>971</v>
      </c>
      <c r="M5" s="131">
        <v>1</v>
      </c>
      <c r="N5" s="106">
        <v>1.5995335648148149E-2</v>
      </c>
      <c r="O5" s="106">
        <v>1.0663557098765431E-3</v>
      </c>
      <c r="P5" s="106">
        <v>5.0995370370369997E-4</v>
      </c>
      <c r="Q5" s="131">
        <v>2</v>
      </c>
      <c r="R5" s="106">
        <v>4.1578125000000007E-2</v>
      </c>
      <c r="S5" s="132">
        <v>40.085181009645488</v>
      </c>
      <c r="T5" s="106">
        <v>8.4652777777777244E-4</v>
      </c>
      <c r="U5" s="131">
        <v>5</v>
      </c>
      <c r="V5" s="106">
        <v>2.781638888888889E-2</v>
      </c>
      <c r="W5" s="106">
        <v>2.781638888888889E-3</v>
      </c>
      <c r="X5" s="105">
        <v>8.6746331018518516E-2</v>
      </c>
      <c r="Y5" s="111">
        <f t="shared" ref="Y5:Y68" si="0">IFERROR(ROUND($X$4/X5*1000,0),0)</f>
        <v>972</v>
      </c>
      <c r="Z5" s="25"/>
      <c r="AA5" s="25" t="str">
        <f t="shared" ref="AA5:AA68" si="1">A5&amp;" "&amp;B5</f>
        <v>Andrius Murauskas</v>
      </c>
    </row>
    <row r="6" spans="1:27" x14ac:dyDescent="0.25">
      <c r="A6" s="104" t="s">
        <v>876</v>
      </c>
      <c r="B6" s="129" t="s">
        <v>877</v>
      </c>
      <c r="C6" s="121">
        <v>29747</v>
      </c>
      <c r="D6" s="130">
        <v>3</v>
      </c>
      <c r="E6" s="109" t="s">
        <v>864</v>
      </c>
      <c r="F6" s="109">
        <v>3</v>
      </c>
      <c r="G6" s="104">
        <v>57</v>
      </c>
      <c r="H6" s="107" t="s">
        <v>864</v>
      </c>
      <c r="I6" s="104" t="s">
        <v>67</v>
      </c>
      <c r="J6" s="104" t="s">
        <v>8</v>
      </c>
      <c r="K6" s="104" t="s">
        <v>875</v>
      </c>
      <c r="L6" s="104">
        <v>935</v>
      </c>
      <c r="M6" s="131">
        <v>3</v>
      </c>
      <c r="N6" s="106">
        <v>1.7119907407407407E-2</v>
      </c>
      <c r="O6" s="106">
        <v>1.1413271604938271E-3</v>
      </c>
      <c r="P6" s="106">
        <v>8.8464120370370519E-4</v>
      </c>
      <c r="Q6" s="131">
        <v>5</v>
      </c>
      <c r="R6" s="106">
        <v>4.2544675925925923E-2</v>
      </c>
      <c r="S6" s="132">
        <v>39.174506101973421</v>
      </c>
      <c r="T6" s="106">
        <v>4.9143518518518503E-4</v>
      </c>
      <c r="U6" s="131">
        <v>11</v>
      </c>
      <c r="V6" s="106">
        <v>2.8785115740740733E-2</v>
      </c>
      <c r="W6" s="106">
        <v>2.8785115740740733E-3</v>
      </c>
      <c r="X6" s="105">
        <v>8.9825775462962956E-2</v>
      </c>
      <c r="Y6" s="111">
        <f t="shared" si="0"/>
        <v>939</v>
      </c>
      <c r="Z6" s="25"/>
      <c r="AA6" s="25" t="str">
        <f t="shared" si="1"/>
        <v>Laurynas Mykolaitis</v>
      </c>
    </row>
    <row r="7" spans="1:27" x14ac:dyDescent="0.25">
      <c r="A7" s="104" t="s">
        <v>880</v>
      </c>
      <c r="B7" s="129" t="s">
        <v>881</v>
      </c>
      <c r="C7" s="121">
        <v>29128</v>
      </c>
      <c r="D7" s="130">
        <v>4</v>
      </c>
      <c r="E7" s="109" t="s">
        <v>864</v>
      </c>
      <c r="F7" s="109">
        <v>4</v>
      </c>
      <c r="G7" s="104">
        <v>86</v>
      </c>
      <c r="H7" s="107" t="s">
        <v>864</v>
      </c>
      <c r="I7" s="104" t="s">
        <v>67</v>
      </c>
      <c r="J7" s="104" t="s">
        <v>8</v>
      </c>
      <c r="K7" s="104" t="s">
        <v>710</v>
      </c>
      <c r="L7" s="104">
        <v>916</v>
      </c>
      <c r="M7" s="131">
        <v>6</v>
      </c>
      <c r="N7" s="106">
        <v>1.7800462962962962E-2</v>
      </c>
      <c r="O7" s="106">
        <v>1.1866975308641974E-3</v>
      </c>
      <c r="P7" s="106">
        <v>5.9606481481481663E-4</v>
      </c>
      <c r="Q7" s="131">
        <v>18</v>
      </c>
      <c r="R7" s="106">
        <v>4.524244212962962E-2</v>
      </c>
      <c r="S7" s="132">
        <v>36.838565475561587</v>
      </c>
      <c r="T7" s="106">
        <v>5.31944444444446E-4</v>
      </c>
      <c r="U7" s="131">
        <v>3</v>
      </c>
      <c r="V7" s="106">
        <v>2.7269166666666678E-2</v>
      </c>
      <c r="W7" s="106">
        <v>2.7269166666666679E-3</v>
      </c>
      <c r="X7" s="105">
        <v>9.1440081018518526E-2</v>
      </c>
      <c r="Y7" s="111">
        <f t="shared" si="0"/>
        <v>922</v>
      </c>
      <c r="Z7" s="25"/>
      <c r="AA7" s="25" t="str">
        <f t="shared" si="1"/>
        <v>Vytas Vasilevičius</v>
      </c>
    </row>
    <row r="8" spans="1:27" x14ac:dyDescent="0.25">
      <c r="A8" s="104" t="s">
        <v>869</v>
      </c>
      <c r="B8" s="129" t="s">
        <v>878</v>
      </c>
      <c r="C8" s="121">
        <v>30537</v>
      </c>
      <c r="D8" s="130">
        <v>5</v>
      </c>
      <c r="E8" s="109" t="s">
        <v>864</v>
      </c>
      <c r="F8" s="109">
        <v>5</v>
      </c>
      <c r="G8" s="104">
        <v>23</v>
      </c>
      <c r="H8" s="107" t="s">
        <v>864</v>
      </c>
      <c r="I8" s="104" t="s">
        <v>67</v>
      </c>
      <c r="J8" s="104" t="s">
        <v>871</v>
      </c>
      <c r="K8" s="104" t="s">
        <v>879</v>
      </c>
      <c r="L8" s="104">
        <v>905</v>
      </c>
      <c r="M8" s="131">
        <v>11</v>
      </c>
      <c r="N8" s="106">
        <v>1.8380127314814816E-2</v>
      </c>
      <c r="O8" s="106">
        <v>1.2253418209876544E-3</v>
      </c>
      <c r="P8" s="106">
        <v>6.1104166666666598E-4</v>
      </c>
      <c r="Q8" s="131">
        <v>11</v>
      </c>
      <c r="R8" s="106">
        <v>4.4735138888888887E-2</v>
      </c>
      <c r="S8" s="132">
        <v>37.256320379517717</v>
      </c>
      <c r="T8" s="106">
        <v>4.4449074074073835E-4</v>
      </c>
      <c r="U8" s="131">
        <v>7</v>
      </c>
      <c r="V8" s="106">
        <v>2.817966435185186E-2</v>
      </c>
      <c r="W8" s="106">
        <v>2.8179664351851859E-3</v>
      </c>
      <c r="X8" s="105">
        <v>9.2350462962962968E-2</v>
      </c>
      <c r="Y8" s="111">
        <f t="shared" si="0"/>
        <v>913</v>
      </c>
      <c r="Z8" s="25"/>
      <c r="AA8" s="25" t="str">
        <f t="shared" si="1"/>
        <v>Andrius Dapkevičius</v>
      </c>
    </row>
    <row r="9" spans="1:27" x14ac:dyDescent="0.25">
      <c r="A9" s="104" t="s">
        <v>885</v>
      </c>
      <c r="B9" s="129" t="s">
        <v>886</v>
      </c>
      <c r="C9" s="121">
        <v>30378</v>
      </c>
      <c r="D9" s="130">
        <v>6</v>
      </c>
      <c r="E9" s="109" t="s">
        <v>864</v>
      </c>
      <c r="F9" s="109">
        <v>6</v>
      </c>
      <c r="G9" s="104">
        <v>76</v>
      </c>
      <c r="H9" s="107" t="s">
        <v>864</v>
      </c>
      <c r="I9" s="104" t="s">
        <v>67</v>
      </c>
      <c r="J9" s="104" t="s">
        <v>106</v>
      </c>
      <c r="K9" s="104" t="s">
        <v>887</v>
      </c>
      <c r="L9" s="104">
        <v>894</v>
      </c>
      <c r="M9" s="131">
        <v>40</v>
      </c>
      <c r="N9" s="106">
        <v>2.0763888888888887E-2</v>
      </c>
      <c r="O9" s="106">
        <v>1.3842592592592591E-3</v>
      </c>
      <c r="P9" s="106">
        <v>9.790162037037059E-4</v>
      </c>
      <c r="Q9" s="131">
        <v>6</v>
      </c>
      <c r="R9" s="106">
        <v>4.4150300925925923E-2</v>
      </c>
      <c r="S9" s="132">
        <v>37.749837072751802</v>
      </c>
      <c r="T9" s="106">
        <v>5.6979166666666636E-4</v>
      </c>
      <c r="U9" s="131">
        <v>2</v>
      </c>
      <c r="V9" s="106">
        <v>2.6822268518518516E-2</v>
      </c>
      <c r="W9" s="106">
        <v>2.6822268518518514E-3</v>
      </c>
      <c r="X9" s="105">
        <v>9.3285266203703698E-2</v>
      </c>
      <c r="Y9" s="111">
        <f t="shared" si="0"/>
        <v>904</v>
      </c>
      <c r="Z9" s="25"/>
      <c r="AA9" s="25" t="str">
        <f t="shared" si="1"/>
        <v>Donatas Stulgys</v>
      </c>
    </row>
    <row r="10" spans="1:27" x14ac:dyDescent="0.25">
      <c r="A10" s="104" t="s">
        <v>888</v>
      </c>
      <c r="B10" s="129" t="s">
        <v>1273</v>
      </c>
      <c r="C10" s="121">
        <v>26817</v>
      </c>
      <c r="D10" s="130">
        <v>7</v>
      </c>
      <c r="E10" s="109">
        <v>1</v>
      </c>
      <c r="F10" s="109">
        <v>7</v>
      </c>
      <c r="G10" s="104">
        <v>8</v>
      </c>
      <c r="H10" s="107" t="s">
        <v>889</v>
      </c>
      <c r="I10" s="104" t="s">
        <v>67</v>
      </c>
      <c r="J10" s="104" t="s">
        <v>8</v>
      </c>
      <c r="K10" s="104" t="s">
        <v>710</v>
      </c>
      <c r="L10" s="104">
        <v>890</v>
      </c>
      <c r="M10" s="131">
        <v>32</v>
      </c>
      <c r="N10" s="106">
        <v>2.0136724537037038E-2</v>
      </c>
      <c r="O10" s="106">
        <v>1.3424483024691359E-3</v>
      </c>
      <c r="P10" s="106">
        <v>6.6840277777777818E-4</v>
      </c>
      <c r="Q10" s="131">
        <v>8</v>
      </c>
      <c r="R10" s="106">
        <v>4.4405023148148148E-2</v>
      </c>
      <c r="S10" s="132">
        <v>37.533291247392867</v>
      </c>
      <c r="T10" s="106">
        <v>4.40081018518515E-4</v>
      </c>
      <c r="U10" s="131">
        <v>6</v>
      </c>
      <c r="V10" s="106">
        <v>2.7965312499999992E-2</v>
      </c>
      <c r="W10" s="106">
        <v>2.7965312499999991E-3</v>
      </c>
      <c r="X10" s="105">
        <v>9.3615543981481475E-2</v>
      </c>
      <c r="Y10" s="111">
        <f t="shared" si="0"/>
        <v>901</v>
      </c>
      <c r="Z10" s="25"/>
      <c r="AA10" s="25" t="str">
        <f t="shared" si="1"/>
        <v>Saulius Batavičius</v>
      </c>
    </row>
    <row r="11" spans="1:27" x14ac:dyDescent="0.25">
      <c r="A11" s="104" t="s">
        <v>1013</v>
      </c>
      <c r="B11" s="129" t="s">
        <v>1587</v>
      </c>
      <c r="C11" s="121">
        <v>33033</v>
      </c>
      <c r="D11" s="130">
        <v>8</v>
      </c>
      <c r="E11" s="109" t="s">
        <v>864</v>
      </c>
      <c r="F11" s="109">
        <v>8</v>
      </c>
      <c r="G11" s="104">
        <v>74</v>
      </c>
      <c r="H11" s="107" t="s">
        <v>864</v>
      </c>
      <c r="I11" s="104" t="s">
        <v>67</v>
      </c>
      <c r="J11" s="104" t="s">
        <v>8</v>
      </c>
      <c r="K11" s="104" t="s">
        <v>924</v>
      </c>
      <c r="L11" s="104">
        <v>876</v>
      </c>
      <c r="M11" s="131">
        <v>36</v>
      </c>
      <c r="N11" s="106">
        <v>2.0379976851851851E-2</v>
      </c>
      <c r="O11" s="106">
        <v>1.3586651234567899E-3</v>
      </c>
      <c r="P11" s="106">
        <v>1.2123842592592603E-3</v>
      </c>
      <c r="Q11" s="131">
        <v>14</v>
      </c>
      <c r="R11" s="106">
        <v>4.5028668981481473E-2</v>
      </c>
      <c r="S11" s="132">
        <v>37.013456190590517</v>
      </c>
      <c r="T11" s="106">
        <v>4.7078703703704039E-4</v>
      </c>
      <c r="U11" s="131">
        <v>4</v>
      </c>
      <c r="V11" s="106">
        <v>2.7720914351851866E-2</v>
      </c>
      <c r="W11" s="106">
        <v>2.7720914351851865E-3</v>
      </c>
      <c r="X11" s="105">
        <v>9.4812731481481491E-2</v>
      </c>
      <c r="Y11" s="111">
        <f t="shared" si="0"/>
        <v>889</v>
      </c>
      <c r="Z11" s="25"/>
      <c r="AA11" s="25" t="str">
        <f t="shared" si="1"/>
        <v>Mantas Staliūnas</v>
      </c>
    </row>
    <row r="12" spans="1:27" x14ac:dyDescent="0.25">
      <c r="A12" s="104" t="s">
        <v>876</v>
      </c>
      <c r="B12" s="129" t="s">
        <v>897</v>
      </c>
      <c r="C12" s="121">
        <v>28109</v>
      </c>
      <c r="D12" s="130">
        <v>9</v>
      </c>
      <c r="E12" s="109">
        <v>2</v>
      </c>
      <c r="F12" s="109">
        <v>9</v>
      </c>
      <c r="G12" s="104">
        <v>11</v>
      </c>
      <c r="H12" s="107" t="s">
        <v>889</v>
      </c>
      <c r="I12" s="104" t="s">
        <v>67</v>
      </c>
      <c r="J12" s="104" t="s">
        <v>17</v>
      </c>
      <c r="K12" s="104" t="s">
        <v>898</v>
      </c>
      <c r="L12" s="104">
        <v>874</v>
      </c>
      <c r="M12" s="131">
        <v>15</v>
      </c>
      <c r="N12" s="106">
        <v>1.9418206018518517E-2</v>
      </c>
      <c r="O12" s="106">
        <v>1.2945470679012344E-3</v>
      </c>
      <c r="P12" s="106">
        <v>6.4907407407407622E-4</v>
      </c>
      <c r="Q12" s="131">
        <v>9</v>
      </c>
      <c r="R12" s="106">
        <v>4.4483414351851852E-2</v>
      </c>
      <c r="S12" s="132">
        <v>37.467147946058752</v>
      </c>
      <c r="T12" s="106">
        <v>5.7731481481482216E-4</v>
      </c>
      <c r="U12" s="131">
        <v>15</v>
      </c>
      <c r="V12" s="106">
        <v>2.9824270833333333E-2</v>
      </c>
      <c r="W12" s="106">
        <v>2.9824270833333335E-3</v>
      </c>
      <c r="X12" s="105">
        <v>9.49522800925926E-2</v>
      </c>
      <c r="Y12" s="111">
        <f t="shared" si="0"/>
        <v>888</v>
      </c>
      <c r="Z12" s="25"/>
      <c r="AA12" s="25" t="str">
        <f t="shared" si="1"/>
        <v>Laurynas Bertašavičius</v>
      </c>
    </row>
    <row r="13" spans="1:27" x14ac:dyDescent="0.25">
      <c r="A13" s="104" t="s">
        <v>1588</v>
      </c>
      <c r="B13" s="129" t="s">
        <v>1589</v>
      </c>
      <c r="C13" s="121">
        <v>32926</v>
      </c>
      <c r="D13" s="130">
        <v>10</v>
      </c>
      <c r="E13" s="109" t="s">
        <v>864</v>
      </c>
      <c r="F13" s="109">
        <v>10</v>
      </c>
      <c r="G13" s="104">
        <v>41</v>
      </c>
      <c r="H13" s="107" t="s">
        <v>864</v>
      </c>
      <c r="I13" s="104" t="s">
        <v>67</v>
      </c>
      <c r="J13" s="104" t="s">
        <v>8</v>
      </c>
      <c r="K13" s="104" t="s">
        <v>875</v>
      </c>
      <c r="L13" s="104">
        <v>872</v>
      </c>
      <c r="M13" s="131">
        <v>10</v>
      </c>
      <c r="N13" s="106">
        <v>1.8305439814814816E-2</v>
      </c>
      <c r="O13" s="106">
        <v>1.2203626543209876E-3</v>
      </c>
      <c r="P13" s="106">
        <v>5.1400462962963162E-4</v>
      </c>
      <c r="Q13" s="131">
        <v>10</v>
      </c>
      <c r="R13" s="106">
        <v>4.4689039351851853E-2</v>
      </c>
      <c r="S13" s="132">
        <v>37.294752602409709</v>
      </c>
      <c r="T13" s="106">
        <v>4.5085648148147917E-4</v>
      </c>
      <c r="U13" s="131">
        <v>28</v>
      </c>
      <c r="V13" s="106">
        <v>3.1176076388888876E-2</v>
      </c>
      <c r="W13" s="106">
        <v>3.1176076388888876E-3</v>
      </c>
      <c r="X13" s="105">
        <v>9.5135416666666653E-2</v>
      </c>
      <c r="Y13" s="111">
        <f t="shared" si="0"/>
        <v>886</v>
      </c>
      <c r="Z13" s="25"/>
      <c r="AA13" s="25" t="str">
        <f t="shared" si="1"/>
        <v>Vilgaudas Kaupa</v>
      </c>
    </row>
    <row r="14" spans="1:27" x14ac:dyDescent="0.25">
      <c r="A14" s="104" t="s">
        <v>892</v>
      </c>
      <c r="B14" s="129" t="s">
        <v>893</v>
      </c>
      <c r="C14" s="121">
        <v>29777</v>
      </c>
      <c r="D14" s="130">
        <v>11</v>
      </c>
      <c r="E14" s="109" t="s">
        <v>864</v>
      </c>
      <c r="F14" s="109">
        <v>11</v>
      </c>
      <c r="G14" s="104">
        <v>83</v>
      </c>
      <c r="H14" s="107" t="s">
        <v>864</v>
      </c>
      <c r="I14" s="104" t="s">
        <v>67</v>
      </c>
      <c r="J14" s="104" t="s">
        <v>8</v>
      </c>
      <c r="K14" s="104" t="s">
        <v>710</v>
      </c>
      <c r="L14" s="104">
        <v>869</v>
      </c>
      <c r="M14" s="131">
        <v>12</v>
      </c>
      <c r="N14" s="106">
        <v>1.8563657407407407E-2</v>
      </c>
      <c r="O14" s="106">
        <v>1.2375771604938271E-3</v>
      </c>
      <c r="P14" s="106">
        <v>6.5239583333333295E-4</v>
      </c>
      <c r="Q14" s="131">
        <v>16</v>
      </c>
      <c r="R14" s="106">
        <v>4.5069097222222215E-2</v>
      </c>
      <c r="S14" s="132">
        <v>36.98025408516245</v>
      </c>
      <c r="T14" s="106">
        <v>4.0825231481482482E-4</v>
      </c>
      <c r="U14" s="131">
        <v>21</v>
      </c>
      <c r="V14" s="106">
        <v>3.0656018518518513E-2</v>
      </c>
      <c r="W14" s="106">
        <v>3.0656018518518515E-3</v>
      </c>
      <c r="X14" s="105">
        <v>9.5349421296296297E-2</v>
      </c>
      <c r="Y14" s="111">
        <f t="shared" si="0"/>
        <v>884</v>
      </c>
      <c r="Z14" s="25"/>
      <c r="AA14" s="25" t="str">
        <f t="shared" si="1"/>
        <v>Vytautas Vaičiulis</v>
      </c>
    </row>
    <row r="15" spans="1:27" x14ac:dyDescent="0.25">
      <c r="A15" s="104" t="s">
        <v>1013</v>
      </c>
      <c r="B15" s="129" t="s">
        <v>1021</v>
      </c>
      <c r="C15" s="121">
        <v>33048</v>
      </c>
      <c r="D15" s="130">
        <v>12</v>
      </c>
      <c r="E15" s="109" t="s">
        <v>864</v>
      </c>
      <c r="F15" s="109">
        <v>12</v>
      </c>
      <c r="G15" s="104">
        <v>7</v>
      </c>
      <c r="H15" s="107" t="s">
        <v>864</v>
      </c>
      <c r="I15" s="104" t="s">
        <v>67</v>
      </c>
      <c r="J15" s="104" t="s">
        <v>17</v>
      </c>
      <c r="K15" s="104" t="s">
        <v>931</v>
      </c>
      <c r="L15" s="104">
        <v>867</v>
      </c>
      <c r="M15" s="131">
        <v>14</v>
      </c>
      <c r="N15" s="106">
        <v>1.9285613425925927E-2</v>
      </c>
      <c r="O15" s="106">
        <v>1.2857075617283952E-3</v>
      </c>
      <c r="P15" s="106">
        <v>5.3996527777777983E-4</v>
      </c>
      <c r="Q15" s="131">
        <v>26</v>
      </c>
      <c r="R15" s="106">
        <v>4.6635648148148148E-2</v>
      </c>
      <c r="S15" s="132">
        <v>35.738040165586249</v>
      </c>
      <c r="T15" s="106">
        <v>3.6041666666665473E-4</v>
      </c>
      <c r="U15" s="131">
        <v>9</v>
      </c>
      <c r="V15" s="106">
        <v>2.8737152777777802E-2</v>
      </c>
      <c r="W15" s="106">
        <v>2.8737152777777802E-3</v>
      </c>
      <c r="X15" s="105">
        <v>9.5558796296296308E-2</v>
      </c>
      <c r="Y15" s="111">
        <f t="shared" si="0"/>
        <v>882</v>
      </c>
      <c r="Z15" s="25"/>
      <c r="AA15" s="25" t="str">
        <f t="shared" si="1"/>
        <v>Mantas Bartkus</v>
      </c>
    </row>
    <row r="16" spans="1:27" x14ac:dyDescent="0.25">
      <c r="A16" s="104" t="s">
        <v>903</v>
      </c>
      <c r="B16" s="129" t="s">
        <v>904</v>
      </c>
      <c r="C16" s="121">
        <v>31166</v>
      </c>
      <c r="D16" s="130">
        <v>13</v>
      </c>
      <c r="E16" s="109" t="s">
        <v>864</v>
      </c>
      <c r="F16" s="109">
        <v>13</v>
      </c>
      <c r="G16" s="104">
        <v>5</v>
      </c>
      <c r="H16" s="107" t="s">
        <v>864</v>
      </c>
      <c r="I16" s="104" t="s">
        <v>67</v>
      </c>
      <c r="J16" s="104" t="s">
        <v>8</v>
      </c>
      <c r="K16" s="104" t="s">
        <v>905</v>
      </c>
      <c r="L16" s="104">
        <v>865</v>
      </c>
      <c r="M16" s="131">
        <v>38</v>
      </c>
      <c r="N16" s="106">
        <v>2.0450312500000001E-2</v>
      </c>
      <c r="O16" s="106">
        <v>1.3633541666666668E-3</v>
      </c>
      <c r="P16" s="106">
        <v>1.2239583333333304E-3</v>
      </c>
      <c r="Q16" s="131">
        <v>12</v>
      </c>
      <c r="R16" s="106">
        <v>4.479185185185186E-2</v>
      </c>
      <c r="S16" s="132">
        <v>37.209148489308561</v>
      </c>
      <c r="T16" s="106">
        <v>4.4912037037037056E-4</v>
      </c>
      <c r="U16" s="131">
        <v>10</v>
      </c>
      <c r="V16" s="106">
        <v>2.8770486111111104E-2</v>
      </c>
      <c r="W16" s="106">
        <v>2.8770486111111106E-3</v>
      </c>
      <c r="X16" s="105">
        <v>9.5685729166666664E-2</v>
      </c>
      <c r="Y16" s="111">
        <f t="shared" si="0"/>
        <v>881</v>
      </c>
      <c r="Z16" s="25"/>
      <c r="AA16" s="25" t="str">
        <f t="shared" si="1"/>
        <v>Domas Bagdonavičius</v>
      </c>
    </row>
    <row r="17" spans="1:27" x14ac:dyDescent="0.25">
      <c r="A17" s="104" t="s">
        <v>899</v>
      </c>
      <c r="B17" s="129" t="s">
        <v>900</v>
      </c>
      <c r="C17" s="121">
        <v>25195</v>
      </c>
      <c r="D17" s="130">
        <v>14</v>
      </c>
      <c r="E17" s="109">
        <v>1</v>
      </c>
      <c r="F17" s="109">
        <v>14</v>
      </c>
      <c r="G17" s="104">
        <v>67</v>
      </c>
      <c r="H17" s="107" t="s">
        <v>901</v>
      </c>
      <c r="I17" s="104" t="s">
        <v>67</v>
      </c>
      <c r="J17" s="104" t="s">
        <v>1590</v>
      </c>
      <c r="K17" s="104" t="s">
        <v>864</v>
      </c>
      <c r="L17" s="104" t="s">
        <v>864</v>
      </c>
      <c r="M17" s="131">
        <v>8</v>
      </c>
      <c r="N17" s="106">
        <v>1.8222488425925925E-2</v>
      </c>
      <c r="O17" s="106">
        <v>1.214832561728395E-3</v>
      </c>
      <c r="P17" s="106">
        <v>9.5722222222222389E-4</v>
      </c>
      <c r="Q17" s="131">
        <v>20</v>
      </c>
      <c r="R17" s="106">
        <v>4.5424953703703697E-2</v>
      </c>
      <c r="S17" s="132">
        <v>36.690552896056687</v>
      </c>
      <c r="T17" s="106">
        <v>4.49618055555559E-4</v>
      </c>
      <c r="U17" s="131">
        <v>23</v>
      </c>
      <c r="V17" s="106">
        <v>3.0719097222222227E-2</v>
      </c>
      <c r="W17" s="106">
        <v>3.0719097222222228E-3</v>
      </c>
      <c r="X17" s="105">
        <v>9.5773379629629632E-2</v>
      </c>
      <c r="Y17" s="111">
        <f t="shared" si="0"/>
        <v>880</v>
      </c>
      <c r="Z17" s="25"/>
      <c r="AA17" s="25" t="str">
        <f t="shared" si="1"/>
        <v>Marko Seppä</v>
      </c>
    </row>
    <row r="18" spans="1:27" x14ac:dyDescent="0.25">
      <c r="A18" s="104" t="s">
        <v>1183</v>
      </c>
      <c r="B18" s="129" t="s">
        <v>1591</v>
      </c>
      <c r="C18" s="121">
        <v>31799</v>
      </c>
      <c r="D18" s="130">
        <v>15</v>
      </c>
      <c r="E18" s="109" t="s">
        <v>864</v>
      </c>
      <c r="F18" s="109">
        <v>15</v>
      </c>
      <c r="G18" s="104">
        <v>98</v>
      </c>
      <c r="H18" s="107" t="s">
        <v>864</v>
      </c>
      <c r="I18" s="104" t="s">
        <v>67</v>
      </c>
      <c r="J18" s="104" t="s">
        <v>17</v>
      </c>
      <c r="K18" s="104" t="s">
        <v>905</v>
      </c>
      <c r="L18" s="104">
        <v>861</v>
      </c>
      <c r="M18" s="131">
        <v>4</v>
      </c>
      <c r="N18" s="106">
        <v>1.7616516203703702E-2</v>
      </c>
      <c r="O18" s="106">
        <v>1.1744344135802467E-3</v>
      </c>
      <c r="P18" s="106">
        <v>1.1568287037037051E-3</v>
      </c>
      <c r="Q18" s="131">
        <v>19</v>
      </c>
      <c r="R18" s="106">
        <v>4.5402465277777776E-2</v>
      </c>
      <c r="S18" s="132">
        <v>36.708726199553226</v>
      </c>
      <c r="T18" s="106">
        <v>4.3295138888889417E-4</v>
      </c>
      <c r="U18" s="131">
        <v>31</v>
      </c>
      <c r="V18" s="106">
        <v>3.143506944444445E-2</v>
      </c>
      <c r="W18" s="106">
        <v>3.1435069444444449E-3</v>
      </c>
      <c r="X18" s="105">
        <v>9.604383101851853E-2</v>
      </c>
      <c r="Y18" s="111">
        <f t="shared" si="0"/>
        <v>878</v>
      </c>
      <c r="Z18" s="25"/>
      <c r="AA18" s="25" t="str">
        <f t="shared" si="1"/>
        <v>Kasparas Žiūraitis</v>
      </c>
    </row>
    <row r="19" spans="1:27" x14ac:dyDescent="0.25">
      <c r="A19" s="104" t="s">
        <v>906</v>
      </c>
      <c r="B19" s="129" t="s">
        <v>1592</v>
      </c>
      <c r="C19" s="121">
        <v>31898</v>
      </c>
      <c r="D19" s="130">
        <v>16</v>
      </c>
      <c r="E19" s="109" t="s">
        <v>864</v>
      </c>
      <c r="F19" s="109">
        <v>16</v>
      </c>
      <c r="G19" s="104">
        <v>10</v>
      </c>
      <c r="H19" s="107" t="s">
        <v>864</v>
      </c>
      <c r="I19" s="104" t="s">
        <v>67</v>
      </c>
      <c r="J19" s="104" t="s">
        <v>864</v>
      </c>
      <c r="K19" s="104" t="s">
        <v>112</v>
      </c>
      <c r="L19" s="104">
        <v>860</v>
      </c>
      <c r="M19" s="131">
        <v>61</v>
      </c>
      <c r="N19" s="106">
        <v>2.2040011574074075E-2</v>
      </c>
      <c r="O19" s="106">
        <v>1.4693341049382717E-3</v>
      </c>
      <c r="P19" s="106">
        <v>9.4583333333333325E-4</v>
      </c>
      <c r="Q19" s="131">
        <v>3</v>
      </c>
      <c r="R19" s="106">
        <v>4.1899074074074075E-2</v>
      </c>
      <c r="S19" s="132">
        <v>39.778126450244187</v>
      </c>
      <c r="T19" s="106">
        <v>4.8067129629629501E-4</v>
      </c>
      <c r="U19" s="131">
        <v>24</v>
      </c>
      <c r="V19" s="106">
        <v>3.073668981481481E-2</v>
      </c>
      <c r="W19" s="106">
        <v>3.073668981481481E-3</v>
      </c>
      <c r="X19" s="105">
        <v>9.6102280092592585E-2</v>
      </c>
      <c r="Y19" s="111">
        <f t="shared" si="0"/>
        <v>877</v>
      </c>
      <c r="Z19" s="25"/>
      <c r="AA19" s="25" t="str">
        <f t="shared" si="1"/>
        <v>Marius Bernatonis</v>
      </c>
    </row>
    <row r="20" spans="1:27" x14ac:dyDescent="0.25">
      <c r="A20" s="104" t="s">
        <v>1593</v>
      </c>
      <c r="B20" s="129" t="s">
        <v>1594</v>
      </c>
      <c r="C20" s="121">
        <v>32001</v>
      </c>
      <c r="D20" s="130">
        <v>17</v>
      </c>
      <c r="E20" s="109" t="s">
        <v>864</v>
      </c>
      <c r="F20" s="109">
        <v>17</v>
      </c>
      <c r="G20" s="104">
        <v>102</v>
      </c>
      <c r="H20" s="107" t="s">
        <v>864</v>
      </c>
      <c r="I20" s="104" t="s">
        <v>67</v>
      </c>
      <c r="J20" s="104" t="s">
        <v>1595</v>
      </c>
      <c r="K20" s="104" t="s">
        <v>1596</v>
      </c>
      <c r="L20" s="104">
        <v>850</v>
      </c>
      <c r="M20" s="131">
        <v>9</v>
      </c>
      <c r="N20" s="106">
        <v>1.8289895833333333E-2</v>
      </c>
      <c r="O20" s="106">
        <v>1.2193263888888889E-3</v>
      </c>
      <c r="P20" s="106">
        <v>1.5899305555555562E-3</v>
      </c>
      <c r="Q20" s="131">
        <v>24</v>
      </c>
      <c r="R20" s="106">
        <v>4.6060023148148145E-2</v>
      </c>
      <c r="S20" s="132">
        <v>36.18466845546245</v>
      </c>
      <c r="T20" s="106">
        <v>9.8657407407407027E-4</v>
      </c>
      <c r="U20" s="131">
        <v>17</v>
      </c>
      <c r="V20" s="106">
        <v>3.0056793981481492E-2</v>
      </c>
      <c r="W20" s="106">
        <v>3.0056793981481492E-3</v>
      </c>
      <c r="X20" s="105">
        <v>9.6983217592592597E-2</v>
      </c>
      <c r="Y20" s="111">
        <f t="shared" si="0"/>
        <v>869</v>
      </c>
      <c r="Z20" s="25"/>
      <c r="AA20" s="25" t="str">
        <f t="shared" si="1"/>
        <v>Eduards Ginters</v>
      </c>
    </row>
    <row r="21" spans="1:27" x14ac:dyDescent="0.25">
      <c r="A21" s="104" t="s">
        <v>1597</v>
      </c>
      <c r="B21" s="129" t="s">
        <v>1598</v>
      </c>
      <c r="C21" s="121">
        <v>32829</v>
      </c>
      <c r="D21" s="130">
        <v>18</v>
      </c>
      <c r="E21" s="109" t="s">
        <v>864</v>
      </c>
      <c r="F21" s="109">
        <v>18</v>
      </c>
      <c r="G21" s="104">
        <v>64</v>
      </c>
      <c r="H21" s="107" t="s">
        <v>864</v>
      </c>
      <c r="I21" s="104" t="s">
        <v>67</v>
      </c>
      <c r="J21" s="104" t="s">
        <v>8</v>
      </c>
      <c r="K21" s="104" t="s">
        <v>710</v>
      </c>
      <c r="L21" s="104">
        <v>845</v>
      </c>
      <c r="M21" s="131">
        <v>41</v>
      </c>
      <c r="N21" s="106">
        <v>2.0800925925925928E-2</v>
      </c>
      <c r="O21" s="106">
        <v>1.3867283950617284E-3</v>
      </c>
      <c r="P21" s="106">
        <v>8.0552083333332997E-4</v>
      </c>
      <c r="Q21" s="131">
        <v>13</v>
      </c>
      <c r="R21" s="106">
        <v>4.483822916666666E-2</v>
      </c>
      <c r="S21" s="132">
        <v>37.170662125650786</v>
      </c>
      <c r="T21" s="106">
        <v>3.6435185185185182E-4</v>
      </c>
      <c r="U21" s="131">
        <v>20</v>
      </c>
      <c r="V21" s="106">
        <v>3.0622372685185195E-2</v>
      </c>
      <c r="W21" s="106">
        <v>3.0622372685185197E-3</v>
      </c>
      <c r="X21" s="105">
        <v>9.7431400462962961E-2</v>
      </c>
      <c r="Y21" s="111">
        <f t="shared" si="0"/>
        <v>865</v>
      </c>
      <c r="Z21" s="25"/>
      <c r="AA21" s="25" t="str">
        <f t="shared" si="1"/>
        <v>Adas Ridikas</v>
      </c>
    </row>
    <row r="22" spans="1:27" x14ac:dyDescent="0.25">
      <c r="A22" s="104" t="s">
        <v>919</v>
      </c>
      <c r="B22" s="129" t="s">
        <v>920</v>
      </c>
      <c r="C22" s="121">
        <v>30625</v>
      </c>
      <c r="D22" s="130">
        <v>19</v>
      </c>
      <c r="E22" s="109" t="s">
        <v>864</v>
      </c>
      <c r="F22" s="109">
        <v>19</v>
      </c>
      <c r="G22" s="104">
        <v>50</v>
      </c>
      <c r="H22" s="107" t="s">
        <v>864</v>
      </c>
      <c r="I22" s="104" t="s">
        <v>67</v>
      </c>
      <c r="J22" s="104" t="s">
        <v>8</v>
      </c>
      <c r="K22" s="104" t="s">
        <v>875</v>
      </c>
      <c r="L22" s="104">
        <v>841</v>
      </c>
      <c r="M22" s="131">
        <v>20</v>
      </c>
      <c r="N22" s="106">
        <v>1.9857407407407407E-2</v>
      </c>
      <c r="O22" s="106">
        <v>1.3238271604938271E-3</v>
      </c>
      <c r="P22" s="106">
        <v>8.7068287037037062E-4</v>
      </c>
      <c r="Q22" s="131">
        <v>23</v>
      </c>
      <c r="R22" s="106">
        <v>4.5818055555555556E-2</v>
      </c>
      <c r="S22" s="132">
        <v>36.375761617508871</v>
      </c>
      <c r="T22" s="106">
        <v>6.1256944444444683E-4</v>
      </c>
      <c r="U22" s="131">
        <v>19</v>
      </c>
      <c r="V22" s="106">
        <v>3.0580057870370367E-2</v>
      </c>
      <c r="W22" s="106">
        <v>3.0580057870370366E-3</v>
      </c>
      <c r="X22" s="105">
        <v>9.7738773148148148E-2</v>
      </c>
      <c r="Y22" s="111">
        <f t="shared" si="0"/>
        <v>863</v>
      </c>
      <c r="Z22" s="25"/>
      <c r="AA22" s="25" t="str">
        <f t="shared" si="1"/>
        <v>Povilas Kvajauskas</v>
      </c>
    </row>
    <row r="23" spans="1:27" x14ac:dyDescent="0.25">
      <c r="A23" s="104" t="s">
        <v>902</v>
      </c>
      <c r="B23" s="129" t="s">
        <v>1272</v>
      </c>
      <c r="C23" s="121">
        <v>31254</v>
      </c>
      <c r="D23" s="130">
        <v>20</v>
      </c>
      <c r="E23" s="109" t="s">
        <v>864</v>
      </c>
      <c r="F23" s="109">
        <v>1</v>
      </c>
      <c r="G23" s="104">
        <v>4</v>
      </c>
      <c r="H23" s="107" t="s">
        <v>864</v>
      </c>
      <c r="I23" s="104" t="s">
        <v>71</v>
      </c>
      <c r="J23" s="104" t="s">
        <v>8</v>
      </c>
      <c r="K23" s="104" t="s">
        <v>710</v>
      </c>
      <c r="L23" s="104">
        <v>835</v>
      </c>
      <c r="M23" s="131">
        <v>29</v>
      </c>
      <c r="N23" s="106">
        <v>2.0051701388888888E-2</v>
      </c>
      <c r="O23" s="106">
        <v>1.3367800925925925E-3</v>
      </c>
      <c r="P23" s="106">
        <v>1.0783912037037047E-3</v>
      </c>
      <c r="Q23" s="131">
        <v>22</v>
      </c>
      <c r="R23" s="106">
        <v>4.5735069444444443E-2</v>
      </c>
      <c r="S23" s="132">
        <v>36.441765299847404</v>
      </c>
      <c r="T23" s="106">
        <v>5.4502314814815211E-4</v>
      </c>
      <c r="U23" s="131">
        <v>25</v>
      </c>
      <c r="V23" s="106">
        <v>3.0795057870370374E-2</v>
      </c>
      <c r="W23" s="106">
        <v>3.0795057870370373E-3</v>
      </c>
      <c r="X23" s="105">
        <v>9.8205243055555558E-2</v>
      </c>
      <c r="Y23" s="111">
        <f t="shared" si="0"/>
        <v>859</v>
      </c>
      <c r="Z23" s="25"/>
      <c r="AA23" s="25" t="str">
        <f t="shared" si="1"/>
        <v>Inga Aukselytė</v>
      </c>
    </row>
    <row r="24" spans="1:27" x14ac:dyDescent="0.25">
      <c r="A24" s="104" t="s">
        <v>934</v>
      </c>
      <c r="B24" s="129" t="s">
        <v>935</v>
      </c>
      <c r="C24" s="121">
        <v>28391</v>
      </c>
      <c r="D24" s="130">
        <v>21</v>
      </c>
      <c r="E24" s="109">
        <v>3</v>
      </c>
      <c r="F24" s="109">
        <v>20</v>
      </c>
      <c r="G24" s="104">
        <v>55</v>
      </c>
      <c r="H24" s="107" t="s">
        <v>889</v>
      </c>
      <c r="I24" s="104" t="s">
        <v>67</v>
      </c>
      <c r="J24" s="104" t="s">
        <v>8</v>
      </c>
      <c r="K24" s="104" t="s">
        <v>875</v>
      </c>
      <c r="L24" s="104" t="s">
        <v>864</v>
      </c>
      <c r="M24" s="131">
        <v>16</v>
      </c>
      <c r="N24" s="106">
        <v>1.9718865740740742E-2</v>
      </c>
      <c r="O24" s="106">
        <v>1.314591049382716E-3</v>
      </c>
      <c r="P24" s="106">
        <v>1.8466087962962958E-3</v>
      </c>
      <c r="Q24" s="131">
        <v>33</v>
      </c>
      <c r="R24" s="106">
        <v>4.7279930555555544E-2</v>
      </c>
      <c r="S24" s="132">
        <v>35.251038804049763</v>
      </c>
      <c r="T24" s="106">
        <v>1.2995833333333401E-3</v>
      </c>
      <c r="U24" s="131">
        <v>12</v>
      </c>
      <c r="V24" s="106">
        <v>2.894667824074075E-2</v>
      </c>
      <c r="W24" s="106">
        <v>2.8946678240740751E-3</v>
      </c>
      <c r="X24" s="105">
        <v>9.9091666666666675E-2</v>
      </c>
      <c r="Y24" s="111">
        <f t="shared" si="0"/>
        <v>851</v>
      </c>
      <c r="Z24" s="25"/>
      <c r="AA24" s="25" t="str">
        <f t="shared" si="1"/>
        <v>Evaldas Morkūnas</v>
      </c>
    </row>
    <row r="25" spans="1:27" x14ac:dyDescent="0.25">
      <c r="A25" s="104" t="s">
        <v>1079</v>
      </c>
      <c r="B25" s="129" t="s">
        <v>1599</v>
      </c>
      <c r="C25" s="121">
        <v>30148</v>
      </c>
      <c r="D25" s="130">
        <v>22</v>
      </c>
      <c r="E25" s="109" t="s">
        <v>864</v>
      </c>
      <c r="F25" s="109">
        <v>21</v>
      </c>
      <c r="G25" s="104">
        <v>65</v>
      </c>
      <c r="H25" s="107" t="s">
        <v>864</v>
      </c>
      <c r="I25" s="104" t="s">
        <v>67</v>
      </c>
      <c r="J25" s="104" t="s">
        <v>8</v>
      </c>
      <c r="K25" s="104" t="s">
        <v>875</v>
      </c>
      <c r="L25" s="104" t="s">
        <v>864</v>
      </c>
      <c r="M25" s="131">
        <v>64</v>
      </c>
      <c r="N25" s="106">
        <v>2.2251539351851854E-2</v>
      </c>
      <c r="O25" s="106">
        <v>1.4834359567901237E-3</v>
      </c>
      <c r="P25" s="106">
        <v>1.4045949074074048E-3</v>
      </c>
      <c r="Q25" s="131">
        <v>4</v>
      </c>
      <c r="R25" s="106">
        <v>4.2136956018518523E-2</v>
      </c>
      <c r="S25" s="132">
        <v>39.553561152689653</v>
      </c>
      <c r="T25" s="106">
        <v>5.5690972222222079E-4</v>
      </c>
      <c r="U25" s="131">
        <v>41</v>
      </c>
      <c r="V25" s="106">
        <v>3.3040393518518521E-2</v>
      </c>
      <c r="W25" s="106">
        <v>3.3040393518518523E-3</v>
      </c>
      <c r="X25" s="105">
        <v>9.9390393518518527E-2</v>
      </c>
      <c r="Y25" s="111">
        <f t="shared" si="0"/>
        <v>848</v>
      </c>
      <c r="Z25" s="25"/>
      <c r="AA25" s="25" t="str">
        <f t="shared" si="1"/>
        <v>Mindaugas Rudys</v>
      </c>
    </row>
    <row r="26" spans="1:27" x14ac:dyDescent="0.25">
      <c r="A26" s="104" t="s">
        <v>911</v>
      </c>
      <c r="B26" s="129" t="s">
        <v>912</v>
      </c>
      <c r="C26" s="121">
        <v>30588</v>
      </c>
      <c r="D26" s="130">
        <v>23</v>
      </c>
      <c r="E26" s="109" t="s">
        <v>864</v>
      </c>
      <c r="F26" s="109">
        <v>22</v>
      </c>
      <c r="G26" s="104">
        <v>39</v>
      </c>
      <c r="H26" s="107" t="s">
        <v>864</v>
      </c>
      <c r="I26" s="104" t="s">
        <v>67</v>
      </c>
      <c r="J26" s="104" t="s">
        <v>8</v>
      </c>
      <c r="K26" s="104" t="s">
        <v>710</v>
      </c>
      <c r="L26" s="104" t="s">
        <v>864</v>
      </c>
      <c r="M26" s="131">
        <v>27</v>
      </c>
      <c r="N26" s="106">
        <v>1.9991666666666668E-2</v>
      </c>
      <c r="O26" s="106">
        <v>1.3327777777777778E-3</v>
      </c>
      <c r="P26" s="106">
        <v>1.3318634259259256E-3</v>
      </c>
      <c r="Q26" s="131">
        <v>34</v>
      </c>
      <c r="R26" s="106">
        <v>4.7364814814814804E-2</v>
      </c>
      <c r="S26" s="132">
        <v>35.187864096649342</v>
      </c>
      <c r="T26" s="106">
        <v>5.2025462962965174E-4</v>
      </c>
      <c r="U26" s="131">
        <v>18</v>
      </c>
      <c r="V26" s="106">
        <v>3.0322152777777778E-2</v>
      </c>
      <c r="W26" s="106">
        <v>3.0322152777777778E-3</v>
      </c>
      <c r="X26" s="105">
        <v>9.9530752314814827E-2</v>
      </c>
      <c r="Y26" s="111">
        <f t="shared" si="0"/>
        <v>847</v>
      </c>
      <c r="Z26" s="25"/>
      <c r="AA26" s="25" t="str">
        <f t="shared" si="1"/>
        <v>Aleksej Kaminskij</v>
      </c>
    </row>
    <row r="27" spans="1:27" x14ac:dyDescent="0.25">
      <c r="A27" s="104" t="s">
        <v>925</v>
      </c>
      <c r="B27" s="129" t="s">
        <v>1600</v>
      </c>
      <c r="C27" s="121">
        <v>30341</v>
      </c>
      <c r="D27" s="130">
        <v>24</v>
      </c>
      <c r="E27" s="109" t="s">
        <v>864</v>
      </c>
      <c r="F27" s="109">
        <v>23</v>
      </c>
      <c r="G27" s="104">
        <v>14</v>
      </c>
      <c r="H27" s="107" t="s">
        <v>864</v>
      </c>
      <c r="I27" s="104" t="s">
        <v>67</v>
      </c>
      <c r="J27" s="104" t="s">
        <v>8</v>
      </c>
      <c r="K27" s="104" t="s">
        <v>1601</v>
      </c>
      <c r="L27" s="104">
        <v>816</v>
      </c>
      <c r="M27" s="131">
        <v>74</v>
      </c>
      <c r="N27" s="106">
        <v>2.295798611111111E-2</v>
      </c>
      <c r="O27" s="106">
        <v>1.5305324074074075E-3</v>
      </c>
      <c r="P27" s="106">
        <v>1.001701388888894E-3</v>
      </c>
      <c r="Q27" s="131">
        <v>25</v>
      </c>
      <c r="R27" s="106">
        <v>4.6620752314814801E-2</v>
      </c>
      <c r="S27" s="132">
        <v>35.749458854979601</v>
      </c>
      <c r="T27" s="106">
        <v>8.8622685185185679E-4</v>
      </c>
      <c r="U27" s="131">
        <v>8</v>
      </c>
      <c r="V27" s="106">
        <v>2.8386342592592595E-2</v>
      </c>
      <c r="W27" s="106">
        <v>2.8386342592592595E-3</v>
      </c>
      <c r="X27" s="105">
        <v>9.9853009259259259E-2</v>
      </c>
      <c r="Y27" s="111">
        <f t="shared" si="0"/>
        <v>844</v>
      </c>
      <c r="Z27" s="25"/>
      <c r="AA27" s="25" t="str">
        <f t="shared" si="1"/>
        <v>Egidijus Buožys</v>
      </c>
    </row>
    <row r="28" spans="1:27" x14ac:dyDescent="0.25">
      <c r="A28" s="104" t="s">
        <v>894</v>
      </c>
      <c r="B28" s="129" t="s">
        <v>1602</v>
      </c>
      <c r="C28" s="121">
        <v>31381</v>
      </c>
      <c r="D28" s="130">
        <v>25</v>
      </c>
      <c r="E28" s="109" t="s">
        <v>864</v>
      </c>
      <c r="F28" s="109">
        <v>24</v>
      </c>
      <c r="G28" s="104">
        <v>100</v>
      </c>
      <c r="H28" s="107" t="s">
        <v>864</v>
      </c>
      <c r="I28" s="104" t="s">
        <v>67</v>
      </c>
      <c r="J28" s="104" t="s">
        <v>17</v>
      </c>
      <c r="K28" s="104" t="s">
        <v>1603</v>
      </c>
      <c r="L28" s="104">
        <v>814</v>
      </c>
      <c r="M28" s="131">
        <v>28</v>
      </c>
      <c r="N28" s="106">
        <v>2.0026041666666664E-2</v>
      </c>
      <c r="O28" s="106">
        <v>1.3350694444444443E-3</v>
      </c>
      <c r="P28" s="106">
        <v>3.882291666666704E-4</v>
      </c>
      <c r="Q28" s="131">
        <v>21</v>
      </c>
      <c r="R28" s="106">
        <v>4.556574074074074E-2</v>
      </c>
      <c r="S28" s="132">
        <v>36.577188027067123</v>
      </c>
      <c r="T28" s="106">
        <v>4.178240740740774E-4</v>
      </c>
      <c r="U28" s="131">
        <v>47</v>
      </c>
      <c r="V28" s="106">
        <v>3.3593333333333336E-2</v>
      </c>
      <c r="W28" s="106">
        <v>3.3593333333333335E-3</v>
      </c>
      <c r="X28" s="105">
        <v>9.9991168981481485E-2</v>
      </c>
      <c r="Y28" s="111">
        <f t="shared" si="0"/>
        <v>843</v>
      </c>
      <c r="Z28" s="25"/>
      <c r="AA28" s="25" t="str">
        <f t="shared" si="1"/>
        <v>Justas Volungevičius</v>
      </c>
    </row>
    <row r="29" spans="1:27" x14ac:dyDescent="0.25">
      <c r="A29" s="104" t="s">
        <v>932</v>
      </c>
      <c r="B29" s="129" t="s">
        <v>933</v>
      </c>
      <c r="C29" s="121">
        <v>31003</v>
      </c>
      <c r="D29" s="130">
        <v>26</v>
      </c>
      <c r="E29" s="109" t="s">
        <v>864</v>
      </c>
      <c r="F29" s="109">
        <v>25</v>
      </c>
      <c r="G29" s="104">
        <v>21</v>
      </c>
      <c r="H29" s="107" t="s">
        <v>864</v>
      </c>
      <c r="I29" s="104" t="s">
        <v>67</v>
      </c>
      <c r="J29" s="104" t="s">
        <v>78</v>
      </c>
      <c r="K29" s="104" t="s">
        <v>710</v>
      </c>
      <c r="L29" s="104" t="s">
        <v>864</v>
      </c>
      <c r="M29" s="131">
        <v>33</v>
      </c>
      <c r="N29" s="106">
        <v>2.0161458333333333E-2</v>
      </c>
      <c r="O29" s="106">
        <v>1.3440972222222222E-3</v>
      </c>
      <c r="P29" s="106">
        <v>8.90775462962963E-4</v>
      </c>
      <c r="Q29" s="131">
        <v>36</v>
      </c>
      <c r="R29" s="106">
        <v>4.747875E-2</v>
      </c>
      <c r="S29" s="132">
        <v>35.103423461373076</v>
      </c>
      <c r="T29" s="106">
        <v>5.1006944444444147E-4</v>
      </c>
      <c r="U29" s="131">
        <v>29</v>
      </c>
      <c r="V29" s="106">
        <v>3.1227500000000005E-2</v>
      </c>
      <c r="W29" s="106">
        <v>3.1227500000000005E-3</v>
      </c>
      <c r="X29" s="105">
        <v>0.10026855324074074</v>
      </c>
      <c r="Y29" s="111">
        <f t="shared" si="0"/>
        <v>841</v>
      </c>
      <c r="Z29" s="25"/>
      <c r="AA29" s="25" t="str">
        <f t="shared" si="1"/>
        <v>Arvydas Čiužas</v>
      </c>
    </row>
    <row r="30" spans="1:27" x14ac:dyDescent="0.25">
      <c r="A30" s="104" t="s">
        <v>922</v>
      </c>
      <c r="B30" s="129" t="s">
        <v>923</v>
      </c>
      <c r="C30" s="121">
        <v>29513</v>
      </c>
      <c r="D30" s="130">
        <v>27</v>
      </c>
      <c r="E30" s="109" t="s">
        <v>864</v>
      </c>
      <c r="F30" s="109">
        <v>26</v>
      </c>
      <c r="G30" s="104">
        <v>94</v>
      </c>
      <c r="H30" s="107" t="s">
        <v>864</v>
      </c>
      <c r="I30" s="104" t="s">
        <v>67</v>
      </c>
      <c r="J30" s="104" t="s">
        <v>8</v>
      </c>
      <c r="K30" s="104" t="s">
        <v>924</v>
      </c>
      <c r="L30" s="104">
        <v>809</v>
      </c>
      <c r="M30" s="131">
        <v>24</v>
      </c>
      <c r="N30" s="106">
        <v>1.9907291666666667E-2</v>
      </c>
      <c r="O30" s="106">
        <v>1.3271527777777778E-3</v>
      </c>
      <c r="P30" s="106">
        <v>1.1297800925925937E-3</v>
      </c>
      <c r="Q30" s="131">
        <v>29</v>
      </c>
      <c r="R30" s="106">
        <v>4.7071030092592586E-2</v>
      </c>
      <c r="S30" s="132">
        <v>35.40748233867405</v>
      </c>
      <c r="T30" s="106">
        <v>6.3452546296298429E-4</v>
      </c>
      <c r="U30" s="131">
        <v>33</v>
      </c>
      <c r="V30" s="106">
        <v>3.166909722222222E-2</v>
      </c>
      <c r="W30" s="106">
        <v>3.166909722222222E-3</v>
      </c>
      <c r="X30" s="105">
        <v>0.10041172453703705</v>
      </c>
      <c r="Y30" s="111">
        <f t="shared" si="0"/>
        <v>840</v>
      </c>
      <c r="Z30" s="25"/>
      <c r="AA30" s="25" t="str">
        <f t="shared" si="1"/>
        <v>Audrius Žakas</v>
      </c>
    </row>
    <row r="31" spans="1:27" x14ac:dyDescent="0.25">
      <c r="A31" s="104" t="s">
        <v>906</v>
      </c>
      <c r="B31" s="129" t="s">
        <v>1048</v>
      </c>
      <c r="C31" s="121">
        <v>36493</v>
      </c>
      <c r="D31" s="130">
        <v>28</v>
      </c>
      <c r="E31" s="109" t="s">
        <v>864</v>
      </c>
      <c r="F31" s="109">
        <v>27</v>
      </c>
      <c r="G31" s="104">
        <v>70</v>
      </c>
      <c r="H31" s="107" t="s">
        <v>864</v>
      </c>
      <c r="I31" s="104" t="s">
        <v>67</v>
      </c>
      <c r="J31" s="104" t="s">
        <v>82</v>
      </c>
      <c r="K31" s="104" t="s">
        <v>1049</v>
      </c>
      <c r="L31" s="104">
        <v>800</v>
      </c>
      <c r="M31" s="131">
        <v>7</v>
      </c>
      <c r="N31" s="106">
        <v>1.7981944444444443E-2</v>
      </c>
      <c r="O31" s="106">
        <v>1.1987962962962963E-3</v>
      </c>
      <c r="P31" s="106">
        <v>1.5802430555555587E-3</v>
      </c>
      <c r="Q31" s="131">
        <v>32</v>
      </c>
      <c r="R31" s="106">
        <v>4.7208564814814814E-2</v>
      </c>
      <c r="S31" s="132">
        <v>35.304328212571285</v>
      </c>
      <c r="T31" s="106">
        <v>8.3896990740740807E-4</v>
      </c>
      <c r="U31" s="131">
        <v>46</v>
      </c>
      <c r="V31" s="106">
        <v>3.3568634259259253E-2</v>
      </c>
      <c r="W31" s="106">
        <v>3.3568634259259255E-3</v>
      </c>
      <c r="X31" s="105">
        <v>0.10117835648148148</v>
      </c>
      <c r="Y31" s="111">
        <f t="shared" si="0"/>
        <v>833</v>
      </c>
      <c r="Z31" s="25"/>
      <c r="AA31" s="25" t="str">
        <f t="shared" si="1"/>
        <v>Marius Skaisgirys</v>
      </c>
    </row>
    <row r="32" spans="1:27" x14ac:dyDescent="0.25">
      <c r="A32" s="104" t="s">
        <v>906</v>
      </c>
      <c r="B32" s="129" t="s">
        <v>907</v>
      </c>
      <c r="C32" s="121">
        <v>33903</v>
      </c>
      <c r="D32" s="130">
        <v>29</v>
      </c>
      <c r="E32" s="109" t="s">
        <v>864</v>
      </c>
      <c r="F32" s="109">
        <v>28</v>
      </c>
      <c r="G32" s="104">
        <v>72</v>
      </c>
      <c r="H32" s="107" t="s">
        <v>864</v>
      </c>
      <c r="I32" s="104" t="s">
        <v>67</v>
      </c>
      <c r="J32" s="104" t="s">
        <v>908</v>
      </c>
      <c r="K32" s="104" t="s">
        <v>710</v>
      </c>
      <c r="L32" s="104" t="s">
        <v>864</v>
      </c>
      <c r="M32" s="131">
        <v>22</v>
      </c>
      <c r="N32" s="106">
        <v>1.9904247685185183E-2</v>
      </c>
      <c r="O32" s="106">
        <v>1.3269498456790121E-3</v>
      </c>
      <c r="P32" s="106">
        <v>1.6322106481481483E-3</v>
      </c>
      <c r="Q32" s="131">
        <v>49</v>
      </c>
      <c r="R32" s="106">
        <v>4.9065659722222224E-2</v>
      </c>
      <c r="S32" s="132">
        <v>33.968088396288699</v>
      </c>
      <c r="T32" s="106">
        <v>7.7638888888888202E-4</v>
      </c>
      <c r="U32" s="131">
        <v>16</v>
      </c>
      <c r="V32" s="106">
        <v>2.9893865740740752E-2</v>
      </c>
      <c r="W32" s="106">
        <v>2.9893865740740753E-3</v>
      </c>
      <c r="X32" s="105">
        <v>0.10127237268518519</v>
      </c>
      <c r="Y32" s="111">
        <f t="shared" si="0"/>
        <v>833</v>
      </c>
      <c r="Z32" s="25"/>
      <c r="AA32" s="25" t="str">
        <f t="shared" si="1"/>
        <v>Marius Skučas</v>
      </c>
    </row>
    <row r="33" spans="1:27" x14ac:dyDescent="0.25">
      <c r="A33" s="104" t="s">
        <v>876</v>
      </c>
      <c r="B33" s="129" t="s">
        <v>1604</v>
      </c>
      <c r="C33" s="121">
        <v>31406</v>
      </c>
      <c r="D33" s="130">
        <v>30</v>
      </c>
      <c r="E33" s="109" t="s">
        <v>864</v>
      </c>
      <c r="F33" s="109">
        <v>29</v>
      </c>
      <c r="G33" s="104">
        <v>25</v>
      </c>
      <c r="H33" s="107" t="s">
        <v>864</v>
      </c>
      <c r="I33" s="104" t="s">
        <v>67</v>
      </c>
      <c r="J33" s="104" t="s">
        <v>8</v>
      </c>
      <c r="K33" s="104" t="s">
        <v>864</v>
      </c>
      <c r="L33" s="104" t="s">
        <v>864</v>
      </c>
      <c r="M33" s="131">
        <v>21</v>
      </c>
      <c r="N33" s="106">
        <v>1.9873923611111111E-2</v>
      </c>
      <c r="O33" s="106">
        <v>1.3249282407407407E-3</v>
      </c>
      <c r="P33" s="106">
        <v>7.0578703703703949E-4</v>
      </c>
      <c r="Q33" s="131">
        <v>17</v>
      </c>
      <c r="R33" s="106">
        <v>4.5242129629629632E-2</v>
      </c>
      <c r="S33" s="132">
        <v>36.838819929801581</v>
      </c>
      <c r="T33" s="106">
        <v>7.8351851851851673E-4</v>
      </c>
      <c r="U33" s="131">
        <v>61</v>
      </c>
      <c r="V33" s="106">
        <v>3.474819444444445E-2</v>
      </c>
      <c r="W33" s="106">
        <v>3.4748194444444449E-3</v>
      </c>
      <c r="X33" s="105">
        <v>0.10135355324074075</v>
      </c>
      <c r="Y33" s="111">
        <f t="shared" si="0"/>
        <v>832</v>
      </c>
      <c r="Z33" s="25"/>
      <c r="AA33" s="25" t="str">
        <f t="shared" si="1"/>
        <v>Laurynas Dovydaitis</v>
      </c>
    </row>
    <row r="34" spans="1:27" x14ac:dyDescent="0.25">
      <c r="A34" s="104" t="s">
        <v>1605</v>
      </c>
      <c r="B34" s="129" t="s">
        <v>1606</v>
      </c>
      <c r="C34" s="121">
        <v>26271</v>
      </c>
      <c r="D34" s="130">
        <v>31</v>
      </c>
      <c r="E34" s="109">
        <v>4</v>
      </c>
      <c r="F34" s="109">
        <v>30</v>
      </c>
      <c r="G34" s="104">
        <v>75</v>
      </c>
      <c r="H34" s="107" t="s">
        <v>889</v>
      </c>
      <c r="I34" s="104" t="s">
        <v>67</v>
      </c>
      <c r="J34" s="104" t="s">
        <v>8</v>
      </c>
      <c r="K34" s="104" t="s">
        <v>1162</v>
      </c>
      <c r="L34" s="104">
        <v>795</v>
      </c>
      <c r="M34" s="131">
        <v>76</v>
      </c>
      <c r="N34" s="106">
        <v>2.31653587962963E-2</v>
      </c>
      <c r="O34" s="106">
        <v>1.54435725308642E-3</v>
      </c>
      <c r="P34" s="106">
        <v>9.8637731481481319E-4</v>
      </c>
      <c r="Q34" s="131">
        <v>30</v>
      </c>
      <c r="R34" s="106">
        <v>4.7082719907407408E-2</v>
      </c>
      <c r="S34" s="132">
        <v>35.398691280884442</v>
      </c>
      <c r="T34" s="106">
        <v>8.7530092592592867E-4</v>
      </c>
      <c r="U34" s="131">
        <v>14</v>
      </c>
      <c r="V34" s="106">
        <v>2.946474537037036E-2</v>
      </c>
      <c r="W34" s="106">
        <v>2.9464745370370361E-3</v>
      </c>
      <c r="X34" s="105">
        <v>0.10157450231481481</v>
      </c>
      <c r="Y34" s="111">
        <f t="shared" si="0"/>
        <v>830</v>
      </c>
      <c r="Z34" s="25"/>
      <c r="AA34" s="25" t="str">
        <f t="shared" si="1"/>
        <v>Vidas Staveckas</v>
      </c>
    </row>
    <row r="35" spans="1:27" x14ac:dyDescent="0.25">
      <c r="A35" s="104" t="s">
        <v>1354</v>
      </c>
      <c r="B35" s="129" t="s">
        <v>1607</v>
      </c>
      <c r="C35" s="121">
        <v>31113</v>
      </c>
      <c r="D35" s="130">
        <v>32</v>
      </c>
      <c r="E35" s="109" t="s">
        <v>864</v>
      </c>
      <c r="F35" s="109">
        <v>31</v>
      </c>
      <c r="G35" s="104">
        <v>24</v>
      </c>
      <c r="H35" s="107" t="s">
        <v>864</v>
      </c>
      <c r="I35" s="104" t="s">
        <v>67</v>
      </c>
      <c r="J35" s="104" t="s">
        <v>8</v>
      </c>
      <c r="K35" s="104" t="s">
        <v>1608</v>
      </c>
      <c r="L35" s="104">
        <v>794</v>
      </c>
      <c r="M35" s="131">
        <v>39</v>
      </c>
      <c r="N35" s="106">
        <v>2.0599224537037036E-2</v>
      </c>
      <c r="O35" s="106">
        <v>1.3732816358024689E-3</v>
      </c>
      <c r="P35" s="106">
        <v>1.6569097222222245E-3</v>
      </c>
      <c r="Q35" s="131">
        <v>38</v>
      </c>
      <c r="R35" s="106">
        <v>4.7716122685185172E-2</v>
      </c>
      <c r="S35" s="132">
        <v>34.928794983254804</v>
      </c>
      <c r="T35" s="106">
        <v>6.9348379629630141E-4</v>
      </c>
      <c r="U35" s="131">
        <v>27</v>
      </c>
      <c r="V35" s="106">
        <v>3.0984606481481478E-2</v>
      </c>
      <c r="W35" s="106">
        <v>3.0984606481481479E-3</v>
      </c>
      <c r="X35" s="105">
        <v>0.10165034722222221</v>
      </c>
      <c r="Y35" s="111">
        <f t="shared" si="0"/>
        <v>830</v>
      </c>
      <c r="Z35" s="25"/>
      <c r="AA35" s="25" t="str">
        <f t="shared" si="1"/>
        <v>Karolis Devyžis</v>
      </c>
    </row>
    <row r="36" spans="1:27" x14ac:dyDescent="0.25">
      <c r="A36" s="104" t="s">
        <v>909</v>
      </c>
      <c r="B36" s="129" t="s">
        <v>910</v>
      </c>
      <c r="C36" s="121">
        <v>33475</v>
      </c>
      <c r="D36" s="130">
        <v>33</v>
      </c>
      <c r="E36" s="109" t="s">
        <v>864</v>
      </c>
      <c r="F36" s="109">
        <v>32</v>
      </c>
      <c r="G36" s="104">
        <v>29</v>
      </c>
      <c r="H36" s="107" t="s">
        <v>864</v>
      </c>
      <c r="I36" s="104" t="s">
        <v>67</v>
      </c>
      <c r="J36" s="104" t="s">
        <v>871</v>
      </c>
      <c r="K36" s="104" t="s">
        <v>710</v>
      </c>
      <c r="L36" s="104" t="s">
        <v>864</v>
      </c>
      <c r="M36" s="131">
        <v>30</v>
      </c>
      <c r="N36" s="106">
        <v>2.0077395833333334E-2</v>
      </c>
      <c r="O36" s="106">
        <v>1.3384930555555557E-3</v>
      </c>
      <c r="P36" s="106">
        <v>1.2306712962962957E-3</v>
      </c>
      <c r="Q36" s="131">
        <v>52</v>
      </c>
      <c r="R36" s="106">
        <v>4.9302465277777777E-2</v>
      </c>
      <c r="S36" s="132">
        <v>33.804935661460469</v>
      </c>
      <c r="T36" s="106">
        <v>5.6736111111110876E-4</v>
      </c>
      <c r="U36" s="131">
        <v>22</v>
      </c>
      <c r="V36" s="106">
        <v>3.0682754629629633E-2</v>
      </c>
      <c r="W36" s="106">
        <v>3.0682754629629632E-3</v>
      </c>
      <c r="X36" s="105">
        <v>0.10186064814814814</v>
      </c>
      <c r="Y36" s="111">
        <f t="shared" si="0"/>
        <v>828</v>
      </c>
      <c r="Z36" s="25"/>
      <c r="AA36" s="25" t="str">
        <f t="shared" si="1"/>
        <v>Airidas Gražinskis</v>
      </c>
    </row>
    <row r="37" spans="1:27" x14ac:dyDescent="0.25">
      <c r="A37" s="104" t="s">
        <v>916</v>
      </c>
      <c r="B37" s="129" t="s">
        <v>917</v>
      </c>
      <c r="C37" s="121">
        <v>24524</v>
      </c>
      <c r="D37" s="130">
        <v>34</v>
      </c>
      <c r="E37" s="109">
        <v>2</v>
      </c>
      <c r="F37" s="109">
        <v>33</v>
      </c>
      <c r="G37" s="104">
        <v>44</v>
      </c>
      <c r="H37" s="107" t="s">
        <v>901</v>
      </c>
      <c r="I37" s="104" t="s">
        <v>67</v>
      </c>
      <c r="J37" s="104" t="s">
        <v>17</v>
      </c>
      <c r="K37" s="104" t="s">
        <v>918</v>
      </c>
      <c r="L37" s="104">
        <v>783</v>
      </c>
      <c r="M37" s="131">
        <v>5</v>
      </c>
      <c r="N37" s="106">
        <v>1.7708831018518518E-2</v>
      </c>
      <c r="O37" s="106">
        <v>1.1805887345679013E-3</v>
      </c>
      <c r="P37" s="106">
        <v>6.6817129629629518E-4</v>
      </c>
      <c r="Q37" s="131">
        <v>28</v>
      </c>
      <c r="R37" s="106">
        <v>4.7037430555555551E-2</v>
      </c>
      <c r="S37" s="132">
        <v>35.43277443052888</v>
      </c>
      <c r="T37" s="106">
        <v>5.3587962962962921E-4</v>
      </c>
      <c r="U37" s="131">
        <v>73</v>
      </c>
      <c r="V37" s="106">
        <v>3.6650995370370365E-2</v>
      </c>
      <c r="W37" s="106">
        <v>3.6650995370370366E-3</v>
      </c>
      <c r="X37" s="105">
        <v>0.10260130787037036</v>
      </c>
      <c r="Y37" s="111">
        <f t="shared" si="0"/>
        <v>822</v>
      </c>
      <c r="Z37" s="25"/>
      <c r="AA37" s="25" t="str">
        <f t="shared" si="1"/>
        <v>Rasius Kerbedis</v>
      </c>
    </row>
    <row r="38" spans="1:27" x14ac:dyDescent="0.25">
      <c r="A38" s="104" t="s">
        <v>928</v>
      </c>
      <c r="B38" s="129" t="s">
        <v>929</v>
      </c>
      <c r="C38" s="121">
        <v>29990</v>
      </c>
      <c r="D38" s="130">
        <v>35</v>
      </c>
      <c r="E38" s="109" t="s">
        <v>864</v>
      </c>
      <c r="F38" s="109">
        <v>34</v>
      </c>
      <c r="G38" s="104">
        <v>66</v>
      </c>
      <c r="H38" s="107" t="s">
        <v>864</v>
      </c>
      <c r="I38" s="104" t="s">
        <v>67</v>
      </c>
      <c r="J38" s="104" t="s">
        <v>930</v>
      </c>
      <c r="K38" s="104" t="s">
        <v>931</v>
      </c>
      <c r="L38" s="104">
        <v>782</v>
      </c>
      <c r="M38" s="131">
        <v>37</v>
      </c>
      <c r="N38" s="106">
        <v>2.042681712962963E-2</v>
      </c>
      <c r="O38" s="106">
        <v>1.3617878086419754E-3</v>
      </c>
      <c r="P38" s="106">
        <v>9.9841435185185276E-4</v>
      </c>
      <c r="Q38" s="131">
        <v>41</v>
      </c>
      <c r="R38" s="106">
        <v>4.7932870370370376E-2</v>
      </c>
      <c r="S38" s="132">
        <v>34.770850437050264</v>
      </c>
      <c r="T38" s="106">
        <v>4.8672453703703378E-4</v>
      </c>
      <c r="U38" s="131">
        <v>39</v>
      </c>
      <c r="V38" s="106">
        <v>3.2897037037037044E-2</v>
      </c>
      <c r="W38" s="106">
        <v>3.2897037037037044E-3</v>
      </c>
      <c r="X38" s="105">
        <v>0.10274186342592594</v>
      </c>
      <c r="Y38" s="111">
        <f t="shared" si="0"/>
        <v>821</v>
      </c>
      <c r="Z38" s="25"/>
      <c r="AA38" s="25" t="str">
        <f t="shared" si="1"/>
        <v>Liutauras Šakalis</v>
      </c>
    </row>
    <row r="39" spans="1:27" x14ac:dyDescent="0.25">
      <c r="A39" s="104" t="s">
        <v>890</v>
      </c>
      <c r="B39" s="129" t="s">
        <v>891</v>
      </c>
      <c r="C39" s="121">
        <v>30799</v>
      </c>
      <c r="D39" s="130">
        <v>36</v>
      </c>
      <c r="E39" s="109" t="s">
        <v>864</v>
      </c>
      <c r="F39" s="109">
        <v>35</v>
      </c>
      <c r="G39" s="104">
        <v>80</v>
      </c>
      <c r="H39" s="107" t="s">
        <v>864</v>
      </c>
      <c r="I39" s="104" t="s">
        <v>67</v>
      </c>
      <c r="J39" s="104" t="s">
        <v>78</v>
      </c>
      <c r="K39" s="104" t="s">
        <v>710</v>
      </c>
      <c r="L39" s="104" t="s">
        <v>864</v>
      </c>
      <c r="M39" s="131">
        <v>17</v>
      </c>
      <c r="N39" s="106">
        <v>1.9726041666666666E-2</v>
      </c>
      <c r="O39" s="106">
        <v>1.3150694444444444E-3</v>
      </c>
      <c r="P39" s="106">
        <v>9.7056712962963199E-4</v>
      </c>
      <c r="Q39" s="131">
        <v>15</v>
      </c>
      <c r="R39" s="106">
        <v>4.5068009259259259E-2</v>
      </c>
      <c r="S39" s="132">
        <v>36.981146805907528</v>
      </c>
      <c r="T39" s="106">
        <v>5.6034722222221556E-4</v>
      </c>
      <c r="U39" s="131">
        <v>72</v>
      </c>
      <c r="V39" s="106">
        <v>3.6542199074074078E-2</v>
      </c>
      <c r="W39" s="106">
        <v>3.6542199074074077E-3</v>
      </c>
      <c r="X39" s="105">
        <v>0.10286716435185185</v>
      </c>
      <c r="Y39" s="111">
        <f t="shared" si="0"/>
        <v>820</v>
      </c>
      <c r="Z39" s="25"/>
      <c r="AA39" s="25" t="str">
        <f t="shared" si="1"/>
        <v>Jevgenijus Tolstokorovas</v>
      </c>
    </row>
    <row r="40" spans="1:27" x14ac:dyDescent="0.25">
      <c r="A40" s="104" t="s">
        <v>963</v>
      </c>
      <c r="B40" s="129" t="s">
        <v>1609</v>
      </c>
      <c r="C40" s="121">
        <v>30324</v>
      </c>
      <c r="D40" s="130">
        <v>37</v>
      </c>
      <c r="E40" s="109" t="s">
        <v>864</v>
      </c>
      <c r="F40" s="109">
        <v>36</v>
      </c>
      <c r="G40" s="104">
        <v>12</v>
      </c>
      <c r="H40" s="107" t="s">
        <v>864</v>
      </c>
      <c r="I40" s="104" t="s">
        <v>67</v>
      </c>
      <c r="J40" s="104" t="s">
        <v>8</v>
      </c>
      <c r="K40" s="104" t="s">
        <v>710</v>
      </c>
      <c r="L40" s="104" t="s">
        <v>864</v>
      </c>
      <c r="M40" s="131">
        <v>60</v>
      </c>
      <c r="N40" s="106">
        <v>2.2003275462962962E-2</v>
      </c>
      <c r="O40" s="106">
        <v>1.4668850308641975E-3</v>
      </c>
      <c r="P40" s="106">
        <v>9.5085648148148308E-4</v>
      </c>
      <c r="Q40" s="131">
        <v>37</v>
      </c>
      <c r="R40" s="106">
        <v>4.7523495370370372E-2</v>
      </c>
      <c r="S40" s="132">
        <v>35.070372111260752</v>
      </c>
      <c r="T40" s="106">
        <v>9.8004629629630524E-4</v>
      </c>
      <c r="U40" s="131">
        <v>32</v>
      </c>
      <c r="V40" s="106">
        <v>3.14670949074074E-2</v>
      </c>
      <c r="W40" s="106">
        <v>3.1467094907407398E-3</v>
      </c>
      <c r="X40" s="105">
        <v>0.10292476851851852</v>
      </c>
      <c r="Y40" s="111">
        <f t="shared" si="0"/>
        <v>819</v>
      </c>
      <c r="Z40" s="25"/>
      <c r="AA40" s="25" t="str">
        <f t="shared" si="1"/>
        <v>Tomas Būdvytis</v>
      </c>
    </row>
    <row r="41" spans="1:27" x14ac:dyDescent="0.25">
      <c r="A41" s="104" t="s">
        <v>1610</v>
      </c>
      <c r="B41" s="129" t="s">
        <v>1611</v>
      </c>
      <c r="C41" s="121">
        <v>28895</v>
      </c>
      <c r="D41" s="130">
        <v>38</v>
      </c>
      <c r="E41" s="109" t="s">
        <v>864</v>
      </c>
      <c r="F41" s="109">
        <v>37</v>
      </c>
      <c r="G41" s="104">
        <v>22</v>
      </c>
      <c r="H41" s="107" t="s">
        <v>864</v>
      </c>
      <c r="I41" s="104" t="s">
        <v>67</v>
      </c>
      <c r="J41" s="104" t="s">
        <v>8</v>
      </c>
      <c r="K41" s="104" t="s">
        <v>710</v>
      </c>
      <c r="L41" s="104" t="s">
        <v>864</v>
      </c>
      <c r="M41" s="131">
        <v>23</v>
      </c>
      <c r="N41" s="106">
        <v>1.9907025462962965E-2</v>
      </c>
      <c r="O41" s="106">
        <v>1.3271350308641976E-3</v>
      </c>
      <c r="P41" s="106">
        <v>1.0079861111111088E-3</v>
      </c>
      <c r="Q41" s="131">
        <v>47</v>
      </c>
      <c r="R41" s="106">
        <v>4.8511180555555547E-2</v>
      </c>
      <c r="S41" s="132">
        <v>34.356341106932682</v>
      </c>
      <c r="T41" s="106">
        <v>8.7817129629630397E-4</v>
      </c>
      <c r="U41" s="131">
        <v>36</v>
      </c>
      <c r="V41" s="106">
        <v>3.2626076388888883E-2</v>
      </c>
      <c r="W41" s="106">
        <v>3.2626076388888882E-3</v>
      </c>
      <c r="X41" s="105">
        <v>0.10293043981481481</v>
      </c>
      <c r="Y41" s="111">
        <f t="shared" si="0"/>
        <v>819</v>
      </c>
      <c r="Z41" s="25"/>
      <c r="AA41" s="25" t="str">
        <f t="shared" si="1"/>
        <v>Vytenis Čukauskas</v>
      </c>
    </row>
    <row r="42" spans="1:27" x14ac:dyDescent="0.25">
      <c r="A42" s="104" t="s">
        <v>925</v>
      </c>
      <c r="B42" s="129" t="s">
        <v>961</v>
      </c>
      <c r="C42" s="121">
        <v>27311</v>
      </c>
      <c r="D42" s="130">
        <v>39</v>
      </c>
      <c r="E42" s="109">
        <v>5</v>
      </c>
      <c r="F42" s="109">
        <v>38</v>
      </c>
      <c r="G42" s="104">
        <v>13</v>
      </c>
      <c r="H42" s="107" t="s">
        <v>889</v>
      </c>
      <c r="I42" s="104" t="s">
        <v>67</v>
      </c>
      <c r="J42" s="104" t="s">
        <v>17</v>
      </c>
      <c r="K42" s="104" t="s">
        <v>1612</v>
      </c>
      <c r="L42" s="104">
        <v>775</v>
      </c>
      <c r="M42" s="131">
        <v>47</v>
      </c>
      <c r="N42" s="106">
        <v>2.1215428240740741E-2</v>
      </c>
      <c r="O42" s="106">
        <v>1.4143618827160494E-3</v>
      </c>
      <c r="P42" s="106">
        <v>1.4326851851851861E-3</v>
      </c>
      <c r="Q42" s="131">
        <v>40</v>
      </c>
      <c r="R42" s="106">
        <v>4.7889999999999988E-2</v>
      </c>
      <c r="S42" s="132">
        <v>34.801976752279536</v>
      </c>
      <c r="T42" s="106">
        <v>7.8318287037038026E-4</v>
      </c>
      <c r="U42" s="131">
        <v>34</v>
      </c>
      <c r="V42" s="106">
        <v>3.2006099537037036E-2</v>
      </c>
      <c r="W42" s="106">
        <v>3.2006099537037038E-3</v>
      </c>
      <c r="X42" s="105">
        <v>0.10332739583333334</v>
      </c>
      <c r="Y42" s="111">
        <f t="shared" si="0"/>
        <v>816</v>
      </c>
      <c r="Z42" s="25"/>
      <c r="AA42" s="25" t="str">
        <f t="shared" si="1"/>
        <v>Egidijus Buika</v>
      </c>
    </row>
    <row r="43" spans="1:27" x14ac:dyDescent="0.25">
      <c r="A43" s="104" t="s">
        <v>913</v>
      </c>
      <c r="B43" s="129" t="s">
        <v>914</v>
      </c>
      <c r="C43" s="121">
        <v>30516</v>
      </c>
      <c r="D43" s="130">
        <v>40</v>
      </c>
      <c r="E43" s="109" t="s">
        <v>864</v>
      </c>
      <c r="F43" s="109">
        <v>39</v>
      </c>
      <c r="G43" s="104">
        <v>91</v>
      </c>
      <c r="H43" s="107" t="s">
        <v>864</v>
      </c>
      <c r="I43" s="104" t="s">
        <v>67</v>
      </c>
      <c r="J43" s="104" t="s">
        <v>915</v>
      </c>
      <c r="K43" s="104" t="s">
        <v>710</v>
      </c>
      <c r="L43" s="104" t="s">
        <v>864</v>
      </c>
      <c r="M43" s="131">
        <v>31</v>
      </c>
      <c r="N43" s="106">
        <v>2.0121643518518518E-2</v>
      </c>
      <c r="O43" s="106">
        <v>1.3414429012345679E-3</v>
      </c>
      <c r="P43" s="106">
        <v>1.0532060185185176E-3</v>
      </c>
      <c r="Q43" s="131">
        <v>44</v>
      </c>
      <c r="R43" s="106">
        <v>4.8223958333333344E-2</v>
      </c>
      <c r="S43" s="132">
        <v>34.560967707095791</v>
      </c>
      <c r="T43" s="106">
        <v>7.0975694444443127E-4</v>
      </c>
      <c r="U43" s="131">
        <v>45</v>
      </c>
      <c r="V43" s="106">
        <v>3.3443321759259251E-2</v>
      </c>
      <c r="W43" s="106">
        <v>3.3443321759259251E-3</v>
      </c>
      <c r="X43" s="105">
        <v>0.10355188657407406</v>
      </c>
      <c r="Y43" s="111">
        <f t="shared" si="0"/>
        <v>814</v>
      </c>
      <c r="Z43" s="25"/>
      <c r="AA43" s="25" t="str">
        <f t="shared" si="1"/>
        <v>Vaidas Velutis</v>
      </c>
    </row>
    <row r="44" spans="1:27" x14ac:dyDescent="0.25">
      <c r="A44" s="104" t="s">
        <v>1613</v>
      </c>
      <c r="B44" s="129" t="s">
        <v>1614</v>
      </c>
      <c r="C44" s="121">
        <v>29651</v>
      </c>
      <c r="D44" s="130">
        <v>41</v>
      </c>
      <c r="E44" s="109" t="s">
        <v>864</v>
      </c>
      <c r="F44" s="109">
        <v>40</v>
      </c>
      <c r="G44" s="104">
        <v>40</v>
      </c>
      <c r="H44" s="107" t="s">
        <v>864</v>
      </c>
      <c r="I44" s="104" t="s">
        <v>67</v>
      </c>
      <c r="J44" s="104" t="s">
        <v>8</v>
      </c>
      <c r="K44" s="104" t="s">
        <v>864</v>
      </c>
      <c r="L44" s="104" t="s">
        <v>864</v>
      </c>
      <c r="M44" s="131">
        <v>81</v>
      </c>
      <c r="N44" s="106">
        <v>2.3946608796296297E-2</v>
      </c>
      <c r="O44" s="106">
        <v>1.596440586419753E-3</v>
      </c>
      <c r="P44" s="106">
        <v>9.8993055555555293E-4</v>
      </c>
      <c r="Q44" s="131">
        <v>7</v>
      </c>
      <c r="R44" s="106">
        <v>4.4318206018518519E-2</v>
      </c>
      <c r="S44" s="132">
        <v>37.606817071301222</v>
      </c>
      <c r="T44" s="106">
        <v>1.0368402777777841E-3</v>
      </c>
      <c r="U44" s="131">
        <v>49</v>
      </c>
      <c r="V44" s="106">
        <v>3.3945879629629624E-2</v>
      </c>
      <c r="W44" s="106">
        <v>3.3945879629629625E-3</v>
      </c>
      <c r="X44" s="105">
        <v>0.10423746527777777</v>
      </c>
      <c r="Y44" s="111">
        <f t="shared" si="0"/>
        <v>809</v>
      </c>
      <c r="Z44" s="25"/>
      <c r="AA44" s="25" t="str">
        <f t="shared" si="1"/>
        <v>Rimas Kareiva</v>
      </c>
    </row>
    <row r="45" spans="1:27" x14ac:dyDescent="0.25">
      <c r="A45" s="104" t="s">
        <v>966</v>
      </c>
      <c r="B45" s="129" t="s">
        <v>1615</v>
      </c>
      <c r="C45" s="121">
        <v>29622</v>
      </c>
      <c r="D45" s="130">
        <v>42</v>
      </c>
      <c r="E45" s="109" t="s">
        <v>864</v>
      </c>
      <c r="F45" s="109">
        <v>41</v>
      </c>
      <c r="G45" s="104">
        <v>52</v>
      </c>
      <c r="H45" s="107" t="s">
        <v>864</v>
      </c>
      <c r="I45" s="104" t="s">
        <v>67</v>
      </c>
      <c r="J45" s="104" t="s">
        <v>908</v>
      </c>
      <c r="K45" s="104" t="s">
        <v>710</v>
      </c>
      <c r="L45" s="104" t="s">
        <v>864</v>
      </c>
      <c r="M45" s="131">
        <v>18</v>
      </c>
      <c r="N45" s="106">
        <v>1.9737731481481481E-2</v>
      </c>
      <c r="O45" s="106">
        <v>1.3158487654320987E-3</v>
      </c>
      <c r="P45" s="106">
        <v>1.5025115740740745E-3</v>
      </c>
      <c r="Q45" s="131">
        <v>64</v>
      </c>
      <c r="R45" s="106">
        <v>5.0747800925925929E-2</v>
      </c>
      <c r="S45" s="132">
        <v>32.842145595617396</v>
      </c>
      <c r="T45" s="106">
        <v>9.4104166666666988E-4</v>
      </c>
      <c r="U45" s="131">
        <v>30</v>
      </c>
      <c r="V45" s="106">
        <v>3.1315625E-2</v>
      </c>
      <c r="W45" s="106">
        <v>3.1315624999999998E-3</v>
      </c>
      <c r="X45" s="105">
        <v>0.10424471064814815</v>
      </c>
      <c r="Y45" s="111">
        <f t="shared" si="0"/>
        <v>809</v>
      </c>
      <c r="Z45" s="25"/>
      <c r="AA45" s="25" t="str">
        <f t="shared" si="1"/>
        <v>Darius Masionis</v>
      </c>
    </row>
    <row r="46" spans="1:27" x14ac:dyDescent="0.25">
      <c r="A46" s="104" t="s">
        <v>902</v>
      </c>
      <c r="B46" s="129" t="s">
        <v>1277</v>
      </c>
      <c r="C46" s="121">
        <v>32214</v>
      </c>
      <c r="D46" s="130">
        <v>43</v>
      </c>
      <c r="E46" s="109" t="s">
        <v>864</v>
      </c>
      <c r="F46" s="109">
        <v>2</v>
      </c>
      <c r="G46" s="104">
        <v>61</v>
      </c>
      <c r="H46" s="107" t="s">
        <v>864</v>
      </c>
      <c r="I46" s="104" t="s">
        <v>71</v>
      </c>
      <c r="J46" s="104" t="s">
        <v>8</v>
      </c>
      <c r="K46" s="104" t="s">
        <v>710</v>
      </c>
      <c r="L46" s="104" t="s">
        <v>864</v>
      </c>
      <c r="M46" s="131">
        <v>13</v>
      </c>
      <c r="N46" s="106">
        <v>1.8588425925925925E-2</v>
      </c>
      <c r="O46" s="106">
        <v>1.2392283950617283E-3</v>
      </c>
      <c r="P46" s="106">
        <v>1.0296296296296303E-3</v>
      </c>
      <c r="Q46" s="131">
        <v>63</v>
      </c>
      <c r="R46" s="106">
        <v>5.0666979166666667E-2</v>
      </c>
      <c r="S46" s="132">
        <v>32.894533956410633</v>
      </c>
      <c r="T46" s="106">
        <v>5.263888888888818E-4</v>
      </c>
      <c r="U46" s="131">
        <v>53</v>
      </c>
      <c r="V46" s="106">
        <v>3.40516550925926E-2</v>
      </c>
      <c r="W46" s="106">
        <v>3.4051655092592601E-3</v>
      </c>
      <c r="X46" s="105">
        <v>0.1048630787037037</v>
      </c>
      <c r="Y46" s="111">
        <f t="shared" si="0"/>
        <v>804</v>
      </c>
      <c r="Z46" s="25"/>
      <c r="AA46" s="25" t="str">
        <f t="shared" si="1"/>
        <v>Inga Paplauskė</v>
      </c>
    </row>
    <row r="47" spans="1:27" x14ac:dyDescent="0.25">
      <c r="A47" s="104" t="s">
        <v>903</v>
      </c>
      <c r="B47" s="129" t="s">
        <v>941</v>
      </c>
      <c r="C47" s="121">
        <v>30076</v>
      </c>
      <c r="D47" s="130">
        <v>44</v>
      </c>
      <c r="E47" s="109" t="s">
        <v>864</v>
      </c>
      <c r="F47" s="109">
        <v>42</v>
      </c>
      <c r="G47" s="104">
        <v>71</v>
      </c>
      <c r="H47" s="107" t="s">
        <v>864</v>
      </c>
      <c r="I47" s="104" t="s">
        <v>67</v>
      </c>
      <c r="J47" s="104" t="s">
        <v>17</v>
      </c>
      <c r="K47" s="104" t="s">
        <v>942</v>
      </c>
      <c r="L47" s="104">
        <v>752</v>
      </c>
      <c r="M47" s="131">
        <v>35</v>
      </c>
      <c r="N47" s="106">
        <v>2.0204398148148148E-2</v>
      </c>
      <c r="O47" s="106">
        <v>1.34695987654321E-3</v>
      </c>
      <c r="P47" s="106">
        <v>1.4378472222222258E-3</v>
      </c>
      <c r="Q47" s="131">
        <v>68</v>
      </c>
      <c r="R47" s="106">
        <v>5.1723576388888887E-2</v>
      </c>
      <c r="S47" s="132">
        <v>32.222572045978929</v>
      </c>
      <c r="T47" s="106">
        <v>8.8776620370369097E-4</v>
      </c>
      <c r="U47" s="131">
        <v>26</v>
      </c>
      <c r="V47" s="106">
        <v>3.0944479166666677E-2</v>
      </c>
      <c r="W47" s="106">
        <v>3.0944479166666677E-3</v>
      </c>
      <c r="X47" s="105">
        <v>0.10519806712962963</v>
      </c>
      <c r="Y47" s="111">
        <f t="shared" si="0"/>
        <v>802</v>
      </c>
      <c r="Z47" s="25"/>
      <c r="AA47" s="25" t="str">
        <f t="shared" si="1"/>
        <v>Domas Skeiverys</v>
      </c>
    </row>
    <row r="48" spans="1:27" x14ac:dyDescent="0.25">
      <c r="A48" s="104" t="s">
        <v>945</v>
      </c>
      <c r="B48" s="129" t="s">
        <v>946</v>
      </c>
      <c r="C48" s="121">
        <v>30712</v>
      </c>
      <c r="D48" s="130">
        <v>45</v>
      </c>
      <c r="E48" s="109" t="s">
        <v>864</v>
      </c>
      <c r="F48" s="109">
        <v>43</v>
      </c>
      <c r="G48" s="104">
        <v>42</v>
      </c>
      <c r="H48" s="107" t="s">
        <v>864</v>
      </c>
      <c r="I48" s="104" t="s">
        <v>67</v>
      </c>
      <c r="J48" s="104" t="s">
        <v>17</v>
      </c>
      <c r="K48" s="104" t="s">
        <v>931</v>
      </c>
      <c r="L48" s="104">
        <v>750</v>
      </c>
      <c r="M48" s="131">
        <v>58</v>
      </c>
      <c r="N48" s="106">
        <v>2.1966701388888888E-2</v>
      </c>
      <c r="O48" s="106">
        <v>1.4644467592592591E-3</v>
      </c>
      <c r="P48" s="106">
        <v>6.3368055555555747E-4</v>
      </c>
      <c r="Q48" s="131">
        <v>27</v>
      </c>
      <c r="R48" s="106">
        <v>4.6941365740740745E-2</v>
      </c>
      <c r="S48" s="132">
        <v>35.505287082436865</v>
      </c>
      <c r="T48" s="106">
        <v>5.1766203703704217E-4</v>
      </c>
      <c r="U48" s="131">
        <v>65</v>
      </c>
      <c r="V48" s="106">
        <v>3.5329131944444439E-2</v>
      </c>
      <c r="W48" s="106">
        <v>3.532913194444444E-3</v>
      </c>
      <c r="X48" s="105">
        <v>0.10538854166666667</v>
      </c>
      <c r="Y48" s="111">
        <f t="shared" si="0"/>
        <v>800</v>
      </c>
      <c r="Z48" s="25"/>
      <c r="AA48" s="25" t="str">
        <f t="shared" si="1"/>
        <v>Kestutis Kaupas</v>
      </c>
    </row>
    <row r="49" spans="1:27" x14ac:dyDescent="0.25">
      <c r="A49" s="104" t="s">
        <v>949</v>
      </c>
      <c r="B49" s="129" t="s">
        <v>950</v>
      </c>
      <c r="C49" s="121">
        <v>24683</v>
      </c>
      <c r="D49" s="130">
        <v>46</v>
      </c>
      <c r="E49" s="109">
        <v>3</v>
      </c>
      <c r="F49" s="109">
        <v>44</v>
      </c>
      <c r="G49" s="104">
        <v>93</v>
      </c>
      <c r="H49" s="107" t="s">
        <v>901</v>
      </c>
      <c r="I49" s="104" t="s">
        <v>67</v>
      </c>
      <c r="J49" s="104" t="s">
        <v>17</v>
      </c>
      <c r="K49" s="104" t="s">
        <v>79</v>
      </c>
      <c r="L49" s="104">
        <v>748</v>
      </c>
      <c r="M49" s="131">
        <v>56</v>
      </c>
      <c r="N49" s="106">
        <v>2.1830405092592594E-2</v>
      </c>
      <c r="O49" s="106">
        <v>1.4553603395061729E-3</v>
      </c>
      <c r="P49" s="106">
        <v>1.1207175925925933E-3</v>
      </c>
      <c r="Q49" s="131">
        <v>55</v>
      </c>
      <c r="R49" s="106">
        <v>4.9630706018518517E-2</v>
      </c>
      <c r="S49" s="132">
        <v>33.581361225141343</v>
      </c>
      <c r="T49" s="106">
        <v>6.3973379629629623E-4</v>
      </c>
      <c r="U49" s="131">
        <v>35</v>
      </c>
      <c r="V49" s="106">
        <v>3.231790509259258E-2</v>
      </c>
      <c r="W49" s="106">
        <v>3.231790509259258E-3</v>
      </c>
      <c r="X49" s="105">
        <v>0.10553946759259258</v>
      </c>
      <c r="Y49" s="111">
        <f t="shared" si="0"/>
        <v>799</v>
      </c>
      <c r="Z49" s="25"/>
      <c r="AA49" s="25" t="str">
        <f t="shared" si="1"/>
        <v>Vygantas Vitkus</v>
      </c>
    </row>
    <row r="50" spans="1:27" x14ac:dyDescent="0.25">
      <c r="A50" s="104" t="s">
        <v>1616</v>
      </c>
      <c r="B50" s="129" t="s">
        <v>1617</v>
      </c>
      <c r="C50" s="121">
        <v>29807</v>
      </c>
      <c r="D50" s="130">
        <v>47</v>
      </c>
      <c r="E50" s="109" t="s">
        <v>864</v>
      </c>
      <c r="F50" s="109">
        <v>45</v>
      </c>
      <c r="G50" s="104">
        <v>54</v>
      </c>
      <c r="H50" s="107" t="s">
        <v>864</v>
      </c>
      <c r="I50" s="104" t="s">
        <v>67</v>
      </c>
      <c r="J50" s="104" t="s">
        <v>8</v>
      </c>
      <c r="K50" s="104" t="s">
        <v>864</v>
      </c>
      <c r="L50" s="104" t="s">
        <v>864</v>
      </c>
      <c r="M50" s="131">
        <v>54</v>
      </c>
      <c r="N50" s="106">
        <v>2.1629131944444446E-2</v>
      </c>
      <c r="O50" s="106">
        <v>1.4419421296296298E-3</v>
      </c>
      <c r="P50" s="106">
        <v>1.2001851851851861E-3</v>
      </c>
      <c r="Q50" s="131">
        <v>39</v>
      </c>
      <c r="R50" s="106">
        <v>4.7810231481481488E-2</v>
      </c>
      <c r="S50" s="132">
        <v>34.860041773950059</v>
      </c>
      <c r="T50" s="106">
        <v>7.2865740740740703E-4</v>
      </c>
      <c r="U50" s="131">
        <v>59</v>
      </c>
      <c r="V50" s="106">
        <v>3.456833333333334E-2</v>
      </c>
      <c r="W50" s="106">
        <v>3.4568333333333339E-3</v>
      </c>
      <c r="X50" s="105">
        <v>0.10593653935185186</v>
      </c>
      <c r="Y50" s="111">
        <f t="shared" si="0"/>
        <v>796</v>
      </c>
      <c r="Z50" s="25"/>
      <c r="AA50" s="25" t="str">
        <f t="shared" si="1"/>
        <v>Matas Milius</v>
      </c>
    </row>
    <row r="51" spans="1:27" x14ac:dyDescent="0.25">
      <c r="A51" s="104" t="s">
        <v>1011</v>
      </c>
      <c r="B51" s="129" t="s">
        <v>1618</v>
      </c>
      <c r="C51" s="121">
        <v>23667</v>
      </c>
      <c r="D51" s="130">
        <v>48</v>
      </c>
      <c r="E51" s="109">
        <v>4</v>
      </c>
      <c r="F51" s="109">
        <v>46</v>
      </c>
      <c r="G51" s="104">
        <v>53</v>
      </c>
      <c r="H51" s="107" t="s">
        <v>901</v>
      </c>
      <c r="I51" s="104" t="s">
        <v>67</v>
      </c>
      <c r="J51" s="104" t="s">
        <v>8</v>
      </c>
      <c r="K51" s="104" t="s">
        <v>1619</v>
      </c>
      <c r="L51" s="104">
        <v>743</v>
      </c>
      <c r="M51" s="131">
        <v>46</v>
      </c>
      <c r="N51" s="106">
        <v>2.1206678240740739E-2</v>
      </c>
      <c r="O51" s="106">
        <v>1.4137785493827161E-3</v>
      </c>
      <c r="P51" s="106">
        <v>1.1305555555555548E-3</v>
      </c>
      <c r="Q51" s="131">
        <v>48</v>
      </c>
      <c r="R51" s="106">
        <v>4.851770833333334E-2</v>
      </c>
      <c r="S51" s="132">
        <v>34.351718659424179</v>
      </c>
      <c r="T51" s="106">
        <v>1.1233796296296339E-3</v>
      </c>
      <c r="U51" s="131">
        <v>52</v>
      </c>
      <c r="V51" s="106">
        <v>3.4034374999999978E-2</v>
      </c>
      <c r="W51" s="106">
        <v>3.4034374999999976E-3</v>
      </c>
      <c r="X51" s="105">
        <v>0.10601269675925924</v>
      </c>
      <c r="Y51" s="111">
        <f t="shared" si="0"/>
        <v>795</v>
      </c>
      <c r="Z51" s="25"/>
      <c r="AA51" s="25" t="str">
        <f t="shared" si="1"/>
        <v>Dainius Miežys</v>
      </c>
    </row>
    <row r="52" spans="1:27" x14ac:dyDescent="0.25">
      <c r="A52" s="104" t="s">
        <v>952</v>
      </c>
      <c r="B52" s="129" t="s">
        <v>953</v>
      </c>
      <c r="C52" s="121">
        <v>27901</v>
      </c>
      <c r="D52" s="130">
        <v>49</v>
      </c>
      <c r="E52" s="109">
        <v>6</v>
      </c>
      <c r="F52" s="109">
        <v>47</v>
      </c>
      <c r="G52" s="104">
        <v>62</v>
      </c>
      <c r="H52" s="107" t="s">
        <v>889</v>
      </c>
      <c r="I52" s="104" t="s">
        <v>67</v>
      </c>
      <c r="J52" s="104" t="s">
        <v>8</v>
      </c>
      <c r="K52" s="104" t="s">
        <v>710</v>
      </c>
      <c r="L52" s="104" t="s">
        <v>864</v>
      </c>
      <c r="M52" s="131">
        <v>34</v>
      </c>
      <c r="N52" s="106">
        <v>2.0177199074074077E-2</v>
      </c>
      <c r="O52" s="106">
        <v>1.3451466049382718E-3</v>
      </c>
      <c r="P52" s="106">
        <v>7.6843749999999655E-4</v>
      </c>
      <c r="Q52" s="131">
        <v>43</v>
      </c>
      <c r="R52" s="106">
        <v>4.8069606481481494E-2</v>
      </c>
      <c r="S52" s="132">
        <v>34.67194322276675</v>
      </c>
      <c r="T52" s="106">
        <v>7.3290509259259229E-4</v>
      </c>
      <c r="U52" s="131">
        <v>77</v>
      </c>
      <c r="V52" s="106">
        <v>3.7120219907407395E-2</v>
      </c>
      <c r="W52" s="106">
        <v>3.7120219907407397E-3</v>
      </c>
      <c r="X52" s="105">
        <v>0.10686836805555555</v>
      </c>
      <c r="Y52" s="111">
        <f t="shared" si="0"/>
        <v>789</v>
      </c>
      <c r="Z52" s="25"/>
      <c r="AA52" s="25" t="str">
        <f t="shared" si="1"/>
        <v>Edvinas Paulauskas</v>
      </c>
    </row>
    <row r="53" spans="1:27" x14ac:dyDescent="0.25">
      <c r="A53" s="104" t="s">
        <v>1055</v>
      </c>
      <c r="B53" s="129" t="s">
        <v>1056</v>
      </c>
      <c r="C53" s="121">
        <v>30327</v>
      </c>
      <c r="D53" s="130">
        <v>50</v>
      </c>
      <c r="E53" s="109" t="s">
        <v>864</v>
      </c>
      <c r="F53" s="109">
        <v>48</v>
      </c>
      <c r="G53" s="104">
        <v>30</v>
      </c>
      <c r="H53" s="107" t="s">
        <v>864</v>
      </c>
      <c r="I53" s="104" t="s">
        <v>67</v>
      </c>
      <c r="J53" s="104" t="s">
        <v>8</v>
      </c>
      <c r="K53" s="104" t="s">
        <v>924</v>
      </c>
      <c r="L53" s="104">
        <v>732</v>
      </c>
      <c r="M53" s="131">
        <v>51</v>
      </c>
      <c r="N53" s="106">
        <v>2.128653935185185E-2</v>
      </c>
      <c r="O53" s="106">
        <v>1.4191026234567901E-3</v>
      </c>
      <c r="P53" s="106">
        <v>1.3209027777777785E-3</v>
      </c>
      <c r="Q53" s="131">
        <v>35</v>
      </c>
      <c r="R53" s="106">
        <v>4.7423425925925924E-2</v>
      </c>
      <c r="S53" s="132">
        <v>35.14437504515076</v>
      </c>
      <c r="T53" s="106">
        <v>9.6759259259258934E-4</v>
      </c>
      <c r="U53" s="131">
        <v>67</v>
      </c>
      <c r="V53" s="106">
        <v>3.5961412037037038E-2</v>
      </c>
      <c r="W53" s="106">
        <v>3.5961412037037038E-3</v>
      </c>
      <c r="X53" s="105">
        <v>0.10695987268518518</v>
      </c>
      <c r="Y53" s="111">
        <f t="shared" si="0"/>
        <v>788</v>
      </c>
      <c r="Z53" s="25"/>
      <c r="AA53" s="25" t="str">
        <f t="shared" si="1"/>
        <v>Vitalis Gricius</v>
      </c>
    </row>
    <row r="54" spans="1:27" x14ac:dyDescent="0.25">
      <c r="A54" s="104" t="s">
        <v>943</v>
      </c>
      <c r="B54" s="129" t="s">
        <v>944</v>
      </c>
      <c r="C54" s="121">
        <v>28322</v>
      </c>
      <c r="D54" s="130">
        <v>51</v>
      </c>
      <c r="E54" s="109">
        <v>7</v>
      </c>
      <c r="F54" s="109">
        <v>49</v>
      </c>
      <c r="G54" s="104">
        <v>92</v>
      </c>
      <c r="H54" s="107" t="s">
        <v>889</v>
      </c>
      <c r="I54" s="104" t="s">
        <v>67</v>
      </c>
      <c r="J54" s="104" t="s">
        <v>8</v>
      </c>
      <c r="K54" s="104" t="s">
        <v>710</v>
      </c>
      <c r="L54" s="104" t="s">
        <v>864</v>
      </c>
      <c r="M54" s="131">
        <v>70</v>
      </c>
      <c r="N54" s="106">
        <v>2.2540162037037039E-2</v>
      </c>
      <c r="O54" s="106">
        <v>1.5026774691358027E-3</v>
      </c>
      <c r="P54" s="106">
        <v>1.4013541666666636E-3</v>
      </c>
      <c r="Q54" s="131">
        <v>51</v>
      </c>
      <c r="R54" s="106">
        <v>4.9272106481481476E-2</v>
      </c>
      <c r="S54" s="132">
        <v>33.82576442704088</v>
      </c>
      <c r="T54" s="106">
        <v>9.2376157407407511E-4</v>
      </c>
      <c r="U54" s="131">
        <v>38</v>
      </c>
      <c r="V54" s="106">
        <v>3.2874108796296306E-2</v>
      </c>
      <c r="W54" s="106">
        <v>3.2874108796296306E-3</v>
      </c>
      <c r="X54" s="105">
        <v>0.10701149305555556</v>
      </c>
      <c r="Y54" s="111">
        <f t="shared" si="0"/>
        <v>788</v>
      </c>
      <c r="Z54" s="25"/>
      <c r="AA54" s="25" t="str">
        <f t="shared" si="1"/>
        <v>Andrej Vidinevič</v>
      </c>
    </row>
    <row r="55" spans="1:27" x14ac:dyDescent="0.25">
      <c r="A55" s="104" t="s">
        <v>1620</v>
      </c>
      <c r="B55" s="129" t="s">
        <v>1621</v>
      </c>
      <c r="C55" s="121">
        <v>28458</v>
      </c>
      <c r="D55" s="130">
        <v>52</v>
      </c>
      <c r="E55" s="109">
        <v>8</v>
      </c>
      <c r="F55" s="109">
        <v>50</v>
      </c>
      <c r="G55" s="104">
        <v>101</v>
      </c>
      <c r="H55" s="107" t="s">
        <v>889</v>
      </c>
      <c r="I55" s="104" t="s">
        <v>67</v>
      </c>
      <c r="J55" s="104" t="s">
        <v>1595</v>
      </c>
      <c r="K55" s="104" t="s">
        <v>1596</v>
      </c>
      <c r="L55" s="104">
        <v>730</v>
      </c>
      <c r="M55" s="131">
        <v>66</v>
      </c>
      <c r="N55" s="106">
        <v>2.2327696759259257E-2</v>
      </c>
      <c r="O55" s="106">
        <v>1.4885131172839505E-3</v>
      </c>
      <c r="P55" s="106">
        <v>1.2682175925925916E-3</v>
      </c>
      <c r="Q55" s="131">
        <v>53</v>
      </c>
      <c r="R55" s="106">
        <v>4.9320138888888893E-2</v>
      </c>
      <c r="S55" s="132">
        <v>33.792821841427184</v>
      </c>
      <c r="T55" s="106">
        <v>1.2870717592592534E-3</v>
      </c>
      <c r="U55" s="131">
        <v>37</v>
      </c>
      <c r="V55" s="106">
        <v>3.2852581018518512E-2</v>
      </c>
      <c r="W55" s="106">
        <v>3.2852581018518513E-3</v>
      </c>
      <c r="X55" s="105">
        <v>0.10705570601851851</v>
      </c>
      <c r="Y55" s="111">
        <f t="shared" si="0"/>
        <v>788</v>
      </c>
      <c r="Z55" s="25"/>
      <c r="AA55" s="25" t="str">
        <f t="shared" si="1"/>
        <v>Henrihs Dobelis</v>
      </c>
    </row>
    <row r="56" spans="1:27" x14ac:dyDescent="0.25">
      <c r="A56" s="104" t="s">
        <v>1013</v>
      </c>
      <c r="B56" s="129" t="s">
        <v>1017</v>
      </c>
      <c r="C56" s="121">
        <v>30963</v>
      </c>
      <c r="D56" s="130">
        <v>53</v>
      </c>
      <c r="E56" s="109" t="s">
        <v>864</v>
      </c>
      <c r="F56" s="109">
        <v>51</v>
      </c>
      <c r="G56" s="104">
        <v>99</v>
      </c>
      <c r="H56" s="107" t="s">
        <v>864</v>
      </c>
      <c r="I56" s="104" t="s">
        <v>67</v>
      </c>
      <c r="J56" s="104" t="s">
        <v>17</v>
      </c>
      <c r="K56" s="104" t="s">
        <v>864</v>
      </c>
      <c r="L56" s="104" t="s">
        <v>864</v>
      </c>
      <c r="M56" s="131">
        <v>67</v>
      </c>
      <c r="N56" s="106">
        <v>2.2378124999999999E-2</v>
      </c>
      <c r="O56" s="106">
        <v>1.4918749999999999E-3</v>
      </c>
      <c r="P56" s="106">
        <v>6.250810185185196E-4</v>
      </c>
      <c r="Q56" s="131">
        <v>46</v>
      </c>
      <c r="R56" s="106">
        <v>4.8322916666666674E-2</v>
      </c>
      <c r="S56" s="132">
        <v>34.490191851692167</v>
      </c>
      <c r="T56" s="106">
        <v>5.0666666666665527E-4</v>
      </c>
      <c r="U56" s="131">
        <v>69</v>
      </c>
      <c r="V56" s="106">
        <v>3.6233032407407412E-2</v>
      </c>
      <c r="W56" s="106">
        <v>3.6233032407407412E-3</v>
      </c>
      <c r="X56" s="105">
        <v>0.10806582175925926</v>
      </c>
      <c r="Y56" s="111">
        <f t="shared" si="0"/>
        <v>780</v>
      </c>
      <c r="Z56" s="25"/>
      <c r="AA56" s="25" t="str">
        <f t="shared" si="1"/>
        <v>Mantas Pilipavičius</v>
      </c>
    </row>
    <row r="57" spans="1:27" x14ac:dyDescent="0.25">
      <c r="A57" s="104" t="s">
        <v>1622</v>
      </c>
      <c r="B57" s="129" t="s">
        <v>1623</v>
      </c>
      <c r="C57" s="121">
        <v>31702</v>
      </c>
      <c r="D57" s="130">
        <v>54</v>
      </c>
      <c r="E57" s="109" t="s">
        <v>864</v>
      </c>
      <c r="F57" s="109">
        <v>52</v>
      </c>
      <c r="G57" s="104">
        <v>84</v>
      </c>
      <c r="H57" s="107" t="s">
        <v>864</v>
      </c>
      <c r="I57" s="104" t="s">
        <v>67</v>
      </c>
      <c r="J57" s="104" t="s">
        <v>1624</v>
      </c>
      <c r="K57" s="104" t="s">
        <v>864</v>
      </c>
      <c r="L57" s="104" t="s">
        <v>864</v>
      </c>
      <c r="M57" s="131">
        <v>71</v>
      </c>
      <c r="N57" s="106">
        <v>2.2549571759259261E-2</v>
      </c>
      <c r="O57" s="106">
        <v>1.5033047839506173E-3</v>
      </c>
      <c r="P57" s="106">
        <v>9.9047453703703797E-4</v>
      </c>
      <c r="Q57" s="131">
        <v>54</v>
      </c>
      <c r="R57" s="106">
        <v>4.9484490740740739E-2</v>
      </c>
      <c r="S57" s="132">
        <v>33.680586416432384</v>
      </c>
      <c r="T57" s="106">
        <v>4.420486111111066E-4</v>
      </c>
      <c r="U57" s="131">
        <v>60</v>
      </c>
      <c r="V57" s="106">
        <v>3.4671689814814804E-2</v>
      </c>
      <c r="W57" s="106">
        <v>3.4671689814814804E-3</v>
      </c>
      <c r="X57" s="105">
        <v>0.10813827546296295</v>
      </c>
      <c r="Y57" s="111">
        <f t="shared" si="0"/>
        <v>780</v>
      </c>
      <c r="Z57" s="25"/>
      <c r="AA57" s="25" t="str">
        <f t="shared" si="1"/>
        <v>Julius Vaigauskas</v>
      </c>
    </row>
    <row r="58" spans="1:27" x14ac:dyDescent="0.25">
      <c r="A58" s="104" t="s">
        <v>890</v>
      </c>
      <c r="B58" s="129" t="s">
        <v>954</v>
      </c>
      <c r="C58" s="121">
        <v>29583</v>
      </c>
      <c r="D58" s="130">
        <v>55</v>
      </c>
      <c r="E58" s="109" t="s">
        <v>864</v>
      </c>
      <c r="F58" s="109">
        <v>53</v>
      </c>
      <c r="G58" s="104">
        <v>89</v>
      </c>
      <c r="H58" s="107" t="s">
        <v>864</v>
      </c>
      <c r="I58" s="104" t="s">
        <v>67</v>
      </c>
      <c r="J58" s="104" t="s">
        <v>864</v>
      </c>
      <c r="K58" s="104" t="s">
        <v>710</v>
      </c>
      <c r="L58" s="104" t="s">
        <v>864</v>
      </c>
      <c r="M58" s="131">
        <v>65</v>
      </c>
      <c r="N58" s="106">
        <v>2.2316354166666667E-2</v>
      </c>
      <c r="O58" s="106">
        <v>1.4877569444444445E-3</v>
      </c>
      <c r="P58" s="106">
        <v>8.3931712962962909E-4</v>
      </c>
      <c r="Q58" s="131">
        <v>59</v>
      </c>
      <c r="R58" s="106">
        <v>5.0255173611111106E-2</v>
      </c>
      <c r="S58" s="132">
        <v>33.164081365309954</v>
      </c>
      <c r="T58" s="106">
        <v>6.7094907407407034E-4</v>
      </c>
      <c r="U58" s="131">
        <v>54</v>
      </c>
      <c r="V58" s="106">
        <v>3.406099537037037E-2</v>
      </c>
      <c r="W58" s="106">
        <v>3.4060995370370369E-3</v>
      </c>
      <c r="X58" s="105">
        <v>0.10814278935185184</v>
      </c>
      <c r="Y58" s="111">
        <f t="shared" si="0"/>
        <v>780</v>
      </c>
      <c r="Z58" s="25"/>
      <c r="AA58" s="25" t="str">
        <f t="shared" si="1"/>
        <v>Jevgenijus Vasiljevas</v>
      </c>
    </row>
    <row r="59" spans="1:27" x14ac:dyDescent="0.25">
      <c r="A59" s="104" t="s">
        <v>1000</v>
      </c>
      <c r="B59" s="129" t="s">
        <v>1001</v>
      </c>
      <c r="C59" s="121">
        <v>29283</v>
      </c>
      <c r="D59" s="130">
        <v>56</v>
      </c>
      <c r="E59" s="109" t="s">
        <v>864</v>
      </c>
      <c r="F59" s="109">
        <v>54</v>
      </c>
      <c r="G59" s="104">
        <v>73</v>
      </c>
      <c r="H59" s="107" t="s">
        <v>864</v>
      </c>
      <c r="I59" s="104" t="s">
        <v>67</v>
      </c>
      <c r="J59" s="104" t="s">
        <v>17</v>
      </c>
      <c r="K59" s="104" t="s">
        <v>710</v>
      </c>
      <c r="L59" s="104" t="s">
        <v>864</v>
      </c>
      <c r="M59" s="131">
        <v>52</v>
      </c>
      <c r="N59" s="106">
        <v>2.1391006944444443E-2</v>
      </c>
      <c r="O59" s="106">
        <v>1.4260671296296296E-3</v>
      </c>
      <c r="P59" s="106">
        <v>1.8226851851851876E-3</v>
      </c>
      <c r="Q59" s="131">
        <v>58</v>
      </c>
      <c r="R59" s="106">
        <v>5.0059340277777767E-2</v>
      </c>
      <c r="S59" s="132">
        <v>33.293820042740947</v>
      </c>
      <c r="T59" s="106">
        <v>1.0202546296296383E-3</v>
      </c>
      <c r="U59" s="131">
        <v>51</v>
      </c>
      <c r="V59" s="106">
        <v>3.3979016203703694E-2</v>
      </c>
      <c r="W59" s="106">
        <v>3.3979016203703693E-3</v>
      </c>
      <c r="X59" s="105">
        <v>0.10827230324074073</v>
      </c>
      <c r="Y59" s="111">
        <f t="shared" si="0"/>
        <v>779</v>
      </c>
      <c r="Z59" s="25"/>
      <c r="AA59" s="25" t="str">
        <f t="shared" si="1"/>
        <v>Tadas Šlentneris</v>
      </c>
    </row>
    <row r="60" spans="1:27" x14ac:dyDescent="0.25">
      <c r="A60" s="104" t="s">
        <v>969</v>
      </c>
      <c r="B60" s="129" t="s">
        <v>970</v>
      </c>
      <c r="C60" s="121">
        <v>31555</v>
      </c>
      <c r="D60" s="130">
        <v>57</v>
      </c>
      <c r="E60" s="109" t="s">
        <v>864</v>
      </c>
      <c r="F60" s="109">
        <v>3</v>
      </c>
      <c r="G60" s="104">
        <v>68</v>
      </c>
      <c r="H60" s="107" t="s">
        <v>864</v>
      </c>
      <c r="I60" s="104" t="s">
        <v>71</v>
      </c>
      <c r="J60" s="104" t="s">
        <v>8</v>
      </c>
      <c r="K60" s="104" t="s">
        <v>864</v>
      </c>
      <c r="L60" s="104" t="s">
        <v>864</v>
      </c>
      <c r="M60" s="131">
        <v>62</v>
      </c>
      <c r="N60" s="106">
        <v>2.2077511574074074E-2</v>
      </c>
      <c r="O60" s="106">
        <v>1.4718341049382716E-3</v>
      </c>
      <c r="P60" s="106">
        <v>1.9893518518518533E-3</v>
      </c>
      <c r="Q60" s="131">
        <v>56</v>
      </c>
      <c r="R60" s="106">
        <v>4.9699340277777768E-2</v>
      </c>
      <c r="S60" s="132">
        <v>33.534985723178487</v>
      </c>
      <c r="T60" s="106">
        <v>7.492708333333431E-4</v>
      </c>
      <c r="U60" s="131">
        <v>50</v>
      </c>
      <c r="V60" s="106">
        <v>3.3953356481481484E-2</v>
      </c>
      <c r="W60" s="106">
        <v>3.3953356481481482E-3</v>
      </c>
      <c r="X60" s="105">
        <v>0.10846883101851852</v>
      </c>
      <c r="Y60" s="111">
        <f t="shared" si="0"/>
        <v>777</v>
      </c>
      <c r="Z60" s="25"/>
      <c r="AA60" s="25" t="str">
        <f t="shared" si="1"/>
        <v>Elena Šimaitienė</v>
      </c>
    </row>
    <row r="61" spans="1:27" x14ac:dyDescent="0.25">
      <c r="A61" s="104" t="s">
        <v>922</v>
      </c>
      <c r="B61" s="129" t="s">
        <v>936</v>
      </c>
      <c r="C61" s="121">
        <v>30161</v>
      </c>
      <c r="D61" s="130">
        <v>58</v>
      </c>
      <c r="E61" s="109" t="s">
        <v>864</v>
      </c>
      <c r="F61" s="109">
        <v>55</v>
      </c>
      <c r="G61" s="104">
        <v>63</v>
      </c>
      <c r="H61" s="107" t="s">
        <v>864</v>
      </c>
      <c r="I61" s="104" t="s">
        <v>67</v>
      </c>
      <c r="J61" s="104" t="s">
        <v>17</v>
      </c>
      <c r="K61" s="104" t="s">
        <v>937</v>
      </c>
      <c r="L61" s="104">
        <v>713</v>
      </c>
      <c r="M61" s="131">
        <v>25</v>
      </c>
      <c r="N61" s="106">
        <v>1.9956446759259259E-2</v>
      </c>
      <c r="O61" s="106">
        <v>1.3304297839506173E-3</v>
      </c>
      <c r="P61" s="106">
        <v>1.207557870370371E-3</v>
      </c>
      <c r="Q61" s="131">
        <v>80</v>
      </c>
      <c r="R61" s="106">
        <v>5.359366898148149E-2</v>
      </c>
      <c r="S61" s="132">
        <v>31.098200558774192</v>
      </c>
      <c r="T61" s="106">
        <v>6.9645833333333018E-4</v>
      </c>
      <c r="U61" s="131">
        <v>42</v>
      </c>
      <c r="V61" s="106">
        <v>3.3108252314814804E-2</v>
      </c>
      <c r="W61" s="106">
        <v>3.3108252314814806E-3</v>
      </c>
      <c r="X61" s="105">
        <v>0.10856238425925925</v>
      </c>
      <c r="Y61" s="111">
        <f t="shared" si="0"/>
        <v>777</v>
      </c>
      <c r="Z61" s="25"/>
      <c r="AA61" s="25" t="str">
        <f t="shared" si="1"/>
        <v>Audrius Perminas</v>
      </c>
    </row>
    <row r="62" spans="1:27" x14ac:dyDescent="0.25">
      <c r="A62" s="104" t="s">
        <v>938</v>
      </c>
      <c r="B62" s="129" t="s">
        <v>956</v>
      </c>
      <c r="C62" s="121">
        <v>29903</v>
      </c>
      <c r="D62" s="130">
        <v>59</v>
      </c>
      <c r="E62" s="109" t="s">
        <v>864</v>
      </c>
      <c r="F62" s="109">
        <v>56</v>
      </c>
      <c r="G62" s="104">
        <v>49</v>
      </c>
      <c r="H62" s="107" t="s">
        <v>864</v>
      </c>
      <c r="I62" s="104" t="s">
        <v>67</v>
      </c>
      <c r="J62" s="104" t="s">
        <v>17</v>
      </c>
      <c r="K62" s="104" t="s">
        <v>864</v>
      </c>
      <c r="L62" s="104" t="s">
        <v>864</v>
      </c>
      <c r="M62" s="131">
        <v>42</v>
      </c>
      <c r="N62" s="106">
        <v>2.0833796296296295E-2</v>
      </c>
      <c r="O62" s="106">
        <v>1.3889197530864198E-3</v>
      </c>
      <c r="P62" s="106">
        <v>1.1223032407407414E-3</v>
      </c>
      <c r="Q62" s="131">
        <v>57</v>
      </c>
      <c r="R62" s="106">
        <v>4.9790509259259264E-2</v>
      </c>
      <c r="S62" s="132">
        <v>33.473581440758728</v>
      </c>
      <c r="T62" s="106">
        <v>7.2986111111111862E-4</v>
      </c>
      <c r="U62" s="131">
        <v>70</v>
      </c>
      <c r="V62" s="106">
        <v>3.6479201388888882E-2</v>
      </c>
      <c r="W62" s="106">
        <v>3.647920138888888E-3</v>
      </c>
      <c r="X62" s="105">
        <v>0.1089556712962963</v>
      </c>
      <c r="Y62" s="111">
        <f t="shared" si="0"/>
        <v>774</v>
      </c>
      <c r="Z62" s="25"/>
      <c r="AA62" s="25" t="str">
        <f t="shared" si="1"/>
        <v>Rolandas Krušinskas</v>
      </c>
    </row>
    <row r="63" spans="1:27" x14ac:dyDescent="0.25">
      <c r="A63" s="104" t="s">
        <v>955</v>
      </c>
      <c r="B63" s="129" t="s">
        <v>1625</v>
      </c>
      <c r="C63" s="121">
        <v>29767</v>
      </c>
      <c r="D63" s="130">
        <v>60</v>
      </c>
      <c r="E63" s="109" t="s">
        <v>864</v>
      </c>
      <c r="F63" s="109">
        <v>57</v>
      </c>
      <c r="G63" s="104">
        <v>9</v>
      </c>
      <c r="H63" s="107" t="s">
        <v>864</v>
      </c>
      <c r="I63" s="104" t="s">
        <v>67</v>
      </c>
      <c r="J63" s="104" t="s">
        <v>76</v>
      </c>
      <c r="K63" s="104" t="s">
        <v>1626</v>
      </c>
      <c r="L63" s="104">
        <v>703</v>
      </c>
      <c r="M63" s="131">
        <v>59</v>
      </c>
      <c r="N63" s="106">
        <v>2.1990706018518519E-2</v>
      </c>
      <c r="O63" s="106">
        <v>1.4660470679012346E-3</v>
      </c>
      <c r="P63" s="106">
        <v>1.2314004629629637E-3</v>
      </c>
      <c r="Q63" s="131">
        <v>61</v>
      </c>
      <c r="R63" s="106">
        <v>5.0623842592592588E-2</v>
      </c>
      <c r="S63" s="132">
        <v>32.922563387365969</v>
      </c>
      <c r="T63" s="106">
        <v>4.7346064814815514E-4</v>
      </c>
      <c r="U63" s="131">
        <v>62</v>
      </c>
      <c r="V63" s="106">
        <v>3.5048564814814817E-2</v>
      </c>
      <c r="W63" s="106">
        <v>3.5048564814814816E-3</v>
      </c>
      <c r="X63" s="105">
        <v>0.10936797453703705</v>
      </c>
      <c r="Y63" s="111">
        <f t="shared" si="0"/>
        <v>771</v>
      </c>
      <c r="Z63" s="25"/>
      <c r="AA63" s="25" t="str">
        <f t="shared" si="1"/>
        <v>Renatas Belevičius</v>
      </c>
    </row>
    <row r="64" spans="1:27" x14ac:dyDescent="0.25">
      <c r="A64" s="104" t="s">
        <v>971</v>
      </c>
      <c r="B64" s="129" t="s">
        <v>972</v>
      </c>
      <c r="C64" s="121">
        <v>29686</v>
      </c>
      <c r="D64" s="130">
        <v>61</v>
      </c>
      <c r="E64" s="109" t="s">
        <v>864</v>
      </c>
      <c r="F64" s="109">
        <v>58</v>
      </c>
      <c r="G64" s="104">
        <v>97</v>
      </c>
      <c r="H64" s="107" t="s">
        <v>864</v>
      </c>
      <c r="I64" s="104" t="s">
        <v>67</v>
      </c>
      <c r="J64" s="104" t="s">
        <v>8</v>
      </c>
      <c r="K64" s="104" t="s">
        <v>973</v>
      </c>
      <c r="L64" s="104">
        <v>702</v>
      </c>
      <c r="M64" s="131">
        <v>86</v>
      </c>
      <c r="N64" s="106">
        <v>2.5856018518518518E-2</v>
      </c>
      <c r="O64" s="106">
        <v>1.7237345679012345E-3</v>
      </c>
      <c r="P64" s="106">
        <v>1.3935995370370352E-3</v>
      </c>
      <c r="Q64" s="131">
        <v>31</v>
      </c>
      <c r="R64" s="106">
        <v>4.7190115740740751E-2</v>
      </c>
      <c r="S64" s="132">
        <v>35.318130513246011</v>
      </c>
      <c r="T64" s="106">
        <v>8.8569444444444589E-4</v>
      </c>
      <c r="U64" s="131">
        <v>55</v>
      </c>
      <c r="V64" s="106">
        <v>3.4082824074074064E-2</v>
      </c>
      <c r="W64" s="106">
        <v>3.4082824074074063E-3</v>
      </c>
      <c r="X64" s="105">
        <v>0.10940825231481481</v>
      </c>
      <c r="Y64" s="111">
        <f t="shared" si="0"/>
        <v>771</v>
      </c>
      <c r="Z64" s="25"/>
      <c r="AA64" s="25" t="str">
        <f t="shared" si="1"/>
        <v>Vitalijus Žilys</v>
      </c>
    </row>
    <row r="65" spans="1:27" x14ac:dyDescent="0.25">
      <c r="A65" s="104" t="s">
        <v>1279</v>
      </c>
      <c r="B65" s="129" t="s">
        <v>1280</v>
      </c>
      <c r="C65" s="121">
        <v>27214</v>
      </c>
      <c r="D65" s="130">
        <v>62</v>
      </c>
      <c r="E65" s="109">
        <v>9</v>
      </c>
      <c r="F65" s="109">
        <v>59</v>
      </c>
      <c r="G65" s="104">
        <v>51</v>
      </c>
      <c r="H65" s="107" t="s">
        <v>889</v>
      </c>
      <c r="I65" s="104" t="s">
        <v>67</v>
      </c>
      <c r="J65" s="104" t="s">
        <v>864</v>
      </c>
      <c r="K65" s="104" t="s">
        <v>710</v>
      </c>
      <c r="L65" s="104" t="s">
        <v>864</v>
      </c>
      <c r="M65" s="131">
        <v>73</v>
      </c>
      <c r="N65" s="106">
        <v>2.2933414351851852E-2</v>
      </c>
      <c r="O65" s="106">
        <v>1.5288942901234568E-3</v>
      </c>
      <c r="P65" s="106">
        <v>1.0515046296296314E-3</v>
      </c>
      <c r="Q65" s="131">
        <v>67</v>
      </c>
      <c r="R65" s="106">
        <v>5.1594976851851854E-2</v>
      </c>
      <c r="S65" s="132">
        <v>32.302886218018457</v>
      </c>
      <c r="T65" s="106">
        <v>7.2118055555554783E-4</v>
      </c>
      <c r="U65" s="131">
        <v>57</v>
      </c>
      <c r="V65" s="106">
        <v>3.4178749999999994E-2</v>
      </c>
      <c r="W65" s="106">
        <v>3.4178749999999995E-3</v>
      </c>
      <c r="X65" s="105">
        <v>0.11047982638888888</v>
      </c>
      <c r="Y65" s="111">
        <f t="shared" si="0"/>
        <v>763</v>
      </c>
      <c r="Z65" s="25"/>
      <c r="AA65" s="25" t="str">
        <f t="shared" si="1"/>
        <v>Arūnas Maciulevičius</v>
      </c>
    </row>
    <row r="66" spans="1:27" x14ac:dyDescent="0.25">
      <c r="A66" s="104" t="s">
        <v>963</v>
      </c>
      <c r="B66" s="129" t="s">
        <v>964</v>
      </c>
      <c r="C66" s="121">
        <v>30504</v>
      </c>
      <c r="D66" s="130">
        <v>63</v>
      </c>
      <c r="E66" s="109" t="s">
        <v>864</v>
      </c>
      <c r="F66" s="109">
        <v>60</v>
      </c>
      <c r="G66" s="104">
        <v>37</v>
      </c>
      <c r="H66" s="107" t="s">
        <v>864</v>
      </c>
      <c r="I66" s="104" t="s">
        <v>67</v>
      </c>
      <c r="J66" s="104" t="s">
        <v>8</v>
      </c>
      <c r="K66" s="104" t="s">
        <v>965</v>
      </c>
      <c r="L66" s="104">
        <v>680</v>
      </c>
      <c r="M66" s="131">
        <v>55</v>
      </c>
      <c r="N66" s="106">
        <v>2.1676122685185182E-2</v>
      </c>
      <c r="O66" s="106">
        <v>1.4450748456790122E-3</v>
      </c>
      <c r="P66" s="106">
        <v>1.6835185185185217E-3</v>
      </c>
      <c r="Q66" s="131">
        <v>81</v>
      </c>
      <c r="R66" s="106">
        <v>5.3854629629629627E-2</v>
      </c>
      <c r="S66" s="132">
        <v>30.947509585131439</v>
      </c>
      <c r="T66" s="106">
        <v>8.1396990740739694E-4</v>
      </c>
      <c r="U66" s="131">
        <v>43</v>
      </c>
      <c r="V66" s="106">
        <v>3.3290625000000004E-2</v>
      </c>
      <c r="W66" s="106">
        <v>3.3290625000000004E-3</v>
      </c>
      <c r="X66" s="105">
        <v>0.11131886574074074</v>
      </c>
      <c r="Y66" s="111">
        <f t="shared" si="0"/>
        <v>757</v>
      </c>
      <c r="Z66" s="25"/>
      <c r="AA66" s="25" t="str">
        <f t="shared" si="1"/>
        <v>Tomas Kalinas</v>
      </c>
    </row>
    <row r="67" spans="1:27" x14ac:dyDescent="0.25">
      <c r="A67" s="104" t="s">
        <v>951</v>
      </c>
      <c r="B67" s="129" t="s">
        <v>1627</v>
      </c>
      <c r="C67" s="121">
        <v>29395</v>
      </c>
      <c r="D67" s="130">
        <v>64</v>
      </c>
      <c r="E67" s="109" t="s">
        <v>864</v>
      </c>
      <c r="F67" s="109">
        <v>61</v>
      </c>
      <c r="G67" s="104">
        <v>59</v>
      </c>
      <c r="H67" s="107" t="s">
        <v>864</v>
      </c>
      <c r="I67" s="104" t="s">
        <v>67</v>
      </c>
      <c r="J67" s="104" t="s">
        <v>17</v>
      </c>
      <c r="K67" s="104" t="s">
        <v>710</v>
      </c>
      <c r="L67" s="104" t="s">
        <v>864</v>
      </c>
      <c r="M67" s="131">
        <v>45</v>
      </c>
      <c r="N67" s="106">
        <v>2.1119756944444443E-2</v>
      </c>
      <c r="O67" s="106">
        <v>1.4079837962962963E-3</v>
      </c>
      <c r="P67" s="106">
        <v>8.2797453703703852E-4</v>
      </c>
      <c r="Q67" s="131">
        <v>42</v>
      </c>
      <c r="R67" s="106">
        <v>4.8000381944444448E-2</v>
      </c>
      <c r="S67" s="132">
        <v>34.721945933589936</v>
      </c>
      <c r="T67" s="106">
        <v>8.825231481481427E-4</v>
      </c>
      <c r="U67" s="131">
        <v>85</v>
      </c>
      <c r="V67" s="106">
        <v>4.0682291666666662E-2</v>
      </c>
      <c r="W67" s="106">
        <v>4.0682291666666662E-3</v>
      </c>
      <c r="X67" s="105">
        <v>0.11151292824074073</v>
      </c>
      <c r="Y67" s="111">
        <f t="shared" si="0"/>
        <v>756</v>
      </c>
      <c r="Z67" s="25"/>
      <c r="AA67" s="25" t="str">
        <f t="shared" si="1"/>
        <v>Antanas Norkevicius</v>
      </c>
    </row>
    <row r="68" spans="1:27" x14ac:dyDescent="0.25">
      <c r="A68" s="104" t="s">
        <v>1628</v>
      </c>
      <c r="B68" s="129" t="s">
        <v>1629</v>
      </c>
      <c r="C68" s="121">
        <v>34096</v>
      </c>
      <c r="D68" s="130">
        <v>65</v>
      </c>
      <c r="E68" s="109" t="s">
        <v>864</v>
      </c>
      <c r="F68" s="109">
        <v>4</v>
      </c>
      <c r="G68" s="104">
        <v>82</v>
      </c>
      <c r="H68" s="107" t="s">
        <v>864</v>
      </c>
      <c r="I68" s="104" t="s">
        <v>71</v>
      </c>
      <c r="J68" s="104" t="s">
        <v>8</v>
      </c>
      <c r="K68" s="104" t="s">
        <v>710</v>
      </c>
      <c r="L68" s="104" t="s">
        <v>864</v>
      </c>
      <c r="M68" s="131">
        <v>19</v>
      </c>
      <c r="N68" s="106">
        <v>1.9761539351851851E-2</v>
      </c>
      <c r="O68" s="106">
        <v>1.3174359567901233E-3</v>
      </c>
      <c r="P68" s="106">
        <v>1.2126157407407398E-3</v>
      </c>
      <c r="Q68" s="131">
        <v>78</v>
      </c>
      <c r="R68" s="106">
        <v>5.3437916666666654E-2</v>
      </c>
      <c r="S68" s="132">
        <v>31.188840632821581</v>
      </c>
      <c r="T68" s="106">
        <v>5.985416666666743E-4</v>
      </c>
      <c r="U68" s="131">
        <v>74</v>
      </c>
      <c r="V68" s="106">
        <v>3.6706319444444441E-2</v>
      </c>
      <c r="W68" s="106">
        <v>3.6706319444444442E-3</v>
      </c>
      <c r="X68" s="105">
        <v>0.11171693287037036</v>
      </c>
      <c r="Y68" s="111">
        <f t="shared" si="0"/>
        <v>755</v>
      </c>
      <c r="Z68" s="25"/>
      <c r="AA68" s="25" t="str">
        <f t="shared" si="1"/>
        <v>Ieva Urbonavičiūtė</v>
      </c>
    </row>
    <row r="69" spans="1:27" x14ac:dyDescent="0.25">
      <c r="A69" s="104" t="s">
        <v>981</v>
      </c>
      <c r="B69" s="129" t="s">
        <v>982</v>
      </c>
      <c r="C69" s="121">
        <v>31936</v>
      </c>
      <c r="D69" s="130">
        <v>66</v>
      </c>
      <c r="E69" s="109" t="s">
        <v>864</v>
      </c>
      <c r="F69" s="109">
        <v>62</v>
      </c>
      <c r="G69" s="104">
        <v>90</v>
      </c>
      <c r="H69" s="107" t="s">
        <v>864</v>
      </c>
      <c r="I69" s="104" t="s">
        <v>67</v>
      </c>
      <c r="J69" s="104" t="s">
        <v>8</v>
      </c>
      <c r="K69" s="104" t="s">
        <v>864</v>
      </c>
      <c r="L69" s="104" t="s">
        <v>864</v>
      </c>
      <c r="M69" s="131">
        <v>49</v>
      </c>
      <c r="N69" s="106">
        <v>2.1243136574074076E-2</v>
      </c>
      <c r="O69" s="106">
        <v>1.4162091049382717E-3</v>
      </c>
      <c r="P69" s="106">
        <v>1.0574768518518511E-3</v>
      </c>
      <c r="Q69" s="131">
        <v>66</v>
      </c>
      <c r="R69" s="106">
        <v>5.1035347222222208E-2</v>
      </c>
      <c r="S69" s="132">
        <v>32.657104485045096</v>
      </c>
      <c r="T69" s="106">
        <v>1.0119212962963059E-3</v>
      </c>
      <c r="U69" s="131">
        <v>78</v>
      </c>
      <c r="V69" s="106">
        <v>3.7448842592592596E-2</v>
      </c>
      <c r="W69" s="106">
        <v>3.7448842592592594E-3</v>
      </c>
      <c r="X69" s="105">
        <v>0.11179672453703704</v>
      </c>
      <c r="Y69" s="111">
        <f t="shared" ref="Y69:Y97" si="2">IFERROR(ROUND($X$4/X69*1000,0),0)</f>
        <v>754</v>
      </c>
      <c r="Z69" s="25"/>
      <c r="AA69" s="25" t="str">
        <f t="shared" ref="AA69:AA97" si="3">A69&amp;" "&amp;B69</f>
        <v>Linas Vaupšas</v>
      </c>
    </row>
    <row r="70" spans="1:27" x14ac:dyDescent="0.25">
      <c r="A70" s="104" t="s">
        <v>1279</v>
      </c>
      <c r="B70" s="129" t="s">
        <v>1630</v>
      </c>
      <c r="C70" s="121">
        <v>28365</v>
      </c>
      <c r="D70" s="130">
        <v>67</v>
      </c>
      <c r="E70" s="109">
        <v>10</v>
      </c>
      <c r="F70" s="109">
        <v>63</v>
      </c>
      <c r="G70" s="104">
        <v>31</v>
      </c>
      <c r="H70" s="107" t="s">
        <v>889</v>
      </c>
      <c r="I70" s="104" t="s">
        <v>67</v>
      </c>
      <c r="J70" s="104" t="s">
        <v>17</v>
      </c>
      <c r="K70" s="104" t="s">
        <v>1631</v>
      </c>
      <c r="L70" s="104">
        <v>667</v>
      </c>
      <c r="M70" s="131">
        <v>68</v>
      </c>
      <c r="N70" s="106">
        <v>2.2414733796296299E-2</v>
      </c>
      <c r="O70" s="106">
        <v>1.4943155864197532E-3</v>
      </c>
      <c r="P70" s="106">
        <v>7.0131944444444538E-4</v>
      </c>
      <c r="Q70" s="131">
        <v>45</v>
      </c>
      <c r="R70" s="106">
        <v>4.8297453703703697E-2</v>
      </c>
      <c r="S70" s="132">
        <v>34.508375470296443</v>
      </c>
      <c r="T70" s="106">
        <v>1.2651157407407437E-3</v>
      </c>
      <c r="U70" s="131">
        <v>82</v>
      </c>
      <c r="V70" s="106">
        <v>3.9724965277777774E-2</v>
      </c>
      <c r="W70" s="106">
        <v>3.9724965277777771E-3</v>
      </c>
      <c r="X70" s="105">
        <v>0.11240358796296296</v>
      </c>
      <c r="Y70" s="111">
        <f t="shared" si="2"/>
        <v>750</v>
      </c>
      <c r="Z70" s="25"/>
      <c r="AA70" s="25" t="str">
        <f t="shared" si="3"/>
        <v>Arūnas Gurskas</v>
      </c>
    </row>
    <row r="71" spans="1:27" x14ac:dyDescent="0.25">
      <c r="A71" s="104" t="s">
        <v>894</v>
      </c>
      <c r="B71" s="129" t="s">
        <v>904</v>
      </c>
      <c r="C71" s="121">
        <v>31166</v>
      </c>
      <c r="D71" s="130">
        <v>68</v>
      </c>
      <c r="E71" s="109" t="s">
        <v>864</v>
      </c>
      <c r="F71" s="109">
        <v>64</v>
      </c>
      <c r="G71" s="104">
        <v>6</v>
      </c>
      <c r="H71" s="107" t="s">
        <v>864</v>
      </c>
      <c r="I71" s="104" t="s">
        <v>67</v>
      </c>
      <c r="J71" s="104" t="s">
        <v>8</v>
      </c>
      <c r="K71" s="104" t="s">
        <v>924</v>
      </c>
      <c r="L71" s="104">
        <v>664</v>
      </c>
      <c r="M71" s="131">
        <v>26</v>
      </c>
      <c r="N71" s="106">
        <v>1.9976354166666665E-2</v>
      </c>
      <c r="O71" s="106">
        <v>1.3317569444444442E-3</v>
      </c>
      <c r="P71" s="106">
        <v>1.1996064814814855E-3</v>
      </c>
      <c r="Q71" s="131">
        <v>72</v>
      </c>
      <c r="R71" s="106">
        <v>5.2480092592592592E-2</v>
      </c>
      <c r="S71" s="132">
        <v>31.758074049242659</v>
      </c>
      <c r="T71" s="106">
        <v>9.4298611111111319E-4</v>
      </c>
      <c r="U71" s="131">
        <v>79</v>
      </c>
      <c r="V71" s="106">
        <v>3.8053310185185166E-2</v>
      </c>
      <c r="W71" s="106">
        <v>3.8053310185185165E-3</v>
      </c>
      <c r="X71" s="105">
        <v>0.11265234953703702</v>
      </c>
      <c r="Y71" s="111">
        <f t="shared" si="2"/>
        <v>749</v>
      </c>
      <c r="Z71" s="25"/>
      <c r="AA71" s="25" t="str">
        <f t="shared" si="3"/>
        <v>Justas Bagdonavičius</v>
      </c>
    </row>
    <row r="72" spans="1:27" x14ac:dyDescent="0.25">
      <c r="A72" s="104" t="s">
        <v>974</v>
      </c>
      <c r="B72" s="129" t="s">
        <v>975</v>
      </c>
      <c r="C72" s="121">
        <v>34066</v>
      </c>
      <c r="D72" s="130">
        <v>69</v>
      </c>
      <c r="E72" s="109" t="s">
        <v>864</v>
      </c>
      <c r="F72" s="109">
        <v>65</v>
      </c>
      <c r="G72" s="104">
        <v>77</v>
      </c>
      <c r="H72" s="107" t="s">
        <v>864</v>
      </c>
      <c r="I72" s="104" t="s">
        <v>67</v>
      </c>
      <c r="J72" s="104" t="s">
        <v>8</v>
      </c>
      <c r="K72" s="104" t="s">
        <v>864</v>
      </c>
      <c r="L72" s="104" t="s">
        <v>864</v>
      </c>
      <c r="M72" s="131">
        <v>44</v>
      </c>
      <c r="N72" s="106">
        <v>2.1108715277777777E-2</v>
      </c>
      <c r="O72" s="106">
        <v>1.407247685185185E-3</v>
      </c>
      <c r="P72" s="106">
        <v>1.7582986111111115E-3</v>
      </c>
      <c r="Q72" s="131">
        <v>75</v>
      </c>
      <c r="R72" s="106">
        <v>5.2635567129629635E-2</v>
      </c>
      <c r="S72" s="132">
        <v>31.664267292153216</v>
      </c>
      <c r="T72" s="106">
        <v>1.0287499999999949E-3</v>
      </c>
      <c r="U72" s="131">
        <v>68</v>
      </c>
      <c r="V72" s="106">
        <v>3.6212881944444442E-2</v>
      </c>
      <c r="W72" s="106">
        <v>3.6212881944444443E-3</v>
      </c>
      <c r="X72" s="105">
        <v>0.11274421296296296</v>
      </c>
      <c r="Y72" s="111">
        <f t="shared" si="2"/>
        <v>748</v>
      </c>
      <c r="Z72" s="25"/>
      <c r="AA72" s="25" t="str">
        <f t="shared" si="3"/>
        <v>Mintautas Šukys</v>
      </c>
    </row>
    <row r="73" spans="1:27" x14ac:dyDescent="0.25">
      <c r="A73" s="104" t="s">
        <v>963</v>
      </c>
      <c r="B73" s="129" t="s">
        <v>979</v>
      </c>
      <c r="C73" s="121">
        <v>32268</v>
      </c>
      <c r="D73" s="130">
        <v>70</v>
      </c>
      <c r="E73" s="109" t="s">
        <v>864</v>
      </c>
      <c r="F73" s="109">
        <v>66</v>
      </c>
      <c r="G73" s="104">
        <v>34</v>
      </c>
      <c r="H73" s="107" t="s">
        <v>864</v>
      </c>
      <c r="I73" s="104" t="s">
        <v>67</v>
      </c>
      <c r="J73" s="104" t="s">
        <v>8</v>
      </c>
      <c r="K73" s="104" t="s">
        <v>980</v>
      </c>
      <c r="L73" s="104">
        <v>662</v>
      </c>
      <c r="M73" s="131">
        <v>69</v>
      </c>
      <c r="N73" s="106">
        <v>2.2491354166666668E-2</v>
      </c>
      <c r="O73" s="106">
        <v>1.4994236111111111E-3</v>
      </c>
      <c r="P73" s="106">
        <v>1.6039814814814771E-3</v>
      </c>
      <c r="Q73" s="131">
        <v>74</v>
      </c>
      <c r="R73" s="106">
        <v>5.260435185185186E-2</v>
      </c>
      <c r="S73" s="132">
        <v>31.683056781318257</v>
      </c>
      <c r="T73" s="106">
        <v>9.1412037037036376E-4</v>
      </c>
      <c r="U73" s="131">
        <v>64</v>
      </c>
      <c r="V73" s="106">
        <v>3.5198194444444442E-2</v>
      </c>
      <c r="W73" s="106">
        <v>3.5198194444444443E-3</v>
      </c>
      <c r="X73" s="105">
        <v>0.11281200231481481</v>
      </c>
      <c r="Y73" s="111">
        <f t="shared" si="2"/>
        <v>747</v>
      </c>
      <c r="Z73" s="25"/>
      <c r="AA73" s="25" t="str">
        <f t="shared" si="3"/>
        <v>Tomas Jonkus</v>
      </c>
    </row>
    <row r="74" spans="1:27" x14ac:dyDescent="0.25">
      <c r="A74" s="104" t="s">
        <v>984</v>
      </c>
      <c r="B74" s="129" t="s">
        <v>985</v>
      </c>
      <c r="C74" s="121">
        <v>22993</v>
      </c>
      <c r="D74" s="130">
        <v>71</v>
      </c>
      <c r="E74" s="109">
        <v>5</v>
      </c>
      <c r="F74" s="109">
        <v>67</v>
      </c>
      <c r="G74" s="104">
        <v>15</v>
      </c>
      <c r="H74" s="107" t="s">
        <v>901</v>
      </c>
      <c r="I74" s="104" t="s">
        <v>67</v>
      </c>
      <c r="J74" s="104" t="s">
        <v>165</v>
      </c>
      <c r="K74" s="104" t="s">
        <v>927</v>
      </c>
      <c r="L74" s="104">
        <v>659</v>
      </c>
      <c r="M74" s="131">
        <v>79</v>
      </c>
      <c r="N74" s="106">
        <v>2.3352465277777776E-2</v>
      </c>
      <c r="O74" s="106">
        <v>1.5568310185185182E-3</v>
      </c>
      <c r="P74" s="106">
        <v>1.2273611111111131E-3</v>
      </c>
      <c r="Q74" s="131">
        <v>73</v>
      </c>
      <c r="R74" s="106">
        <v>5.2487962962962972E-2</v>
      </c>
      <c r="S74" s="132">
        <v>31.753312046853772</v>
      </c>
      <c r="T74" s="106">
        <v>7.9594907407405657E-4</v>
      </c>
      <c r="U74" s="131">
        <v>63</v>
      </c>
      <c r="V74" s="106">
        <v>3.5193518518518527E-2</v>
      </c>
      <c r="W74" s="106">
        <v>3.5193518518518525E-3</v>
      </c>
      <c r="X74" s="105">
        <v>0.11305725694444445</v>
      </c>
      <c r="Y74" s="111">
        <f t="shared" si="2"/>
        <v>746</v>
      </c>
      <c r="Z74" s="25"/>
      <c r="AA74" s="25" t="str">
        <f t="shared" si="3"/>
        <v>Rimantas Butkevičius</v>
      </c>
    </row>
    <row r="75" spans="1:27" x14ac:dyDescent="0.25">
      <c r="A75" s="104" t="s">
        <v>906</v>
      </c>
      <c r="B75" s="129" t="s">
        <v>1632</v>
      </c>
      <c r="C75" s="121">
        <v>28769</v>
      </c>
      <c r="D75" s="130">
        <v>72</v>
      </c>
      <c r="E75" s="109">
        <v>11</v>
      </c>
      <c r="F75" s="109">
        <v>68</v>
      </c>
      <c r="G75" s="104">
        <v>81</v>
      </c>
      <c r="H75" s="107" t="s">
        <v>889</v>
      </c>
      <c r="I75" s="104" t="s">
        <v>67</v>
      </c>
      <c r="J75" s="104" t="s">
        <v>8</v>
      </c>
      <c r="K75" s="104" t="s">
        <v>927</v>
      </c>
      <c r="L75" s="104">
        <v>647</v>
      </c>
      <c r="M75" s="131">
        <v>75</v>
      </c>
      <c r="N75" s="106">
        <v>2.3115127314814816E-2</v>
      </c>
      <c r="O75" s="106">
        <v>1.541008487654321E-3</v>
      </c>
      <c r="P75" s="106">
        <v>1.5167824074074042E-3</v>
      </c>
      <c r="Q75" s="131">
        <v>77</v>
      </c>
      <c r="R75" s="106">
        <v>5.2979513888888885E-2</v>
      </c>
      <c r="S75" s="132">
        <v>31.458700624586289</v>
      </c>
      <c r="T75" s="106">
        <v>8.4988425925926203E-4</v>
      </c>
      <c r="U75" s="131">
        <v>66</v>
      </c>
      <c r="V75" s="106">
        <v>3.5607291666666666E-2</v>
      </c>
      <c r="W75" s="106">
        <v>3.5607291666666665E-3</v>
      </c>
      <c r="X75" s="105">
        <v>0.11406859953703703</v>
      </c>
      <c r="Y75" s="111">
        <f t="shared" si="2"/>
        <v>739</v>
      </c>
      <c r="Z75" s="25"/>
      <c r="AA75" s="25" t="str">
        <f t="shared" si="3"/>
        <v>Marius Turulis</v>
      </c>
    </row>
    <row r="76" spans="1:27" x14ac:dyDescent="0.25">
      <c r="A76" s="104" t="s">
        <v>1095</v>
      </c>
      <c r="B76" s="129" t="s">
        <v>1633</v>
      </c>
      <c r="C76" s="121">
        <v>35321</v>
      </c>
      <c r="D76" s="130">
        <v>73</v>
      </c>
      <c r="E76" s="109" t="s">
        <v>864</v>
      </c>
      <c r="F76" s="109">
        <v>69</v>
      </c>
      <c r="G76" s="104">
        <v>85</v>
      </c>
      <c r="H76" s="107" t="s">
        <v>864</v>
      </c>
      <c r="I76" s="104" t="s">
        <v>67</v>
      </c>
      <c r="J76" s="104" t="s">
        <v>1634</v>
      </c>
      <c r="K76" s="104" t="s">
        <v>898</v>
      </c>
      <c r="L76" s="104">
        <v>647</v>
      </c>
      <c r="M76" s="131">
        <v>84</v>
      </c>
      <c r="N76" s="106">
        <v>2.556431712962963E-2</v>
      </c>
      <c r="O76" s="106">
        <v>1.7042878086419751E-3</v>
      </c>
      <c r="P76" s="106">
        <v>1.1026157407407373E-3</v>
      </c>
      <c r="Q76" s="131">
        <v>88</v>
      </c>
      <c r="R76" s="106">
        <v>5.7637731481481491E-2</v>
      </c>
      <c r="S76" s="132">
        <v>28.916243298058188</v>
      </c>
      <c r="T76" s="106">
        <v>5.208796296296142E-4</v>
      </c>
      <c r="U76" s="131">
        <v>13</v>
      </c>
      <c r="V76" s="106">
        <v>2.9275613425925939E-2</v>
      </c>
      <c r="W76" s="106">
        <v>2.927561342592594E-3</v>
      </c>
      <c r="X76" s="105">
        <v>0.11410115740740741</v>
      </c>
      <c r="Y76" s="111">
        <f t="shared" si="2"/>
        <v>739</v>
      </c>
      <c r="Z76" s="25"/>
      <c r="AA76" s="25" t="str">
        <f t="shared" si="3"/>
        <v>Aloyzas Valančius</v>
      </c>
    </row>
    <row r="77" spans="1:27" x14ac:dyDescent="0.25">
      <c r="A77" s="104" t="s">
        <v>966</v>
      </c>
      <c r="B77" s="129" t="s">
        <v>967</v>
      </c>
      <c r="C77" s="121">
        <v>27292</v>
      </c>
      <c r="D77" s="130">
        <v>74</v>
      </c>
      <c r="E77" s="109">
        <v>12</v>
      </c>
      <c r="F77" s="109">
        <v>70</v>
      </c>
      <c r="G77" s="104">
        <v>33</v>
      </c>
      <c r="H77" s="107" t="s">
        <v>889</v>
      </c>
      <c r="I77" s="104" t="s">
        <v>67</v>
      </c>
      <c r="J77" s="104" t="s">
        <v>968</v>
      </c>
      <c r="K77" s="104" t="s">
        <v>864</v>
      </c>
      <c r="L77" s="104" t="s">
        <v>864</v>
      </c>
      <c r="M77" s="131">
        <v>92</v>
      </c>
      <c r="N77" s="106">
        <v>2.8120138888888892E-2</v>
      </c>
      <c r="O77" s="106">
        <v>1.8746759259259261E-3</v>
      </c>
      <c r="P77" s="106">
        <v>2.1983449074074041E-3</v>
      </c>
      <c r="Q77" s="131">
        <v>62</v>
      </c>
      <c r="R77" s="106">
        <v>5.0634675925925923E-2</v>
      </c>
      <c r="S77" s="132">
        <v>32.915519576048105</v>
      </c>
      <c r="T77" s="106">
        <v>7.5042824074074421E-4</v>
      </c>
      <c r="U77" s="131">
        <v>40</v>
      </c>
      <c r="V77" s="106">
        <v>3.2938344907407408E-2</v>
      </c>
      <c r="W77" s="106">
        <v>3.2938344907407408E-3</v>
      </c>
      <c r="X77" s="105">
        <v>0.11464193287037037</v>
      </c>
      <c r="Y77" s="111">
        <f t="shared" si="2"/>
        <v>736</v>
      </c>
      <c r="Z77" s="25"/>
      <c r="AA77" s="25" t="str">
        <f t="shared" si="3"/>
        <v>Darius Jonaitis</v>
      </c>
    </row>
    <row r="78" spans="1:27" x14ac:dyDescent="0.25">
      <c r="A78" s="104" t="s">
        <v>977</v>
      </c>
      <c r="B78" s="129" t="s">
        <v>978</v>
      </c>
      <c r="C78" s="121">
        <v>31635</v>
      </c>
      <c r="D78" s="130">
        <v>75</v>
      </c>
      <c r="E78" s="109" t="s">
        <v>864</v>
      </c>
      <c r="F78" s="109">
        <v>5</v>
      </c>
      <c r="G78" s="104">
        <v>17</v>
      </c>
      <c r="H78" s="107" t="s">
        <v>864</v>
      </c>
      <c r="I78" s="104" t="s">
        <v>71</v>
      </c>
      <c r="J78" s="104" t="s">
        <v>8</v>
      </c>
      <c r="K78" s="104" t="s">
        <v>875</v>
      </c>
      <c r="L78" s="104">
        <v>638</v>
      </c>
      <c r="M78" s="131">
        <v>78</v>
      </c>
      <c r="N78" s="106">
        <v>2.3239432870370374E-2</v>
      </c>
      <c r="O78" s="106">
        <v>1.5492955246913583E-3</v>
      </c>
      <c r="P78" s="106">
        <v>1.0406249999999964E-3</v>
      </c>
      <c r="Q78" s="131">
        <v>79</v>
      </c>
      <c r="R78" s="106">
        <v>5.3454513888888888E-2</v>
      </c>
      <c r="S78" s="132">
        <v>31.179156733723506</v>
      </c>
      <c r="T78" s="106">
        <v>4.1346064814815064E-4</v>
      </c>
      <c r="U78" s="131">
        <v>75</v>
      </c>
      <c r="V78" s="106">
        <v>3.6728900462962968E-2</v>
      </c>
      <c r="W78" s="106">
        <v>3.6728900462962969E-3</v>
      </c>
      <c r="X78" s="105">
        <v>0.11487693287037037</v>
      </c>
      <c r="Y78" s="111">
        <f t="shared" si="2"/>
        <v>734</v>
      </c>
      <c r="Z78" s="25"/>
      <c r="AA78" s="25" t="str">
        <f t="shared" si="3"/>
        <v>Polina Čachovskaja</v>
      </c>
    </row>
    <row r="79" spans="1:27" x14ac:dyDescent="0.25">
      <c r="A79" s="104" t="s">
        <v>938</v>
      </c>
      <c r="B79" s="129" t="s">
        <v>939</v>
      </c>
      <c r="C79" s="121">
        <v>30634</v>
      </c>
      <c r="D79" s="130">
        <v>76</v>
      </c>
      <c r="E79" s="109" t="s">
        <v>864</v>
      </c>
      <c r="F79" s="109">
        <v>71</v>
      </c>
      <c r="G79" s="104">
        <v>47</v>
      </c>
      <c r="H79" s="107" t="s">
        <v>864</v>
      </c>
      <c r="I79" s="104" t="s">
        <v>67</v>
      </c>
      <c r="J79" s="104" t="s">
        <v>46</v>
      </c>
      <c r="K79" s="104" t="s">
        <v>940</v>
      </c>
      <c r="L79" s="104">
        <v>632</v>
      </c>
      <c r="M79" s="131">
        <v>48</v>
      </c>
      <c r="N79" s="106">
        <v>2.1233483796296294E-2</v>
      </c>
      <c r="O79" s="106">
        <v>1.415565586419753E-3</v>
      </c>
      <c r="P79" s="106">
        <v>1.922187500000002E-3</v>
      </c>
      <c r="Q79" s="131">
        <v>87</v>
      </c>
      <c r="R79" s="106">
        <v>5.6934837962962961E-2</v>
      </c>
      <c r="S79" s="132">
        <v>29.273231053206128</v>
      </c>
      <c r="T79" s="106">
        <v>1.0972222222222355E-3</v>
      </c>
      <c r="U79" s="131">
        <v>56</v>
      </c>
      <c r="V79" s="106">
        <v>3.4173414351851839E-2</v>
      </c>
      <c r="W79" s="106">
        <v>3.4173414351851839E-3</v>
      </c>
      <c r="X79" s="105">
        <v>0.11536114583333333</v>
      </c>
      <c r="Y79" s="111">
        <f t="shared" si="2"/>
        <v>731</v>
      </c>
      <c r="Z79" s="25"/>
      <c r="AA79" s="25" t="str">
        <f t="shared" si="3"/>
        <v>Rolandas Kriugžda</v>
      </c>
    </row>
    <row r="80" spans="1:27" x14ac:dyDescent="0.25">
      <c r="A80" s="104" t="s">
        <v>963</v>
      </c>
      <c r="B80" s="129" t="s">
        <v>1073</v>
      </c>
      <c r="C80" s="121">
        <v>28999</v>
      </c>
      <c r="D80" s="130">
        <v>77</v>
      </c>
      <c r="E80" s="109" t="s">
        <v>864</v>
      </c>
      <c r="F80" s="109">
        <v>72</v>
      </c>
      <c r="G80" s="104">
        <v>26</v>
      </c>
      <c r="H80" s="107" t="s">
        <v>864</v>
      </c>
      <c r="I80" s="104" t="s">
        <v>67</v>
      </c>
      <c r="J80" s="104" t="s">
        <v>8</v>
      </c>
      <c r="K80" s="104" t="s">
        <v>965</v>
      </c>
      <c r="L80" s="104">
        <v>628</v>
      </c>
      <c r="M80" s="131">
        <v>63</v>
      </c>
      <c r="N80" s="106">
        <v>2.213113425925926E-2</v>
      </c>
      <c r="O80" s="106">
        <v>1.475408950617284E-3</v>
      </c>
      <c r="P80" s="106">
        <v>1.3798958333333319E-3</v>
      </c>
      <c r="Q80" s="131">
        <v>60</v>
      </c>
      <c r="R80" s="106">
        <v>5.0481412037037043E-2</v>
      </c>
      <c r="S80" s="132">
        <v>33.015452607464148</v>
      </c>
      <c r="T80" s="106">
        <v>6.279282407407466E-4</v>
      </c>
      <c r="U80" s="131">
        <v>87</v>
      </c>
      <c r="V80" s="106">
        <v>4.1108182870370352E-2</v>
      </c>
      <c r="W80" s="106">
        <v>4.1108182870370352E-3</v>
      </c>
      <c r="X80" s="105">
        <v>0.11572855324074073</v>
      </c>
      <c r="Y80" s="111">
        <f t="shared" si="2"/>
        <v>729</v>
      </c>
      <c r="Z80" s="25"/>
      <c r="AA80" s="25" t="str">
        <f t="shared" si="3"/>
        <v>Tomas Gedvilas</v>
      </c>
    </row>
    <row r="81" spans="1:27" x14ac:dyDescent="0.25">
      <c r="A81" s="104" t="s">
        <v>892</v>
      </c>
      <c r="B81" s="129" t="s">
        <v>999</v>
      </c>
      <c r="C81" s="121">
        <v>28928</v>
      </c>
      <c r="D81" s="130">
        <v>78</v>
      </c>
      <c r="E81" s="109" t="s">
        <v>864</v>
      </c>
      <c r="F81" s="109">
        <v>73</v>
      </c>
      <c r="G81" s="104">
        <v>87</v>
      </c>
      <c r="H81" s="107" t="s">
        <v>864</v>
      </c>
      <c r="I81" s="104" t="s">
        <v>67</v>
      </c>
      <c r="J81" s="104" t="s">
        <v>8</v>
      </c>
      <c r="K81" s="104" t="s">
        <v>710</v>
      </c>
      <c r="L81" s="104" t="s">
        <v>864</v>
      </c>
      <c r="M81" s="131">
        <v>83</v>
      </c>
      <c r="N81" s="106">
        <v>2.4420752314814817E-2</v>
      </c>
      <c r="O81" s="106">
        <v>1.6280501543209877E-3</v>
      </c>
      <c r="P81" s="106">
        <v>1.1825694444444444E-3</v>
      </c>
      <c r="Q81" s="131">
        <v>69</v>
      </c>
      <c r="R81" s="106">
        <v>5.1804895833333323E-2</v>
      </c>
      <c r="S81" s="132">
        <v>32.171991466379268</v>
      </c>
      <c r="T81" s="106">
        <v>5.6574074074074165E-4</v>
      </c>
      <c r="U81" s="131">
        <v>81</v>
      </c>
      <c r="V81" s="106">
        <v>3.8983796296296308E-2</v>
      </c>
      <c r="W81" s="106">
        <v>3.898379629629631E-3</v>
      </c>
      <c r="X81" s="105">
        <v>0.11695775462962964</v>
      </c>
      <c r="Y81" s="111">
        <f t="shared" si="2"/>
        <v>721</v>
      </c>
      <c r="Z81" s="25"/>
      <c r="AA81" s="25" t="str">
        <f t="shared" si="3"/>
        <v>Vytautas Vasiliauskas</v>
      </c>
    </row>
    <row r="82" spans="1:27" x14ac:dyDescent="0.25">
      <c r="A82" s="104" t="s">
        <v>892</v>
      </c>
      <c r="B82" s="129" t="s">
        <v>1635</v>
      </c>
      <c r="C82" s="121">
        <v>31524</v>
      </c>
      <c r="D82" s="130">
        <v>79</v>
      </c>
      <c r="E82" s="109" t="s">
        <v>864</v>
      </c>
      <c r="F82" s="109">
        <v>74</v>
      </c>
      <c r="G82" s="104">
        <v>27</v>
      </c>
      <c r="H82" s="107" t="s">
        <v>864</v>
      </c>
      <c r="I82" s="104" t="s">
        <v>67</v>
      </c>
      <c r="J82" s="104" t="s">
        <v>8</v>
      </c>
      <c r="K82" s="104" t="s">
        <v>710</v>
      </c>
      <c r="L82" s="104" t="s">
        <v>864</v>
      </c>
      <c r="M82" s="131">
        <v>77</v>
      </c>
      <c r="N82" s="106">
        <v>2.3192511574074075E-2</v>
      </c>
      <c r="O82" s="106">
        <v>1.546167438271605E-3</v>
      </c>
      <c r="P82" s="106">
        <v>9.7496527777777425E-4</v>
      </c>
      <c r="Q82" s="131">
        <v>86</v>
      </c>
      <c r="R82" s="106">
        <v>5.5582060185185189E-2</v>
      </c>
      <c r="S82" s="132">
        <v>29.985694324999113</v>
      </c>
      <c r="T82" s="106">
        <v>8.8746527777777695E-4</v>
      </c>
      <c r="U82" s="131">
        <v>71</v>
      </c>
      <c r="V82" s="106">
        <v>3.6526342592592603E-2</v>
      </c>
      <c r="W82" s="106">
        <v>3.6526342592592604E-3</v>
      </c>
      <c r="X82" s="105">
        <v>0.11716334490740742</v>
      </c>
      <c r="Y82" s="111">
        <f t="shared" si="2"/>
        <v>720</v>
      </c>
      <c r="Z82" s="25"/>
      <c r="AA82" s="25" t="str">
        <f t="shared" si="3"/>
        <v>Vytautas Geležinis</v>
      </c>
    </row>
    <row r="83" spans="1:27" x14ac:dyDescent="0.25">
      <c r="A83" s="104" t="s">
        <v>1111</v>
      </c>
      <c r="B83" s="129" t="s">
        <v>1112</v>
      </c>
      <c r="C83" s="121">
        <v>30075</v>
      </c>
      <c r="D83" s="130">
        <v>80</v>
      </c>
      <c r="E83" s="109" t="s">
        <v>864</v>
      </c>
      <c r="F83" s="109">
        <v>75</v>
      </c>
      <c r="G83" s="104">
        <v>48</v>
      </c>
      <c r="H83" s="107" t="s">
        <v>864</v>
      </c>
      <c r="I83" s="104" t="s">
        <v>67</v>
      </c>
      <c r="J83" s="104" t="s">
        <v>8</v>
      </c>
      <c r="K83" s="104" t="s">
        <v>1636</v>
      </c>
      <c r="L83" s="104">
        <v>605</v>
      </c>
      <c r="M83" s="131">
        <v>53</v>
      </c>
      <c r="N83" s="106">
        <v>2.1521608796296294E-2</v>
      </c>
      <c r="O83" s="106">
        <v>1.4347739197530863E-3</v>
      </c>
      <c r="P83" s="106">
        <v>1.1115740740740773E-3</v>
      </c>
      <c r="Q83" s="131">
        <v>83</v>
      </c>
      <c r="R83" s="106">
        <v>5.4141238425925914E-2</v>
      </c>
      <c r="S83" s="132">
        <v>30.783681997724152</v>
      </c>
      <c r="T83" s="106">
        <v>7.3842592592593403E-4</v>
      </c>
      <c r="U83" s="131">
        <v>83</v>
      </c>
      <c r="V83" s="106">
        <v>4.0121064814814811E-2</v>
      </c>
      <c r="W83" s="106">
        <v>4.0121064814814811E-3</v>
      </c>
      <c r="X83" s="105">
        <v>0.11763391203703703</v>
      </c>
      <c r="Y83" s="111">
        <f t="shared" si="2"/>
        <v>717</v>
      </c>
      <c r="Z83" s="25"/>
      <c r="AA83" s="25" t="str">
        <f t="shared" si="3"/>
        <v>Laimonas Krivickas</v>
      </c>
    </row>
    <row r="84" spans="1:27" x14ac:dyDescent="0.25">
      <c r="A84" s="104" t="s">
        <v>1121</v>
      </c>
      <c r="B84" s="129" t="s">
        <v>1122</v>
      </c>
      <c r="C84" s="121">
        <v>30190</v>
      </c>
      <c r="D84" s="130">
        <v>81</v>
      </c>
      <c r="E84" s="109" t="s">
        <v>864</v>
      </c>
      <c r="F84" s="109">
        <v>76</v>
      </c>
      <c r="G84" s="104">
        <v>95</v>
      </c>
      <c r="H84" s="107" t="s">
        <v>864</v>
      </c>
      <c r="I84" s="104" t="s">
        <v>67</v>
      </c>
      <c r="J84" s="104" t="s">
        <v>80</v>
      </c>
      <c r="K84" s="104" t="s">
        <v>710</v>
      </c>
      <c r="L84" s="104" t="s">
        <v>864</v>
      </c>
      <c r="M84" s="131">
        <v>82</v>
      </c>
      <c r="N84" s="106">
        <v>2.4382488425925924E-2</v>
      </c>
      <c r="O84" s="106">
        <v>1.6254992283950614E-3</v>
      </c>
      <c r="P84" s="106">
        <v>1.5780787037037065E-3</v>
      </c>
      <c r="Q84" s="131">
        <v>89</v>
      </c>
      <c r="R84" s="106">
        <v>5.7889976851851863E-2</v>
      </c>
      <c r="S84" s="132">
        <v>28.790245864701035</v>
      </c>
      <c r="T84" s="106">
        <v>5.9166666666665702E-4</v>
      </c>
      <c r="U84" s="131">
        <v>48</v>
      </c>
      <c r="V84" s="106">
        <v>3.3873611111111104E-2</v>
      </c>
      <c r="W84" s="106">
        <v>3.3873611111111105E-3</v>
      </c>
      <c r="X84" s="105">
        <v>0.11831582175925925</v>
      </c>
      <c r="Y84" s="111">
        <f t="shared" si="2"/>
        <v>713</v>
      </c>
      <c r="Z84" s="25"/>
      <c r="AA84" s="25" t="str">
        <f t="shared" si="3"/>
        <v>Žygimantas Zaleckas</v>
      </c>
    </row>
    <row r="85" spans="1:27" x14ac:dyDescent="0.25">
      <c r="A85" s="104" t="s">
        <v>959</v>
      </c>
      <c r="B85" s="129" t="s">
        <v>2189</v>
      </c>
      <c r="C85" s="121">
        <v>30317</v>
      </c>
      <c r="D85" s="130">
        <v>82</v>
      </c>
      <c r="E85" s="109" t="s">
        <v>864</v>
      </c>
      <c r="F85" s="109">
        <v>77</v>
      </c>
      <c r="G85" s="104">
        <v>19</v>
      </c>
      <c r="H85" s="107" t="s">
        <v>864</v>
      </c>
      <c r="I85" s="104" t="s">
        <v>67</v>
      </c>
      <c r="J85" s="104" t="s">
        <v>8</v>
      </c>
      <c r="K85" s="104" t="s">
        <v>960</v>
      </c>
      <c r="L85" s="104">
        <v>595</v>
      </c>
      <c r="M85" s="131">
        <v>93</v>
      </c>
      <c r="N85" s="106">
        <v>2.8177777777777777E-2</v>
      </c>
      <c r="O85" s="106">
        <v>1.8785185185185183E-3</v>
      </c>
      <c r="P85" s="106">
        <v>1.6817129629629612E-3</v>
      </c>
      <c r="Q85" s="131">
        <v>84</v>
      </c>
      <c r="R85" s="106">
        <v>5.4223807870370386E-2</v>
      </c>
      <c r="S85" s="132">
        <v>30.73680606590867</v>
      </c>
      <c r="T85" s="106">
        <v>9.7182870370368657E-4</v>
      </c>
      <c r="U85" s="131">
        <v>44</v>
      </c>
      <c r="V85" s="106">
        <v>3.3400115740740741E-2</v>
      </c>
      <c r="W85" s="106">
        <v>3.3400115740740742E-3</v>
      </c>
      <c r="X85" s="105">
        <v>0.11845524305555555</v>
      </c>
      <c r="Y85" s="111">
        <f t="shared" si="2"/>
        <v>712</v>
      </c>
      <c r="Z85" s="25"/>
      <c r="AA85" s="25" t="str">
        <f t="shared" si="3"/>
        <v>Vainius Četrauskas</v>
      </c>
    </row>
    <row r="86" spans="1:27" x14ac:dyDescent="0.25">
      <c r="A86" s="104" t="s">
        <v>994</v>
      </c>
      <c r="B86" s="129" t="s">
        <v>995</v>
      </c>
      <c r="C86" s="121">
        <v>33387</v>
      </c>
      <c r="D86" s="130">
        <v>83</v>
      </c>
      <c r="E86" s="109" t="s">
        <v>864</v>
      </c>
      <c r="F86" s="109">
        <v>78</v>
      </c>
      <c r="G86" s="104">
        <v>60</v>
      </c>
      <c r="H86" s="107" t="s">
        <v>864</v>
      </c>
      <c r="I86" s="104" t="s">
        <v>67</v>
      </c>
      <c r="J86" s="104" t="s">
        <v>17</v>
      </c>
      <c r="K86" s="104" t="s">
        <v>710</v>
      </c>
      <c r="L86" s="104" t="s">
        <v>864</v>
      </c>
      <c r="M86" s="131">
        <v>80</v>
      </c>
      <c r="N86" s="106">
        <v>2.3405706018518518E-2</v>
      </c>
      <c r="O86" s="106">
        <v>1.560380401234568E-3</v>
      </c>
      <c r="P86" s="106">
        <v>1.1887384259259247E-3</v>
      </c>
      <c r="Q86" s="131">
        <v>70</v>
      </c>
      <c r="R86" s="106">
        <v>5.2283993055555547E-2</v>
      </c>
      <c r="S86" s="132">
        <v>31.877187821054751</v>
      </c>
      <c r="T86" s="106">
        <v>6.5096064814815224E-4</v>
      </c>
      <c r="U86" s="131">
        <v>91</v>
      </c>
      <c r="V86" s="106">
        <v>4.2664699074074081E-2</v>
      </c>
      <c r="W86" s="106">
        <v>4.2664699074074081E-3</v>
      </c>
      <c r="X86" s="105">
        <v>0.12019409722222223</v>
      </c>
      <c r="Y86" s="111">
        <f t="shared" si="2"/>
        <v>702</v>
      </c>
      <c r="Z86" s="25"/>
      <c r="AA86" s="25" t="str">
        <f t="shared" si="3"/>
        <v>Benas Pabilionis</v>
      </c>
    </row>
    <row r="87" spans="1:27" x14ac:dyDescent="0.25">
      <c r="A87" s="104" t="s">
        <v>1637</v>
      </c>
      <c r="B87" s="129" t="s">
        <v>1383</v>
      </c>
      <c r="C87" s="121">
        <v>32533</v>
      </c>
      <c r="D87" s="130">
        <v>84</v>
      </c>
      <c r="E87" s="109" t="s">
        <v>864</v>
      </c>
      <c r="F87" s="109">
        <v>79</v>
      </c>
      <c r="G87" s="104">
        <v>38</v>
      </c>
      <c r="H87" s="107" t="s">
        <v>864</v>
      </c>
      <c r="I87" s="104" t="s">
        <v>67</v>
      </c>
      <c r="J87" s="104" t="s">
        <v>1097</v>
      </c>
      <c r="K87" s="104" t="s">
        <v>1049</v>
      </c>
      <c r="L87" s="104">
        <v>568</v>
      </c>
      <c r="M87" s="131">
        <v>90</v>
      </c>
      <c r="N87" s="106">
        <v>2.6359953703703708E-2</v>
      </c>
      <c r="O87" s="106">
        <v>1.7573302469135806E-3</v>
      </c>
      <c r="P87" s="106">
        <v>2.0251967592592526E-3</v>
      </c>
      <c r="Q87" s="131">
        <v>76</v>
      </c>
      <c r="R87" s="106">
        <v>5.2743240740740743E-2</v>
      </c>
      <c r="S87" s="132">
        <v>31.599625719988694</v>
      </c>
      <c r="T87" s="106">
        <v>1.2287847222222231E-3</v>
      </c>
      <c r="U87" s="131">
        <v>80</v>
      </c>
      <c r="V87" s="106">
        <v>3.8425775462962969E-2</v>
      </c>
      <c r="W87" s="106">
        <v>3.8425775462962971E-3</v>
      </c>
      <c r="X87" s="105">
        <v>0.12078295138888889</v>
      </c>
      <c r="Y87" s="111">
        <f t="shared" si="2"/>
        <v>698</v>
      </c>
      <c r="Z87" s="25"/>
      <c r="AA87" s="25" t="str">
        <f t="shared" si="3"/>
        <v>Dovydas Kaminskas</v>
      </c>
    </row>
    <row r="88" spans="1:27" x14ac:dyDescent="0.25">
      <c r="A88" s="104" t="s">
        <v>1079</v>
      </c>
      <c r="B88" s="129" t="s">
        <v>1117</v>
      </c>
      <c r="C88" s="121">
        <v>30853</v>
      </c>
      <c r="D88" s="130">
        <v>85</v>
      </c>
      <c r="E88" s="109" t="s">
        <v>864</v>
      </c>
      <c r="F88" s="109">
        <v>80</v>
      </c>
      <c r="G88" s="104">
        <v>69</v>
      </c>
      <c r="H88" s="107" t="s">
        <v>864</v>
      </c>
      <c r="I88" s="104" t="s">
        <v>67</v>
      </c>
      <c r="J88" s="104" t="s">
        <v>78</v>
      </c>
      <c r="K88" s="104" t="s">
        <v>1638</v>
      </c>
      <c r="L88" s="104" t="s">
        <v>864</v>
      </c>
      <c r="M88" s="131">
        <v>85</v>
      </c>
      <c r="N88" s="106">
        <v>2.5807673611111109E-2</v>
      </c>
      <c r="O88" s="106">
        <v>1.7205115740740742E-3</v>
      </c>
      <c r="P88" s="106">
        <v>2.9952199074074065E-3</v>
      </c>
      <c r="Q88" s="131">
        <v>85</v>
      </c>
      <c r="R88" s="106">
        <v>5.5569560185185191E-2</v>
      </c>
      <c r="S88" s="132">
        <v>29.992439405899759</v>
      </c>
      <c r="T88" s="106">
        <v>1.1548611111110996E-3</v>
      </c>
      <c r="U88" s="131">
        <v>76</v>
      </c>
      <c r="V88" s="106">
        <v>3.7063229166666684E-2</v>
      </c>
      <c r="W88" s="106">
        <v>3.7063229166666685E-3</v>
      </c>
      <c r="X88" s="105">
        <v>0.12259054398148149</v>
      </c>
      <c r="Y88" s="111">
        <f t="shared" si="2"/>
        <v>688</v>
      </c>
      <c r="Z88" s="25"/>
      <c r="AA88" s="25" t="str">
        <f t="shared" si="3"/>
        <v>Mindaugas Sinkevičius</v>
      </c>
    </row>
    <row r="89" spans="1:27" x14ac:dyDescent="0.25">
      <c r="A89" s="104" t="s">
        <v>1043</v>
      </c>
      <c r="B89" s="129" t="s">
        <v>1639</v>
      </c>
      <c r="C89" s="121">
        <v>29621</v>
      </c>
      <c r="D89" s="130">
        <v>86</v>
      </c>
      <c r="E89" s="109" t="s">
        <v>864</v>
      </c>
      <c r="F89" s="109">
        <v>81</v>
      </c>
      <c r="G89" s="104">
        <v>32</v>
      </c>
      <c r="H89" s="107" t="s">
        <v>864</v>
      </c>
      <c r="I89" s="104" t="s">
        <v>67</v>
      </c>
      <c r="J89" s="104" t="s">
        <v>8</v>
      </c>
      <c r="K89" s="104" t="s">
        <v>1640</v>
      </c>
      <c r="L89" s="104">
        <v>544</v>
      </c>
      <c r="M89" s="131">
        <v>72</v>
      </c>
      <c r="N89" s="106">
        <v>2.2743287037037038E-2</v>
      </c>
      <c r="O89" s="106">
        <v>1.5162191358024692E-3</v>
      </c>
      <c r="P89" s="106">
        <v>2.7640046296296301E-3</v>
      </c>
      <c r="Q89" s="131">
        <v>65</v>
      </c>
      <c r="R89" s="106">
        <v>5.0824537037037043E-2</v>
      </c>
      <c r="S89" s="132">
        <v>32.792559732558452</v>
      </c>
      <c r="T89" s="106">
        <v>1.6918634259259213E-3</v>
      </c>
      <c r="U89" s="131">
        <v>93</v>
      </c>
      <c r="V89" s="106">
        <v>4.4732060185185191E-2</v>
      </c>
      <c r="W89" s="106">
        <v>4.4732060185185187E-3</v>
      </c>
      <c r="X89" s="105">
        <v>0.12275575231481482</v>
      </c>
      <c r="Y89" s="111">
        <f t="shared" si="2"/>
        <v>687</v>
      </c>
      <c r="Z89" s="25"/>
      <c r="AA89" s="25" t="str">
        <f t="shared" si="3"/>
        <v>Robertas Hinz</v>
      </c>
    </row>
    <row r="90" spans="1:27" x14ac:dyDescent="0.25">
      <c r="A90" s="104" t="s">
        <v>963</v>
      </c>
      <c r="B90" s="129" t="s">
        <v>1006</v>
      </c>
      <c r="C90" s="121">
        <v>28404</v>
      </c>
      <c r="D90" s="130">
        <v>87</v>
      </c>
      <c r="E90" s="109">
        <v>13</v>
      </c>
      <c r="F90" s="109">
        <v>82</v>
      </c>
      <c r="G90" s="104">
        <v>1</v>
      </c>
      <c r="H90" s="107" t="s">
        <v>889</v>
      </c>
      <c r="I90" s="104" t="s">
        <v>67</v>
      </c>
      <c r="J90" s="104" t="s">
        <v>17</v>
      </c>
      <c r="K90" s="104" t="s">
        <v>710</v>
      </c>
      <c r="L90" s="104" t="s">
        <v>864</v>
      </c>
      <c r="M90" s="131">
        <v>57</v>
      </c>
      <c r="N90" s="106">
        <v>2.193434027777778E-2</v>
      </c>
      <c r="O90" s="106">
        <v>1.462289351851852E-3</v>
      </c>
      <c r="P90" s="106">
        <v>1.257407407407405E-3</v>
      </c>
      <c r="Q90" s="131">
        <v>90</v>
      </c>
      <c r="R90" s="106">
        <v>5.8141203703703709E-2</v>
      </c>
      <c r="S90" s="132">
        <v>28.665843850778355</v>
      </c>
      <c r="T90" s="106">
        <v>7.6747685185185599E-4</v>
      </c>
      <c r="U90" s="131">
        <v>86</v>
      </c>
      <c r="V90" s="106">
        <v>4.0707754629629625E-2</v>
      </c>
      <c r="W90" s="106">
        <v>4.0707754629629627E-3</v>
      </c>
      <c r="X90" s="105">
        <v>0.12280818287037037</v>
      </c>
      <c r="Y90" s="111">
        <f t="shared" si="2"/>
        <v>687</v>
      </c>
      <c r="Z90" s="25"/>
      <c r="AA90" s="25" t="str">
        <f t="shared" si="3"/>
        <v>Tomas Adomaitis</v>
      </c>
    </row>
    <row r="91" spans="1:27" x14ac:dyDescent="0.25">
      <c r="A91" s="104" t="s">
        <v>1138</v>
      </c>
      <c r="B91" s="129" t="s">
        <v>1139</v>
      </c>
      <c r="C91" s="121">
        <v>30547</v>
      </c>
      <c r="D91" s="130">
        <v>88</v>
      </c>
      <c r="E91" s="109" t="s">
        <v>864</v>
      </c>
      <c r="F91" s="109">
        <v>6</v>
      </c>
      <c r="G91" s="104">
        <v>88</v>
      </c>
      <c r="H91" s="107" t="s">
        <v>864</v>
      </c>
      <c r="I91" s="104" t="s">
        <v>71</v>
      </c>
      <c r="J91" s="104" t="s">
        <v>8</v>
      </c>
      <c r="K91" s="104" t="s">
        <v>710</v>
      </c>
      <c r="L91" s="104" t="s">
        <v>864</v>
      </c>
      <c r="M91" s="131">
        <v>87</v>
      </c>
      <c r="N91" s="106">
        <v>2.5878784722222225E-2</v>
      </c>
      <c r="O91" s="106">
        <v>1.7252523148148151E-3</v>
      </c>
      <c r="P91" s="106">
        <v>1.125879629629626E-3</v>
      </c>
      <c r="Q91" s="131">
        <v>71</v>
      </c>
      <c r="R91" s="106">
        <v>5.2476319444444447E-2</v>
      </c>
      <c r="S91" s="132">
        <v>31.760357515757768</v>
      </c>
      <c r="T91" s="106">
        <v>7.6736111111111449E-4</v>
      </c>
      <c r="U91" s="131">
        <v>90</v>
      </c>
      <c r="V91" s="106">
        <v>4.2581435185185187E-2</v>
      </c>
      <c r="W91" s="106">
        <v>4.2581435185185187E-3</v>
      </c>
      <c r="X91" s="105">
        <v>0.1228297800925926</v>
      </c>
      <c r="Y91" s="111">
        <f t="shared" si="2"/>
        <v>686</v>
      </c>
      <c r="Z91" s="25"/>
      <c r="AA91" s="25" t="str">
        <f t="shared" si="3"/>
        <v>Viktorija Vasiliauskienė</v>
      </c>
    </row>
    <row r="92" spans="1:27" x14ac:dyDescent="0.25">
      <c r="A92" s="104" t="s">
        <v>903</v>
      </c>
      <c r="B92" s="129" t="s">
        <v>1005</v>
      </c>
      <c r="C92" s="121">
        <v>31259</v>
      </c>
      <c r="D92" s="130">
        <v>89</v>
      </c>
      <c r="E92" s="109" t="s">
        <v>864</v>
      </c>
      <c r="F92" s="109">
        <v>83</v>
      </c>
      <c r="G92" s="104">
        <v>43</v>
      </c>
      <c r="H92" s="107" t="s">
        <v>864</v>
      </c>
      <c r="I92" s="104" t="s">
        <v>67</v>
      </c>
      <c r="J92" s="104" t="s">
        <v>8</v>
      </c>
      <c r="K92" s="104" t="s">
        <v>864</v>
      </c>
      <c r="L92" s="104" t="s">
        <v>864</v>
      </c>
      <c r="M92" s="131">
        <v>43</v>
      </c>
      <c r="N92" s="106">
        <v>2.0976238425925928E-2</v>
      </c>
      <c r="O92" s="106">
        <v>1.3984158950617286E-3</v>
      </c>
      <c r="P92" s="106">
        <v>1.401157407407403E-3</v>
      </c>
      <c r="Q92" s="131">
        <v>92</v>
      </c>
      <c r="R92" s="106">
        <v>5.9330162037037046E-2</v>
      </c>
      <c r="S92" s="132">
        <v>28.09138909187952</v>
      </c>
      <c r="T92" s="106">
        <v>7.7936342592592467E-4</v>
      </c>
      <c r="U92" s="131">
        <v>84</v>
      </c>
      <c r="V92" s="106">
        <v>4.044444444444445E-2</v>
      </c>
      <c r="W92" s="106">
        <v>4.0444444444444451E-3</v>
      </c>
      <c r="X92" s="105">
        <v>0.12293136574074075</v>
      </c>
      <c r="Y92" s="111">
        <f t="shared" si="2"/>
        <v>686</v>
      </c>
      <c r="Z92" s="25"/>
      <c r="AA92" s="25" t="str">
        <f t="shared" si="3"/>
        <v>Domas Kavaliauskas</v>
      </c>
    </row>
    <row r="93" spans="1:27" x14ac:dyDescent="0.25">
      <c r="A93" s="104" t="s">
        <v>1136</v>
      </c>
      <c r="B93" s="129" t="s">
        <v>1137</v>
      </c>
      <c r="C93" s="121">
        <v>33828</v>
      </c>
      <c r="D93" s="130">
        <v>90</v>
      </c>
      <c r="E93" s="109" t="s">
        <v>864</v>
      </c>
      <c r="F93" s="109">
        <v>7</v>
      </c>
      <c r="G93" s="104">
        <v>36</v>
      </c>
      <c r="H93" s="107" t="s">
        <v>864</v>
      </c>
      <c r="I93" s="104" t="s">
        <v>71</v>
      </c>
      <c r="J93" s="104" t="s">
        <v>8</v>
      </c>
      <c r="K93" s="104" t="s">
        <v>710</v>
      </c>
      <c r="L93" s="104" t="s">
        <v>864</v>
      </c>
      <c r="M93" s="131">
        <v>91</v>
      </c>
      <c r="N93" s="106">
        <v>2.7475578703703703E-2</v>
      </c>
      <c r="O93" s="106">
        <v>1.8317052469135802E-3</v>
      </c>
      <c r="P93" s="106">
        <v>2.0133449074074064E-3</v>
      </c>
      <c r="Q93" s="131">
        <v>91</v>
      </c>
      <c r="R93" s="106">
        <v>5.8711967592592604E-2</v>
      </c>
      <c r="S93" s="132">
        <v>28.387171048870481</v>
      </c>
      <c r="T93" s="106">
        <v>5.4980324074073439E-4</v>
      </c>
      <c r="U93" s="131">
        <v>58</v>
      </c>
      <c r="V93" s="106">
        <v>3.4347951388888895E-2</v>
      </c>
      <c r="W93" s="106">
        <v>3.4347951388888896E-3</v>
      </c>
      <c r="X93" s="105">
        <v>0.12309864583333334</v>
      </c>
      <c r="Y93" s="111">
        <f t="shared" si="2"/>
        <v>685</v>
      </c>
      <c r="Z93" s="25"/>
      <c r="AA93" s="25" t="str">
        <f t="shared" si="3"/>
        <v>Rūta Juškevičiūtė</v>
      </c>
    </row>
    <row r="94" spans="1:27" x14ac:dyDescent="0.25">
      <c r="A94" s="104" t="s">
        <v>869</v>
      </c>
      <c r="B94" s="129" t="s">
        <v>1641</v>
      </c>
      <c r="C94" s="121">
        <v>30862</v>
      </c>
      <c r="D94" s="130">
        <v>91</v>
      </c>
      <c r="E94" s="109" t="s">
        <v>864</v>
      </c>
      <c r="F94" s="109">
        <v>84</v>
      </c>
      <c r="G94" s="104">
        <v>3</v>
      </c>
      <c r="H94" s="107" t="s">
        <v>864</v>
      </c>
      <c r="I94" s="104" t="s">
        <v>67</v>
      </c>
      <c r="J94" s="104" t="s">
        <v>1097</v>
      </c>
      <c r="K94" s="104" t="s">
        <v>864</v>
      </c>
      <c r="L94" s="104" t="s">
        <v>864</v>
      </c>
      <c r="M94" s="131">
        <v>89</v>
      </c>
      <c r="N94" s="106">
        <v>2.6138738425925928E-2</v>
      </c>
      <c r="O94" s="106">
        <v>1.742582561728395E-3</v>
      </c>
      <c r="P94" s="106">
        <v>1.3515046296296261E-3</v>
      </c>
      <c r="Q94" s="131">
        <v>82</v>
      </c>
      <c r="R94" s="106">
        <v>5.405104166666666E-2</v>
      </c>
      <c r="S94" s="132">
        <v>30.835051745071212</v>
      </c>
      <c r="T94" s="106">
        <v>6.4575231481482642E-4</v>
      </c>
      <c r="U94" s="131">
        <v>89</v>
      </c>
      <c r="V94" s="106">
        <v>4.1474965277777776E-2</v>
      </c>
      <c r="W94" s="106">
        <v>4.1474965277777777E-3</v>
      </c>
      <c r="X94" s="105">
        <v>0.12366200231481482</v>
      </c>
      <c r="Y94" s="111">
        <f t="shared" si="2"/>
        <v>682</v>
      </c>
      <c r="Z94" s="25"/>
      <c r="AA94" s="25" t="str">
        <f t="shared" si="3"/>
        <v>Andrius Arnasius</v>
      </c>
    </row>
    <row r="95" spans="1:27" x14ac:dyDescent="0.25">
      <c r="A95" s="104" t="s">
        <v>1000</v>
      </c>
      <c r="B95" s="129" t="s">
        <v>1642</v>
      </c>
      <c r="C95" s="121">
        <v>30359</v>
      </c>
      <c r="D95" s="130">
        <v>92</v>
      </c>
      <c r="E95" s="109" t="s">
        <v>864</v>
      </c>
      <c r="F95" s="109">
        <v>85</v>
      </c>
      <c r="G95" s="104">
        <v>2</v>
      </c>
      <c r="H95" s="107" t="s">
        <v>864</v>
      </c>
      <c r="I95" s="104" t="s">
        <v>67</v>
      </c>
      <c r="J95" s="104" t="s">
        <v>8</v>
      </c>
      <c r="K95" s="104" t="s">
        <v>710</v>
      </c>
      <c r="L95" s="104" t="s">
        <v>864</v>
      </c>
      <c r="M95" s="131">
        <v>88</v>
      </c>
      <c r="N95" s="106">
        <v>2.5989270833333331E-2</v>
      </c>
      <c r="O95" s="106">
        <v>1.7326180555555554E-3</v>
      </c>
      <c r="P95" s="106">
        <v>6.4837962962963069E-4</v>
      </c>
      <c r="Q95" s="131">
        <v>93</v>
      </c>
      <c r="R95" s="106">
        <v>6.37604976851852E-2</v>
      </c>
      <c r="S95" s="132">
        <v>26.139486471635841</v>
      </c>
      <c r="T95" s="106">
        <v>6.8333333333332746E-4</v>
      </c>
      <c r="U95" s="131">
        <v>92</v>
      </c>
      <c r="V95" s="106">
        <v>4.3464618055555543E-2</v>
      </c>
      <c r="W95" s="106">
        <v>4.3464618055555539E-3</v>
      </c>
      <c r="X95" s="105">
        <v>0.13454609953703703</v>
      </c>
      <c r="Y95" s="111">
        <f t="shared" si="2"/>
        <v>627</v>
      </c>
      <c r="Z95" s="25"/>
      <c r="AA95" s="25" t="str">
        <f t="shared" si="3"/>
        <v>Tadas Ambrazas</v>
      </c>
    </row>
    <row r="96" spans="1:27" x14ac:dyDescent="0.25">
      <c r="A96" s="104" t="s">
        <v>1011</v>
      </c>
      <c r="B96" s="129" t="s">
        <v>1012</v>
      </c>
      <c r="C96" s="121">
        <v>29850</v>
      </c>
      <c r="D96" s="130">
        <v>93</v>
      </c>
      <c r="E96" s="109" t="s">
        <v>864</v>
      </c>
      <c r="F96" s="109">
        <v>86</v>
      </c>
      <c r="G96" s="104">
        <v>46</v>
      </c>
      <c r="H96" s="107" t="s">
        <v>864</v>
      </c>
      <c r="I96" s="104" t="s">
        <v>67</v>
      </c>
      <c r="J96" s="104" t="s">
        <v>8</v>
      </c>
      <c r="K96" s="104" t="s">
        <v>927</v>
      </c>
      <c r="L96" s="104">
        <v>317</v>
      </c>
      <c r="M96" s="131">
        <v>94</v>
      </c>
      <c r="N96" s="106">
        <v>3.0973182870370371E-2</v>
      </c>
      <c r="O96" s="106">
        <v>2.0648788580246917E-3</v>
      </c>
      <c r="P96" s="106">
        <v>2.0934837962962964E-3</v>
      </c>
      <c r="Q96" s="131">
        <v>94</v>
      </c>
      <c r="R96" s="106">
        <v>6.5615972222222235E-2</v>
      </c>
      <c r="S96" s="132">
        <v>25.400319620688556</v>
      </c>
      <c r="T96" s="106">
        <v>1.8521643518518566E-3</v>
      </c>
      <c r="U96" s="131">
        <v>88</v>
      </c>
      <c r="V96" s="106">
        <v>4.1398495370370367E-2</v>
      </c>
      <c r="W96" s="106">
        <v>4.1398495370370365E-3</v>
      </c>
      <c r="X96" s="105">
        <v>0.14193329861111112</v>
      </c>
      <c r="Y96" s="111">
        <f t="shared" si="2"/>
        <v>594</v>
      </c>
      <c r="Z96" s="25"/>
      <c r="AA96" s="25" t="str">
        <f t="shared" si="3"/>
        <v>Dainius Kinderis</v>
      </c>
    </row>
    <row r="97" spans="1:27" x14ac:dyDescent="0.25">
      <c r="A97" s="104" t="s">
        <v>876</v>
      </c>
      <c r="B97" s="129" t="s">
        <v>1643</v>
      </c>
      <c r="C97" s="121">
        <v>31150</v>
      </c>
      <c r="D97" s="130">
        <v>94</v>
      </c>
      <c r="E97" s="109" t="s">
        <v>864</v>
      </c>
      <c r="F97" s="109" t="s">
        <v>864</v>
      </c>
      <c r="G97" s="104" t="s">
        <v>864</v>
      </c>
      <c r="H97" s="107" t="s">
        <v>864</v>
      </c>
      <c r="I97" s="104" t="s">
        <v>67</v>
      </c>
      <c r="J97" s="104" t="s">
        <v>32</v>
      </c>
      <c r="K97" s="104" t="s">
        <v>31</v>
      </c>
      <c r="L97" s="104"/>
      <c r="M97" s="131">
        <v>50</v>
      </c>
      <c r="N97" s="106">
        <v>2.1243136574074076E-2</v>
      </c>
      <c r="O97" s="106">
        <v>1.4162091049382717E-3</v>
      </c>
      <c r="P97" s="106">
        <v>6.3078703703703387E-4</v>
      </c>
      <c r="Q97" s="131">
        <v>50</v>
      </c>
      <c r="R97" s="106">
        <v>4.9215393518518516E-2</v>
      </c>
      <c r="S97" s="132">
        <v>33.864743274673636</v>
      </c>
      <c r="T97" s="106">
        <v>6.3498842592592253E-4</v>
      </c>
      <c r="U97" s="131" t="s">
        <v>28</v>
      </c>
      <c r="V97" s="106" t="s">
        <v>72</v>
      </c>
      <c r="W97" s="106" t="s">
        <v>28</v>
      </c>
      <c r="X97" s="105" t="s">
        <v>72</v>
      </c>
      <c r="Y97" s="111">
        <f t="shared" si="2"/>
        <v>0</v>
      </c>
      <c r="Z97" s="25"/>
      <c r="AA97" s="25" t="str">
        <f t="shared" si="3"/>
        <v>Laurynas Narkevičius</v>
      </c>
    </row>
    <row r="102" spans="1:27" ht="22.5" x14ac:dyDescent="0.25">
      <c r="A102" s="133" t="s">
        <v>1703</v>
      </c>
      <c r="B102" s="133" t="s">
        <v>1704</v>
      </c>
      <c r="C102" s="121" t="s">
        <v>1585</v>
      </c>
      <c r="D102" s="134" t="s">
        <v>842</v>
      </c>
      <c r="E102" s="135" t="s">
        <v>843</v>
      </c>
      <c r="F102" s="135" t="s">
        <v>844</v>
      </c>
      <c r="G102" s="133" t="s">
        <v>845</v>
      </c>
      <c r="H102" s="136" t="s">
        <v>846</v>
      </c>
      <c r="I102" s="136" t="s">
        <v>847</v>
      </c>
      <c r="J102" s="136" t="s">
        <v>848</v>
      </c>
      <c r="K102" s="137" t="s">
        <v>849</v>
      </c>
      <c r="L102" s="78" t="s">
        <v>1586</v>
      </c>
      <c r="M102" s="138" t="s">
        <v>850</v>
      </c>
      <c r="N102" s="139" t="s">
        <v>851</v>
      </c>
      <c r="O102" s="140" t="s">
        <v>852</v>
      </c>
      <c r="P102" s="139" t="s">
        <v>853</v>
      </c>
      <c r="Q102" s="138" t="s">
        <v>854</v>
      </c>
      <c r="R102" s="139" t="s">
        <v>855</v>
      </c>
      <c r="S102" s="140" t="s">
        <v>856</v>
      </c>
      <c r="T102" s="139" t="s">
        <v>857</v>
      </c>
      <c r="U102" s="138" t="s">
        <v>858</v>
      </c>
      <c r="V102" s="139" t="s">
        <v>859</v>
      </c>
      <c r="W102" s="140" t="s">
        <v>860</v>
      </c>
      <c r="X102" s="140" t="s">
        <v>861</v>
      </c>
      <c r="Y102" s="112" t="s">
        <v>0</v>
      </c>
      <c r="Z102" s="25"/>
      <c r="AA102" s="25"/>
    </row>
    <row r="103" spans="1:27" x14ac:dyDescent="0.25">
      <c r="A103" s="104" t="s">
        <v>1019</v>
      </c>
      <c r="B103" s="104" t="s">
        <v>1020</v>
      </c>
      <c r="C103" s="121">
        <v>37247</v>
      </c>
      <c r="D103" s="104">
        <v>1</v>
      </c>
      <c r="E103" s="109" t="s">
        <v>864</v>
      </c>
      <c r="F103" s="109">
        <v>1</v>
      </c>
      <c r="G103" s="104">
        <v>256</v>
      </c>
      <c r="H103" s="107" t="s">
        <v>864</v>
      </c>
      <c r="I103" s="104" t="s">
        <v>67</v>
      </c>
      <c r="J103" s="104" t="s">
        <v>32</v>
      </c>
      <c r="K103" s="104" t="s">
        <v>31</v>
      </c>
      <c r="L103" s="104">
        <v>800</v>
      </c>
      <c r="M103" s="131">
        <v>3</v>
      </c>
      <c r="N103" s="106">
        <v>7.8697569444444431E-3</v>
      </c>
      <c r="O103" s="105">
        <v>1.0493009259259257E-3</v>
      </c>
      <c r="P103" s="106">
        <v>4.3553240740740878E-4</v>
      </c>
      <c r="Q103" s="131">
        <v>2</v>
      </c>
      <c r="R103" s="106">
        <v>2.2188773148148148E-2</v>
      </c>
      <c r="S103" s="132">
        <v>37.556530402532985</v>
      </c>
      <c r="T103" s="106">
        <v>2.9907407407407313E-4</v>
      </c>
      <c r="U103" s="131">
        <v>3</v>
      </c>
      <c r="V103" s="106">
        <v>1.3771446759259256E-2</v>
      </c>
      <c r="W103" s="105">
        <v>2.7542893518518511E-3</v>
      </c>
      <c r="X103" s="105">
        <v>4.4564583333333331E-2</v>
      </c>
      <c r="Y103" s="111">
        <f>IFERROR(ROUND($X$103/X103*900,0),0)</f>
        <v>900</v>
      </c>
      <c r="Z103" s="25"/>
      <c r="AA103" s="25" t="str">
        <f>A103&amp;" "&amp;B103</f>
        <v>Lukas Prokopavičius</v>
      </c>
    </row>
    <row r="104" spans="1:27" x14ac:dyDescent="0.25">
      <c r="A104" s="104" t="s">
        <v>1015</v>
      </c>
      <c r="B104" s="104" t="s">
        <v>1016</v>
      </c>
      <c r="C104" s="121">
        <v>35532</v>
      </c>
      <c r="D104" s="104">
        <v>2</v>
      </c>
      <c r="E104" s="109" t="s">
        <v>864</v>
      </c>
      <c r="F104" s="109">
        <v>2</v>
      </c>
      <c r="G104" s="104">
        <v>257</v>
      </c>
      <c r="H104" s="107" t="s">
        <v>864</v>
      </c>
      <c r="I104" s="104" t="s">
        <v>67</v>
      </c>
      <c r="J104" s="104" t="s">
        <v>32</v>
      </c>
      <c r="K104" s="104" t="s">
        <v>31</v>
      </c>
      <c r="L104" s="104">
        <v>780</v>
      </c>
      <c r="M104" s="131">
        <v>1</v>
      </c>
      <c r="N104" s="106">
        <v>7.8476041666666659E-3</v>
      </c>
      <c r="O104" s="105">
        <v>1.0463472222222222E-3</v>
      </c>
      <c r="P104" s="106">
        <v>4.4877314814814953E-4</v>
      </c>
      <c r="Q104" s="131">
        <v>7</v>
      </c>
      <c r="R104" s="106">
        <v>2.3220902777777781E-2</v>
      </c>
      <c r="S104" s="132">
        <v>35.887206509939254</v>
      </c>
      <c r="T104" s="106">
        <v>4.6616898148148234E-4</v>
      </c>
      <c r="U104" s="131">
        <v>2</v>
      </c>
      <c r="V104" s="106">
        <v>1.3682604166666668E-2</v>
      </c>
      <c r="W104" s="105">
        <v>2.7365208333333334E-3</v>
      </c>
      <c r="X104" s="105">
        <v>4.5666053240740745E-2</v>
      </c>
      <c r="Y104" s="111">
        <f t="shared" ref="Y104:Y167" si="4">IFERROR(ROUND($X$103/X104*900,0),0)</f>
        <v>878</v>
      </c>
      <c r="Z104" s="25"/>
      <c r="AA104" s="25" t="str">
        <f t="shared" ref="AA104:AA167" si="5">A104&amp;" "&amp;B104</f>
        <v>Titas Pumputis</v>
      </c>
    </row>
    <row r="105" spans="1:27" x14ac:dyDescent="0.25">
      <c r="A105" s="104" t="s">
        <v>1644</v>
      </c>
      <c r="B105" s="104" t="s">
        <v>1645</v>
      </c>
      <c r="C105" s="121">
        <v>32260</v>
      </c>
      <c r="D105" s="104">
        <v>3</v>
      </c>
      <c r="E105" s="109" t="s">
        <v>864</v>
      </c>
      <c r="F105" s="109">
        <v>3</v>
      </c>
      <c r="G105" s="104">
        <v>236</v>
      </c>
      <c r="H105" s="107" t="s">
        <v>864</v>
      </c>
      <c r="I105" s="104" t="s">
        <v>67</v>
      </c>
      <c r="J105" s="104" t="s">
        <v>8</v>
      </c>
      <c r="K105" s="104" t="s">
        <v>875</v>
      </c>
      <c r="L105" s="104">
        <v>767</v>
      </c>
      <c r="M105" s="131">
        <v>11</v>
      </c>
      <c r="N105" s="106">
        <v>9.317627314814815E-3</v>
      </c>
      <c r="O105" s="105">
        <v>1.2423503086419754E-3</v>
      </c>
      <c r="P105" s="106">
        <v>5.827199074074068E-4</v>
      </c>
      <c r="Q105" s="131">
        <v>1</v>
      </c>
      <c r="R105" s="106">
        <v>2.124533564814815E-2</v>
      </c>
      <c r="S105" s="132">
        <v>39.224295964746069</v>
      </c>
      <c r="T105" s="106">
        <v>4.889583333333343E-4</v>
      </c>
      <c r="U105" s="131">
        <v>8</v>
      </c>
      <c r="V105" s="106">
        <v>1.4752280092592593E-2</v>
      </c>
      <c r="W105" s="105">
        <v>2.9504560185185185E-3</v>
      </c>
      <c r="X105" s="105">
        <v>4.6386921296296298E-2</v>
      </c>
      <c r="Y105" s="111">
        <f t="shared" si="4"/>
        <v>865</v>
      </c>
      <c r="Z105" s="25"/>
      <c r="AA105" s="25" t="str">
        <f t="shared" si="5"/>
        <v>Aleksandr Kazanskij</v>
      </c>
    </row>
    <row r="106" spans="1:27" x14ac:dyDescent="0.25">
      <c r="A106" s="104" t="s">
        <v>943</v>
      </c>
      <c r="B106" s="104" t="s">
        <v>1025</v>
      </c>
      <c r="C106" s="121">
        <v>31887</v>
      </c>
      <c r="D106" s="104">
        <v>4</v>
      </c>
      <c r="E106" s="109" t="s">
        <v>864</v>
      </c>
      <c r="F106" s="109">
        <v>4</v>
      </c>
      <c r="G106" s="104">
        <v>215</v>
      </c>
      <c r="H106" s="107" t="s">
        <v>864</v>
      </c>
      <c r="I106" s="104" t="s">
        <v>67</v>
      </c>
      <c r="J106" s="104" t="s">
        <v>166</v>
      </c>
      <c r="K106" s="104" t="s">
        <v>887</v>
      </c>
      <c r="L106" s="104">
        <v>751</v>
      </c>
      <c r="M106" s="131">
        <v>12</v>
      </c>
      <c r="N106" s="106">
        <v>9.4070254629629625E-3</v>
      </c>
      <c r="O106" s="105">
        <v>1.254270061728395E-3</v>
      </c>
      <c r="P106" s="106">
        <v>8.0990740740740676E-4</v>
      </c>
      <c r="Q106" s="131">
        <v>4</v>
      </c>
      <c r="R106" s="106">
        <v>2.2423692129629628E-2</v>
      </c>
      <c r="S106" s="132">
        <v>37.163074150139856</v>
      </c>
      <c r="T106" s="106">
        <v>4.4988425925926445E-4</v>
      </c>
      <c r="U106" s="131">
        <v>4</v>
      </c>
      <c r="V106" s="106">
        <v>1.4182407407407401E-2</v>
      </c>
      <c r="W106" s="105">
        <v>2.8364814814814802E-3</v>
      </c>
      <c r="X106" s="105">
        <v>4.7272916666666664E-2</v>
      </c>
      <c r="Y106" s="111">
        <f t="shared" si="4"/>
        <v>848</v>
      </c>
      <c r="Z106" s="25"/>
      <c r="AA106" s="25" t="str">
        <f t="shared" si="5"/>
        <v>Andrej Gerasimov</v>
      </c>
    </row>
    <row r="107" spans="1:27" x14ac:dyDescent="0.25">
      <c r="A107" s="104" t="s">
        <v>1022</v>
      </c>
      <c r="B107" s="104" t="s">
        <v>1023</v>
      </c>
      <c r="C107" s="121">
        <v>32876</v>
      </c>
      <c r="D107" s="104">
        <v>5</v>
      </c>
      <c r="E107" s="109" t="s">
        <v>864</v>
      </c>
      <c r="F107" s="109">
        <v>5</v>
      </c>
      <c r="G107" s="104">
        <v>219</v>
      </c>
      <c r="H107" s="107" t="s">
        <v>864</v>
      </c>
      <c r="I107" s="104" t="s">
        <v>67</v>
      </c>
      <c r="J107" s="104" t="s">
        <v>871</v>
      </c>
      <c r="K107" s="104" t="s">
        <v>879</v>
      </c>
      <c r="L107" s="104">
        <v>748</v>
      </c>
      <c r="M107" s="131">
        <v>2</v>
      </c>
      <c r="N107" s="106">
        <v>7.853703703703703E-3</v>
      </c>
      <c r="O107" s="105">
        <v>1.0471604938271603E-3</v>
      </c>
      <c r="P107" s="106">
        <v>5.68784722222224E-4</v>
      </c>
      <c r="Q107" s="131">
        <v>19</v>
      </c>
      <c r="R107" s="106">
        <v>2.4493217592592591E-2</v>
      </c>
      <c r="S107" s="132">
        <v>34.023024136500382</v>
      </c>
      <c r="T107" s="106">
        <v>2.4054398148148221E-4</v>
      </c>
      <c r="U107" s="131">
        <v>6</v>
      </c>
      <c r="V107" s="106">
        <v>1.4285729166666671E-2</v>
      </c>
      <c r="W107" s="105">
        <v>2.8571458333333339E-3</v>
      </c>
      <c r="X107" s="105">
        <v>4.7441979166666669E-2</v>
      </c>
      <c r="Y107" s="111">
        <f t="shared" si="4"/>
        <v>845</v>
      </c>
      <c r="Z107" s="25"/>
      <c r="AA107" s="25" t="str">
        <f t="shared" si="5"/>
        <v>Žilvinas Grigaitis</v>
      </c>
    </row>
    <row r="108" spans="1:27" x14ac:dyDescent="0.25">
      <c r="A108" s="104" t="s">
        <v>925</v>
      </c>
      <c r="B108" s="104" t="s">
        <v>1030</v>
      </c>
      <c r="C108" s="121">
        <v>34778</v>
      </c>
      <c r="D108" s="104">
        <v>6</v>
      </c>
      <c r="E108" s="109" t="s">
        <v>864</v>
      </c>
      <c r="F108" s="109">
        <v>6</v>
      </c>
      <c r="G108" s="104">
        <v>243</v>
      </c>
      <c r="H108" s="107" t="s">
        <v>864</v>
      </c>
      <c r="I108" s="104" t="s">
        <v>67</v>
      </c>
      <c r="J108" s="104" t="s">
        <v>1031</v>
      </c>
      <c r="K108" s="104" t="s">
        <v>875</v>
      </c>
      <c r="L108" s="104">
        <v>747</v>
      </c>
      <c r="M108" s="131">
        <v>9</v>
      </c>
      <c r="N108" s="106">
        <v>9.198877314814816E-3</v>
      </c>
      <c r="O108" s="105">
        <v>1.2265169753086422E-3</v>
      </c>
      <c r="P108" s="106">
        <v>6.5158564814814593E-4</v>
      </c>
      <c r="Q108" s="131">
        <v>3</v>
      </c>
      <c r="R108" s="106">
        <v>2.2361805555555551E-2</v>
      </c>
      <c r="S108" s="132">
        <v>37.265923418527386</v>
      </c>
      <c r="T108" s="106">
        <v>3.7557870370370783E-4</v>
      </c>
      <c r="U108" s="131">
        <v>11</v>
      </c>
      <c r="V108" s="106">
        <v>1.4935844907407403E-2</v>
      </c>
      <c r="W108" s="105">
        <v>2.9871689814814804E-3</v>
      </c>
      <c r="X108" s="105">
        <v>4.7523692129629626E-2</v>
      </c>
      <c r="Y108" s="111">
        <f t="shared" si="4"/>
        <v>844</v>
      </c>
      <c r="Z108" s="25"/>
      <c r="AA108" s="25" t="str">
        <f t="shared" si="5"/>
        <v>Egidijus Lunskis</v>
      </c>
    </row>
    <row r="109" spans="1:27" x14ac:dyDescent="0.25">
      <c r="A109" s="104" t="s">
        <v>1026</v>
      </c>
      <c r="B109" s="104" t="s">
        <v>1158</v>
      </c>
      <c r="C109" s="121">
        <v>36930</v>
      </c>
      <c r="D109" s="104">
        <v>7</v>
      </c>
      <c r="E109" s="109" t="s">
        <v>864</v>
      </c>
      <c r="F109" s="109">
        <v>1</v>
      </c>
      <c r="G109" s="104">
        <v>267</v>
      </c>
      <c r="H109" s="107" t="s">
        <v>864</v>
      </c>
      <c r="I109" s="104" t="s">
        <v>71</v>
      </c>
      <c r="J109" s="104" t="s">
        <v>32</v>
      </c>
      <c r="K109" s="104" t="s">
        <v>31</v>
      </c>
      <c r="L109" s="104">
        <v>746</v>
      </c>
      <c r="M109" s="131">
        <v>6</v>
      </c>
      <c r="N109" s="106">
        <v>8.5814814814814816E-3</v>
      </c>
      <c r="O109" s="105">
        <v>1.1441975308641974E-3</v>
      </c>
      <c r="P109" s="106">
        <v>4.1744212962962872E-4</v>
      </c>
      <c r="Q109" s="131">
        <v>13</v>
      </c>
      <c r="R109" s="106">
        <v>2.3772719907407404E-2</v>
      </c>
      <c r="S109" s="132">
        <v>35.054185494091179</v>
      </c>
      <c r="T109" s="106">
        <v>3.7893518518519048E-4</v>
      </c>
      <c r="U109" s="131">
        <v>7</v>
      </c>
      <c r="V109" s="106">
        <v>1.4433182870370369E-2</v>
      </c>
      <c r="W109" s="105">
        <v>2.8866365740740736E-3</v>
      </c>
      <c r="X109" s="105">
        <v>4.7583761574074075E-2</v>
      </c>
      <c r="Y109" s="111">
        <f t="shared" si="4"/>
        <v>843</v>
      </c>
      <c r="Z109" s="25"/>
      <c r="AA109" s="25" t="str">
        <f t="shared" si="5"/>
        <v>Evelina Tomkevičiūtė</v>
      </c>
    </row>
    <row r="110" spans="1:27" x14ac:dyDescent="0.25">
      <c r="A110" s="104" t="s">
        <v>1033</v>
      </c>
      <c r="B110" s="104" t="s">
        <v>1034</v>
      </c>
      <c r="C110" s="121">
        <v>27230</v>
      </c>
      <c r="D110" s="104">
        <v>8</v>
      </c>
      <c r="E110" s="109">
        <v>1</v>
      </c>
      <c r="F110" s="109">
        <v>7</v>
      </c>
      <c r="G110" s="104">
        <v>216</v>
      </c>
      <c r="H110" s="107" t="s">
        <v>1029</v>
      </c>
      <c r="I110" s="104" t="s">
        <v>67</v>
      </c>
      <c r="J110" s="104" t="s">
        <v>46</v>
      </c>
      <c r="K110" s="104" t="s">
        <v>710</v>
      </c>
      <c r="L110" s="104">
        <v>723</v>
      </c>
      <c r="M110" s="131">
        <v>4</v>
      </c>
      <c r="N110" s="106">
        <v>8.0349537037037039E-3</v>
      </c>
      <c r="O110" s="105">
        <v>1.0713271604938272E-3</v>
      </c>
      <c r="P110" s="106">
        <v>8.1342592592592577E-4</v>
      </c>
      <c r="Q110" s="131">
        <v>14</v>
      </c>
      <c r="R110" s="106">
        <v>2.4172303240740739E-2</v>
      </c>
      <c r="S110" s="132">
        <v>34.474717822040553</v>
      </c>
      <c r="T110" s="106">
        <v>4.1851851851851946E-4</v>
      </c>
      <c r="U110" s="131">
        <v>15</v>
      </c>
      <c r="V110" s="106">
        <v>1.5399884259259262E-2</v>
      </c>
      <c r="W110" s="105">
        <v>3.0799768518518524E-3</v>
      </c>
      <c r="X110" s="105">
        <v>4.8839085648148151E-2</v>
      </c>
      <c r="Y110" s="111">
        <f t="shared" si="4"/>
        <v>821</v>
      </c>
      <c r="Z110" s="25"/>
      <c r="AA110" s="25" t="str">
        <f t="shared" si="5"/>
        <v>Raimondas Gincas</v>
      </c>
    </row>
    <row r="111" spans="1:27" x14ac:dyDescent="0.25">
      <c r="A111" s="104" t="s">
        <v>1027</v>
      </c>
      <c r="B111" s="104" t="s">
        <v>1028</v>
      </c>
      <c r="C111" s="121">
        <v>28599</v>
      </c>
      <c r="D111" s="104">
        <v>9</v>
      </c>
      <c r="E111" s="109">
        <v>2</v>
      </c>
      <c r="F111" s="109">
        <v>8</v>
      </c>
      <c r="G111" s="104">
        <v>205</v>
      </c>
      <c r="H111" s="107" t="s">
        <v>1029</v>
      </c>
      <c r="I111" s="104" t="s">
        <v>67</v>
      </c>
      <c r="J111" s="104" t="s">
        <v>8</v>
      </c>
      <c r="K111" s="104" t="s">
        <v>875</v>
      </c>
      <c r="L111" s="104" t="s">
        <v>864</v>
      </c>
      <c r="M111" s="131">
        <v>7</v>
      </c>
      <c r="N111" s="106">
        <v>8.9450578703703706E-3</v>
      </c>
      <c r="O111" s="105">
        <v>1.1926743827160493E-3</v>
      </c>
      <c r="P111" s="106">
        <v>6.4359953703703628E-4</v>
      </c>
      <c r="Q111" s="131">
        <v>5</v>
      </c>
      <c r="R111" s="106">
        <v>2.2543865740740743E-2</v>
      </c>
      <c r="S111" s="132">
        <v>36.964970556374141</v>
      </c>
      <c r="T111" s="106">
        <v>4.0605324074073634E-4</v>
      </c>
      <c r="U111" s="131">
        <v>32</v>
      </c>
      <c r="V111" s="106">
        <v>1.7112002314814821E-2</v>
      </c>
      <c r="W111" s="105">
        <v>3.4224004629629643E-3</v>
      </c>
      <c r="X111" s="105">
        <v>4.9650578703703707E-2</v>
      </c>
      <c r="Y111" s="111">
        <f t="shared" si="4"/>
        <v>808</v>
      </c>
      <c r="Z111" s="25"/>
      <c r="AA111" s="25" t="str">
        <f t="shared" si="5"/>
        <v>Kęstutis Binkauskas</v>
      </c>
    </row>
    <row r="112" spans="1:27" x14ac:dyDescent="0.25">
      <c r="A112" s="104" t="s">
        <v>892</v>
      </c>
      <c r="B112" s="104" t="s">
        <v>1646</v>
      </c>
      <c r="C112" s="121">
        <v>31494</v>
      </c>
      <c r="D112" s="104">
        <v>10</v>
      </c>
      <c r="E112" s="109" t="s">
        <v>864</v>
      </c>
      <c r="F112" s="109">
        <v>9</v>
      </c>
      <c r="G112" s="104">
        <v>228</v>
      </c>
      <c r="H112" s="107" t="s">
        <v>864</v>
      </c>
      <c r="I112" s="104" t="s">
        <v>67</v>
      </c>
      <c r="J112" s="104" t="s">
        <v>8</v>
      </c>
      <c r="K112" s="104" t="s">
        <v>710</v>
      </c>
      <c r="L112" s="104">
        <v>707</v>
      </c>
      <c r="M112" s="131">
        <v>20</v>
      </c>
      <c r="N112" s="106">
        <v>1.0453819444444444E-2</v>
      </c>
      <c r="O112" s="105">
        <v>1.3938425925925926E-3</v>
      </c>
      <c r="P112" s="106">
        <v>1.2230671296296278E-3</v>
      </c>
      <c r="Q112" s="131">
        <v>16</v>
      </c>
      <c r="R112" s="106">
        <v>2.4345601851851854E-2</v>
      </c>
      <c r="S112" s="132">
        <v>34.229317410361972</v>
      </c>
      <c r="T112" s="106">
        <v>4.3495370370370129E-4</v>
      </c>
      <c r="U112" s="131">
        <v>1</v>
      </c>
      <c r="V112" s="106">
        <v>1.3261273148148151E-2</v>
      </c>
      <c r="W112" s="105">
        <v>2.6522546296296303E-3</v>
      </c>
      <c r="X112" s="105">
        <v>4.9718715277777777E-2</v>
      </c>
      <c r="Y112" s="111">
        <f t="shared" si="4"/>
        <v>807</v>
      </c>
      <c r="Z112" s="25"/>
      <c r="AA112" s="25" t="str">
        <f t="shared" si="5"/>
        <v>Vytautas Jazepčikas</v>
      </c>
    </row>
    <row r="113" spans="1:27" x14ac:dyDescent="0.25">
      <c r="A113" s="104" t="s">
        <v>1038</v>
      </c>
      <c r="B113" s="104" t="s">
        <v>1039</v>
      </c>
      <c r="C113" s="121">
        <v>30671</v>
      </c>
      <c r="D113" s="104">
        <v>11</v>
      </c>
      <c r="E113" s="109" t="s">
        <v>864</v>
      </c>
      <c r="F113" s="109">
        <v>10</v>
      </c>
      <c r="G113" s="104">
        <v>279</v>
      </c>
      <c r="H113" s="107" t="s">
        <v>864</v>
      </c>
      <c r="I113" s="104" t="s">
        <v>67</v>
      </c>
      <c r="J113" s="104" t="s">
        <v>17</v>
      </c>
      <c r="K113" s="104" t="s">
        <v>898</v>
      </c>
      <c r="L113" s="104">
        <v>698</v>
      </c>
      <c r="M113" s="131">
        <v>37</v>
      </c>
      <c r="N113" s="106">
        <v>1.1171562500000001E-2</v>
      </c>
      <c r="O113" s="105">
        <v>1.4895416666666668E-3</v>
      </c>
      <c r="P113" s="106">
        <v>1.0503124999999992E-3</v>
      </c>
      <c r="Q113" s="131">
        <v>8</v>
      </c>
      <c r="R113" s="106">
        <v>2.3454201388888887E-2</v>
      </c>
      <c r="S113" s="132">
        <v>35.530236971876342</v>
      </c>
      <c r="T113" s="106">
        <v>3.7870370370370748E-4</v>
      </c>
      <c r="U113" s="131">
        <v>5</v>
      </c>
      <c r="V113" s="106">
        <v>1.418946759259259E-2</v>
      </c>
      <c r="W113" s="105">
        <v>2.8378935185185182E-3</v>
      </c>
      <c r="X113" s="105">
        <v>5.0244247685185185E-2</v>
      </c>
      <c r="Y113" s="111">
        <f t="shared" si="4"/>
        <v>798</v>
      </c>
      <c r="Z113" s="25"/>
      <c r="AA113" s="25" t="str">
        <f t="shared" si="5"/>
        <v>Giedrius Žiogas</v>
      </c>
    </row>
    <row r="114" spans="1:27" x14ac:dyDescent="0.25">
      <c r="A114" s="104" t="s">
        <v>1647</v>
      </c>
      <c r="B114" s="104" t="s">
        <v>1648</v>
      </c>
      <c r="C114" s="121">
        <v>30928</v>
      </c>
      <c r="D114" s="104">
        <v>12</v>
      </c>
      <c r="E114" s="109" t="s">
        <v>864</v>
      </c>
      <c r="F114" s="109">
        <v>11</v>
      </c>
      <c r="G114" s="104">
        <v>274</v>
      </c>
      <c r="H114" s="107" t="s">
        <v>864</v>
      </c>
      <c r="I114" s="104" t="s">
        <v>67</v>
      </c>
      <c r="J114" s="104" t="s">
        <v>1649</v>
      </c>
      <c r="K114" s="104" t="s">
        <v>879</v>
      </c>
      <c r="L114" s="104">
        <v>686</v>
      </c>
      <c r="M114" s="131">
        <v>25</v>
      </c>
      <c r="N114" s="106">
        <v>1.0709224537037036E-2</v>
      </c>
      <c r="O114" s="105">
        <v>1.4278966049382715E-3</v>
      </c>
      <c r="P114" s="106">
        <v>8.7708333333333388E-4</v>
      </c>
      <c r="Q114" s="131">
        <v>12</v>
      </c>
      <c r="R114" s="106">
        <v>2.3697800925925924E-2</v>
      </c>
      <c r="S114" s="132">
        <v>35.165006910900665</v>
      </c>
      <c r="T114" s="106">
        <v>8.0046296296296809E-4</v>
      </c>
      <c r="U114" s="131">
        <v>10</v>
      </c>
      <c r="V114" s="106">
        <v>1.4845717592592587E-2</v>
      </c>
      <c r="W114" s="105">
        <v>2.9691435185185177E-3</v>
      </c>
      <c r="X114" s="105">
        <v>5.093028935185185E-2</v>
      </c>
      <c r="Y114" s="111">
        <f t="shared" si="4"/>
        <v>788</v>
      </c>
      <c r="Z114" s="25"/>
      <c r="AA114" s="25" t="str">
        <f t="shared" si="5"/>
        <v>Tautvydas Vaškys</v>
      </c>
    </row>
    <row r="115" spans="1:27" x14ac:dyDescent="0.25">
      <c r="A115" s="104" t="s">
        <v>971</v>
      </c>
      <c r="B115" s="104" t="s">
        <v>1046</v>
      </c>
      <c r="C115" s="121">
        <v>30436</v>
      </c>
      <c r="D115" s="104">
        <v>13</v>
      </c>
      <c r="E115" s="109" t="s">
        <v>864</v>
      </c>
      <c r="F115" s="109">
        <v>12</v>
      </c>
      <c r="G115" s="104">
        <v>255</v>
      </c>
      <c r="H115" s="107" t="s">
        <v>864</v>
      </c>
      <c r="I115" s="104" t="s">
        <v>67</v>
      </c>
      <c r="J115" s="104" t="s">
        <v>1047</v>
      </c>
      <c r="K115" s="104" t="s">
        <v>887</v>
      </c>
      <c r="L115" s="104">
        <v>681</v>
      </c>
      <c r="M115" s="131">
        <v>18</v>
      </c>
      <c r="N115" s="106">
        <v>1.006732638888889E-2</v>
      </c>
      <c r="O115" s="105">
        <v>1.3423101851851853E-3</v>
      </c>
      <c r="P115" s="106">
        <v>1.0152314814814815E-3</v>
      </c>
      <c r="Q115" s="131">
        <v>21</v>
      </c>
      <c r="R115" s="106">
        <v>2.4670567129629624E-2</v>
      </c>
      <c r="S115" s="132">
        <v>33.778442504164843</v>
      </c>
      <c r="T115" s="106">
        <v>6.6038194444444781E-4</v>
      </c>
      <c r="U115" s="131">
        <v>9</v>
      </c>
      <c r="V115" s="106">
        <v>1.4762997685185186E-2</v>
      </c>
      <c r="W115" s="105">
        <v>2.9525995370370374E-3</v>
      </c>
      <c r="X115" s="105">
        <v>5.1176504629629631E-2</v>
      </c>
      <c r="Y115" s="111">
        <f t="shared" si="4"/>
        <v>784</v>
      </c>
      <c r="Z115" s="25"/>
      <c r="AA115" s="25" t="str">
        <f t="shared" si="5"/>
        <v>Vitalijus Petrulis</v>
      </c>
    </row>
    <row r="116" spans="1:27" x14ac:dyDescent="0.25">
      <c r="A116" s="104" t="s">
        <v>1035</v>
      </c>
      <c r="B116" s="104" t="s">
        <v>1036</v>
      </c>
      <c r="C116" s="121">
        <v>34571</v>
      </c>
      <c r="D116" s="104">
        <v>14</v>
      </c>
      <c r="E116" s="109" t="s">
        <v>864</v>
      </c>
      <c r="F116" s="109">
        <v>13</v>
      </c>
      <c r="G116" s="104">
        <v>211</v>
      </c>
      <c r="H116" s="107" t="s">
        <v>864</v>
      </c>
      <c r="I116" s="104" t="s">
        <v>67</v>
      </c>
      <c r="J116" s="104" t="s">
        <v>80</v>
      </c>
      <c r="K116" s="104" t="s">
        <v>1037</v>
      </c>
      <c r="L116" s="104">
        <v>675</v>
      </c>
      <c r="M116" s="131">
        <v>39</v>
      </c>
      <c r="N116" s="106">
        <v>1.1475613425925924E-2</v>
      </c>
      <c r="O116" s="105">
        <v>1.5300817901234567E-3</v>
      </c>
      <c r="P116" s="106">
        <v>7.3159722222222549E-4</v>
      </c>
      <c r="Q116" s="131">
        <v>10</v>
      </c>
      <c r="R116" s="106">
        <v>2.3593946759259257E-2</v>
      </c>
      <c r="S116" s="132">
        <v>35.319793752026598</v>
      </c>
      <c r="T116" s="106">
        <v>3.5390046296296385E-4</v>
      </c>
      <c r="U116" s="131">
        <v>14</v>
      </c>
      <c r="V116" s="106">
        <v>1.5395902777777776E-2</v>
      </c>
      <c r="W116" s="105">
        <v>3.0791805555555551E-3</v>
      </c>
      <c r="X116" s="105">
        <v>5.1550960648148146E-2</v>
      </c>
      <c r="Y116" s="111">
        <f t="shared" si="4"/>
        <v>778</v>
      </c>
      <c r="Z116" s="25"/>
      <c r="AA116" s="25" t="str">
        <f t="shared" si="5"/>
        <v>Vilius Dičmonas</v>
      </c>
    </row>
    <row r="117" spans="1:27" x14ac:dyDescent="0.25">
      <c r="A117" s="104" t="s">
        <v>1051</v>
      </c>
      <c r="B117" s="104" t="s">
        <v>1052</v>
      </c>
      <c r="C117" s="121">
        <v>23477</v>
      </c>
      <c r="D117" s="104">
        <v>15</v>
      </c>
      <c r="E117" s="109">
        <v>1</v>
      </c>
      <c r="F117" s="109">
        <v>14</v>
      </c>
      <c r="G117" s="104">
        <v>202</v>
      </c>
      <c r="H117" s="107" t="s">
        <v>1053</v>
      </c>
      <c r="I117" s="104" t="s">
        <v>67</v>
      </c>
      <c r="J117" s="104" t="s">
        <v>17</v>
      </c>
      <c r="K117" s="104" t="s">
        <v>898</v>
      </c>
      <c r="L117" s="104">
        <v>664</v>
      </c>
      <c r="M117" s="131">
        <v>23</v>
      </c>
      <c r="N117" s="106">
        <v>1.0630092592592594E-2</v>
      </c>
      <c r="O117" s="105">
        <v>1.4173456790123459E-3</v>
      </c>
      <c r="P117" s="106">
        <v>8.0616898148148063E-4</v>
      </c>
      <c r="Q117" s="131">
        <v>11</v>
      </c>
      <c r="R117" s="106">
        <v>2.3601273148148146E-2</v>
      </c>
      <c r="S117" s="132">
        <v>35.308829659416915</v>
      </c>
      <c r="T117" s="106">
        <v>4.9371527777777868E-4</v>
      </c>
      <c r="U117" s="131">
        <v>25</v>
      </c>
      <c r="V117" s="106">
        <v>1.6614236111111111E-2</v>
      </c>
      <c r="W117" s="105">
        <v>3.3228472222222223E-3</v>
      </c>
      <c r="X117" s="105">
        <v>5.2145486111111111E-2</v>
      </c>
      <c r="Y117" s="111">
        <f t="shared" si="4"/>
        <v>769</v>
      </c>
      <c r="Z117" s="25"/>
      <c r="AA117" s="25" t="str">
        <f t="shared" si="5"/>
        <v>Romutis Ančlauskas</v>
      </c>
    </row>
    <row r="118" spans="1:27" x14ac:dyDescent="0.25">
      <c r="A118" s="104" t="s">
        <v>919</v>
      </c>
      <c r="B118" s="104" t="s">
        <v>1650</v>
      </c>
      <c r="C118" s="121">
        <v>32633</v>
      </c>
      <c r="D118" s="104">
        <v>16</v>
      </c>
      <c r="E118" s="109" t="s">
        <v>864</v>
      </c>
      <c r="F118" s="109">
        <v>15</v>
      </c>
      <c r="G118" s="104">
        <v>234</v>
      </c>
      <c r="H118" s="107" t="s">
        <v>864</v>
      </c>
      <c r="I118" s="104" t="s">
        <v>67</v>
      </c>
      <c r="J118" s="104" t="s">
        <v>8</v>
      </c>
      <c r="K118" s="104" t="s">
        <v>1651</v>
      </c>
      <c r="L118" s="104">
        <v>658</v>
      </c>
      <c r="M118" s="131">
        <v>32</v>
      </c>
      <c r="N118" s="106">
        <v>1.1013576388888889E-2</v>
      </c>
      <c r="O118" s="105">
        <v>1.4684768518518519E-3</v>
      </c>
      <c r="P118" s="106">
        <v>1.7177546296296298E-3</v>
      </c>
      <c r="Q118" s="131">
        <v>6</v>
      </c>
      <c r="R118" s="106">
        <v>2.2673761574074074E-2</v>
      </c>
      <c r="S118" s="132">
        <v>36.75320173985574</v>
      </c>
      <c r="T118" s="106">
        <v>6.9791666666666613E-4</v>
      </c>
      <c r="U118" s="131">
        <v>22</v>
      </c>
      <c r="V118" s="106">
        <v>1.6391932870370371E-2</v>
      </c>
      <c r="W118" s="105">
        <v>3.2783865740740742E-3</v>
      </c>
      <c r="X118" s="105">
        <v>5.2494942129629629E-2</v>
      </c>
      <c r="Y118" s="111">
        <f t="shared" si="4"/>
        <v>764</v>
      </c>
      <c r="Z118" s="25"/>
      <c r="AA118" s="25" t="str">
        <f t="shared" si="5"/>
        <v>Povilas Kastanauskas</v>
      </c>
    </row>
    <row r="119" spans="1:27" x14ac:dyDescent="0.25">
      <c r="A119" s="104" t="s">
        <v>1077</v>
      </c>
      <c r="B119" s="104" t="s">
        <v>1078</v>
      </c>
      <c r="C119" s="121">
        <v>27774</v>
      </c>
      <c r="D119" s="104">
        <v>18</v>
      </c>
      <c r="E119" s="109">
        <v>3</v>
      </c>
      <c r="F119" s="109">
        <v>17</v>
      </c>
      <c r="G119" s="104">
        <v>269</v>
      </c>
      <c r="H119" s="107" t="s">
        <v>1029</v>
      </c>
      <c r="I119" s="104" t="s">
        <v>67</v>
      </c>
      <c r="J119" s="104" t="s">
        <v>17</v>
      </c>
      <c r="K119" s="104" t="s">
        <v>898</v>
      </c>
      <c r="L119" s="104" t="s">
        <v>864</v>
      </c>
      <c r="M119" s="131">
        <v>8</v>
      </c>
      <c r="N119" s="106">
        <v>9.0181365740740742E-3</v>
      </c>
      <c r="O119" s="105">
        <v>1.2024182098765432E-3</v>
      </c>
      <c r="P119" s="106">
        <v>9.0365740740740684E-4</v>
      </c>
      <c r="Q119" s="131">
        <v>49</v>
      </c>
      <c r="R119" s="106">
        <v>2.7214282407407409E-2</v>
      </c>
      <c r="S119" s="132">
        <v>30.621176074314189</v>
      </c>
      <c r="T119" s="106">
        <v>6.4243055555555234E-4</v>
      </c>
      <c r="U119" s="131">
        <v>12</v>
      </c>
      <c r="V119" s="106">
        <v>1.5353819444444451E-2</v>
      </c>
      <c r="W119" s="105">
        <v>3.0707638888888902E-3</v>
      </c>
      <c r="X119" s="105">
        <v>5.3132326388888894E-2</v>
      </c>
      <c r="Y119" s="111">
        <f t="shared" si="4"/>
        <v>755</v>
      </c>
      <c r="Z119" s="25"/>
      <c r="AA119" s="25" t="str">
        <f t="shared" si="5"/>
        <v>Daivis Urba</v>
      </c>
    </row>
    <row r="120" spans="1:27" x14ac:dyDescent="0.25">
      <c r="A120" s="104" t="s">
        <v>1061</v>
      </c>
      <c r="B120" s="104" t="s">
        <v>1062</v>
      </c>
      <c r="C120" s="121">
        <v>12600</v>
      </c>
      <c r="D120" s="104">
        <v>19</v>
      </c>
      <c r="E120" s="109" t="s">
        <v>864</v>
      </c>
      <c r="F120" s="109">
        <v>18</v>
      </c>
      <c r="G120" s="104">
        <v>288</v>
      </c>
      <c r="H120" s="107" t="s">
        <v>864</v>
      </c>
      <c r="I120" s="104" t="s">
        <v>67</v>
      </c>
      <c r="J120" s="104" t="s">
        <v>17</v>
      </c>
      <c r="K120" s="104" t="s">
        <v>864</v>
      </c>
      <c r="L120" s="104" t="s">
        <v>864</v>
      </c>
      <c r="M120" s="131">
        <v>45</v>
      </c>
      <c r="N120" s="106">
        <v>1.1838425925925926E-2</v>
      </c>
      <c r="O120" s="105">
        <v>1.5784567901234567E-3</v>
      </c>
      <c r="P120" s="106">
        <v>1.1492245370370354E-3</v>
      </c>
      <c r="Q120" s="131">
        <v>18</v>
      </c>
      <c r="R120" s="106">
        <v>2.4480717592592592E-2</v>
      </c>
      <c r="S120" s="132">
        <v>34.040396494973848</v>
      </c>
      <c r="T120" s="106">
        <v>3.9127314814814407E-4</v>
      </c>
      <c r="U120" s="131">
        <v>13</v>
      </c>
      <c r="V120" s="106">
        <v>1.5382754629629639E-2</v>
      </c>
      <c r="W120" s="105">
        <v>3.0765509259259279E-3</v>
      </c>
      <c r="X120" s="105">
        <v>5.3242395833333338E-2</v>
      </c>
      <c r="Y120" s="111">
        <f t="shared" si="4"/>
        <v>753</v>
      </c>
      <c r="Z120" s="25"/>
      <c r="AA120" s="25" t="str">
        <f t="shared" si="5"/>
        <v>Martynas Judickas</v>
      </c>
    </row>
    <row r="121" spans="1:27" x14ac:dyDescent="0.25">
      <c r="A121" s="104" t="s">
        <v>1057</v>
      </c>
      <c r="B121" s="104" t="s">
        <v>1058</v>
      </c>
      <c r="C121" s="121">
        <v>37976</v>
      </c>
      <c r="D121" s="104">
        <v>20</v>
      </c>
      <c r="E121" s="109" t="s">
        <v>864</v>
      </c>
      <c r="F121" s="109">
        <v>2</v>
      </c>
      <c r="G121" s="104">
        <v>276</v>
      </c>
      <c r="H121" s="107" t="s">
        <v>864</v>
      </c>
      <c r="I121" s="104" t="s">
        <v>71</v>
      </c>
      <c r="J121" s="104" t="s">
        <v>32</v>
      </c>
      <c r="K121" s="104" t="s">
        <v>31</v>
      </c>
      <c r="L121" s="104" t="s">
        <v>864</v>
      </c>
      <c r="M121" s="131">
        <v>13</v>
      </c>
      <c r="N121" s="106">
        <v>9.6204050925925936E-3</v>
      </c>
      <c r="O121" s="105">
        <v>1.2827206790123457E-3</v>
      </c>
      <c r="P121" s="106">
        <v>5.5717592592592451E-4</v>
      </c>
      <c r="Q121" s="131">
        <v>33</v>
      </c>
      <c r="R121" s="106">
        <v>2.603263888888889E-2</v>
      </c>
      <c r="S121" s="132">
        <v>32.011097180355854</v>
      </c>
      <c r="T121" s="106">
        <v>3.5456018518518345E-4</v>
      </c>
      <c r="U121" s="131">
        <v>30</v>
      </c>
      <c r="V121" s="106">
        <v>1.6886527777777778E-2</v>
      </c>
      <c r="W121" s="105">
        <v>3.3773055555555557E-3</v>
      </c>
      <c r="X121" s="105">
        <v>5.345130787037037E-2</v>
      </c>
      <c r="Y121" s="111">
        <f t="shared" si="4"/>
        <v>750</v>
      </c>
      <c r="Z121" s="25"/>
      <c r="AA121" s="25" t="str">
        <f t="shared" si="5"/>
        <v>Beatričė Vinciūnaitė</v>
      </c>
    </row>
    <row r="122" spans="1:27" x14ac:dyDescent="0.25">
      <c r="A122" s="104" t="s">
        <v>1043</v>
      </c>
      <c r="B122" s="104" t="s">
        <v>1044</v>
      </c>
      <c r="C122" s="121">
        <v>28628</v>
      </c>
      <c r="D122" s="104">
        <v>21</v>
      </c>
      <c r="E122" s="109">
        <v>4</v>
      </c>
      <c r="F122" s="109">
        <v>19</v>
      </c>
      <c r="G122" s="104">
        <v>221</v>
      </c>
      <c r="H122" s="107" t="s">
        <v>1029</v>
      </c>
      <c r="I122" s="104" t="s">
        <v>67</v>
      </c>
      <c r="J122" s="104" t="s">
        <v>17</v>
      </c>
      <c r="K122" s="104" t="s">
        <v>1045</v>
      </c>
      <c r="L122" s="104">
        <v>638</v>
      </c>
      <c r="M122" s="131">
        <v>17</v>
      </c>
      <c r="N122" s="106">
        <v>9.9383912037037045E-3</v>
      </c>
      <c r="O122" s="105">
        <v>1.3251188271604939E-3</v>
      </c>
      <c r="P122" s="106">
        <v>1.1593287037037023E-3</v>
      </c>
      <c r="Q122" s="131">
        <v>15</v>
      </c>
      <c r="R122" s="106">
        <v>2.4222731481481484E-2</v>
      </c>
      <c r="S122" s="132">
        <v>34.402946421233501</v>
      </c>
      <c r="T122" s="106">
        <v>7.9285879629629324E-4</v>
      </c>
      <c r="U122" s="131">
        <v>39</v>
      </c>
      <c r="V122" s="106">
        <v>1.7450543981481485E-2</v>
      </c>
      <c r="W122" s="105">
        <v>3.4901087962962971E-3</v>
      </c>
      <c r="X122" s="105">
        <v>5.3563854166666668E-2</v>
      </c>
      <c r="Y122" s="111">
        <f t="shared" si="4"/>
        <v>749</v>
      </c>
      <c r="Z122" s="25"/>
      <c r="AA122" s="25" t="str">
        <f t="shared" si="5"/>
        <v>Robertas Interesovas</v>
      </c>
    </row>
    <row r="123" spans="1:27" x14ac:dyDescent="0.25">
      <c r="A123" s="104" t="s">
        <v>1065</v>
      </c>
      <c r="B123" s="104" t="s">
        <v>1066</v>
      </c>
      <c r="C123" s="121">
        <v>37932</v>
      </c>
      <c r="D123" s="104">
        <v>22</v>
      </c>
      <c r="E123" s="109" t="s">
        <v>864</v>
      </c>
      <c r="F123" s="109">
        <v>3</v>
      </c>
      <c r="G123" s="104">
        <v>217</v>
      </c>
      <c r="H123" s="107" t="s">
        <v>864</v>
      </c>
      <c r="I123" s="104" t="s">
        <v>71</v>
      </c>
      <c r="J123" s="104" t="s">
        <v>1067</v>
      </c>
      <c r="K123" s="104" t="s">
        <v>1068</v>
      </c>
      <c r="L123" s="104">
        <v>632</v>
      </c>
      <c r="M123" s="131">
        <v>5</v>
      </c>
      <c r="N123" s="106">
        <v>8.1168634259259249E-3</v>
      </c>
      <c r="O123" s="105">
        <v>1.0822484567901234E-3</v>
      </c>
      <c r="P123" s="106">
        <v>9.7376157407407481E-4</v>
      </c>
      <c r="Q123" s="131">
        <v>58</v>
      </c>
      <c r="R123" s="106">
        <v>2.7989004629629631E-2</v>
      </c>
      <c r="S123" s="132">
        <v>29.773596609118165</v>
      </c>
      <c r="T123" s="106">
        <v>4.7653935185185126E-4</v>
      </c>
      <c r="U123" s="131">
        <v>20</v>
      </c>
      <c r="V123" s="106">
        <v>1.6372268518518522E-2</v>
      </c>
      <c r="W123" s="105">
        <v>3.2744537037037043E-3</v>
      </c>
      <c r="X123" s="105">
        <v>5.3928437500000002E-2</v>
      </c>
      <c r="Y123" s="111">
        <f t="shared" si="4"/>
        <v>744</v>
      </c>
      <c r="Z123" s="25"/>
      <c r="AA123" s="25" t="str">
        <f t="shared" si="5"/>
        <v>Rugilė Girštautaitė</v>
      </c>
    </row>
    <row r="124" spans="1:27" x14ac:dyDescent="0.25">
      <c r="A124" s="104" t="s">
        <v>1113</v>
      </c>
      <c r="B124" s="104" t="s">
        <v>1114</v>
      </c>
      <c r="C124" s="121">
        <v>28641</v>
      </c>
      <c r="D124" s="104">
        <v>23</v>
      </c>
      <c r="E124" s="109">
        <v>5</v>
      </c>
      <c r="F124" s="109">
        <v>20</v>
      </c>
      <c r="G124" s="104">
        <v>206</v>
      </c>
      <c r="H124" s="107" t="s">
        <v>1029</v>
      </c>
      <c r="I124" s="104" t="s">
        <v>67</v>
      </c>
      <c r="J124" s="104" t="s">
        <v>17</v>
      </c>
      <c r="K124" s="104" t="s">
        <v>937</v>
      </c>
      <c r="L124" s="104">
        <v>623</v>
      </c>
      <c r="M124" s="131">
        <v>31</v>
      </c>
      <c r="N124" s="106">
        <v>1.0961840277777779E-2</v>
      </c>
      <c r="O124" s="105">
        <v>1.4615787037037039E-3</v>
      </c>
      <c r="P124" s="106">
        <v>9.3314814814814823E-4</v>
      </c>
      <c r="Q124" s="131">
        <v>17</v>
      </c>
      <c r="R124" s="106">
        <v>2.437978009259259E-2</v>
      </c>
      <c r="S124" s="132">
        <v>34.18133101153478</v>
      </c>
      <c r="T124" s="106">
        <v>4.8086805555555556E-4</v>
      </c>
      <c r="U124" s="131">
        <v>42</v>
      </c>
      <c r="V124" s="106">
        <v>1.7682754629629628E-2</v>
      </c>
      <c r="W124" s="105">
        <v>3.5365509259259256E-3</v>
      </c>
      <c r="X124" s="105">
        <v>5.4438391203703702E-2</v>
      </c>
      <c r="Y124" s="111">
        <f t="shared" si="4"/>
        <v>737</v>
      </c>
      <c r="Z124" s="25"/>
      <c r="AA124" s="25" t="str">
        <f t="shared" si="5"/>
        <v>Nerijus Brazionis</v>
      </c>
    </row>
    <row r="125" spans="1:27" x14ac:dyDescent="0.25">
      <c r="A125" s="104" t="s">
        <v>963</v>
      </c>
      <c r="B125" s="104" t="s">
        <v>1060</v>
      </c>
      <c r="C125" s="121">
        <v>26629</v>
      </c>
      <c r="D125" s="104">
        <v>24</v>
      </c>
      <c r="E125" s="109">
        <v>6</v>
      </c>
      <c r="F125" s="109">
        <v>21</v>
      </c>
      <c r="G125" s="104">
        <v>208</v>
      </c>
      <c r="H125" s="107" t="s">
        <v>1029</v>
      </c>
      <c r="I125" s="104" t="s">
        <v>67</v>
      </c>
      <c r="J125" s="104" t="s">
        <v>713</v>
      </c>
      <c r="K125" s="104" t="s">
        <v>864</v>
      </c>
      <c r="L125" s="104" t="s">
        <v>864</v>
      </c>
      <c r="M125" s="131">
        <v>10</v>
      </c>
      <c r="N125" s="106">
        <v>9.2404745370370366E-3</v>
      </c>
      <c r="O125" s="105">
        <v>1.2320632716049382E-3</v>
      </c>
      <c r="P125" s="106">
        <v>1.3884953703703715E-3</v>
      </c>
      <c r="Q125" s="131">
        <v>31</v>
      </c>
      <c r="R125" s="106">
        <v>2.589375E-2</v>
      </c>
      <c r="S125" s="132">
        <v>32.182798294311688</v>
      </c>
      <c r="T125" s="106">
        <v>6.5930555555555187E-4</v>
      </c>
      <c r="U125" s="131">
        <v>38</v>
      </c>
      <c r="V125" s="106">
        <v>1.7446712962962962E-2</v>
      </c>
      <c r="W125" s="105">
        <v>3.4893425925925925E-3</v>
      </c>
      <c r="X125" s="105">
        <v>5.4628738425925923E-2</v>
      </c>
      <c r="Y125" s="111">
        <f t="shared" si="4"/>
        <v>734</v>
      </c>
      <c r="Z125" s="25"/>
      <c r="AA125" s="25" t="str">
        <f t="shared" si="5"/>
        <v>Tomas Bulotas</v>
      </c>
    </row>
    <row r="126" spans="1:27" x14ac:dyDescent="0.25">
      <c r="A126" s="104" t="s">
        <v>1095</v>
      </c>
      <c r="B126" s="104" t="s">
        <v>1096</v>
      </c>
      <c r="C126" s="121">
        <v>21599</v>
      </c>
      <c r="D126" s="104">
        <v>25</v>
      </c>
      <c r="E126" s="109">
        <v>2</v>
      </c>
      <c r="F126" s="109">
        <v>22</v>
      </c>
      <c r="G126" s="104">
        <v>270</v>
      </c>
      <c r="H126" s="107" t="s">
        <v>1053</v>
      </c>
      <c r="I126" s="104" t="s">
        <v>67</v>
      </c>
      <c r="J126" s="104" t="s">
        <v>1097</v>
      </c>
      <c r="K126" s="104" t="s">
        <v>1037</v>
      </c>
      <c r="L126" s="104">
        <v>617</v>
      </c>
      <c r="M126" s="131">
        <v>43</v>
      </c>
      <c r="N126" s="106">
        <v>1.1794293981481484E-2</v>
      </c>
      <c r="O126" s="105">
        <v>1.572572530864198E-3</v>
      </c>
      <c r="P126" s="106">
        <v>1.0292361111111092E-3</v>
      </c>
      <c r="Q126" s="131">
        <v>9</v>
      </c>
      <c r="R126" s="106">
        <v>2.3574143518518519E-2</v>
      </c>
      <c r="S126" s="132">
        <v>35.349463817368964</v>
      </c>
      <c r="T126" s="106">
        <v>6.0317129629629956E-4</v>
      </c>
      <c r="U126" s="131">
        <v>45</v>
      </c>
      <c r="V126" s="106">
        <v>1.7769409722222212E-2</v>
      </c>
      <c r="W126" s="105">
        <v>3.5538819444444424E-3</v>
      </c>
      <c r="X126" s="105">
        <v>5.4770254629629624E-2</v>
      </c>
      <c r="Y126" s="111">
        <f t="shared" si="4"/>
        <v>732</v>
      </c>
      <c r="Z126" s="25"/>
      <c r="AA126" s="25" t="str">
        <f t="shared" si="5"/>
        <v>Aloyzas Urbikas</v>
      </c>
    </row>
    <row r="127" spans="1:27" x14ac:dyDescent="0.25">
      <c r="A127" s="104" t="s">
        <v>1013</v>
      </c>
      <c r="B127" s="104" t="s">
        <v>1070</v>
      </c>
      <c r="C127" s="121">
        <v>30943</v>
      </c>
      <c r="D127" s="104">
        <v>26</v>
      </c>
      <c r="E127" s="109" t="s">
        <v>864</v>
      </c>
      <c r="F127" s="109">
        <v>23</v>
      </c>
      <c r="G127" s="104">
        <v>232</v>
      </c>
      <c r="H127" s="107" t="s">
        <v>864</v>
      </c>
      <c r="I127" s="104" t="s">
        <v>67</v>
      </c>
      <c r="J127" s="104" t="s">
        <v>17</v>
      </c>
      <c r="K127" s="104" t="s">
        <v>710</v>
      </c>
      <c r="L127" s="104" t="s">
        <v>864</v>
      </c>
      <c r="M127" s="131">
        <v>19</v>
      </c>
      <c r="N127" s="106">
        <v>1.0372372685185186E-2</v>
      </c>
      <c r="O127" s="105">
        <v>1.3829830246913581E-3</v>
      </c>
      <c r="P127" s="106">
        <v>9.4564814814814685E-4</v>
      </c>
      <c r="Q127" s="131">
        <v>45</v>
      </c>
      <c r="R127" s="106">
        <v>2.6778854166666664E-2</v>
      </c>
      <c r="S127" s="132">
        <v>31.119081053536494</v>
      </c>
      <c r="T127" s="106">
        <v>4.8278935185185057E-4</v>
      </c>
      <c r="U127" s="131">
        <v>19</v>
      </c>
      <c r="V127" s="106">
        <v>1.6363819444444448E-2</v>
      </c>
      <c r="W127" s="105">
        <v>3.2727638888888897E-3</v>
      </c>
      <c r="X127" s="105">
        <v>5.4943483796296294E-2</v>
      </c>
      <c r="Y127" s="111">
        <f t="shared" si="4"/>
        <v>730</v>
      </c>
      <c r="Z127" s="25"/>
      <c r="AA127" s="25" t="str">
        <f t="shared" si="5"/>
        <v>Mantas Juozulevičius</v>
      </c>
    </row>
    <row r="128" spans="1:27" x14ac:dyDescent="0.25">
      <c r="A128" s="104" t="s">
        <v>1079</v>
      </c>
      <c r="B128" s="104" t="s">
        <v>1080</v>
      </c>
      <c r="C128" s="121">
        <v>32197</v>
      </c>
      <c r="D128" s="104">
        <v>27</v>
      </c>
      <c r="E128" s="109" t="s">
        <v>864</v>
      </c>
      <c r="F128" s="109">
        <v>24</v>
      </c>
      <c r="G128" s="104">
        <v>225</v>
      </c>
      <c r="H128" s="107" t="s">
        <v>864</v>
      </c>
      <c r="I128" s="104" t="s">
        <v>67</v>
      </c>
      <c r="J128" s="104" t="s">
        <v>8</v>
      </c>
      <c r="K128" s="104" t="s">
        <v>710</v>
      </c>
      <c r="L128" s="104" t="s">
        <v>864</v>
      </c>
      <c r="M128" s="131">
        <v>30</v>
      </c>
      <c r="N128" s="106">
        <v>1.0914780092592592E-2</v>
      </c>
      <c r="O128" s="105">
        <v>1.4553040123456789E-3</v>
      </c>
      <c r="P128" s="106">
        <v>2.482476851851852E-3</v>
      </c>
      <c r="Q128" s="131">
        <v>23</v>
      </c>
      <c r="R128" s="106">
        <v>2.5172997685185189E-2</v>
      </c>
      <c r="S128" s="132">
        <v>33.10425495425865</v>
      </c>
      <c r="T128" s="106">
        <v>6.0327546296295997E-4</v>
      </c>
      <c r="U128" s="131">
        <v>24</v>
      </c>
      <c r="V128" s="106">
        <v>1.6522152777777785E-2</v>
      </c>
      <c r="W128" s="105">
        <v>3.304430555555557E-3</v>
      </c>
      <c r="X128" s="105">
        <v>5.5695682870370376E-2</v>
      </c>
      <c r="Y128" s="111">
        <f t="shared" si="4"/>
        <v>720</v>
      </c>
      <c r="Z128" s="25"/>
      <c r="AA128" s="25" t="str">
        <f t="shared" si="5"/>
        <v>Mindaugas Janulionis</v>
      </c>
    </row>
    <row r="129" spans="1:27" x14ac:dyDescent="0.25">
      <c r="A129" s="104" t="s">
        <v>1106</v>
      </c>
      <c r="B129" s="104" t="s">
        <v>1107</v>
      </c>
      <c r="C129" s="121">
        <v>28216</v>
      </c>
      <c r="D129" s="104">
        <v>28</v>
      </c>
      <c r="E129" s="109">
        <v>7</v>
      </c>
      <c r="F129" s="109">
        <v>25</v>
      </c>
      <c r="G129" s="104">
        <v>222</v>
      </c>
      <c r="H129" s="107" t="s">
        <v>1029</v>
      </c>
      <c r="I129" s="104" t="s">
        <v>67</v>
      </c>
      <c r="J129" s="104" t="s">
        <v>17</v>
      </c>
      <c r="K129" s="104" t="s">
        <v>1108</v>
      </c>
      <c r="L129" s="104">
        <v>600</v>
      </c>
      <c r="M129" s="131">
        <v>15</v>
      </c>
      <c r="N129" s="106">
        <v>9.7214930555555561E-3</v>
      </c>
      <c r="O129" s="105">
        <v>1.2961990740740742E-3</v>
      </c>
      <c r="P129" s="106">
        <v>1.1068634259259261E-3</v>
      </c>
      <c r="Q129" s="131">
        <v>40</v>
      </c>
      <c r="R129" s="106">
        <v>2.6530937499999997E-2</v>
      </c>
      <c r="S129" s="132">
        <v>31.409871337314534</v>
      </c>
      <c r="T129" s="106">
        <v>5.1909722222222288E-4</v>
      </c>
      <c r="U129" s="131">
        <v>46</v>
      </c>
      <c r="V129" s="106">
        <v>1.782898148148148E-2</v>
      </c>
      <c r="W129" s="105">
        <v>3.5657962962962961E-3</v>
      </c>
      <c r="X129" s="105">
        <v>5.5707372685185184E-2</v>
      </c>
      <c r="Y129" s="111">
        <f t="shared" si="4"/>
        <v>720</v>
      </c>
      <c r="Z129" s="25"/>
      <c r="AA129" s="25" t="str">
        <f t="shared" si="5"/>
        <v>Olegas Ivanovas</v>
      </c>
    </row>
    <row r="130" spans="1:27" x14ac:dyDescent="0.25">
      <c r="A130" s="104" t="s">
        <v>1092</v>
      </c>
      <c r="B130" s="104" t="s">
        <v>1093</v>
      </c>
      <c r="C130" s="121">
        <v>36705</v>
      </c>
      <c r="D130" s="104">
        <v>29</v>
      </c>
      <c r="E130" s="109" t="s">
        <v>864</v>
      </c>
      <c r="F130" s="109">
        <v>4</v>
      </c>
      <c r="G130" s="104">
        <v>249</v>
      </c>
      <c r="H130" s="107" t="s">
        <v>864</v>
      </c>
      <c r="I130" s="104" t="s">
        <v>71</v>
      </c>
      <c r="J130" s="104" t="s">
        <v>32</v>
      </c>
      <c r="K130" s="104" t="s">
        <v>31</v>
      </c>
      <c r="L130" s="104" t="s">
        <v>864</v>
      </c>
      <c r="M130" s="131">
        <v>14</v>
      </c>
      <c r="N130" s="106">
        <v>9.7155092592592588E-3</v>
      </c>
      <c r="O130" s="105">
        <v>1.2954012345679012E-3</v>
      </c>
      <c r="P130" s="106">
        <v>5.8850694444444532E-4</v>
      </c>
      <c r="Q130" s="131">
        <v>55</v>
      </c>
      <c r="R130" s="106">
        <v>2.7822175925925924E-2</v>
      </c>
      <c r="S130" s="132">
        <v>29.952126517782414</v>
      </c>
      <c r="T130" s="106">
        <v>3.4009259259259322E-4</v>
      </c>
      <c r="U130" s="131">
        <v>37</v>
      </c>
      <c r="V130" s="106">
        <v>1.7360185185185187E-2</v>
      </c>
      <c r="W130" s="105">
        <v>3.4720370370370374E-3</v>
      </c>
      <c r="X130" s="105">
        <v>5.582646990740741E-2</v>
      </c>
      <c r="Y130" s="111">
        <f t="shared" si="4"/>
        <v>718</v>
      </c>
      <c r="Z130" s="25"/>
      <c r="AA130" s="25" t="str">
        <f t="shared" si="5"/>
        <v>Unė Narkūnaitė</v>
      </c>
    </row>
    <row r="131" spans="1:27" x14ac:dyDescent="0.25">
      <c r="A131" s="104" t="s">
        <v>971</v>
      </c>
      <c r="B131" s="104" t="s">
        <v>1652</v>
      </c>
      <c r="C131" s="121">
        <v>31238</v>
      </c>
      <c r="D131" s="104">
        <v>30</v>
      </c>
      <c r="E131" s="109" t="s">
        <v>864</v>
      </c>
      <c r="F131" s="109">
        <v>26</v>
      </c>
      <c r="G131" s="104">
        <v>263</v>
      </c>
      <c r="H131" s="107" t="s">
        <v>864</v>
      </c>
      <c r="I131" s="104" t="s">
        <v>67</v>
      </c>
      <c r="J131" s="104" t="s">
        <v>17</v>
      </c>
      <c r="K131" s="104" t="s">
        <v>710</v>
      </c>
      <c r="L131" s="104" t="s">
        <v>864</v>
      </c>
      <c r="M131" s="131">
        <v>29</v>
      </c>
      <c r="N131" s="106">
        <v>1.0903275462962964E-2</v>
      </c>
      <c r="O131" s="105">
        <v>1.453770061728395E-3</v>
      </c>
      <c r="P131" s="106">
        <v>1.2830671296296271E-3</v>
      </c>
      <c r="Q131" s="131">
        <v>47</v>
      </c>
      <c r="R131" s="106">
        <v>2.6831481481481491E-2</v>
      </c>
      <c r="S131" s="132">
        <v>31.058044033404638</v>
      </c>
      <c r="T131" s="106">
        <v>5.3336805555555256E-4</v>
      </c>
      <c r="U131" s="131">
        <v>21</v>
      </c>
      <c r="V131" s="106">
        <v>1.63912037037037E-2</v>
      </c>
      <c r="W131" s="105">
        <v>3.27824074074074E-3</v>
      </c>
      <c r="X131" s="105">
        <v>5.5942395833333332E-2</v>
      </c>
      <c r="Y131" s="111">
        <f t="shared" si="4"/>
        <v>717</v>
      </c>
      <c r="Z131" s="25"/>
      <c r="AA131" s="25" t="str">
        <f t="shared" si="5"/>
        <v>Vitalijus Šilo</v>
      </c>
    </row>
    <row r="132" spans="1:27" x14ac:dyDescent="0.25">
      <c r="A132" s="104" t="s">
        <v>885</v>
      </c>
      <c r="B132" s="104" t="s">
        <v>1653</v>
      </c>
      <c r="C132" s="121">
        <v>31583</v>
      </c>
      <c r="D132" s="104">
        <v>31</v>
      </c>
      <c r="E132" s="109" t="s">
        <v>864</v>
      </c>
      <c r="F132" s="109">
        <v>27</v>
      </c>
      <c r="G132" s="104">
        <v>200</v>
      </c>
      <c r="H132" s="107" t="s">
        <v>864</v>
      </c>
      <c r="I132" s="104" t="s">
        <v>67</v>
      </c>
      <c r="J132" s="104" t="s">
        <v>17</v>
      </c>
      <c r="K132" s="104" t="s">
        <v>864</v>
      </c>
      <c r="L132" s="104" t="s">
        <v>864</v>
      </c>
      <c r="M132" s="131">
        <v>28</v>
      </c>
      <c r="N132" s="106">
        <v>1.0868402777777777E-2</v>
      </c>
      <c r="O132" s="105">
        <v>1.4491203703703704E-3</v>
      </c>
      <c r="P132" s="106">
        <v>1.084641203703704E-3</v>
      </c>
      <c r="Q132" s="131">
        <v>51</v>
      </c>
      <c r="R132" s="106">
        <v>2.7436967592592593E-2</v>
      </c>
      <c r="S132" s="132">
        <v>30.372647068997374</v>
      </c>
      <c r="T132" s="106">
        <v>4.7715277777777426E-4</v>
      </c>
      <c r="U132" s="131">
        <v>16</v>
      </c>
      <c r="V132" s="106">
        <v>1.6157685185185185E-2</v>
      </c>
      <c r="W132" s="105">
        <v>3.2315370370370371E-3</v>
      </c>
      <c r="X132" s="105">
        <v>5.6024849537037034E-2</v>
      </c>
      <c r="Y132" s="111">
        <f t="shared" si="4"/>
        <v>716</v>
      </c>
      <c r="Z132" s="25"/>
      <c r="AA132" s="25" t="str">
        <f t="shared" si="5"/>
        <v>Donatas Adomonis</v>
      </c>
    </row>
    <row r="133" spans="1:27" x14ac:dyDescent="0.25">
      <c r="A133" s="104" t="s">
        <v>1654</v>
      </c>
      <c r="B133" s="104" t="s">
        <v>1655</v>
      </c>
      <c r="C133" s="121">
        <v>29478</v>
      </c>
      <c r="D133" s="104">
        <v>32</v>
      </c>
      <c r="E133" s="109" t="s">
        <v>864</v>
      </c>
      <c r="F133" s="109">
        <v>28</v>
      </c>
      <c r="G133" s="104">
        <v>250</v>
      </c>
      <c r="H133" s="107" t="s">
        <v>864</v>
      </c>
      <c r="I133" s="104" t="s">
        <v>67</v>
      </c>
      <c r="J133" s="104" t="s">
        <v>17</v>
      </c>
      <c r="K133" s="104" t="s">
        <v>931</v>
      </c>
      <c r="L133" s="104">
        <v>592</v>
      </c>
      <c r="M133" s="131">
        <v>52</v>
      </c>
      <c r="N133" s="106">
        <v>1.2417210648148149E-2</v>
      </c>
      <c r="O133" s="105">
        <v>1.6556280864197532E-3</v>
      </c>
      <c r="P133" s="106">
        <v>1.6329861111111111E-3</v>
      </c>
      <c r="Q133" s="131">
        <v>20</v>
      </c>
      <c r="R133" s="106">
        <v>2.450810185185185E-2</v>
      </c>
      <c r="S133" s="132">
        <v>34.002361275088546</v>
      </c>
      <c r="T133" s="106">
        <v>8.1724537037037442E-4</v>
      </c>
      <c r="U133" s="131">
        <v>26</v>
      </c>
      <c r="V133" s="106">
        <v>1.6792511574074076E-2</v>
      </c>
      <c r="W133" s="105">
        <v>3.358502314814815E-3</v>
      </c>
      <c r="X133" s="105">
        <v>5.6168055555555561E-2</v>
      </c>
      <c r="Y133" s="111">
        <f t="shared" si="4"/>
        <v>714</v>
      </c>
      <c r="Z133" s="25"/>
      <c r="AA133" s="25" t="str">
        <f t="shared" si="5"/>
        <v>Tauras Pakalnis</v>
      </c>
    </row>
    <row r="134" spans="1:27" x14ac:dyDescent="0.25">
      <c r="A134" s="104" t="s">
        <v>963</v>
      </c>
      <c r="B134" s="104" t="s">
        <v>1656</v>
      </c>
      <c r="C134" s="121">
        <v>31999</v>
      </c>
      <c r="D134" s="104">
        <v>33</v>
      </c>
      <c r="E134" s="109" t="s">
        <v>864</v>
      </c>
      <c r="F134" s="109">
        <v>29</v>
      </c>
      <c r="G134" s="104">
        <v>271</v>
      </c>
      <c r="H134" s="107" t="s">
        <v>864</v>
      </c>
      <c r="I134" s="104" t="s">
        <v>67</v>
      </c>
      <c r="J134" s="104" t="s">
        <v>8</v>
      </c>
      <c r="K134" s="104" t="s">
        <v>1657</v>
      </c>
      <c r="L134" s="104">
        <v>591</v>
      </c>
      <c r="M134" s="131">
        <v>16</v>
      </c>
      <c r="N134" s="106">
        <v>9.8123032407407412E-3</v>
      </c>
      <c r="O134" s="105">
        <v>1.3083070987654321E-3</v>
      </c>
      <c r="P134" s="106">
        <v>8.7365740740740633E-4</v>
      </c>
      <c r="Q134" s="131">
        <v>46</v>
      </c>
      <c r="R134" s="106">
        <v>2.6817939814814819E-2</v>
      </c>
      <c r="S134" s="132">
        <v>31.073726732468153</v>
      </c>
      <c r="T134" s="106">
        <v>6.9328703703703393E-4</v>
      </c>
      <c r="U134" s="131">
        <v>48</v>
      </c>
      <c r="V134" s="106">
        <v>1.803487268518518E-2</v>
      </c>
      <c r="W134" s="105">
        <v>3.6069745370370361E-3</v>
      </c>
      <c r="X134" s="105">
        <v>5.623206018518518E-2</v>
      </c>
      <c r="Y134" s="111">
        <f t="shared" si="4"/>
        <v>713</v>
      </c>
      <c r="Z134" s="25"/>
      <c r="AA134" s="25" t="str">
        <f t="shared" si="5"/>
        <v>Tomas Urmanavičius</v>
      </c>
    </row>
    <row r="135" spans="1:27" x14ac:dyDescent="0.25">
      <c r="A135" s="104" t="s">
        <v>1124</v>
      </c>
      <c r="B135" s="104" t="s">
        <v>999</v>
      </c>
      <c r="C135" s="121">
        <v>24849</v>
      </c>
      <c r="D135" s="104">
        <v>34</v>
      </c>
      <c r="E135" s="109">
        <v>3</v>
      </c>
      <c r="F135" s="109">
        <v>30</v>
      </c>
      <c r="G135" s="104">
        <v>273</v>
      </c>
      <c r="H135" s="107" t="s">
        <v>1053</v>
      </c>
      <c r="I135" s="104" t="s">
        <v>67</v>
      </c>
      <c r="J135" s="104" t="s">
        <v>8</v>
      </c>
      <c r="K135" s="104" t="s">
        <v>1658</v>
      </c>
      <c r="L135" s="104">
        <v>589</v>
      </c>
      <c r="M135" s="131">
        <v>34</v>
      </c>
      <c r="N135" s="106">
        <v>1.1043368055555556E-2</v>
      </c>
      <c r="O135" s="105">
        <v>1.4724490740740742E-3</v>
      </c>
      <c r="P135" s="106">
        <v>2.5937037037037022E-3</v>
      </c>
      <c r="Q135" s="131">
        <v>30</v>
      </c>
      <c r="R135" s="106">
        <v>2.5663703703703702E-2</v>
      </c>
      <c r="S135" s="132">
        <v>32.471280955954512</v>
      </c>
      <c r="T135" s="106">
        <v>5.5787037037037523E-4</v>
      </c>
      <c r="U135" s="131">
        <v>23</v>
      </c>
      <c r="V135" s="106">
        <v>1.6453773148148144E-2</v>
      </c>
      <c r="W135" s="105">
        <v>3.2907546296296287E-3</v>
      </c>
      <c r="X135" s="105">
        <v>5.6312418981481482E-2</v>
      </c>
      <c r="Y135" s="111">
        <f t="shared" si="4"/>
        <v>712</v>
      </c>
      <c r="Z135" s="25"/>
      <c r="AA135" s="25" t="str">
        <f t="shared" si="5"/>
        <v>Rytis Vasiliauskas</v>
      </c>
    </row>
    <row r="136" spans="1:27" x14ac:dyDescent="0.25">
      <c r="A136" s="104" t="s">
        <v>906</v>
      </c>
      <c r="B136" s="104" t="s">
        <v>1659</v>
      </c>
      <c r="C136" s="121">
        <v>28534</v>
      </c>
      <c r="D136" s="104">
        <v>35</v>
      </c>
      <c r="E136" s="109">
        <v>8</v>
      </c>
      <c r="F136" s="109">
        <v>31</v>
      </c>
      <c r="G136" s="104">
        <v>239</v>
      </c>
      <c r="H136" s="107" t="s">
        <v>1029</v>
      </c>
      <c r="I136" s="104" t="s">
        <v>67</v>
      </c>
      <c r="J136" s="104" t="s">
        <v>8</v>
      </c>
      <c r="K136" s="104" t="s">
        <v>864</v>
      </c>
      <c r="L136" s="104" t="s">
        <v>864</v>
      </c>
      <c r="M136" s="131">
        <v>27</v>
      </c>
      <c r="N136" s="106">
        <v>1.0812696759259261E-2</v>
      </c>
      <c r="O136" s="105">
        <v>1.4416929012345682E-3</v>
      </c>
      <c r="P136" s="106">
        <v>1.0149999999999968E-3</v>
      </c>
      <c r="Q136" s="131">
        <v>41</v>
      </c>
      <c r="R136" s="106">
        <v>2.6653865740740738E-2</v>
      </c>
      <c r="S136" s="132">
        <v>31.265008289569565</v>
      </c>
      <c r="T136" s="106">
        <v>5.3961805555555881E-4</v>
      </c>
      <c r="U136" s="131">
        <v>43</v>
      </c>
      <c r="V136" s="106">
        <v>1.7686458333333335E-2</v>
      </c>
      <c r="W136" s="105">
        <v>3.5372916666666669E-3</v>
      </c>
      <c r="X136" s="105">
        <v>5.6707638888888891E-2</v>
      </c>
      <c r="Y136" s="111">
        <f t="shared" si="4"/>
        <v>707</v>
      </c>
      <c r="Z136" s="25"/>
      <c r="AA136" s="25" t="str">
        <f t="shared" si="5"/>
        <v>Marius Kybartas</v>
      </c>
    </row>
    <row r="137" spans="1:27" x14ac:dyDescent="0.25">
      <c r="A137" s="104" t="s">
        <v>1605</v>
      </c>
      <c r="B137" s="104" t="s">
        <v>1660</v>
      </c>
      <c r="C137" s="121">
        <v>25342</v>
      </c>
      <c r="D137" s="104">
        <v>36</v>
      </c>
      <c r="E137" s="109">
        <v>9</v>
      </c>
      <c r="F137" s="109">
        <v>32</v>
      </c>
      <c r="G137" s="104">
        <v>207</v>
      </c>
      <c r="H137" s="107" t="s">
        <v>1029</v>
      </c>
      <c r="I137" s="104" t="s">
        <v>67</v>
      </c>
      <c r="J137" s="104" t="s">
        <v>1661</v>
      </c>
      <c r="K137" s="104" t="s">
        <v>864</v>
      </c>
      <c r="L137" s="104" t="s">
        <v>864</v>
      </c>
      <c r="M137" s="131">
        <v>57</v>
      </c>
      <c r="N137" s="106">
        <v>1.3045914351851852E-2</v>
      </c>
      <c r="O137" s="105">
        <v>1.7394552469135801E-3</v>
      </c>
      <c r="P137" s="106">
        <v>1.0615277777777776E-3</v>
      </c>
      <c r="Q137" s="131">
        <v>22</v>
      </c>
      <c r="R137" s="106">
        <v>2.5035995370370365E-2</v>
      </c>
      <c r="S137" s="132">
        <v>33.285408509044856</v>
      </c>
      <c r="T137" s="106">
        <v>8.7380787037037722E-4</v>
      </c>
      <c r="U137" s="131">
        <v>29</v>
      </c>
      <c r="V137" s="106">
        <v>1.683202546296296E-2</v>
      </c>
      <c r="W137" s="105">
        <v>3.3664050925925918E-3</v>
      </c>
      <c r="X137" s="105">
        <v>5.6849270833333333E-2</v>
      </c>
      <c r="Y137" s="111">
        <f t="shared" si="4"/>
        <v>706</v>
      </c>
      <c r="Z137" s="25"/>
      <c r="AA137" s="25" t="str">
        <f t="shared" si="5"/>
        <v>Vidas Bukauskas</v>
      </c>
    </row>
    <row r="138" spans="1:27" x14ac:dyDescent="0.25">
      <c r="A138" s="104" t="s">
        <v>938</v>
      </c>
      <c r="B138" s="104" t="s">
        <v>1100</v>
      </c>
      <c r="C138" s="121">
        <v>30399</v>
      </c>
      <c r="D138" s="104">
        <v>37</v>
      </c>
      <c r="E138" s="109" t="s">
        <v>864</v>
      </c>
      <c r="F138" s="109">
        <v>33</v>
      </c>
      <c r="G138" s="104">
        <v>223</v>
      </c>
      <c r="H138" s="107" t="s">
        <v>864</v>
      </c>
      <c r="I138" s="104" t="s">
        <v>67</v>
      </c>
      <c r="J138" s="104" t="s">
        <v>1101</v>
      </c>
      <c r="K138" s="104" t="s">
        <v>864</v>
      </c>
      <c r="L138" s="104" t="s">
        <v>864</v>
      </c>
      <c r="M138" s="131">
        <v>35</v>
      </c>
      <c r="N138" s="106">
        <v>1.1120335648148148E-2</v>
      </c>
      <c r="O138" s="105">
        <v>1.4827114197530863E-3</v>
      </c>
      <c r="P138" s="106">
        <v>1.5754166666666677E-3</v>
      </c>
      <c r="Q138" s="131">
        <v>26</v>
      </c>
      <c r="R138" s="106">
        <v>2.5359340277777774E-2</v>
      </c>
      <c r="S138" s="132">
        <v>32.86100206887393</v>
      </c>
      <c r="T138" s="106">
        <v>4.9432870370370863E-4</v>
      </c>
      <c r="U138" s="131">
        <v>50</v>
      </c>
      <c r="V138" s="106">
        <v>1.8547071759259258E-2</v>
      </c>
      <c r="W138" s="105">
        <v>3.7094143518518518E-3</v>
      </c>
      <c r="X138" s="105">
        <v>5.7096493055555558E-2</v>
      </c>
      <c r="Y138" s="111">
        <f t="shared" si="4"/>
        <v>702</v>
      </c>
      <c r="Z138" s="25"/>
      <c r="AA138" s="25" t="str">
        <f t="shared" si="5"/>
        <v>Rolandas Jankauskas</v>
      </c>
    </row>
    <row r="139" spans="1:27" x14ac:dyDescent="0.25">
      <c r="A139" s="104" t="s">
        <v>1033</v>
      </c>
      <c r="B139" s="104" t="s">
        <v>1094</v>
      </c>
      <c r="C139" s="121">
        <v>30251</v>
      </c>
      <c r="D139" s="104">
        <v>38</v>
      </c>
      <c r="E139" s="109" t="s">
        <v>864</v>
      </c>
      <c r="F139" s="109">
        <v>34</v>
      </c>
      <c r="G139" s="104">
        <v>201</v>
      </c>
      <c r="H139" s="107" t="s">
        <v>864</v>
      </c>
      <c r="I139" s="104" t="s">
        <v>67</v>
      </c>
      <c r="J139" s="104" t="s">
        <v>1662</v>
      </c>
      <c r="K139" s="104" t="s">
        <v>924</v>
      </c>
      <c r="L139" s="104">
        <v>569</v>
      </c>
      <c r="M139" s="131">
        <v>51</v>
      </c>
      <c r="N139" s="106">
        <v>1.2402581018518518E-2</v>
      </c>
      <c r="O139" s="105">
        <v>1.6536774691358026E-3</v>
      </c>
      <c r="P139" s="106">
        <v>1.5694907407407428E-3</v>
      </c>
      <c r="Q139" s="131">
        <v>24</v>
      </c>
      <c r="R139" s="106">
        <v>2.5226423611111104E-2</v>
      </c>
      <c r="S139" s="132">
        <v>33.034144918040923</v>
      </c>
      <c r="T139" s="106">
        <v>6.1512731481482008E-4</v>
      </c>
      <c r="U139" s="131">
        <v>40</v>
      </c>
      <c r="V139" s="106">
        <v>1.7622719907407408E-2</v>
      </c>
      <c r="W139" s="105">
        <v>3.5245439814814818E-3</v>
      </c>
      <c r="X139" s="105">
        <v>5.7436342592592594E-2</v>
      </c>
      <c r="Y139" s="111">
        <f t="shared" si="4"/>
        <v>698</v>
      </c>
      <c r="Z139" s="25"/>
      <c r="AA139" s="25" t="str">
        <f t="shared" si="5"/>
        <v>Raimondas Ambrulaitis</v>
      </c>
    </row>
    <row r="140" spans="1:27" x14ac:dyDescent="0.25">
      <c r="A140" s="104" t="s">
        <v>1109</v>
      </c>
      <c r="B140" s="104" t="s">
        <v>1110</v>
      </c>
      <c r="C140" s="121">
        <v>36526</v>
      </c>
      <c r="D140" s="104">
        <v>39</v>
      </c>
      <c r="E140" s="109" t="s">
        <v>864</v>
      </c>
      <c r="F140" s="109">
        <v>5</v>
      </c>
      <c r="G140" s="104">
        <v>242</v>
      </c>
      <c r="H140" s="107" t="s">
        <v>864</v>
      </c>
      <c r="I140" s="104" t="s">
        <v>71</v>
      </c>
      <c r="J140" s="104" t="s">
        <v>32</v>
      </c>
      <c r="K140" s="104" t="s">
        <v>31</v>
      </c>
      <c r="L140" s="104" t="s">
        <v>864</v>
      </c>
      <c r="M140" s="131">
        <v>22</v>
      </c>
      <c r="N140" s="106">
        <v>1.0578043981481482E-2</v>
      </c>
      <c r="O140" s="105">
        <v>1.410405864197531E-3</v>
      </c>
      <c r="P140" s="106">
        <v>5.2268518518518332E-4</v>
      </c>
      <c r="Q140" s="131">
        <v>48</v>
      </c>
      <c r="R140" s="106">
        <v>2.7056365740740745E-2</v>
      </c>
      <c r="S140" s="132">
        <v>30.799899044775348</v>
      </c>
      <c r="T140" s="106">
        <v>3.0995370370370118E-4</v>
      </c>
      <c r="U140" s="131">
        <v>56</v>
      </c>
      <c r="V140" s="106">
        <v>1.9054907407407402E-2</v>
      </c>
      <c r="W140" s="105">
        <v>3.8109814814814803E-3</v>
      </c>
      <c r="X140" s="105">
        <v>5.7521956018518512E-2</v>
      </c>
      <c r="Y140" s="111">
        <f t="shared" si="4"/>
        <v>697</v>
      </c>
      <c r="Z140" s="25"/>
      <c r="AA140" s="25" t="str">
        <f t="shared" si="5"/>
        <v>Karolina Lukšytė</v>
      </c>
    </row>
    <row r="141" spans="1:27" x14ac:dyDescent="0.25">
      <c r="A141" s="104" t="s">
        <v>885</v>
      </c>
      <c r="B141" s="104" t="s">
        <v>996</v>
      </c>
      <c r="C141" s="121">
        <v>32706</v>
      </c>
      <c r="D141" s="104">
        <v>40</v>
      </c>
      <c r="E141" s="109" t="s">
        <v>864</v>
      </c>
      <c r="F141" s="109">
        <v>35</v>
      </c>
      <c r="G141" s="104">
        <v>235</v>
      </c>
      <c r="H141" s="107" t="s">
        <v>864</v>
      </c>
      <c r="I141" s="104" t="s">
        <v>67</v>
      </c>
      <c r="J141" s="104" t="s">
        <v>17</v>
      </c>
      <c r="K141" s="104" t="s">
        <v>997</v>
      </c>
      <c r="L141" s="104">
        <v>566</v>
      </c>
      <c r="M141" s="131">
        <v>42</v>
      </c>
      <c r="N141" s="106">
        <v>1.1722997685185185E-2</v>
      </c>
      <c r="O141" s="105">
        <v>1.5630663580246916E-3</v>
      </c>
      <c r="P141" s="106">
        <v>1.4545486111111113E-3</v>
      </c>
      <c r="Q141" s="131">
        <v>39</v>
      </c>
      <c r="R141" s="106">
        <v>2.6511689814814818E-2</v>
      </c>
      <c r="S141" s="132">
        <v>31.432675138936787</v>
      </c>
      <c r="T141" s="106">
        <v>6.0170138888888253E-4</v>
      </c>
      <c r="U141" s="131">
        <v>36</v>
      </c>
      <c r="V141" s="106">
        <v>1.7302199074074077E-2</v>
      </c>
      <c r="W141" s="105">
        <v>3.4604398148148155E-3</v>
      </c>
      <c r="X141" s="105">
        <v>5.7593136574074076E-2</v>
      </c>
      <c r="Y141" s="111">
        <f t="shared" si="4"/>
        <v>696</v>
      </c>
      <c r="Z141" s="25"/>
      <c r="AA141" s="25" t="str">
        <f t="shared" si="5"/>
        <v>Donatas Kazakauskas</v>
      </c>
    </row>
    <row r="142" spans="1:27" x14ac:dyDescent="0.25">
      <c r="A142" s="104" t="s">
        <v>963</v>
      </c>
      <c r="B142" s="104" t="s">
        <v>1663</v>
      </c>
      <c r="C142" s="121">
        <v>27794</v>
      </c>
      <c r="D142" s="104">
        <v>41</v>
      </c>
      <c r="E142" s="109">
        <v>10</v>
      </c>
      <c r="F142" s="109">
        <v>36</v>
      </c>
      <c r="G142" s="104">
        <v>210</v>
      </c>
      <c r="H142" s="107" t="s">
        <v>1029</v>
      </c>
      <c r="I142" s="104" t="s">
        <v>67</v>
      </c>
      <c r="J142" s="104" t="s">
        <v>17</v>
      </c>
      <c r="K142" s="104" t="s">
        <v>918</v>
      </c>
      <c r="L142" s="104">
        <v>561</v>
      </c>
      <c r="M142" s="131">
        <v>48</v>
      </c>
      <c r="N142" s="106">
        <v>1.2181134259259258E-2</v>
      </c>
      <c r="O142" s="105">
        <v>1.624151234567901E-3</v>
      </c>
      <c r="P142" s="106">
        <v>1.3780902777777784E-3</v>
      </c>
      <c r="Q142" s="131">
        <v>27</v>
      </c>
      <c r="R142" s="106">
        <v>2.5450462962962959E-2</v>
      </c>
      <c r="S142" s="132">
        <v>32.743346733851169</v>
      </c>
      <c r="T142" s="106">
        <v>8.7746527777778083E-4</v>
      </c>
      <c r="U142" s="131">
        <v>47</v>
      </c>
      <c r="V142" s="106">
        <v>1.797650462962963E-2</v>
      </c>
      <c r="W142" s="105">
        <v>3.5953009259259263E-3</v>
      </c>
      <c r="X142" s="105">
        <v>5.7863657407407405E-2</v>
      </c>
      <c r="Y142" s="111">
        <f t="shared" si="4"/>
        <v>693</v>
      </c>
      <c r="Z142" s="25"/>
      <c r="AA142" s="25" t="str">
        <f t="shared" si="5"/>
        <v>Tomas Deltuvytis</v>
      </c>
    </row>
    <row r="143" spans="1:27" x14ac:dyDescent="0.25">
      <c r="A143" s="104" t="s">
        <v>938</v>
      </c>
      <c r="B143" s="104" t="s">
        <v>1664</v>
      </c>
      <c r="C143" s="121">
        <v>29952</v>
      </c>
      <c r="D143" s="104">
        <v>42</v>
      </c>
      <c r="E143" s="109" t="s">
        <v>864</v>
      </c>
      <c r="F143" s="109">
        <v>37</v>
      </c>
      <c r="G143" s="104">
        <v>285</v>
      </c>
      <c r="H143" s="107" t="s">
        <v>864</v>
      </c>
      <c r="I143" s="104" t="s">
        <v>67</v>
      </c>
      <c r="J143" s="104" t="s">
        <v>17</v>
      </c>
      <c r="K143" s="104" t="s">
        <v>1045</v>
      </c>
      <c r="L143" s="104">
        <v>558</v>
      </c>
      <c r="M143" s="131">
        <v>50</v>
      </c>
      <c r="N143" s="106">
        <v>1.2329479166666666E-2</v>
      </c>
      <c r="O143" s="105">
        <v>1.6439305555555554E-3</v>
      </c>
      <c r="P143" s="106">
        <v>1.7660416666666675E-3</v>
      </c>
      <c r="Q143" s="131">
        <v>34</v>
      </c>
      <c r="R143" s="106">
        <v>2.603534722222222E-2</v>
      </c>
      <c r="S143" s="132">
        <v>32.00776721817828</v>
      </c>
      <c r="T143" s="106">
        <v>6.7673611111111753E-4</v>
      </c>
      <c r="U143" s="131">
        <v>35</v>
      </c>
      <c r="V143" s="106">
        <v>1.7224490740740735E-2</v>
      </c>
      <c r="W143" s="105">
        <v>3.444898148148147E-3</v>
      </c>
      <c r="X143" s="105">
        <v>5.8032094907407406E-2</v>
      </c>
      <c r="Y143" s="111">
        <f t="shared" si="4"/>
        <v>691</v>
      </c>
      <c r="Z143" s="25"/>
      <c r="AA143" s="25" t="str">
        <f t="shared" si="5"/>
        <v>Rolandas Stagniūnas</v>
      </c>
    </row>
    <row r="144" spans="1:27" x14ac:dyDescent="0.25">
      <c r="A144" s="104" t="s">
        <v>1115</v>
      </c>
      <c r="B144" s="104" t="s">
        <v>1116</v>
      </c>
      <c r="C144" s="121">
        <v>27547</v>
      </c>
      <c r="D144" s="104">
        <v>43</v>
      </c>
      <c r="E144" s="109">
        <v>11</v>
      </c>
      <c r="F144" s="109">
        <v>38</v>
      </c>
      <c r="G144" s="104">
        <v>258</v>
      </c>
      <c r="H144" s="107" t="s">
        <v>1029</v>
      </c>
      <c r="I144" s="104" t="s">
        <v>67</v>
      </c>
      <c r="J144" s="104" t="s">
        <v>8</v>
      </c>
      <c r="K144" s="104" t="s">
        <v>864</v>
      </c>
      <c r="L144" s="104" t="s">
        <v>864</v>
      </c>
      <c r="M144" s="131">
        <v>36</v>
      </c>
      <c r="N144" s="106">
        <v>1.1154594907407408E-2</v>
      </c>
      <c r="O144" s="105">
        <v>1.4872793209876544E-3</v>
      </c>
      <c r="P144" s="106">
        <v>1.9312499999999989E-3</v>
      </c>
      <c r="Q144" s="131">
        <v>35</v>
      </c>
      <c r="R144" s="106">
        <v>2.6193518518518519E-2</v>
      </c>
      <c r="S144" s="132">
        <v>31.814486196047934</v>
      </c>
      <c r="T144" s="106">
        <v>8.0006944444444006E-4</v>
      </c>
      <c r="U144" s="131">
        <v>49</v>
      </c>
      <c r="V144" s="106">
        <v>1.8136076388888894E-2</v>
      </c>
      <c r="W144" s="105">
        <v>3.6272152777777787E-3</v>
      </c>
      <c r="X144" s="105">
        <v>5.8215509259259259E-2</v>
      </c>
      <c r="Y144" s="111">
        <f t="shared" si="4"/>
        <v>689</v>
      </c>
      <c r="Z144" s="25"/>
      <c r="AA144" s="25" t="str">
        <f t="shared" si="5"/>
        <v>Valdas Rapševičius</v>
      </c>
    </row>
    <row r="145" spans="1:27" x14ac:dyDescent="0.25">
      <c r="A145" s="104" t="s">
        <v>1128</v>
      </c>
      <c r="B145" s="104" t="s">
        <v>1129</v>
      </c>
      <c r="C145" s="121">
        <v>32625</v>
      </c>
      <c r="D145" s="104">
        <v>44</v>
      </c>
      <c r="E145" s="109" t="s">
        <v>864</v>
      </c>
      <c r="F145" s="109">
        <v>6</v>
      </c>
      <c r="G145" s="104">
        <v>218</v>
      </c>
      <c r="H145" s="107" t="s">
        <v>864</v>
      </c>
      <c r="I145" s="104" t="s">
        <v>71</v>
      </c>
      <c r="J145" s="104" t="s">
        <v>871</v>
      </c>
      <c r="K145" s="104" t="s">
        <v>879</v>
      </c>
      <c r="L145" s="104">
        <v>551</v>
      </c>
      <c r="M145" s="131">
        <v>49</v>
      </c>
      <c r="N145" s="106">
        <v>1.2185416666666666E-2</v>
      </c>
      <c r="O145" s="105">
        <v>1.6247222222222221E-3</v>
      </c>
      <c r="P145" s="106">
        <v>9.5960648148148142E-4</v>
      </c>
      <c r="Q145" s="131">
        <v>54</v>
      </c>
      <c r="R145" s="106">
        <v>2.7637962962962961E-2</v>
      </c>
      <c r="S145" s="132">
        <v>30.151763878186877</v>
      </c>
      <c r="T145" s="106">
        <v>5.3055555555556189E-4</v>
      </c>
      <c r="U145" s="131">
        <v>33</v>
      </c>
      <c r="V145" s="106">
        <v>1.7143634259259258E-2</v>
      </c>
      <c r="W145" s="105">
        <v>3.4287268518518516E-3</v>
      </c>
      <c r="X145" s="105">
        <v>5.8457175925925926E-2</v>
      </c>
      <c r="Y145" s="111">
        <f t="shared" si="4"/>
        <v>686</v>
      </c>
      <c r="Z145" s="25"/>
      <c r="AA145" s="25" t="str">
        <f t="shared" si="5"/>
        <v>Mingailė Greičiūtė</v>
      </c>
    </row>
    <row r="146" spans="1:27" x14ac:dyDescent="0.25">
      <c r="A146" s="104" t="s">
        <v>1102</v>
      </c>
      <c r="B146" s="104" t="s">
        <v>1103</v>
      </c>
      <c r="C146" s="121">
        <v>25555</v>
      </c>
      <c r="D146" s="104">
        <v>45</v>
      </c>
      <c r="E146" s="109">
        <v>12</v>
      </c>
      <c r="F146" s="109">
        <v>39</v>
      </c>
      <c r="G146" s="104">
        <v>226</v>
      </c>
      <c r="H146" s="107" t="s">
        <v>1029</v>
      </c>
      <c r="I146" s="104" t="s">
        <v>67</v>
      </c>
      <c r="J146" s="104" t="s">
        <v>8</v>
      </c>
      <c r="K146" s="104" t="s">
        <v>976</v>
      </c>
      <c r="L146" s="104">
        <v>550</v>
      </c>
      <c r="M146" s="131">
        <v>38</v>
      </c>
      <c r="N146" s="106">
        <v>1.1191585648148148E-2</v>
      </c>
      <c r="O146" s="105">
        <v>1.4922114197530865E-3</v>
      </c>
      <c r="P146" s="106">
        <v>9.5729166666666532E-4</v>
      </c>
      <c r="Q146" s="131">
        <v>42</v>
      </c>
      <c r="R146" s="106">
        <v>2.6675277777777777E-2</v>
      </c>
      <c r="S146" s="132">
        <v>31.239912111713931</v>
      </c>
      <c r="T146" s="106">
        <v>4.474884259259293E-4</v>
      </c>
      <c r="U146" s="131">
        <v>57</v>
      </c>
      <c r="V146" s="106">
        <v>1.9216585648148141E-2</v>
      </c>
      <c r="W146" s="105">
        <v>3.843317129629628E-3</v>
      </c>
      <c r="X146" s="105">
        <v>5.8488229166666662E-2</v>
      </c>
      <c r="Y146" s="111">
        <f t="shared" si="4"/>
        <v>686</v>
      </c>
      <c r="Z146" s="25"/>
      <c r="AA146" s="25" t="str">
        <f t="shared" si="5"/>
        <v>Arturas Jasinskas</v>
      </c>
    </row>
    <row r="147" spans="1:27" x14ac:dyDescent="0.25">
      <c r="A147" s="104" t="s">
        <v>1665</v>
      </c>
      <c r="B147" s="104" t="s">
        <v>1666</v>
      </c>
      <c r="C147" s="121">
        <v>29641</v>
      </c>
      <c r="D147" s="104">
        <v>46</v>
      </c>
      <c r="E147" s="109" t="s">
        <v>864</v>
      </c>
      <c r="F147" s="109">
        <v>40</v>
      </c>
      <c r="G147" s="104">
        <v>204</v>
      </c>
      <c r="H147" s="107" t="s">
        <v>864</v>
      </c>
      <c r="I147" s="104" t="s">
        <v>67</v>
      </c>
      <c r="J147" s="104" t="s">
        <v>8</v>
      </c>
      <c r="K147" s="104" t="s">
        <v>122</v>
      </c>
      <c r="L147" s="104">
        <v>546</v>
      </c>
      <c r="M147" s="131">
        <v>46</v>
      </c>
      <c r="N147" s="106">
        <v>1.2021608796296296E-2</v>
      </c>
      <c r="O147" s="105">
        <v>1.6028811728395062E-3</v>
      </c>
      <c r="P147" s="106">
        <v>1.5273148148148147E-3</v>
      </c>
      <c r="Q147" s="131">
        <v>29</v>
      </c>
      <c r="R147" s="106">
        <v>2.5659872685185187E-2</v>
      </c>
      <c r="S147" s="132">
        <v>32.476128917602196</v>
      </c>
      <c r="T147" s="106">
        <v>8.0239583333333725E-4</v>
      </c>
      <c r="U147" s="131">
        <v>53</v>
      </c>
      <c r="V147" s="106">
        <v>1.8712534722222215E-2</v>
      </c>
      <c r="W147" s="105">
        <v>3.7425069444444433E-3</v>
      </c>
      <c r="X147" s="105">
        <v>5.872372685185185E-2</v>
      </c>
      <c r="Y147" s="111">
        <f t="shared" si="4"/>
        <v>683</v>
      </c>
      <c r="Z147" s="25"/>
      <c r="AA147" s="25" t="str">
        <f t="shared" si="5"/>
        <v>Vilmantas Baranauskas</v>
      </c>
    </row>
    <row r="148" spans="1:27" x14ac:dyDescent="0.25">
      <c r="A148" s="104" t="s">
        <v>1160</v>
      </c>
      <c r="B148" s="104" t="s">
        <v>1230</v>
      </c>
      <c r="C148" s="121">
        <v>32989</v>
      </c>
      <c r="D148" s="104">
        <v>47</v>
      </c>
      <c r="E148" s="109" t="s">
        <v>864</v>
      </c>
      <c r="F148" s="109">
        <v>7</v>
      </c>
      <c r="G148" s="104">
        <v>286</v>
      </c>
      <c r="H148" s="107" t="s">
        <v>864</v>
      </c>
      <c r="I148" s="104" t="s">
        <v>71</v>
      </c>
      <c r="J148" s="104" t="s">
        <v>17</v>
      </c>
      <c r="K148" s="104" t="s">
        <v>1667</v>
      </c>
      <c r="L148" s="104">
        <v>545</v>
      </c>
      <c r="M148" s="131">
        <v>33</v>
      </c>
      <c r="N148" s="106">
        <v>1.1017280092592592E-2</v>
      </c>
      <c r="O148" s="105">
        <v>1.4689706790123457E-3</v>
      </c>
      <c r="P148" s="106">
        <v>1.6972222222222232E-3</v>
      </c>
      <c r="Q148" s="131">
        <v>43</v>
      </c>
      <c r="R148" s="106">
        <v>2.6702083333333335E-2</v>
      </c>
      <c r="S148" s="132">
        <v>31.208551143013185</v>
      </c>
      <c r="T148" s="106">
        <v>3.9386574074073977E-4</v>
      </c>
      <c r="U148" s="131">
        <v>54</v>
      </c>
      <c r="V148" s="106">
        <v>1.8960150462962962E-2</v>
      </c>
      <c r="W148" s="105">
        <v>3.7920300925925925E-3</v>
      </c>
      <c r="X148" s="105">
        <v>5.8770601851851852E-2</v>
      </c>
      <c r="Y148" s="111">
        <f t="shared" si="4"/>
        <v>682</v>
      </c>
      <c r="Z148" s="25"/>
      <c r="AA148" s="25" t="str">
        <f t="shared" si="5"/>
        <v>Lina Nikitinaitė</v>
      </c>
    </row>
    <row r="149" spans="1:27" x14ac:dyDescent="0.25">
      <c r="A149" s="104" t="s">
        <v>1668</v>
      </c>
      <c r="B149" s="104" t="s">
        <v>1669</v>
      </c>
      <c r="C149" s="121">
        <v>33636</v>
      </c>
      <c r="D149" s="104">
        <v>48</v>
      </c>
      <c r="E149" s="109" t="s">
        <v>864</v>
      </c>
      <c r="F149" s="109">
        <v>41</v>
      </c>
      <c r="G149" s="104">
        <v>214</v>
      </c>
      <c r="H149" s="107" t="s">
        <v>864</v>
      </c>
      <c r="I149" s="104" t="s">
        <v>67</v>
      </c>
      <c r="J149" s="104" t="s">
        <v>17</v>
      </c>
      <c r="K149" s="104" t="s">
        <v>898</v>
      </c>
      <c r="L149" s="104" t="s">
        <v>864</v>
      </c>
      <c r="M149" s="131">
        <v>64</v>
      </c>
      <c r="N149" s="106">
        <v>1.3931134259259259E-2</v>
      </c>
      <c r="O149" s="105">
        <v>1.8574845679012345E-3</v>
      </c>
      <c r="P149" s="106">
        <v>1.2098379629629629E-3</v>
      </c>
      <c r="Q149" s="131">
        <v>38</v>
      </c>
      <c r="R149" s="106">
        <v>2.6481828703703705E-2</v>
      </c>
      <c r="S149" s="132">
        <v>31.468118862077855</v>
      </c>
      <c r="T149" s="106">
        <v>9.8043981481481246E-4</v>
      </c>
      <c r="U149" s="131">
        <v>17</v>
      </c>
      <c r="V149" s="106">
        <v>1.6256400462962964E-2</v>
      </c>
      <c r="W149" s="105">
        <v>3.2512800925925929E-3</v>
      </c>
      <c r="X149" s="105">
        <v>5.8859641203703704E-2</v>
      </c>
      <c r="Y149" s="111">
        <f t="shared" si="4"/>
        <v>681</v>
      </c>
      <c r="Z149" s="25"/>
      <c r="AA149" s="25" t="str">
        <f t="shared" si="5"/>
        <v>Valdemaras Geležiūnas</v>
      </c>
    </row>
    <row r="150" spans="1:27" x14ac:dyDescent="0.25">
      <c r="A150" s="104" t="s">
        <v>1123</v>
      </c>
      <c r="B150" s="104" t="s">
        <v>967</v>
      </c>
      <c r="C150" s="121">
        <v>26358</v>
      </c>
      <c r="D150" s="104">
        <v>49</v>
      </c>
      <c r="E150" s="109">
        <v>13</v>
      </c>
      <c r="F150" s="109">
        <v>42</v>
      </c>
      <c r="G150" s="104">
        <v>229</v>
      </c>
      <c r="H150" s="107" t="s">
        <v>1029</v>
      </c>
      <c r="I150" s="104" t="s">
        <v>67</v>
      </c>
      <c r="J150" s="104" t="s">
        <v>17</v>
      </c>
      <c r="K150" s="104" t="s">
        <v>898</v>
      </c>
      <c r="L150" s="104" t="s">
        <v>864</v>
      </c>
      <c r="M150" s="131">
        <v>54</v>
      </c>
      <c r="N150" s="106">
        <v>1.2723113425925926E-2</v>
      </c>
      <c r="O150" s="105">
        <v>1.6964151234567901E-3</v>
      </c>
      <c r="P150" s="106">
        <v>1.0023842592592584E-3</v>
      </c>
      <c r="Q150" s="131">
        <v>28</v>
      </c>
      <c r="R150" s="106">
        <v>2.5598611111111114E-2</v>
      </c>
      <c r="S150" s="132">
        <v>32.553849492702511</v>
      </c>
      <c r="T150" s="106">
        <v>4.739236111111142E-4</v>
      </c>
      <c r="U150" s="131">
        <v>58</v>
      </c>
      <c r="V150" s="106">
        <v>1.9281597222222217E-2</v>
      </c>
      <c r="W150" s="105">
        <v>3.8563194444444435E-3</v>
      </c>
      <c r="X150" s="105">
        <v>5.9079629629629628E-2</v>
      </c>
      <c r="Y150" s="111">
        <f t="shared" si="4"/>
        <v>679</v>
      </c>
      <c r="Z150" s="25"/>
      <c r="AA150" s="25" t="str">
        <f t="shared" si="5"/>
        <v>Gintautas Jonaitis</v>
      </c>
    </row>
    <row r="151" spans="1:27" x14ac:dyDescent="0.25">
      <c r="A151" s="104" t="s">
        <v>934</v>
      </c>
      <c r="B151" s="104" t="s">
        <v>1104</v>
      </c>
      <c r="C151" s="121">
        <v>33088</v>
      </c>
      <c r="D151" s="104">
        <v>50</v>
      </c>
      <c r="E151" s="109" t="s">
        <v>864</v>
      </c>
      <c r="F151" s="109">
        <v>43</v>
      </c>
      <c r="G151" s="104">
        <v>281</v>
      </c>
      <c r="H151" s="107" t="s">
        <v>864</v>
      </c>
      <c r="I151" s="104" t="s">
        <v>67</v>
      </c>
      <c r="J151" s="104" t="s">
        <v>17</v>
      </c>
      <c r="K151" s="104" t="s">
        <v>1105</v>
      </c>
      <c r="L151" s="104">
        <v>533</v>
      </c>
      <c r="M151" s="131">
        <v>59</v>
      </c>
      <c r="N151" s="106">
        <v>1.3111192129629629E-2</v>
      </c>
      <c r="O151" s="105">
        <v>1.7481589506172838E-3</v>
      </c>
      <c r="P151" s="106">
        <v>1.9039351851851856E-3</v>
      </c>
      <c r="Q151" s="131">
        <v>37</v>
      </c>
      <c r="R151" s="106">
        <v>2.6392314814814813E-2</v>
      </c>
      <c r="S151" s="132">
        <v>31.574848177605016</v>
      </c>
      <c r="T151" s="106">
        <v>3.8271990740740974E-4</v>
      </c>
      <c r="U151" s="131">
        <v>41</v>
      </c>
      <c r="V151" s="106">
        <v>1.764806712962963E-2</v>
      </c>
      <c r="W151" s="105">
        <v>3.5296134259259261E-3</v>
      </c>
      <c r="X151" s="105">
        <v>5.9438229166666669E-2</v>
      </c>
      <c r="Y151" s="111">
        <f t="shared" si="4"/>
        <v>675</v>
      </c>
      <c r="Z151" s="25"/>
      <c r="AA151" s="25" t="str">
        <f t="shared" si="5"/>
        <v>Evaldas Zutkis</v>
      </c>
    </row>
    <row r="152" spans="1:27" x14ac:dyDescent="0.25">
      <c r="A152" s="104" t="s">
        <v>1038</v>
      </c>
      <c r="B152" s="104" t="s">
        <v>1119</v>
      </c>
      <c r="C152" s="121">
        <v>28025</v>
      </c>
      <c r="D152" s="104">
        <v>51</v>
      </c>
      <c r="E152" s="109">
        <v>14</v>
      </c>
      <c r="F152" s="109">
        <v>44</v>
      </c>
      <c r="G152" s="104">
        <v>209</v>
      </c>
      <c r="H152" s="107" t="s">
        <v>1029</v>
      </c>
      <c r="I152" s="104" t="s">
        <v>67</v>
      </c>
      <c r="J152" s="104" t="s">
        <v>8</v>
      </c>
      <c r="K152" s="104" t="s">
        <v>1638</v>
      </c>
      <c r="L152" s="104" t="s">
        <v>864</v>
      </c>
      <c r="M152" s="131">
        <v>53</v>
      </c>
      <c r="N152" s="106">
        <v>1.2470023148148148E-2</v>
      </c>
      <c r="O152" s="105">
        <v>1.6626697530864197E-3</v>
      </c>
      <c r="P152" s="106">
        <v>1.3691319444444437E-3</v>
      </c>
      <c r="Q152" s="131">
        <v>62</v>
      </c>
      <c r="R152" s="106">
        <v>2.8902916666666667E-2</v>
      </c>
      <c r="S152" s="132">
        <v>28.832153617714475</v>
      </c>
      <c r="T152" s="106">
        <v>8.069675925925987E-4</v>
      </c>
      <c r="U152" s="131">
        <v>18</v>
      </c>
      <c r="V152" s="106">
        <v>1.6282291666666657E-2</v>
      </c>
      <c r="W152" s="105">
        <v>3.2564583333333313E-3</v>
      </c>
      <c r="X152" s="105">
        <v>5.9831331018518515E-2</v>
      </c>
      <c r="Y152" s="111">
        <f t="shared" si="4"/>
        <v>670</v>
      </c>
      <c r="Z152" s="25"/>
      <c r="AA152" s="25" t="str">
        <f t="shared" si="5"/>
        <v>Giedrius Danėlius</v>
      </c>
    </row>
    <row r="153" spans="1:27" x14ac:dyDescent="0.25">
      <c r="A153" s="104" t="s">
        <v>885</v>
      </c>
      <c r="B153" s="104" t="s">
        <v>1145</v>
      </c>
      <c r="C153" s="121">
        <v>29188</v>
      </c>
      <c r="D153" s="104">
        <v>52</v>
      </c>
      <c r="E153" s="109" t="s">
        <v>864</v>
      </c>
      <c r="F153" s="109">
        <v>45</v>
      </c>
      <c r="G153" s="104">
        <v>247</v>
      </c>
      <c r="H153" s="107" t="s">
        <v>864</v>
      </c>
      <c r="I153" s="104" t="s">
        <v>67</v>
      </c>
      <c r="J153" s="104" t="s">
        <v>1670</v>
      </c>
      <c r="K153" s="104" t="s">
        <v>898</v>
      </c>
      <c r="L153" s="104" t="s">
        <v>864</v>
      </c>
      <c r="M153" s="131">
        <v>40</v>
      </c>
      <c r="N153" s="106">
        <v>1.1616666666666669E-2</v>
      </c>
      <c r="O153" s="105">
        <v>1.5488888888888891E-3</v>
      </c>
      <c r="P153" s="106">
        <v>1.5114930555555524E-3</v>
      </c>
      <c r="Q153" s="131">
        <v>52</v>
      </c>
      <c r="R153" s="106">
        <v>2.7502361111111116E-2</v>
      </c>
      <c r="S153" s="132">
        <v>30.300428751066825</v>
      </c>
      <c r="T153" s="106">
        <v>5.3773148148147931E-4</v>
      </c>
      <c r="U153" s="131">
        <v>52</v>
      </c>
      <c r="V153" s="106">
        <v>1.8707870370370368E-2</v>
      </c>
      <c r="W153" s="105">
        <v>3.7415740740740734E-3</v>
      </c>
      <c r="X153" s="105">
        <v>5.9876122685185183E-2</v>
      </c>
      <c r="Y153" s="111">
        <f t="shared" si="4"/>
        <v>670</v>
      </c>
      <c r="Z153" s="25"/>
      <c r="AA153" s="25" t="str">
        <f t="shared" si="5"/>
        <v>Donatas Mockus</v>
      </c>
    </row>
    <row r="154" spans="1:27" x14ac:dyDescent="0.25">
      <c r="A154" s="104" t="s">
        <v>925</v>
      </c>
      <c r="B154" s="104" t="s">
        <v>1671</v>
      </c>
      <c r="C154" s="121">
        <v>33811</v>
      </c>
      <c r="D154" s="104">
        <v>53</v>
      </c>
      <c r="E154" s="109" t="s">
        <v>864</v>
      </c>
      <c r="F154" s="109">
        <v>46</v>
      </c>
      <c r="G154" s="104">
        <v>203</v>
      </c>
      <c r="H154" s="107" t="s">
        <v>864</v>
      </c>
      <c r="I154" s="104" t="s">
        <v>67</v>
      </c>
      <c r="J154" s="104" t="s">
        <v>80</v>
      </c>
      <c r="K154" s="104" t="s">
        <v>864</v>
      </c>
      <c r="L154" s="104" t="s">
        <v>864</v>
      </c>
      <c r="M154" s="131">
        <v>58</v>
      </c>
      <c r="N154" s="106">
        <v>1.3088159722222222E-2</v>
      </c>
      <c r="O154" s="105">
        <v>1.7450879629629628E-3</v>
      </c>
      <c r="P154" s="106">
        <v>1.3751851851851859E-3</v>
      </c>
      <c r="Q154" s="131">
        <v>59</v>
      </c>
      <c r="R154" s="106">
        <v>2.8031597222222218E-2</v>
      </c>
      <c r="S154" s="132">
        <v>29.728357136663739</v>
      </c>
      <c r="T154" s="106">
        <v>6.1061342592592938E-4</v>
      </c>
      <c r="U154" s="131">
        <v>28</v>
      </c>
      <c r="V154" s="106">
        <v>1.6821990740740742E-2</v>
      </c>
      <c r="W154" s="105">
        <v>3.3643981481481485E-3</v>
      </c>
      <c r="X154" s="105">
        <v>5.9927546296296298E-2</v>
      </c>
      <c r="Y154" s="111">
        <f t="shared" si="4"/>
        <v>669</v>
      </c>
      <c r="Z154" s="25"/>
      <c r="AA154" s="25" t="str">
        <f t="shared" si="5"/>
        <v>Egidijus Auryla</v>
      </c>
    </row>
    <row r="155" spans="1:27" x14ac:dyDescent="0.25">
      <c r="A155" s="104" t="s">
        <v>966</v>
      </c>
      <c r="B155" s="104" t="s">
        <v>1152</v>
      </c>
      <c r="C155" s="121">
        <v>30535</v>
      </c>
      <c r="D155" s="104">
        <v>54</v>
      </c>
      <c r="E155" s="109" t="s">
        <v>864</v>
      </c>
      <c r="F155" s="109">
        <v>47</v>
      </c>
      <c r="G155" s="104">
        <v>264</v>
      </c>
      <c r="H155" s="107" t="s">
        <v>864</v>
      </c>
      <c r="I155" s="104" t="s">
        <v>67</v>
      </c>
      <c r="J155" s="104" t="s">
        <v>8</v>
      </c>
      <c r="K155" s="104" t="s">
        <v>710</v>
      </c>
      <c r="L155" s="104" t="s">
        <v>864</v>
      </c>
      <c r="M155" s="131">
        <v>68</v>
      </c>
      <c r="N155" s="106">
        <v>1.5270682870370368E-2</v>
      </c>
      <c r="O155" s="105">
        <v>2.0360910493827157E-3</v>
      </c>
      <c r="P155" s="106">
        <v>1.1661226851851867E-3</v>
      </c>
      <c r="Q155" s="131">
        <v>44</v>
      </c>
      <c r="R155" s="106">
        <v>2.6709456018518523E-2</v>
      </c>
      <c r="S155" s="132">
        <v>31.19993656012899</v>
      </c>
      <c r="T155" s="106">
        <v>6.2650462962962616E-4</v>
      </c>
      <c r="U155" s="131">
        <v>31</v>
      </c>
      <c r="V155" s="106">
        <v>1.7090277777777781E-2</v>
      </c>
      <c r="W155" s="105">
        <v>3.4180555555555561E-3</v>
      </c>
      <c r="X155" s="105">
        <v>6.0863043981481485E-2</v>
      </c>
      <c r="Y155" s="111">
        <f t="shared" si="4"/>
        <v>659</v>
      </c>
      <c r="Z155" s="25"/>
      <c r="AA155" s="25" t="str">
        <f t="shared" si="5"/>
        <v>Darius Skusevičius</v>
      </c>
    </row>
    <row r="156" spans="1:27" x14ac:dyDescent="0.25">
      <c r="A156" s="104" t="s">
        <v>1081</v>
      </c>
      <c r="B156" s="104" t="s">
        <v>1082</v>
      </c>
      <c r="C156" s="121">
        <v>27450</v>
      </c>
      <c r="D156" s="104">
        <v>55</v>
      </c>
      <c r="E156" s="109">
        <v>15</v>
      </c>
      <c r="F156" s="109">
        <v>48</v>
      </c>
      <c r="G156" s="104">
        <v>244</v>
      </c>
      <c r="H156" s="107" t="s">
        <v>1029</v>
      </c>
      <c r="I156" s="104" t="s">
        <v>67</v>
      </c>
      <c r="J156" s="104" t="s">
        <v>8</v>
      </c>
      <c r="K156" s="104" t="s">
        <v>710</v>
      </c>
      <c r="L156" s="104" t="s">
        <v>864</v>
      </c>
      <c r="M156" s="131">
        <v>67</v>
      </c>
      <c r="N156" s="106">
        <v>1.4713344907407409E-2</v>
      </c>
      <c r="O156" s="105">
        <v>1.9617793209876543E-3</v>
      </c>
      <c r="P156" s="106">
        <v>1.2028935185185163E-3</v>
      </c>
      <c r="Q156" s="131">
        <v>25</v>
      </c>
      <c r="R156" s="106">
        <v>2.532627314814815E-2</v>
      </c>
      <c r="S156" s="132">
        <v>32.90390688194352</v>
      </c>
      <c r="T156" s="106">
        <v>6.1373842592592903E-4</v>
      </c>
      <c r="U156" s="131">
        <v>62</v>
      </c>
      <c r="V156" s="106">
        <v>1.9508680555555553E-2</v>
      </c>
      <c r="W156" s="105">
        <v>3.9017361111111106E-3</v>
      </c>
      <c r="X156" s="105">
        <v>6.1364930555555558E-2</v>
      </c>
      <c r="Y156" s="111">
        <f t="shared" si="4"/>
        <v>654</v>
      </c>
      <c r="Z156" s="25"/>
      <c r="AA156" s="25" t="str">
        <f t="shared" si="5"/>
        <v>Edgaras Malachovskis</v>
      </c>
    </row>
    <row r="157" spans="1:27" x14ac:dyDescent="0.25">
      <c r="A157" s="104" t="s">
        <v>981</v>
      </c>
      <c r="B157" s="104" t="s">
        <v>1120</v>
      </c>
      <c r="C157" s="121">
        <v>31449</v>
      </c>
      <c r="D157" s="104">
        <v>56</v>
      </c>
      <c r="E157" s="109" t="s">
        <v>864</v>
      </c>
      <c r="F157" s="109">
        <v>49</v>
      </c>
      <c r="G157" s="104">
        <v>212</v>
      </c>
      <c r="H157" s="107" t="s">
        <v>864</v>
      </c>
      <c r="I157" s="104" t="s">
        <v>67</v>
      </c>
      <c r="J157" s="104" t="s">
        <v>8</v>
      </c>
      <c r="K157" s="104" t="s">
        <v>864</v>
      </c>
      <c r="L157" s="104" t="s">
        <v>864</v>
      </c>
      <c r="M157" s="131">
        <v>41</v>
      </c>
      <c r="N157" s="106">
        <v>1.1684525462962961E-2</v>
      </c>
      <c r="O157" s="105">
        <v>1.5579367283950615E-3</v>
      </c>
      <c r="P157" s="106">
        <v>1.1965277777777807E-3</v>
      </c>
      <c r="Q157" s="131">
        <v>64</v>
      </c>
      <c r="R157" s="106">
        <v>2.8992407407407404E-2</v>
      </c>
      <c r="S157" s="132">
        <v>28.743157531665386</v>
      </c>
      <c r="T157" s="106">
        <v>6.1916666666667064E-4</v>
      </c>
      <c r="U157" s="131">
        <v>55</v>
      </c>
      <c r="V157" s="106">
        <v>1.8995300925925919E-2</v>
      </c>
      <c r="W157" s="105">
        <v>3.799060185185184E-3</v>
      </c>
      <c r="X157" s="105">
        <v>6.1487928240740737E-2</v>
      </c>
      <c r="Y157" s="111">
        <f t="shared" si="4"/>
        <v>652</v>
      </c>
      <c r="Z157" s="25"/>
      <c r="AA157" s="25" t="str">
        <f t="shared" si="5"/>
        <v>Linas Dzidzevičius</v>
      </c>
    </row>
    <row r="158" spans="1:27" x14ac:dyDescent="0.25">
      <c r="A158" s="104" t="s">
        <v>1142</v>
      </c>
      <c r="B158" s="104" t="s">
        <v>1143</v>
      </c>
      <c r="C158" s="121">
        <v>28526</v>
      </c>
      <c r="D158" s="104">
        <v>57</v>
      </c>
      <c r="E158" s="109">
        <v>1</v>
      </c>
      <c r="F158" s="109">
        <v>8</v>
      </c>
      <c r="G158" s="104">
        <v>245</v>
      </c>
      <c r="H158" s="107" t="s">
        <v>1144</v>
      </c>
      <c r="I158" s="104" t="s">
        <v>71</v>
      </c>
      <c r="J158" s="104" t="s">
        <v>1662</v>
      </c>
      <c r="K158" s="104" t="s">
        <v>710</v>
      </c>
      <c r="L158" s="104">
        <v>490</v>
      </c>
      <c r="M158" s="131">
        <v>69</v>
      </c>
      <c r="N158" s="106">
        <v>1.5533645833333333E-2</v>
      </c>
      <c r="O158" s="105">
        <v>2.0711527777777777E-3</v>
      </c>
      <c r="P158" s="106">
        <v>1.8471759259259275E-3</v>
      </c>
      <c r="Q158" s="131">
        <v>36</v>
      </c>
      <c r="R158" s="106">
        <v>2.6323148148148148E-2</v>
      </c>
      <c r="S158" s="132">
        <v>31.657814203805973</v>
      </c>
      <c r="T158" s="106">
        <v>4.0390046296295834E-4</v>
      </c>
      <c r="U158" s="131">
        <v>44</v>
      </c>
      <c r="V158" s="106">
        <v>1.7750729166666673E-2</v>
      </c>
      <c r="W158" s="105">
        <v>3.5501458333333348E-3</v>
      </c>
      <c r="X158" s="105">
        <v>6.185859953703704E-2</v>
      </c>
      <c r="Y158" s="111">
        <f t="shared" si="4"/>
        <v>648</v>
      </c>
      <c r="Z158" s="25"/>
      <c r="AA158" s="25" t="str">
        <f t="shared" si="5"/>
        <v>Kotryna Martinaitienė</v>
      </c>
    </row>
    <row r="159" spans="1:27" x14ac:dyDescent="0.25">
      <c r="A159" s="104" t="s">
        <v>1013</v>
      </c>
      <c r="B159" s="104" t="s">
        <v>1672</v>
      </c>
      <c r="C159" s="121">
        <v>30639</v>
      </c>
      <c r="D159" s="104">
        <v>58</v>
      </c>
      <c r="E159" s="109" t="s">
        <v>864</v>
      </c>
      <c r="F159" s="109">
        <v>50</v>
      </c>
      <c r="G159" s="104">
        <v>284</v>
      </c>
      <c r="H159" s="107" t="s">
        <v>864</v>
      </c>
      <c r="I159" s="104" t="s">
        <v>67</v>
      </c>
      <c r="J159" s="104" t="s">
        <v>8</v>
      </c>
      <c r="K159" s="104" t="s">
        <v>1673</v>
      </c>
      <c r="L159" s="104">
        <v>488</v>
      </c>
      <c r="M159" s="131">
        <v>44</v>
      </c>
      <c r="N159" s="106">
        <v>1.1831215277777779E-2</v>
      </c>
      <c r="O159" s="105">
        <v>1.5774953703703706E-3</v>
      </c>
      <c r="P159" s="106">
        <v>1.6173148148148127E-3</v>
      </c>
      <c r="Q159" s="131">
        <v>53</v>
      </c>
      <c r="R159" s="106">
        <v>2.7593217592592589E-2</v>
      </c>
      <c r="S159" s="132">
        <v>30.200658206567471</v>
      </c>
      <c r="T159" s="106">
        <v>1.5890046296296312E-3</v>
      </c>
      <c r="U159" s="131">
        <v>59</v>
      </c>
      <c r="V159" s="106">
        <v>1.9290810185185185E-2</v>
      </c>
      <c r="W159" s="105">
        <v>3.8581620370370371E-3</v>
      </c>
      <c r="X159" s="105">
        <v>6.1921562499999999E-2</v>
      </c>
      <c r="Y159" s="111">
        <f t="shared" si="4"/>
        <v>648</v>
      </c>
      <c r="Z159" s="25"/>
      <c r="AA159" s="25" t="str">
        <f t="shared" si="5"/>
        <v>Mantas Pūtys</v>
      </c>
    </row>
    <row r="160" spans="1:27" x14ac:dyDescent="0.25">
      <c r="A160" s="104" t="s">
        <v>1138</v>
      </c>
      <c r="B160" s="104" t="s">
        <v>1212</v>
      </c>
      <c r="C160" s="121">
        <v>32969</v>
      </c>
      <c r="D160" s="104">
        <v>59</v>
      </c>
      <c r="E160" s="109" t="s">
        <v>864</v>
      </c>
      <c r="F160" s="109">
        <v>9</v>
      </c>
      <c r="G160" s="104">
        <v>287</v>
      </c>
      <c r="H160" s="107" t="s">
        <v>864</v>
      </c>
      <c r="I160" s="104" t="s">
        <v>71</v>
      </c>
      <c r="J160" s="104" t="s">
        <v>17</v>
      </c>
      <c r="K160" s="104" t="s">
        <v>872</v>
      </c>
      <c r="L160" s="104" t="s">
        <v>864</v>
      </c>
      <c r="M160" s="131">
        <v>73</v>
      </c>
      <c r="N160" s="106">
        <v>1.7461111111111111E-2</v>
      </c>
      <c r="O160" s="105">
        <v>2.3281481481481482E-3</v>
      </c>
      <c r="P160" s="106">
        <v>9.8035879629629341E-4</v>
      </c>
      <c r="Q160" s="131">
        <v>32</v>
      </c>
      <c r="R160" s="106">
        <v>2.5911111111111117E-2</v>
      </c>
      <c r="S160" s="132">
        <v>32.161234991423662</v>
      </c>
      <c r="T160" s="106">
        <v>5.0432870370369781E-4</v>
      </c>
      <c r="U160" s="131">
        <v>34</v>
      </c>
      <c r="V160" s="106">
        <v>1.7210648148148155E-2</v>
      </c>
      <c r="W160" s="105">
        <v>3.4421296296296309E-3</v>
      </c>
      <c r="X160" s="105">
        <v>6.2067557870370375E-2</v>
      </c>
      <c r="Y160" s="111">
        <f t="shared" si="4"/>
        <v>646</v>
      </c>
      <c r="Z160" s="25"/>
      <c r="AA160" s="25" t="str">
        <f t="shared" si="5"/>
        <v>Viktorija Kalvelytė</v>
      </c>
    </row>
    <row r="161" spans="1:27" x14ac:dyDescent="0.25">
      <c r="A161" s="104" t="s">
        <v>966</v>
      </c>
      <c r="B161" s="104" t="s">
        <v>1150</v>
      </c>
      <c r="C161" s="121">
        <v>24978</v>
      </c>
      <c r="D161" s="104">
        <v>60</v>
      </c>
      <c r="E161" s="109">
        <v>4</v>
      </c>
      <c r="F161" s="109">
        <v>51</v>
      </c>
      <c r="G161" s="104">
        <v>246</v>
      </c>
      <c r="H161" s="107" t="s">
        <v>1053</v>
      </c>
      <c r="I161" s="104" t="s">
        <v>67</v>
      </c>
      <c r="J161" s="104" t="s">
        <v>8</v>
      </c>
      <c r="K161" s="104" t="s">
        <v>1151</v>
      </c>
      <c r="L161" s="104">
        <v>469</v>
      </c>
      <c r="M161" s="131">
        <v>56</v>
      </c>
      <c r="N161" s="106">
        <v>1.3003506944444444E-2</v>
      </c>
      <c r="O161" s="105">
        <v>1.733800925925926E-3</v>
      </c>
      <c r="P161" s="106">
        <v>1.4037037037037039E-3</v>
      </c>
      <c r="Q161" s="131">
        <v>61</v>
      </c>
      <c r="R161" s="106">
        <v>2.8585763888888886E-2</v>
      </c>
      <c r="S161" s="132">
        <v>29.152040035468321</v>
      </c>
      <c r="T161" s="106">
        <v>6.2403935185185305E-4</v>
      </c>
      <c r="U161" s="131">
        <v>61</v>
      </c>
      <c r="V161" s="106">
        <v>1.9384988425925925E-2</v>
      </c>
      <c r="W161" s="105">
        <v>3.8769976851851851E-3</v>
      </c>
      <c r="X161" s="105">
        <v>6.3002002314814814E-2</v>
      </c>
      <c r="Y161" s="111">
        <f t="shared" si="4"/>
        <v>637</v>
      </c>
      <c r="Z161" s="25"/>
      <c r="AA161" s="25" t="str">
        <f t="shared" si="5"/>
        <v>Darius Milašius</v>
      </c>
    </row>
    <row r="162" spans="1:27" x14ac:dyDescent="0.25">
      <c r="A162" s="104" t="s">
        <v>1346</v>
      </c>
      <c r="B162" s="104" t="s">
        <v>1674</v>
      </c>
      <c r="C162" s="121">
        <v>31520</v>
      </c>
      <c r="D162" s="104">
        <v>61</v>
      </c>
      <c r="E162" s="109" t="s">
        <v>864</v>
      </c>
      <c r="F162" s="109">
        <v>10</v>
      </c>
      <c r="G162" s="104">
        <v>265</v>
      </c>
      <c r="H162" s="107" t="s">
        <v>864</v>
      </c>
      <c r="I162" s="104" t="s">
        <v>71</v>
      </c>
      <c r="J162" s="104" t="s">
        <v>8</v>
      </c>
      <c r="K162" s="104" t="s">
        <v>875</v>
      </c>
      <c r="L162" s="104">
        <v>468</v>
      </c>
      <c r="M162" s="131">
        <v>55</v>
      </c>
      <c r="N162" s="106">
        <v>1.2799502314814816E-2</v>
      </c>
      <c r="O162" s="105">
        <v>1.7066003086419752E-3</v>
      </c>
      <c r="P162" s="106">
        <v>1.453078703703703E-3</v>
      </c>
      <c r="Q162" s="131">
        <v>56</v>
      </c>
      <c r="R162" s="106">
        <v>2.7828124999999995E-2</v>
      </c>
      <c r="S162" s="132">
        <v>29.945723376380315</v>
      </c>
      <c r="T162" s="106">
        <v>5.4738425925926482E-4</v>
      </c>
      <c r="U162" s="131">
        <v>66</v>
      </c>
      <c r="V162" s="106">
        <v>2.0445868055555552E-2</v>
      </c>
      <c r="W162" s="105">
        <v>4.0891736111111103E-3</v>
      </c>
      <c r="X162" s="105">
        <v>6.3073958333333333E-2</v>
      </c>
      <c r="Y162" s="111">
        <f t="shared" si="4"/>
        <v>636</v>
      </c>
      <c r="Z162" s="25"/>
      <c r="AA162" s="25" t="str">
        <f t="shared" si="5"/>
        <v>Milda Šmitaitė</v>
      </c>
    </row>
    <row r="163" spans="1:27" x14ac:dyDescent="0.25">
      <c r="A163" s="104" t="s">
        <v>925</v>
      </c>
      <c r="B163" s="104" t="s">
        <v>1159</v>
      </c>
      <c r="C163" s="121">
        <v>24192</v>
      </c>
      <c r="D163" s="104">
        <v>62</v>
      </c>
      <c r="E163" s="109">
        <v>5</v>
      </c>
      <c r="F163" s="109">
        <v>52</v>
      </c>
      <c r="G163" s="104">
        <v>278</v>
      </c>
      <c r="H163" s="107" t="s">
        <v>1053</v>
      </c>
      <c r="I163" s="104" t="s">
        <v>67</v>
      </c>
      <c r="J163" s="104" t="s">
        <v>8</v>
      </c>
      <c r="K163" s="104" t="s">
        <v>864</v>
      </c>
      <c r="L163" s="104" t="s">
        <v>864</v>
      </c>
      <c r="M163" s="131">
        <v>47</v>
      </c>
      <c r="N163" s="106">
        <v>1.2112233796296298E-2</v>
      </c>
      <c r="O163" s="105">
        <v>1.61496450617284E-3</v>
      </c>
      <c r="P163" s="106">
        <v>2.0163541666666663E-3</v>
      </c>
      <c r="Q163" s="131">
        <v>60</v>
      </c>
      <c r="R163" s="106">
        <v>2.84230324074074E-2</v>
      </c>
      <c r="S163" s="132">
        <v>29.318945332383191</v>
      </c>
      <c r="T163" s="106">
        <v>4.8896990740741886E-4</v>
      </c>
      <c r="U163" s="131">
        <v>65</v>
      </c>
      <c r="V163" s="106">
        <v>2.03192824074074E-2</v>
      </c>
      <c r="W163" s="105">
        <v>4.0638564814814799E-3</v>
      </c>
      <c r="X163" s="105">
        <v>6.3359872685185184E-2</v>
      </c>
      <c r="Y163" s="111">
        <f t="shared" si="4"/>
        <v>633</v>
      </c>
      <c r="Z163" s="25"/>
      <c r="AA163" s="25" t="str">
        <f t="shared" si="5"/>
        <v>Egidijus Źintikas</v>
      </c>
    </row>
    <row r="164" spans="1:27" x14ac:dyDescent="0.25">
      <c r="A164" s="104" t="s">
        <v>1155</v>
      </c>
      <c r="B164" s="104" t="s">
        <v>1156</v>
      </c>
      <c r="C164" s="121">
        <v>29987</v>
      </c>
      <c r="D164" s="104">
        <v>63</v>
      </c>
      <c r="E164" s="109" t="s">
        <v>864</v>
      </c>
      <c r="F164" s="109">
        <v>11</v>
      </c>
      <c r="G164" s="104">
        <v>253</v>
      </c>
      <c r="H164" s="107" t="s">
        <v>864</v>
      </c>
      <c r="I164" s="104" t="s">
        <v>71</v>
      </c>
      <c r="J164" s="104" t="s">
        <v>864</v>
      </c>
      <c r="K164" s="104" t="s">
        <v>710</v>
      </c>
      <c r="L164" s="104" t="s">
        <v>864</v>
      </c>
      <c r="M164" s="131">
        <v>60</v>
      </c>
      <c r="N164" s="106">
        <v>1.3229942129629628E-2</v>
      </c>
      <c r="O164" s="105">
        <v>1.763992283950617E-3</v>
      </c>
      <c r="P164" s="106">
        <v>1.1821296296296302E-3</v>
      </c>
      <c r="Q164" s="131">
        <v>63</v>
      </c>
      <c r="R164" s="106">
        <v>2.8946030092592591E-2</v>
      </c>
      <c r="S164" s="132">
        <v>28.789209804165399</v>
      </c>
      <c r="T164" s="106">
        <v>5.6894675925926036E-4</v>
      </c>
      <c r="U164" s="131">
        <v>64</v>
      </c>
      <c r="V164" s="106">
        <v>1.9998263888888888E-2</v>
      </c>
      <c r="W164" s="105">
        <v>3.9996527777777773E-3</v>
      </c>
      <c r="X164" s="105">
        <v>6.3925312499999998E-2</v>
      </c>
      <c r="Y164" s="111">
        <f t="shared" si="4"/>
        <v>627</v>
      </c>
      <c r="Z164" s="25"/>
      <c r="AA164" s="25" t="str">
        <f t="shared" si="5"/>
        <v>Jurgita Paulauskienė</v>
      </c>
    </row>
    <row r="165" spans="1:27" x14ac:dyDescent="0.25">
      <c r="A165" s="104" t="s">
        <v>1013</v>
      </c>
      <c r="B165" s="104" t="s">
        <v>1086</v>
      </c>
      <c r="C165" s="121">
        <v>34457</v>
      </c>
      <c r="D165" s="104">
        <v>64</v>
      </c>
      <c r="E165" s="109" t="s">
        <v>864</v>
      </c>
      <c r="F165" s="109">
        <v>53</v>
      </c>
      <c r="G165" s="104">
        <v>224</v>
      </c>
      <c r="H165" s="107" t="s">
        <v>864</v>
      </c>
      <c r="I165" s="104" t="s">
        <v>67</v>
      </c>
      <c r="J165" s="104" t="s">
        <v>32</v>
      </c>
      <c r="K165" s="104" t="s">
        <v>31</v>
      </c>
      <c r="L165" s="104" t="s">
        <v>864</v>
      </c>
      <c r="M165" s="131">
        <v>21</v>
      </c>
      <c r="N165" s="106">
        <v>1.0468946759259259E-2</v>
      </c>
      <c r="O165" s="105">
        <v>1.3958595679012347E-3</v>
      </c>
      <c r="P165" s="106">
        <v>7.2129629629629627E-4</v>
      </c>
      <c r="Q165" s="131">
        <v>70</v>
      </c>
      <c r="R165" s="106">
        <v>3.1549652777777784E-2</v>
      </c>
      <c r="S165" s="132">
        <v>26.413391589535891</v>
      </c>
      <c r="T165" s="106">
        <v>3.6886574074072864E-4</v>
      </c>
      <c r="U165" s="131">
        <v>67</v>
      </c>
      <c r="V165" s="106">
        <v>2.1210532407407411E-2</v>
      </c>
      <c r="W165" s="105">
        <v>4.2421064814814821E-3</v>
      </c>
      <c r="X165" s="105">
        <v>6.4319293981481479E-2</v>
      </c>
      <c r="Y165" s="111">
        <f t="shared" si="4"/>
        <v>624</v>
      </c>
      <c r="Z165" s="25"/>
      <c r="AA165" s="25" t="str">
        <f t="shared" si="5"/>
        <v>Mantas Jankevičius</v>
      </c>
    </row>
    <row r="166" spans="1:27" x14ac:dyDescent="0.25">
      <c r="A166" s="104" t="s">
        <v>1675</v>
      </c>
      <c r="B166" s="104" t="s">
        <v>1676</v>
      </c>
      <c r="C166" s="121">
        <v>30673</v>
      </c>
      <c r="D166" s="104">
        <v>65</v>
      </c>
      <c r="E166" s="109" t="s">
        <v>864</v>
      </c>
      <c r="F166" s="109">
        <v>54</v>
      </c>
      <c r="G166" s="104">
        <v>241</v>
      </c>
      <c r="H166" s="107" t="s">
        <v>864</v>
      </c>
      <c r="I166" s="104" t="s">
        <v>67</v>
      </c>
      <c r="J166" s="104" t="s">
        <v>8</v>
      </c>
      <c r="K166" s="104" t="s">
        <v>864</v>
      </c>
      <c r="L166" s="104" t="s">
        <v>864</v>
      </c>
      <c r="M166" s="131">
        <v>63</v>
      </c>
      <c r="N166" s="106">
        <v>1.390366898148148E-2</v>
      </c>
      <c r="O166" s="105">
        <v>1.8538225308641974E-3</v>
      </c>
      <c r="P166" s="106">
        <v>1.7033564814814828E-3</v>
      </c>
      <c r="Q166" s="131">
        <v>69</v>
      </c>
      <c r="R166" s="106">
        <v>3.0099189814814811E-2</v>
      </c>
      <c r="S166" s="132">
        <v>27.686238017050112</v>
      </c>
      <c r="T166" s="106">
        <v>7.8699074074074782E-4</v>
      </c>
      <c r="U166" s="131">
        <v>60</v>
      </c>
      <c r="V166" s="106">
        <v>1.9348460648148151E-2</v>
      </c>
      <c r="W166" s="105">
        <v>3.86969212962963E-3</v>
      </c>
      <c r="X166" s="105">
        <v>6.5841666666666673E-2</v>
      </c>
      <c r="Y166" s="111">
        <f t="shared" si="4"/>
        <v>609</v>
      </c>
      <c r="Z166" s="25"/>
      <c r="AA166" s="25" t="str">
        <f t="shared" si="5"/>
        <v>Paulius Latonas</v>
      </c>
    </row>
    <row r="167" spans="1:27" x14ac:dyDescent="0.25">
      <c r="A167" s="104" t="s">
        <v>1000</v>
      </c>
      <c r="B167" s="104" t="s">
        <v>1130</v>
      </c>
      <c r="C167" s="121">
        <v>31843</v>
      </c>
      <c r="D167" s="104">
        <v>66</v>
      </c>
      <c r="E167" s="109" t="s">
        <v>864</v>
      </c>
      <c r="F167" s="109">
        <v>55</v>
      </c>
      <c r="G167" s="104">
        <v>230</v>
      </c>
      <c r="H167" s="107" t="s">
        <v>864</v>
      </c>
      <c r="I167" s="104" t="s">
        <v>67</v>
      </c>
      <c r="J167" s="104" t="s">
        <v>8</v>
      </c>
      <c r="K167" s="104" t="s">
        <v>1131</v>
      </c>
      <c r="L167" s="104">
        <v>417</v>
      </c>
      <c r="M167" s="131">
        <v>65</v>
      </c>
      <c r="N167" s="106">
        <v>1.4082210648148149E-2</v>
      </c>
      <c r="O167" s="105">
        <v>1.8776280864197532E-3</v>
      </c>
      <c r="P167" s="106">
        <v>1.609189814814815E-3</v>
      </c>
      <c r="Q167" s="131">
        <v>57</v>
      </c>
      <c r="R167" s="106">
        <v>2.7931481481481477E-2</v>
      </c>
      <c r="S167" s="132">
        <v>29.834913478750916</v>
      </c>
      <c r="T167" s="106">
        <v>8.5377314814815558E-4</v>
      </c>
      <c r="U167" s="131">
        <v>68</v>
      </c>
      <c r="V167" s="106">
        <v>2.1411192129629629E-2</v>
      </c>
      <c r="W167" s="105">
        <v>4.2822384259259254E-3</v>
      </c>
      <c r="X167" s="105">
        <v>6.5887847222222226E-2</v>
      </c>
      <c r="Y167" s="111">
        <f t="shared" si="4"/>
        <v>609</v>
      </c>
      <c r="Z167" s="25"/>
      <c r="AA167" s="25" t="str">
        <f t="shared" si="5"/>
        <v>Tadas Juknevičius</v>
      </c>
    </row>
    <row r="168" spans="1:27" x14ac:dyDescent="0.25">
      <c r="A168" s="104" t="s">
        <v>1157</v>
      </c>
      <c r="B168" s="104" t="s">
        <v>1158</v>
      </c>
      <c r="C168" s="121">
        <v>34042</v>
      </c>
      <c r="D168" s="104">
        <v>67</v>
      </c>
      <c r="E168" s="109" t="s">
        <v>864</v>
      </c>
      <c r="F168" s="109">
        <v>12</v>
      </c>
      <c r="G168" s="104">
        <v>268</v>
      </c>
      <c r="H168" s="107" t="s">
        <v>864</v>
      </c>
      <c r="I168" s="104" t="s">
        <v>71</v>
      </c>
      <c r="J168" s="104" t="s">
        <v>8</v>
      </c>
      <c r="K168" s="104" t="s">
        <v>710</v>
      </c>
      <c r="L168" s="104" t="s">
        <v>864</v>
      </c>
      <c r="M168" s="131">
        <v>72</v>
      </c>
      <c r="N168" s="106">
        <v>1.6975312499999999E-2</v>
      </c>
      <c r="O168" s="105">
        <v>2.2633750000000002E-3</v>
      </c>
      <c r="P168" s="106">
        <v>1.6520023148148162E-3</v>
      </c>
      <c r="Q168" s="131">
        <v>68</v>
      </c>
      <c r="R168" s="106">
        <v>2.9965972222222217E-2</v>
      </c>
      <c r="S168" s="132">
        <v>27.809320757340508</v>
      </c>
      <c r="T168" s="106">
        <v>6.1674768518518719E-4</v>
      </c>
      <c r="U168" s="131">
        <v>27</v>
      </c>
      <c r="V168" s="106">
        <v>1.6801655092592592E-2</v>
      </c>
      <c r="W168" s="105">
        <v>3.3603310185185186E-3</v>
      </c>
      <c r="X168" s="105">
        <v>6.6011689814814811E-2</v>
      </c>
      <c r="Y168" s="111">
        <f t="shared" ref="Y168:Y176" si="6">IFERROR(ROUND($X$103/X168*900,0),0)</f>
        <v>608</v>
      </c>
      <c r="Z168" s="25"/>
      <c r="AA168" s="25" t="str">
        <f t="shared" ref="AA168:AA176" si="7">A168&amp;" "&amp;B168</f>
        <v>Justina Tomkevičiūtė</v>
      </c>
    </row>
    <row r="169" spans="1:27" x14ac:dyDescent="0.25">
      <c r="A169" s="104" t="s">
        <v>1677</v>
      </c>
      <c r="B169" s="104" t="s">
        <v>1678</v>
      </c>
      <c r="C169" s="121">
        <v>25938</v>
      </c>
      <c r="D169" s="104">
        <v>68</v>
      </c>
      <c r="E169" s="109">
        <v>2</v>
      </c>
      <c r="F169" s="109">
        <v>13</v>
      </c>
      <c r="G169" s="104">
        <v>259</v>
      </c>
      <c r="H169" s="107" t="s">
        <v>1144</v>
      </c>
      <c r="I169" s="104" t="s">
        <v>71</v>
      </c>
      <c r="J169" s="104" t="s">
        <v>17</v>
      </c>
      <c r="K169" s="104" t="s">
        <v>898</v>
      </c>
      <c r="L169" s="104">
        <v>351</v>
      </c>
      <c r="M169" s="131">
        <v>62</v>
      </c>
      <c r="N169" s="106">
        <v>1.3754050925925925E-2</v>
      </c>
      <c r="O169" s="105">
        <v>1.8338734567901233E-3</v>
      </c>
      <c r="P169" s="106">
        <v>1.7170486111111119E-3</v>
      </c>
      <c r="Q169" s="131">
        <v>67</v>
      </c>
      <c r="R169" s="106">
        <v>2.9410462962962965E-2</v>
      </c>
      <c r="S169" s="132">
        <v>28.334587401183121</v>
      </c>
      <c r="T169" s="106">
        <v>1.0636111111111124E-3</v>
      </c>
      <c r="U169" s="131">
        <v>69</v>
      </c>
      <c r="V169" s="106">
        <v>2.3638194444444441E-2</v>
      </c>
      <c r="W169" s="105">
        <v>4.727638888888888E-3</v>
      </c>
      <c r="X169" s="105">
        <v>6.9583368055555553E-2</v>
      </c>
      <c r="Y169" s="111">
        <f t="shared" si="6"/>
        <v>576</v>
      </c>
      <c r="Z169" s="25"/>
      <c r="AA169" s="25" t="str">
        <f t="shared" si="7"/>
        <v>Eglė Raslavičienė</v>
      </c>
    </row>
    <row r="170" spans="1:27" x14ac:dyDescent="0.25">
      <c r="A170" s="104" t="s">
        <v>1003</v>
      </c>
      <c r="B170" s="104" t="s">
        <v>1679</v>
      </c>
      <c r="C170" s="121">
        <v>31610</v>
      </c>
      <c r="D170" s="104">
        <v>69</v>
      </c>
      <c r="E170" s="109" t="s">
        <v>864</v>
      </c>
      <c r="F170" s="109">
        <v>56</v>
      </c>
      <c r="G170" s="104">
        <v>261</v>
      </c>
      <c r="H170" s="107" t="s">
        <v>864</v>
      </c>
      <c r="I170" s="104" t="s">
        <v>67</v>
      </c>
      <c r="J170" s="104" t="s">
        <v>17</v>
      </c>
      <c r="K170" s="104" t="s">
        <v>997</v>
      </c>
      <c r="L170" s="104">
        <v>319</v>
      </c>
      <c r="M170" s="131">
        <v>74</v>
      </c>
      <c r="N170" s="106">
        <v>1.8179363425925927E-2</v>
      </c>
      <c r="O170" s="105">
        <v>2.4239151234567904E-3</v>
      </c>
      <c r="P170" s="106">
        <v>1.4036226851851866E-3</v>
      </c>
      <c r="Q170" s="131">
        <v>50</v>
      </c>
      <c r="R170" s="106">
        <v>2.741663194444444E-2</v>
      </c>
      <c r="S170" s="132">
        <v>30.395175272511747</v>
      </c>
      <c r="T170" s="106">
        <v>5.2969907407407479E-4</v>
      </c>
      <c r="U170" s="131">
        <v>70</v>
      </c>
      <c r="V170" s="106">
        <v>2.3805636574074071E-2</v>
      </c>
      <c r="W170" s="105">
        <v>4.7611273148148144E-3</v>
      </c>
      <c r="X170" s="105">
        <v>7.1334953703703699E-2</v>
      </c>
      <c r="Y170" s="111">
        <f t="shared" si="6"/>
        <v>562</v>
      </c>
      <c r="Z170" s="25"/>
      <c r="AA170" s="25" t="str">
        <f t="shared" si="7"/>
        <v>Jonas Ribokas</v>
      </c>
    </row>
    <row r="171" spans="1:27" x14ac:dyDescent="0.25">
      <c r="A171" s="104" t="s">
        <v>1680</v>
      </c>
      <c r="B171" s="104" t="s">
        <v>1659</v>
      </c>
      <c r="C171" s="121">
        <v>19501</v>
      </c>
      <c r="D171" s="104">
        <v>70</v>
      </c>
      <c r="E171" s="109">
        <v>2</v>
      </c>
      <c r="F171" s="109">
        <v>57</v>
      </c>
      <c r="G171" s="104">
        <v>240</v>
      </c>
      <c r="H171" s="107" t="s">
        <v>1166</v>
      </c>
      <c r="I171" s="104" t="s">
        <v>67</v>
      </c>
      <c r="J171" s="104" t="s">
        <v>8</v>
      </c>
      <c r="K171" s="104" t="s">
        <v>864</v>
      </c>
      <c r="L171" s="104" t="s">
        <v>864</v>
      </c>
      <c r="M171" s="131">
        <v>61</v>
      </c>
      <c r="N171" s="106">
        <v>1.3293946759259259E-2</v>
      </c>
      <c r="O171" s="105">
        <v>1.7725262345679011E-3</v>
      </c>
      <c r="P171" s="106">
        <v>1.9715624999999994E-3</v>
      </c>
      <c r="Q171" s="131">
        <v>72</v>
      </c>
      <c r="R171" s="106">
        <v>3.3010960648148152E-2</v>
      </c>
      <c r="S171" s="132">
        <v>25.244140642119774</v>
      </c>
      <c r="T171" s="106">
        <v>8.4525462962962983E-4</v>
      </c>
      <c r="U171" s="131">
        <v>71</v>
      </c>
      <c r="V171" s="106">
        <v>2.4146759259259264E-2</v>
      </c>
      <c r="W171" s="105">
        <v>4.8293518518518529E-3</v>
      </c>
      <c r="X171" s="105">
        <v>7.3268483796296302E-2</v>
      </c>
      <c r="Y171" s="111">
        <f t="shared" si="6"/>
        <v>547</v>
      </c>
      <c r="Z171" s="25"/>
      <c r="AA171" s="25" t="str">
        <f t="shared" si="7"/>
        <v>Romaldas Kybartas</v>
      </c>
    </row>
    <row r="172" spans="1:27" x14ac:dyDescent="0.25">
      <c r="A172" s="104" t="s">
        <v>1164</v>
      </c>
      <c r="B172" s="104" t="s">
        <v>1165</v>
      </c>
      <c r="C172" s="121">
        <v>17371</v>
      </c>
      <c r="D172" s="104">
        <v>71</v>
      </c>
      <c r="E172" s="109">
        <v>3</v>
      </c>
      <c r="F172" s="109">
        <v>58</v>
      </c>
      <c r="G172" s="104">
        <v>237</v>
      </c>
      <c r="H172" s="107" t="s">
        <v>1166</v>
      </c>
      <c r="I172" s="104" t="s">
        <v>67</v>
      </c>
      <c r="J172" s="104" t="s">
        <v>8</v>
      </c>
      <c r="K172" s="104" t="s">
        <v>1068</v>
      </c>
      <c r="L172" s="104">
        <v>280</v>
      </c>
      <c r="M172" s="131">
        <v>71</v>
      </c>
      <c r="N172" s="106">
        <v>1.6619942129629629E-2</v>
      </c>
      <c r="O172" s="105">
        <v>2.2159922839506173E-3</v>
      </c>
      <c r="P172" s="106">
        <v>9.8523148148148276E-4</v>
      </c>
      <c r="Q172" s="131">
        <v>65</v>
      </c>
      <c r="R172" s="106">
        <v>2.9037187500000002E-2</v>
      </c>
      <c r="S172" s="132">
        <v>28.698830881376971</v>
      </c>
      <c r="T172" s="106">
        <v>4.3012731481481548E-4</v>
      </c>
      <c r="U172" s="131">
        <v>72</v>
      </c>
      <c r="V172" s="106">
        <v>2.646145833333334E-2</v>
      </c>
      <c r="W172" s="105">
        <v>5.2922916666666682E-3</v>
      </c>
      <c r="X172" s="105">
        <v>7.3533946759259269E-2</v>
      </c>
      <c r="Y172" s="111">
        <f t="shared" si="6"/>
        <v>545</v>
      </c>
      <c r="Z172" s="25"/>
      <c r="AA172" s="25" t="str">
        <f t="shared" si="7"/>
        <v>Juozas Kieras</v>
      </c>
    </row>
    <row r="173" spans="1:27" x14ac:dyDescent="0.25">
      <c r="A173" s="104" t="s">
        <v>1153</v>
      </c>
      <c r="B173" s="104" t="s">
        <v>1154</v>
      </c>
      <c r="C173" s="121">
        <v>30997</v>
      </c>
      <c r="D173" s="104">
        <v>72</v>
      </c>
      <c r="E173" s="109" t="s">
        <v>864</v>
      </c>
      <c r="F173" s="109">
        <v>14</v>
      </c>
      <c r="G173" s="104">
        <v>272</v>
      </c>
      <c r="H173" s="107" t="s">
        <v>864</v>
      </c>
      <c r="I173" s="104" t="s">
        <v>71</v>
      </c>
      <c r="J173" s="104" t="s">
        <v>8</v>
      </c>
      <c r="K173" s="104" t="s">
        <v>710</v>
      </c>
      <c r="L173" s="104" t="s">
        <v>864</v>
      </c>
      <c r="M173" s="131">
        <v>66</v>
      </c>
      <c r="N173" s="106">
        <v>1.4334108796296296E-2</v>
      </c>
      <c r="O173" s="105">
        <v>1.9112145061728396E-3</v>
      </c>
      <c r="P173" s="106">
        <v>1.2132291666666663E-3</v>
      </c>
      <c r="Q173" s="131">
        <v>71</v>
      </c>
      <c r="R173" s="106">
        <v>3.1886030092592596E-2</v>
      </c>
      <c r="S173" s="132">
        <v>26.134747126357507</v>
      </c>
      <c r="T173" s="106">
        <v>6.3187500000000396E-4</v>
      </c>
      <c r="U173" s="131">
        <v>73</v>
      </c>
      <c r="V173" s="106">
        <v>2.7959872685185176E-2</v>
      </c>
      <c r="W173" s="105">
        <v>5.5919745370370351E-3</v>
      </c>
      <c r="X173" s="105">
        <v>7.6025115740740737E-2</v>
      </c>
      <c r="Y173" s="111">
        <f t="shared" si="6"/>
        <v>528</v>
      </c>
      <c r="Z173" s="25"/>
      <c r="AA173" s="25" t="str">
        <f t="shared" si="7"/>
        <v>Sandra Valančauskaitė</v>
      </c>
    </row>
    <row r="174" spans="1:27" x14ac:dyDescent="0.25">
      <c r="A174" s="104" t="s">
        <v>981</v>
      </c>
      <c r="B174" s="104" t="s">
        <v>1681</v>
      </c>
      <c r="C174" s="121">
        <v>28496</v>
      </c>
      <c r="D174" s="104">
        <v>73</v>
      </c>
      <c r="E174" s="109">
        <v>16</v>
      </c>
      <c r="F174" s="109">
        <v>59</v>
      </c>
      <c r="G174" s="104">
        <v>262</v>
      </c>
      <c r="H174" s="107" t="s">
        <v>1029</v>
      </c>
      <c r="I174" s="104" t="s">
        <v>67</v>
      </c>
      <c r="J174" s="104" t="s">
        <v>17</v>
      </c>
      <c r="K174" s="104" t="s">
        <v>1667</v>
      </c>
      <c r="L174" s="104">
        <v>159</v>
      </c>
      <c r="M174" s="131">
        <v>24</v>
      </c>
      <c r="N174" s="106">
        <v>1.0681168981481482E-2</v>
      </c>
      <c r="O174" s="105">
        <v>1.4241558641975309E-3</v>
      </c>
      <c r="P174" s="106">
        <v>8.4733796296296293E-4</v>
      </c>
      <c r="Q174" s="131">
        <v>74</v>
      </c>
      <c r="R174" s="106">
        <v>4.8663009259259253E-2</v>
      </c>
      <c r="S174" s="132">
        <v>17.124574620809597</v>
      </c>
      <c r="T174" s="106">
        <v>1.461921296296298E-3</v>
      </c>
      <c r="U174" s="131">
        <v>51</v>
      </c>
      <c r="V174" s="106">
        <v>1.8612766203703703E-2</v>
      </c>
      <c r="W174" s="105">
        <v>3.7225532407407407E-3</v>
      </c>
      <c r="X174" s="105">
        <v>8.0266203703703701E-2</v>
      </c>
      <c r="Y174" s="111">
        <f t="shared" si="6"/>
        <v>500</v>
      </c>
      <c r="Z174" s="25"/>
      <c r="AA174" s="25" t="str">
        <f t="shared" si="7"/>
        <v>Linas Samaška</v>
      </c>
    </row>
    <row r="175" spans="1:27" x14ac:dyDescent="0.25">
      <c r="A175" s="104" t="s">
        <v>869</v>
      </c>
      <c r="B175" s="104" t="s">
        <v>1682</v>
      </c>
      <c r="C175" s="121">
        <v>30284</v>
      </c>
      <c r="D175" s="104">
        <v>74</v>
      </c>
      <c r="E175" s="109" t="s">
        <v>864</v>
      </c>
      <c r="F175" s="109">
        <v>15</v>
      </c>
      <c r="G175" s="104">
        <v>251</v>
      </c>
      <c r="H175" s="107" t="s">
        <v>864</v>
      </c>
      <c r="I175" s="104" t="s">
        <v>71</v>
      </c>
      <c r="J175" s="104" t="s">
        <v>1683</v>
      </c>
      <c r="K175" s="104" t="s">
        <v>1640</v>
      </c>
      <c r="L175" s="104">
        <v>92</v>
      </c>
      <c r="M175" s="131">
        <v>70</v>
      </c>
      <c r="N175" s="106">
        <v>1.6427395833333334E-2</v>
      </c>
      <c r="O175" s="105">
        <v>2.1903194444444448E-3</v>
      </c>
      <c r="P175" s="106">
        <v>1.4883796296296312E-3</v>
      </c>
      <c r="Q175" s="131">
        <v>73</v>
      </c>
      <c r="R175" s="106">
        <v>4.5903194444444448E-2</v>
      </c>
      <c r="S175" s="132">
        <v>18.154146860996725</v>
      </c>
      <c r="T175" s="106">
        <v>3.9013888888889126E-4</v>
      </c>
      <c r="U175" s="131">
        <v>63</v>
      </c>
      <c r="V175" s="106">
        <v>1.9795520833333316E-2</v>
      </c>
      <c r="W175" s="105">
        <v>3.9591041666666629E-3</v>
      </c>
      <c r="X175" s="105">
        <v>8.4004629629629624E-2</v>
      </c>
      <c r="Y175" s="111">
        <f t="shared" si="6"/>
        <v>477</v>
      </c>
      <c r="Z175" s="25"/>
      <c r="AA175" s="25" t="str">
        <f t="shared" si="7"/>
        <v>Andrius Paliunis</v>
      </c>
    </row>
    <row r="176" spans="1:27" x14ac:dyDescent="0.25">
      <c r="A176" s="104" t="s">
        <v>892</v>
      </c>
      <c r="B176" s="104" t="s">
        <v>1017</v>
      </c>
      <c r="C176" s="121">
        <v>21297</v>
      </c>
      <c r="D176" s="104">
        <v>17</v>
      </c>
      <c r="E176" s="109">
        <v>1</v>
      </c>
      <c r="F176" s="109">
        <v>16</v>
      </c>
      <c r="G176" s="104">
        <v>283</v>
      </c>
      <c r="H176" s="107" t="s">
        <v>1166</v>
      </c>
      <c r="I176" s="104" t="s">
        <v>67</v>
      </c>
      <c r="J176" s="104" t="s">
        <v>17</v>
      </c>
      <c r="K176" s="104" t="s">
        <v>864</v>
      </c>
      <c r="L176" s="104"/>
      <c r="M176" s="131">
        <v>26</v>
      </c>
      <c r="N176" s="106">
        <v>1.0746562499999999E-2</v>
      </c>
      <c r="O176" s="105">
        <v>1.4328749999999999E-3</v>
      </c>
      <c r="P176" s="106">
        <v>1.2645138888888897E-3</v>
      </c>
      <c r="Q176" s="131">
        <v>66</v>
      </c>
      <c r="R176" s="106">
        <v>2.9279699074074073E-2</v>
      </c>
      <c r="S176" s="132">
        <v>28.461130397040677</v>
      </c>
      <c r="T176" s="106">
        <v>7.4784722222222266E-4</v>
      </c>
      <c r="U176" s="131" t="s">
        <v>28</v>
      </c>
      <c r="V176" s="106" t="s">
        <v>1320</v>
      </c>
      <c r="W176" s="105" t="s">
        <v>28</v>
      </c>
      <c r="X176" s="105" t="s">
        <v>1320</v>
      </c>
      <c r="Y176" s="111">
        <f t="shared" si="6"/>
        <v>0</v>
      </c>
      <c r="Z176" s="25"/>
      <c r="AA176" s="25" t="str">
        <f t="shared" si="7"/>
        <v>Vytautas Pilipavičius</v>
      </c>
    </row>
    <row r="182" spans="1:27" ht="22.5" x14ac:dyDescent="0.25">
      <c r="A182" s="119" t="s">
        <v>1703</v>
      </c>
      <c r="B182" s="120" t="s">
        <v>1704</v>
      </c>
      <c r="C182" s="121" t="s">
        <v>1585</v>
      </c>
      <c r="D182" s="134" t="s">
        <v>842</v>
      </c>
      <c r="E182" s="123" t="s">
        <v>843</v>
      </c>
      <c r="F182" s="119" t="s">
        <v>1170</v>
      </c>
      <c r="H182" s="124" t="s">
        <v>846</v>
      </c>
      <c r="I182" s="124" t="s">
        <v>847</v>
      </c>
      <c r="J182" s="124" t="s">
        <v>848</v>
      </c>
      <c r="K182" s="125" t="s">
        <v>849</v>
      </c>
      <c r="M182" s="141" t="s">
        <v>850</v>
      </c>
      <c r="N182" s="142" t="s">
        <v>851</v>
      </c>
      <c r="O182" s="143" t="s">
        <v>852</v>
      </c>
      <c r="P182" s="142" t="s">
        <v>853</v>
      </c>
      <c r="Q182" s="141" t="s">
        <v>854</v>
      </c>
      <c r="R182" s="142" t="s">
        <v>855</v>
      </c>
      <c r="S182" s="143" t="s">
        <v>856</v>
      </c>
      <c r="T182" s="142" t="s">
        <v>857</v>
      </c>
      <c r="U182" s="141" t="s">
        <v>858</v>
      </c>
      <c r="V182" s="142" t="s">
        <v>859</v>
      </c>
      <c r="W182" s="143" t="s">
        <v>860</v>
      </c>
      <c r="X182" s="143" t="s">
        <v>861</v>
      </c>
      <c r="Y182" s="112" t="s">
        <v>0</v>
      </c>
      <c r="Z182" s="25"/>
      <c r="AA182" s="25"/>
    </row>
    <row r="183" spans="1:27" x14ac:dyDescent="0.25">
      <c r="A183" s="144" t="s">
        <v>1183</v>
      </c>
      <c r="B183" s="144" t="s">
        <v>1184</v>
      </c>
      <c r="C183" s="121">
        <v>37752</v>
      </c>
      <c r="D183" s="144">
        <v>1</v>
      </c>
      <c r="E183" s="109">
        <v>1</v>
      </c>
      <c r="F183" s="144">
        <v>300</v>
      </c>
      <c r="H183" s="145" t="s">
        <v>1186</v>
      </c>
      <c r="I183" s="144" t="s">
        <v>67</v>
      </c>
      <c r="J183" s="144" t="s">
        <v>32</v>
      </c>
      <c r="K183" s="144" t="s">
        <v>31</v>
      </c>
      <c r="M183" s="131">
        <v>1</v>
      </c>
      <c r="N183" s="146">
        <v>2.3819791666666668E-3</v>
      </c>
      <c r="O183" s="105">
        <v>1.1909895833333334E-3</v>
      </c>
      <c r="P183" s="146">
        <v>3.6909722222222162E-4</v>
      </c>
      <c r="Q183" s="131">
        <v>5</v>
      </c>
      <c r="R183" s="146">
        <v>1.2463472222222225E-2</v>
      </c>
      <c r="S183" s="132">
        <v>33.431026221068223</v>
      </c>
      <c r="T183" s="146">
        <v>3.084027777777755E-4</v>
      </c>
      <c r="U183" s="131">
        <v>4</v>
      </c>
      <c r="V183" s="146">
        <v>7.8287037037037075E-3</v>
      </c>
      <c r="W183" s="105">
        <v>3.1314814814814829E-3</v>
      </c>
      <c r="X183" s="105">
        <v>2.3351655092592596E-2</v>
      </c>
      <c r="Y183" s="111">
        <f>IFERROR(ROUND($X$183/X183*700,0),0)</f>
        <v>700</v>
      </c>
      <c r="Z183" s="25"/>
      <c r="AA183" s="25" t="str">
        <f>A183&amp;" "&amp;B183</f>
        <v>Kasparas Apkievičius</v>
      </c>
    </row>
    <row r="184" spans="1:27" x14ac:dyDescent="0.25">
      <c r="A184" s="144" t="s">
        <v>1040</v>
      </c>
      <c r="B184" s="144" t="s">
        <v>1175</v>
      </c>
      <c r="C184" s="121">
        <v>31482</v>
      </c>
      <c r="D184" s="144">
        <v>2</v>
      </c>
      <c r="E184" s="109">
        <v>1</v>
      </c>
      <c r="F184" s="144">
        <v>310</v>
      </c>
      <c r="H184" s="145" t="s">
        <v>1173</v>
      </c>
      <c r="I184" s="144" t="s">
        <v>67</v>
      </c>
      <c r="J184" s="144" t="s">
        <v>106</v>
      </c>
      <c r="K184" s="144" t="s">
        <v>710</v>
      </c>
      <c r="M184" s="131">
        <v>9</v>
      </c>
      <c r="N184" s="146">
        <v>2.9773958333333332E-3</v>
      </c>
      <c r="O184" s="105">
        <v>1.4886979166666666E-3</v>
      </c>
      <c r="P184" s="146">
        <v>7.5412037037037027E-4</v>
      </c>
      <c r="Q184" s="131">
        <v>6</v>
      </c>
      <c r="R184" s="146">
        <v>1.2609884259259258E-2</v>
      </c>
      <c r="S184" s="132">
        <v>33.042862099286459</v>
      </c>
      <c r="T184" s="146">
        <v>1.8537037037037046E-4</v>
      </c>
      <c r="U184" s="131">
        <v>1</v>
      </c>
      <c r="V184" s="146">
        <v>6.9773611111111147E-3</v>
      </c>
      <c r="W184" s="105">
        <v>2.7909444444444457E-3</v>
      </c>
      <c r="X184" s="105">
        <v>2.3504131944444447E-2</v>
      </c>
      <c r="Y184" s="111">
        <f t="shared" ref="Y184:Y210" si="8">IFERROR(ROUND($X$183/X184*700,0),0)</f>
        <v>695</v>
      </c>
      <c r="Z184" s="25"/>
      <c r="AA184" s="25" t="str">
        <f t="shared" ref="AA184:AA210" si="9">A184&amp;" "&amp;B184</f>
        <v>Aurimas Gudaitis</v>
      </c>
    </row>
    <row r="185" spans="1:27" x14ac:dyDescent="0.25">
      <c r="A185" s="144" t="s">
        <v>1011</v>
      </c>
      <c r="B185" s="144" t="s">
        <v>1083</v>
      </c>
      <c r="C185" s="121">
        <v>37098</v>
      </c>
      <c r="D185" s="144">
        <v>3</v>
      </c>
      <c r="E185" s="109">
        <v>2</v>
      </c>
      <c r="F185" s="144">
        <v>332</v>
      </c>
      <c r="H185" s="145" t="s">
        <v>1186</v>
      </c>
      <c r="I185" s="144" t="s">
        <v>67</v>
      </c>
      <c r="J185" s="144" t="s">
        <v>32</v>
      </c>
      <c r="K185" s="144" t="s">
        <v>31</v>
      </c>
      <c r="M185" s="131">
        <v>10</v>
      </c>
      <c r="N185" s="146">
        <v>3.3353356481481485E-3</v>
      </c>
      <c r="O185" s="105">
        <v>1.6676678240740742E-3</v>
      </c>
      <c r="P185" s="146">
        <v>4.2141203703703611E-4</v>
      </c>
      <c r="Q185" s="131">
        <v>2</v>
      </c>
      <c r="R185" s="146">
        <v>1.202365740740741E-2</v>
      </c>
      <c r="S185" s="132">
        <v>34.653903762258807</v>
      </c>
      <c r="T185" s="146">
        <v>2.7214120370370326E-4</v>
      </c>
      <c r="U185" s="131">
        <v>3</v>
      </c>
      <c r="V185" s="146">
        <v>7.7168634259259239E-3</v>
      </c>
      <c r="W185" s="105">
        <v>3.0867453703703695E-3</v>
      </c>
      <c r="X185" s="105">
        <v>2.3769409722222221E-2</v>
      </c>
      <c r="Y185" s="111">
        <f t="shared" si="8"/>
        <v>688</v>
      </c>
      <c r="Z185" s="25"/>
      <c r="AA185" s="25" t="str">
        <f t="shared" si="9"/>
        <v>Dainius Kanaporis</v>
      </c>
    </row>
    <row r="186" spans="1:27" x14ac:dyDescent="0.25">
      <c r="A186" s="144" t="s">
        <v>919</v>
      </c>
      <c r="B186" s="144" t="s">
        <v>1171</v>
      </c>
      <c r="C186" s="121">
        <v>34993</v>
      </c>
      <c r="D186" s="144">
        <v>4</v>
      </c>
      <c r="E186" s="109">
        <v>2</v>
      </c>
      <c r="F186" s="144">
        <v>323</v>
      </c>
      <c r="H186" s="145" t="s">
        <v>1173</v>
      </c>
      <c r="I186" s="144" t="s">
        <v>67</v>
      </c>
      <c r="J186" s="144" t="s">
        <v>177</v>
      </c>
      <c r="K186" s="144" t="s">
        <v>1684</v>
      </c>
      <c r="M186" s="131">
        <v>14</v>
      </c>
      <c r="N186" s="146">
        <v>3.3647337962962962E-3</v>
      </c>
      <c r="O186" s="105">
        <v>1.6823668981481483E-3</v>
      </c>
      <c r="P186" s="146">
        <v>1.0780555555555561E-3</v>
      </c>
      <c r="Q186" s="131">
        <v>3</v>
      </c>
      <c r="R186" s="146">
        <v>1.2203773148148148E-2</v>
      </c>
      <c r="S186" s="132">
        <v>34.142446078645229</v>
      </c>
      <c r="T186" s="146">
        <v>2.8048611111110983E-4</v>
      </c>
      <c r="U186" s="131">
        <v>2</v>
      </c>
      <c r="V186" s="146">
        <v>7.2166666666666698E-3</v>
      </c>
      <c r="W186" s="105">
        <v>2.886666666666668E-3</v>
      </c>
      <c r="X186" s="105">
        <v>2.414371527777778E-2</v>
      </c>
      <c r="Y186" s="111">
        <f t="shared" si="8"/>
        <v>677</v>
      </c>
      <c r="Z186" s="25"/>
      <c r="AA186" s="25" t="str">
        <f t="shared" si="9"/>
        <v>Povilas Pečiukonis</v>
      </c>
    </row>
    <row r="187" spans="1:27" x14ac:dyDescent="0.25">
      <c r="A187" s="144" t="s">
        <v>1179</v>
      </c>
      <c r="B187" s="144" t="s">
        <v>1180</v>
      </c>
      <c r="C187" s="121">
        <v>38345</v>
      </c>
      <c r="D187" s="144">
        <v>5</v>
      </c>
      <c r="E187" s="109">
        <v>1</v>
      </c>
      <c r="F187" s="144">
        <v>325</v>
      </c>
      <c r="H187" s="145" t="s">
        <v>1182</v>
      </c>
      <c r="I187" s="144" t="s">
        <v>67</v>
      </c>
      <c r="J187" s="144" t="s">
        <v>32</v>
      </c>
      <c r="K187" s="144" t="s">
        <v>31</v>
      </c>
      <c r="M187" s="131">
        <v>5</v>
      </c>
      <c r="N187" s="146">
        <v>2.8172106481481485E-3</v>
      </c>
      <c r="O187" s="105">
        <v>1.4086053240740743E-3</v>
      </c>
      <c r="P187" s="146">
        <v>4.1870370370370282E-4</v>
      </c>
      <c r="Q187" s="131">
        <v>8</v>
      </c>
      <c r="R187" s="146">
        <v>1.3127164351851855E-2</v>
      </c>
      <c r="S187" s="132">
        <v>31.740797593342183</v>
      </c>
      <c r="T187" s="146">
        <v>1.7210648148147795E-4</v>
      </c>
      <c r="U187" s="131">
        <v>5</v>
      </c>
      <c r="V187" s="146">
        <v>7.9300925925925927E-3</v>
      </c>
      <c r="W187" s="105">
        <v>3.172037037037037E-3</v>
      </c>
      <c r="X187" s="105">
        <v>2.4465277777777777E-2</v>
      </c>
      <c r="Y187" s="111">
        <f t="shared" si="8"/>
        <v>668</v>
      </c>
      <c r="Z187" s="25"/>
      <c r="AA187" s="25" t="str">
        <f t="shared" si="9"/>
        <v>Kristupas Rimkus</v>
      </c>
    </row>
    <row r="188" spans="1:27" x14ac:dyDescent="0.25">
      <c r="A188" s="144" t="s">
        <v>934</v>
      </c>
      <c r="B188" s="144" t="s">
        <v>1177</v>
      </c>
      <c r="C188" s="121">
        <v>34391</v>
      </c>
      <c r="D188" s="144">
        <v>6</v>
      </c>
      <c r="E188" s="109">
        <v>3</v>
      </c>
      <c r="F188" s="144">
        <v>320</v>
      </c>
      <c r="H188" s="145" t="s">
        <v>1173</v>
      </c>
      <c r="I188" s="144" t="s">
        <v>67</v>
      </c>
      <c r="J188" s="144" t="s">
        <v>17</v>
      </c>
      <c r="K188" s="144" t="s">
        <v>1684</v>
      </c>
      <c r="M188" s="131">
        <v>11</v>
      </c>
      <c r="N188" s="146">
        <v>3.3396990740740735E-3</v>
      </c>
      <c r="O188" s="105">
        <v>1.6698495370370365E-3</v>
      </c>
      <c r="P188" s="146">
        <v>1.21863425925926E-3</v>
      </c>
      <c r="Q188" s="131">
        <v>1</v>
      </c>
      <c r="R188" s="146">
        <v>1.157986111111111E-2</v>
      </c>
      <c r="S188" s="132">
        <v>35.982008995502248</v>
      </c>
      <c r="T188" s="146">
        <v>3.8391203703703677E-4</v>
      </c>
      <c r="U188" s="131">
        <v>6</v>
      </c>
      <c r="V188" s="146">
        <v>7.9453703703703735E-3</v>
      </c>
      <c r="W188" s="105">
        <v>3.1781481481481496E-3</v>
      </c>
      <c r="X188" s="105">
        <v>2.4467476851851855E-2</v>
      </c>
      <c r="Y188" s="111">
        <f t="shared" si="8"/>
        <v>668</v>
      </c>
      <c r="Z188" s="25"/>
      <c r="AA188" s="25" t="str">
        <f t="shared" si="9"/>
        <v>Evaldas Maculevičius</v>
      </c>
    </row>
    <row r="189" spans="1:27" x14ac:dyDescent="0.25">
      <c r="A189" s="144" t="s">
        <v>1196</v>
      </c>
      <c r="B189" s="144" t="s">
        <v>1197</v>
      </c>
      <c r="C189" s="121">
        <v>38211</v>
      </c>
      <c r="D189" s="144">
        <v>7</v>
      </c>
      <c r="E189" s="109">
        <v>2</v>
      </c>
      <c r="F189" s="144">
        <v>306</v>
      </c>
      <c r="H189" s="145" t="s">
        <v>1182</v>
      </c>
      <c r="I189" s="144" t="s">
        <v>67</v>
      </c>
      <c r="J189" s="144" t="s">
        <v>32</v>
      </c>
      <c r="K189" s="144" t="s">
        <v>31</v>
      </c>
      <c r="M189" s="131">
        <v>4</v>
      </c>
      <c r="N189" s="146">
        <v>2.7321759259259261E-3</v>
      </c>
      <c r="O189" s="105">
        <v>1.366087962962963E-3</v>
      </c>
      <c r="P189" s="146">
        <v>4.2071759259259232E-4</v>
      </c>
      <c r="Q189" s="131">
        <v>12</v>
      </c>
      <c r="R189" s="146">
        <v>1.3458414351851853E-2</v>
      </c>
      <c r="S189" s="132">
        <v>30.959565946885423</v>
      </c>
      <c r="T189" s="146">
        <v>3.4826388888888754E-4</v>
      </c>
      <c r="U189" s="131">
        <v>7</v>
      </c>
      <c r="V189" s="146">
        <v>7.9872222222222254E-3</v>
      </c>
      <c r="W189" s="105">
        <v>3.1948888888888903E-3</v>
      </c>
      <c r="X189" s="105">
        <v>2.4946793981481485E-2</v>
      </c>
      <c r="Y189" s="111">
        <f t="shared" si="8"/>
        <v>655</v>
      </c>
      <c r="Z189" s="25"/>
      <c r="AA189" s="25" t="str">
        <f t="shared" si="9"/>
        <v>Pijus Dapkus</v>
      </c>
    </row>
    <row r="190" spans="1:27" x14ac:dyDescent="0.25">
      <c r="A190" s="144" t="s">
        <v>1204</v>
      </c>
      <c r="B190" s="144" t="s">
        <v>1205</v>
      </c>
      <c r="C190" s="121">
        <v>38167</v>
      </c>
      <c r="D190" s="144">
        <v>8</v>
      </c>
      <c r="E190" s="109">
        <v>1</v>
      </c>
      <c r="F190" s="144">
        <v>322</v>
      </c>
      <c r="H190" s="145" t="s">
        <v>1195</v>
      </c>
      <c r="I190" s="144" t="s">
        <v>71</v>
      </c>
      <c r="J190" s="144" t="s">
        <v>32</v>
      </c>
      <c r="K190" s="144" t="s">
        <v>31</v>
      </c>
      <c r="M190" s="131">
        <v>7</v>
      </c>
      <c r="N190" s="146">
        <v>2.8761226851851851E-3</v>
      </c>
      <c r="O190" s="105">
        <v>1.4380613425925926E-3</v>
      </c>
      <c r="P190" s="146">
        <v>4.6967592592592547E-4</v>
      </c>
      <c r="Q190" s="131">
        <v>9</v>
      </c>
      <c r="R190" s="146">
        <v>1.3197141203703706E-2</v>
      </c>
      <c r="S190" s="132">
        <v>31.572494393689702</v>
      </c>
      <c r="T190" s="146">
        <v>2.3634259259259355E-4</v>
      </c>
      <c r="U190" s="131">
        <v>8</v>
      </c>
      <c r="V190" s="146">
        <v>8.2893171296296274E-3</v>
      </c>
      <c r="W190" s="105">
        <v>3.315726851851851E-3</v>
      </c>
      <c r="X190" s="105">
        <v>2.5068599537037037E-2</v>
      </c>
      <c r="Y190" s="111">
        <f t="shared" si="8"/>
        <v>652</v>
      </c>
      <c r="Z190" s="25"/>
      <c r="AA190" s="25" t="str">
        <f t="shared" si="9"/>
        <v>Ugnė Paurytė</v>
      </c>
    </row>
    <row r="191" spans="1:27" x14ac:dyDescent="0.25">
      <c r="A191" s="144" t="s">
        <v>966</v>
      </c>
      <c r="B191" s="144" t="s">
        <v>1190</v>
      </c>
      <c r="C191" s="121">
        <v>33042</v>
      </c>
      <c r="D191" s="144">
        <v>9</v>
      </c>
      <c r="E191" s="109">
        <v>4</v>
      </c>
      <c r="F191" s="144">
        <v>303</v>
      </c>
      <c r="H191" s="145" t="s">
        <v>1173</v>
      </c>
      <c r="I191" s="144" t="s">
        <v>67</v>
      </c>
      <c r="J191" s="144" t="s">
        <v>8</v>
      </c>
      <c r="K191" s="144" t="s">
        <v>710</v>
      </c>
      <c r="M191" s="131">
        <v>15</v>
      </c>
      <c r="N191" s="146">
        <v>3.4759259259259261E-3</v>
      </c>
      <c r="O191" s="105">
        <v>1.7379629629629631E-3</v>
      </c>
      <c r="P191" s="146">
        <v>7.4687499999999971E-4</v>
      </c>
      <c r="Q191" s="131">
        <v>4</v>
      </c>
      <c r="R191" s="146">
        <v>1.2233333333333336E-2</v>
      </c>
      <c r="S191" s="132">
        <v>34.059945504087182</v>
      </c>
      <c r="T191" s="146">
        <v>3.5046296296296214E-4</v>
      </c>
      <c r="U191" s="131">
        <v>11</v>
      </c>
      <c r="V191" s="146">
        <v>8.6070601851851829E-3</v>
      </c>
      <c r="W191" s="105">
        <v>3.442824074074073E-3</v>
      </c>
      <c r="X191" s="105">
        <v>2.5413657407407406E-2</v>
      </c>
      <c r="Y191" s="111">
        <f t="shared" si="8"/>
        <v>643</v>
      </c>
      <c r="Z191" s="25"/>
      <c r="AA191" s="25" t="str">
        <f t="shared" si="9"/>
        <v>Darius Borisas</v>
      </c>
    </row>
    <row r="192" spans="1:27" x14ac:dyDescent="0.25">
      <c r="A192" s="144" t="s">
        <v>1201</v>
      </c>
      <c r="B192" s="144" t="s">
        <v>1202</v>
      </c>
      <c r="C192" s="121">
        <v>28767</v>
      </c>
      <c r="D192" s="144">
        <v>10</v>
      </c>
      <c r="E192" s="109">
        <v>5</v>
      </c>
      <c r="F192" s="144">
        <v>318</v>
      </c>
      <c r="H192" s="145" t="s">
        <v>1173</v>
      </c>
      <c r="I192" s="144" t="s">
        <v>67</v>
      </c>
      <c r="J192" s="144" t="s">
        <v>106</v>
      </c>
      <c r="K192" s="144" t="s">
        <v>710</v>
      </c>
      <c r="M192" s="131">
        <v>17</v>
      </c>
      <c r="N192" s="146">
        <v>3.6929398148148151E-3</v>
      </c>
      <c r="O192" s="105">
        <v>1.8464699074074076E-3</v>
      </c>
      <c r="P192" s="146">
        <v>6.7635416666666668E-4</v>
      </c>
      <c r="Q192" s="131">
        <v>7</v>
      </c>
      <c r="R192" s="146">
        <v>1.2877037037037034E-2</v>
      </c>
      <c r="S192" s="132">
        <v>32.357340082834796</v>
      </c>
      <c r="T192" s="146">
        <v>2.7539351851852203E-4</v>
      </c>
      <c r="U192" s="131">
        <v>9</v>
      </c>
      <c r="V192" s="146">
        <v>8.5004629629629631E-3</v>
      </c>
      <c r="W192" s="105">
        <v>3.4001851851851853E-3</v>
      </c>
      <c r="X192" s="105">
        <v>2.6022187500000002E-2</v>
      </c>
      <c r="Y192" s="111">
        <f t="shared" si="8"/>
        <v>628</v>
      </c>
      <c r="Z192" s="25"/>
      <c r="AA192" s="25" t="str">
        <f t="shared" si="9"/>
        <v>Irmantas Kubilius</v>
      </c>
    </row>
    <row r="193" spans="1:27" x14ac:dyDescent="0.25">
      <c r="A193" s="144" t="s">
        <v>1192</v>
      </c>
      <c r="B193" s="144" t="s">
        <v>1193</v>
      </c>
      <c r="C193" s="121">
        <v>38153</v>
      </c>
      <c r="D193" s="144">
        <v>11</v>
      </c>
      <c r="E193" s="109">
        <v>2</v>
      </c>
      <c r="F193" s="144">
        <v>329</v>
      </c>
      <c r="H193" s="145" t="s">
        <v>1195</v>
      </c>
      <c r="I193" s="144" t="s">
        <v>71</v>
      </c>
      <c r="J193" s="144" t="s">
        <v>32</v>
      </c>
      <c r="K193" s="144" t="s">
        <v>31</v>
      </c>
      <c r="M193" s="131">
        <v>3</v>
      </c>
      <c r="N193" s="146">
        <v>2.5477662037037036E-3</v>
      </c>
      <c r="O193" s="105">
        <v>1.2738831018518518E-3</v>
      </c>
      <c r="P193" s="146">
        <v>3.8594907407407415E-4</v>
      </c>
      <c r="Q193" s="131">
        <v>19</v>
      </c>
      <c r="R193" s="146">
        <v>1.4342314814814816E-2</v>
      </c>
      <c r="S193" s="132">
        <v>29.051563296900518</v>
      </c>
      <c r="T193" s="146">
        <v>2.1914351851851782E-4</v>
      </c>
      <c r="U193" s="131">
        <v>10</v>
      </c>
      <c r="V193" s="146">
        <v>8.5295601851851852E-3</v>
      </c>
      <c r="W193" s="105">
        <v>3.4118240740740741E-3</v>
      </c>
      <c r="X193" s="105">
        <v>2.6024733796296298E-2</v>
      </c>
      <c r="Y193" s="111">
        <f t="shared" si="8"/>
        <v>628</v>
      </c>
      <c r="Z193" s="25"/>
      <c r="AA193" s="25" t="str">
        <f t="shared" si="9"/>
        <v>Brigita Šniukštaitė</v>
      </c>
    </row>
    <row r="194" spans="1:27" x14ac:dyDescent="0.25">
      <c r="A194" s="144" t="s">
        <v>1015</v>
      </c>
      <c r="B194" s="144" t="s">
        <v>1199</v>
      </c>
      <c r="C194" s="121">
        <v>37788</v>
      </c>
      <c r="D194" s="144">
        <v>12</v>
      </c>
      <c r="E194" s="109">
        <v>3</v>
      </c>
      <c r="F194" s="144">
        <v>311</v>
      </c>
      <c r="H194" s="145" t="s">
        <v>1186</v>
      </c>
      <c r="I194" s="144" t="s">
        <v>67</v>
      </c>
      <c r="J194" s="144" t="s">
        <v>32</v>
      </c>
      <c r="K194" s="144" t="s">
        <v>31</v>
      </c>
      <c r="M194" s="131">
        <v>6</v>
      </c>
      <c r="N194" s="146">
        <v>2.8496527777777778E-3</v>
      </c>
      <c r="O194" s="105">
        <v>1.4248263888888889E-3</v>
      </c>
      <c r="P194" s="146">
        <v>5.5636574074074052E-4</v>
      </c>
      <c r="Q194" s="131">
        <v>17</v>
      </c>
      <c r="R194" s="146">
        <v>1.4044062500000001E-2</v>
      </c>
      <c r="S194" s="132">
        <v>29.668528366821683</v>
      </c>
      <c r="T194" s="146">
        <v>1.780787037037046E-4</v>
      </c>
      <c r="U194" s="131">
        <v>14</v>
      </c>
      <c r="V194" s="146">
        <v>8.7701388888888863E-3</v>
      </c>
      <c r="W194" s="105">
        <v>3.5080555555555546E-3</v>
      </c>
      <c r="X194" s="105">
        <v>2.639829861111111E-2</v>
      </c>
      <c r="Y194" s="111">
        <f t="shared" si="8"/>
        <v>619</v>
      </c>
      <c r="Z194" s="25"/>
      <c r="AA194" s="25" t="str">
        <f t="shared" si="9"/>
        <v>Titas Jakštas</v>
      </c>
    </row>
    <row r="195" spans="1:27" x14ac:dyDescent="0.25">
      <c r="A195" s="144" t="s">
        <v>938</v>
      </c>
      <c r="B195" s="144" t="s">
        <v>1685</v>
      </c>
      <c r="C195" s="121">
        <v>29706</v>
      </c>
      <c r="D195" s="144">
        <v>13</v>
      </c>
      <c r="E195" s="109">
        <v>6</v>
      </c>
      <c r="F195" s="144">
        <v>330</v>
      </c>
      <c r="H195" s="145" t="s">
        <v>1173</v>
      </c>
      <c r="I195" s="144" t="s">
        <v>67</v>
      </c>
      <c r="J195" s="144" t="s">
        <v>106</v>
      </c>
      <c r="K195" s="144" t="s">
        <v>710</v>
      </c>
      <c r="M195" s="131">
        <v>13</v>
      </c>
      <c r="N195" s="146">
        <v>3.3577893518518518E-3</v>
      </c>
      <c r="O195" s="105">
        <v>1.6788946759259259E-3</v>
      </c>
      <c r="P195" s="146">
        <v>1.0540972222222223E-3</v>
      </c>
      <c r="Q195" s="131">
        <v>14</v>
      </c>
      <c r="R195" s="146">
        <v>1.3631712962962964E-2</v>
      </c>
      <c r="S195" s="132">
        <v>30.565980064188558</v>
      </c>
      <c r="T195" s="146">
        <v>2.7349537037037186E-4</v>
      </c>
      <c r="U195" s="131">
        <v>13</v>
      </c>
      <c r="V195" s="146">
        <v>8.6673958333333342E-3</v>
      </c>
      <c r="W195" s="105">
        <v>3.4669583333333336E-3</v>
      </c>
      <c r="X195" s="105">
        <v>2.6984490740740743E-2</v>
      </c>
      <c r="Y195" s="111">
        <f t="shared" si="8"/>
        <v>606</v>
      </c>
      <c r="Z195" s="25"/>
      <c r="AA195" s="25" t="str">
        <f t="shared" si="9"/>
        <v>Rolandas Urbanavičius</v>
      </c>
    </row>
    <row r="196" spans="1:27" x14ac:dyDescent="0.25">
      <c r="A196" s="144" t="s">
        <v>1013</v>
      </c>
      <c r="B196" s="144" t="s">
        <v>1686</v>
      </c>
      <c r="C196" s="121">
        <v>33883</v>
      </c>
      <c r="D196" s="144">
        <v>14</v>
      </c>
      <c r="E196" s="109">
        <v>7</v>
      </c>
      <c r="F196" s="144">
        <v>307</v>
      </c>
      <c r="H196" s="145" t="s">
        <v>1173</v>
      </c>
      <c r="I196" s="144" t="s">
        <v>67</v>
      </c>
      <c r="J196" s="144" t="s">
        <v>17</v>
      </c>
      <c r="K196" s="144" t="s">
        <v>1687</v>
      </c>
      <c r="M196" s="131">
        <v>16</v>
      </c>
      <c r="N196" s="146">
        <v>3.6476504629629632E-3</v>
      </c>
      <c r="O196" s="105">
        <v>1.8238252314814818E-3</v>
      </c>
      <c r="P196" s="146">
        <v>6.6843750000000019E-4</v>
      </c>
      <c r="Q196" s="131">
        <v>10</v>
      </c>
      <c r="R196" s="146">
        <v>1.3273414351851854E-2</v>
      </c>
      <c r="S196" s="132">
        <v>31.391069066455756</v>
      </c>
      <c r="T196" s="146">
        <v>2.0270833333332905E-4</v>
      </c>
      <c r="U196" s="131">
        <v>20</v>
      </c>
      <c r="V196" s="146">
        <v>9.4756134259259307E-3</v>
      </c>
      <c r="W196" s="105">
        <v>3.7902453703703722E-3</v>
      </c>
      <c r="X196" s="105">
        <v>2.7267824074074076E-2</v>
      </c>
      <c r="Y196" s="111">
        <f t="shared" si="8"/>
        <v>599</v>
      </c>
      <c r="Z196" s="25"/>
      <c r="AA196" s="25" t="str">
        <f t="shared" si="9"/>
        <v>Mantas Daskevicius</v>
      </c>
    </row>
    <row r="197" spans="1:27" x14ac:dyDescent="0.25">
      <c r="A197" s="144" t="s">
        <v>1126</v>
      </c>
      <c r="B197" s="144" t="s">
        <v>1127</v>
      </c>
      <c r="C197" s="121">
        <v>30584</v>
      </c>
      <c r="D197" s="144">
        <v>15</v>
      </c>
      <c r="E197" s="109">
        <v>1</v>
      </c>
      <c r="F197" s="144">
        <v>328</v>
      </c>
      <c r="H197" s="145" t="s">
        <v>1214</v>
      </c>
      <c r="I197" s="144" t="s">
        <v>71</v>
      </c>
      <c r="J197" s="144" t="s">
        <v>8</v>
      </c>
      <c r="K197" s="144" t="s">
        <v>710</v>
      </c>
      <c r="M197" s="131">
        <v>8</v>
      </c>
      <c r="N197" s="146">
        <v>2.9262731481481483E-3</v>
      </c>
      <c r="O197" s="105">
        <v>1.4631365740740742E-3</v>
      </c>
      <c r="P197" s="146">
        <v>6.5034722222222187E-4</v>
      </c>
      <c r="Q197" s="131">
        <v>15</v>
      </c>
      <c r="R197" s="146">
        <v>1.3734571759259259E-2</v>
      </c>
      <c r="S197" s="132">
        <v>30.337070130036484</v>
      </c>
      <c r="T197" s="146">
        <v>6.0921296296296071E-4</v>
      </c>
      <c r="U197" s="131">
        <v>19</v>
      </c>
      <c r="V197" s="146">
        <v>9.3639351851851869E-3</v>
      </c>
      <c r="W197" s="105">
        <v>3.7455740740740748E-3</v>
      </c>
      <c r="X197" s="105">
        <v>2.7284340277777777E-2</v>
      </c>
      <c r="Y197" s="111">
        <f t="shared" si="8"/>
        <v>599</v>
      </c>
      <c r="Z197" s="25"/>
      <c r="AA197" s="25" t="str">
        <f t="shared" si="9"/>
        <v>Sigita Šidlauskienė</v>
      </c>
    </row>
    <row r="198" spans="1:27" x14ac:dyDescent="0.25">
      <c r="A198" s="144" t="s">
        <v>1688</v>
      </c>
      <c r="B198" s="144" t="s">
        <v>1689</v>
      </c>
      <c r="C198" s="121">
        <v>31940</v>
      </c>
      <c r="D198" s="144">
        <v>16</v>
      </c>
      <c r="E198" s="109">
        <v>8</v>
      </c>
      <c r="F198" s="144">
        <v>326</v>
      </c>
      <c r="H198" s="145" t="s">
        <v>1173</v>
      </c>
      <c r="I198" s="144" t="s">
        <v>67</v>
      </c>
      <c r="J198" s="144" t="s">
        <v>8</v>
      </c>
      <c r="K198" s="144" t="s">
        <v>864</v>
      </c>
      <c r="M198" s="131">
        <v>18</v>
      </c>
      <c r="N198" s="146">
        <v>3.7257291666666667E-3</v>
      </c>
      <c r="O198" s="105">
        <v>1.8628645833333333E-3</v>
      </c>
      <c r="P198" s="146">
        <v>1.2964930555555555E-3</v>
      </c>
      <c r="Q198" s="131">
        <v>11</v>
      </c>
      <c r="R198" s="146">
        <v>1.3375937499999997E-2</v>
      </c>
      <c r="S198" s="132">
        <v>31.15046453130233</v>
      </c>
      <c r="T198" s="146">
        <v>3.5083333333333494E-4</v>
      </c>
      <c r="U198" s="131">
        <v>16</v>
      </c>
      <c r="V198" s="146">
        <v>8.9197569444444472E-3</v>
      </c>
      <c r="W198" s="105">
        <v>3.5679027777777788E-3</v>
      </c>
      <c r="X198" s="105">
        <v>2.7668750000000002E-2</v>
      </c>
      <c r="Y198" s="111">
        <f t="shared" si="8"/>
        <v>591</v>
      </c>
      <c r="Z198" s="25"/>
      <c r="AA198" s="25" t="str">
        <f t="shared" si="9"/>
        <v>Marco Rosello</v>
      </c>
    </row>
    <row r="199" spans="1:27" x14ac:dyDescent="0.25">
      <c r="A199" s="144" t="s">
        <v>1123</v>
      </c>
      <c r="B199" s="144" t="s">
        <v>1690</v>
      </c>
      <c r="C199" s="121">
        <v>27015</v>
      </c>
      <c r="D199" s="144">
        <v>17</v>
      </c>
      <c r="E199" s="109">
        <v>9</v>
      </c>
      <c r="F199" s="144">
        <v>334</v>
      </c>
      <c r="H199" s="145" t="s">
        <v>1173</v>
      </c>
      <c r="I199" s="144" t="s">
        <v>67</v>
      </c>
      <c r="J199" s="144" t="s">
        <v>8</v>
      </c>
      <c r="K199" s="144" t="s">
        <v>864</v>
      </c>
      <c r="M199" s="131">
        <v>21</v>
      </c>
      <c r="N199" s="146">
        <v>4.0761921296296301E-3</v>
      </c>
      <c r="O199" s="105">
        <v>2.0380960648148151E-3</v>
      </c>
      <c r="P199" s="146">
        <v>1.2436805555555552E-3</v>
      </c>
      <c r="Q199" s="131">
        <v>16</v>
      </c>
      <c r="R199" s="146">
        <v>1.3804745370370367E-2</v>
      </c>
      <c r="S199" s="132">
        <v>30.182857813587326</v>
      </c>
      <c r="T199" s="146">
        <v>5.0840277777778123E-4</v>
      </c>
      <c r="U199" s="131">
        <v>15</v>
      </c>
      <c r="V199" s="146">
        <v>8.8059027777777771E-3</v>
      </c>
      <c r="W199" s="105">
        <v>3.5223611111111107E-3</v>
      </c>
      <c r="X199" s="105">
        <v>2.8438923611111111E-2</v>
      </c>
      <c r="Y199" s="111">
        <f t="shared" si="8"/>
        <v>575</v>
      </c>
      <c r="Z199" s="25"/>
      <c r="AA199" s="25" t="str">
        <f t="shared" si="9"/>
        <v>Gintautas Biekša</v>
      </c>
    </row>
    <row r="200" spans="1:27" x14ac:dyDescent="0.25">
      <c r="A200" s="144" t="s">
        <v>952</v>
      </c>
      <c r="B200" s="144" t="s">
        <v>1691</v>
      </c>
      <c r="C200" s="121">
        <v>31964</v>
      </c>
      <c r="D200" s="144">
        <v>18</v>
      </c>
      <c r="E200" s="109">
        <v>10</v>
      </c>
      <c r="F200" s="144">
        <v>308</v>
      </c>
      <c r="H200" s="145" t="s">
        <v>1173</v>
      </c>
      <c r="I200" s="144" t="s">
        <v>67</v>
      </c>
      <c r="J200" s="144" t="s">
        <v>8</v>
      </c>
      <c r="K200" s="144" t="s">
        <v>879</v>
      </c>
      <c r="M200" s="131">
        <v>12</v>
      </c>
      <c r="N200" s="146">
        <v>3.3452893518518523E-3</v>
      </c>
      <c r="O200" s="105">
        <v>1.6726446759259262E-3</v>
      </c>
      <c r="P200" s="146">
        <v>1.5065624999999988E-3</v>
      </c>
      <c r="Q200" s="131">
        <v>18</v>
      </c>
      <c r="R200" s="146">
        <v>1.4204131944444445E-2</v>
      </c>
      <c r="S200" s="132">
        <v>29.334187284118716</v>
      </c>
      <c r="T200" s="146">
        <v>5.4069444444444781E-4</v>
      </c>
      <c r="U200" s="131">
        <v>18</v>
      </c>
      <c r="V200" s="146">
        <v>9.2212962962962934E-3</v>
      </c>
      <c r="W200" s="105">
        <v>3.6885185185185172E-3</v>
      </c>
      <c r="X200" s="105">
        <v>2.8817974537037036E-2</v>
      </c>
      <c r="Y200" s="111">
        <f t="shared" si="8"/>
        <v>567</v>
      </c>
      <c r="Z200" s="25"/>
      <c r="AA200" s="25" t="str">
        <f t="shared" si="9"/>
        <v>Edvinas Greičius</v>
      </c>
    </row>
    <row r="201" spans="1:27" x14ac:dyDescent="0.25">
      <c r="A201" s="144" t="s">
        <v>1227</v>
      </c>
      <c r="B201" s="144" t="s">
        <v>1228</v>
      </c>
      <c r="C201" s="121">
        <v>29281</v>
      </c>
      <c r="D201" s="144">
        <v>19</v>
      </c>
      <c r="E201" s="109">
        <v>11</v>
      </c>
      <c r="F201" s="144">
        <v>309</v>
      </c>
      <c r="H201" s="145" t="s">
        <v>1173</v>
      </c>
      <c r="I201" s="144" t="s">
        <v>67</v>
      </c>
      <c r="J201" s="144" t="s">
        <v>8</v>
      </c>
      <c r="K201" s="144" t="s">
        <v>710</v>
      </c>
      <c r="M201" s="131">
        <v>19</v>
      </c>
      <c r="N201" s="146">
        <v>3.8837615740740738E-3</v>
      </c>
      <c r="O201" s="105">
        <v>1.9418807870370369E-3</v>
      </c>
      <c r="P201" s="146">
        <v>1.0906944444444449E-3</v>
      </c>
      <c r="Q201" s="131">
        <v>13</v>
      </c>
      <c r="R201" s="146">
        <v>1.3533530092592592E-2</v>
      </c>
      <c r="S201" s="132">
        <v>30.787729721362492</v>
      </c>
      <c r="T201" s="146">
        <v>3.4656249999999791E-4</v>
      </c>
      <c r="U201" s="131">
        <v>25</v>
      </c>
      <c r="V201" s="146">
        <v>1.0195254629629634E-2</v>
      </c>
      <c r="W201" s="105">
        <v>4.0781018518518536E-3</v>
      </c>
      <c r="X201" s="105">
        <v>2.9049803240740742E-2</v>
      </c>
      <c r="Y201" s="111">
        <f t="shared" si="8"/>
        <v>563</v>
      </c>
      <c r="Z201" s="25"/>
      <c r="AA201" s="25" t="str">
        <f t="shared" si="9"/>
        <v>Romualdas Griskevicius</v>
      </c>
    </row>
    <row r="202" spans="1:27" x14ac:dyDescent="0.25">
      <c r="A202" s="144" t="s">
        <v>925</v>
      </c>
      <c r="B202" s="144" t="s">
        <v>1692</v>
      </c>
      <c r="C202" s="121">
        <v>33889</v>
      </c>
      <c r="D202" s="144">
        <v>20</v>
      </c>
      <c r="E202" s="109">
        <v>12</v>
      </c>
      <c r="F202" s="144">
        <v>305</v>
      </c>
      <c r="H202" s="145" t="s">
        <v>1173</v>
      </c>
      <c r="I202" s="144" t="s">
        <v>67</v>
      </c>
      <c r="J202" s="144" t="s">
        <v>1693</v>
      </c>
      <c r="K202" s="144" t="s">
        <v>1694</v>
      </c>
      <c r="M202" s="131">
        <v>23</v>
      </c>
      <c r="N202" s="146">
        <v>4.1149305555555548E-3</v>
      </c>
      <c r="O202" s="105">
        <v>2.0574652777777774E-3</v>
      </c>
      <c r="P202" s="146">
        <v>1.198738425925926E-3</v>
      </c>
      <c r="Q202" s="131">
        <v>24</v>
      </c>
      <c r="R202" s="146">
        <v>1.510215277777778E-2</v>
      </c>
      <c r="S202" s="132">
        <v>27.589885547958115</v>
      </c>
      <c r="T202" s="146">
        <v>2.8603009259258946E-4</v>
      </c>
      <c r="U202" s="131">
        <v>12</v>
      </c>
      <c r="V202" s="146">
        <v>8.6290856481481513E-3</v>
      </c>
      <c r="W202" s="105">
        <v>3.4516342592592606E-3</v>
      </c>
      <c r="X202" s="105">
        <v>2.9330937500000001E-2</v>
      </c>
      <c r="Y202" s="111">
        <f t="shared" si="8"/>
        <v>557</v>
      </c>
      <c r="Z202" s="25"/>
      <c r="AA202" s="25" t="str">
        <f t="shared" si="9"/>
        <v>Egidijus Dabulskis</v>
      </c>
    </row>
    <row r="203" spans="1:27" x14ac:dyDescent="0.25">
      <c r="A203" s="144" t="s">
        <v>903</v>
      </c>
      <c r="B203" s="144" t="s">
        <v>1020</v>
      </c>
      <c r="C203" s="121">
        <v>38859</v>
      </c>
      <c r="D203" s="144">
        <v>21</v>
      </c>
      <c r="E203" s="109">
        <v>3</v>
      </c>
      <c r="F203" s="144">
        <v>324</v>
      </c>
      <c r="H203" s="145" t="s">
        <v>1182</v>
      </c>
      <c r="I203" s="144" t="s">
        <v>67</v>
      </c>
      <c r="J203" s="144" t="s">
        <v>32</v>
      </c>
      <c r="K203" s="144" t="s">
        <v>31</v>
      </c>
      <c r="M203" s="131">
        <v>20</v>
      </c>
      <c r="N203" s="146">
        <v>3.9804398148148143E-3</v>
      </c>
      <c r="O203" s="105">
        <v>1.9902199074074071E-3</v>
      </c>
      <c r="P203" s="146">
        <v>7.1327546296296417E-4</v>
      </c>
      <c r="Q203" s="131">
        <v>21</v>
      </c>
      <c r="R203" s="146">
        <v>1.4984525462962962E-2</v>
      </c>
      <c r="S203" s="132">
        <v>27.806463921499262</v>
      </c>
      <c r="T203" s="146">
        <v>4.5783564814814992E-4</v>
      </c>
      <c r="U203" s="131">
        <v>21</v>
      </c>
      <c r="V203" s="146">
        <v>9.6372685185185172E-3</v>
      </c>
      <c r="W203" s="105">
        <v>3.8549074074074067E-3</v>
      </c>
      <c r="X203" s="105">
        <v>2.9773344907407406E-2</v>
      </c>
      <c r="Y203" s="111">
        <f t="shared" si="8"/>
        <v>549</v>
      </c>
      <c r="Z203" s="25"/>
      <c r="AA203" s="25" t="str">
        <f t="shared" si="9"/>
        <v>Domas Prokopavičius</v>
      </c>
    </row>
    <row r="204" spans="1:27" x14ac:dyDescent="0.25">
      <c r="A204" s="144" t="s">
        <v>894</v>
      </c>
      <c r="B204" s="144" t="s">
        <v>1695</v>
      </c>
      <c r="C204" s="121">
        <v>12097</v>
      </c>
      <c r="D204" s="144">
        <v>22</v>
      </c>
      <c r="E204" s="109">
        <v>13</v>
      </c>
      <c r="F204" s="144">
        <v>333</v>
      </c>
      <c r="H204" s="145" t="s">
        <v>1173</v>
      </c>
      <c r="I204" s="144" t="s">
        <v>67</v>
      </c>
      <c r="J204" s="144" t="s">
        <v>80</v>
      </c>
      <c r="K204" s="144" t="s">
        <v>864</v>
      </c>
      <c r="M204" s="131">
        <v>24</v>
      </c>
      <c r="N204" s="146">
        <v>4.1998842592592591E-3</v>
      </c>
      <c r="O204" s="105">
        <v>2.0999421296296296E-3</v>
      </c>
      <c r="P204" s="146">
        <v>1.1396990740740751E-3</v>
      </c>
      <c r="Q204" s="131">
        <v>23</v>
      </c>
      <c r="R204" s="146">
        <v>1.5063229166666667E-2</v>
      </c>
      <c r="S204" s="132">
        <v>27.661178227886612</v>
      </c>
      <c r="T204" s="146">
        <v>4.0216435185184973E-4</v>
      </c>
      <c r="U204" s="131">
        <v>17</v>
      </c>
      <c r="V204" s="146">
        <v>8.987731481481482E-3</v>
      </c>
      <c r="W204" s="105">
        <v>3.5950925925925929E-3</v>
      </c>
      <c r="X204" s="105">
        <v>2.9792708333333334E-2</v>
      </c>
      <c r="Y204" s="111">
        <f t="shared" si="8"/>
        <v>549</v>
      </c>
      <c r="Z204" s="25"/>
      <c r="AA204" s="25" t="str">
        <f t="shared" si="9"/>
        <v>Justas Bučnys</v>
      </c>
    </row>
    <row r="205" spans="1:27" x14ac:dyDescent="0.25">
      <c r="A205" s="144" t="s">
        <v>1235</v>
      </c>
      <c r="B205" s="144" t="s">
        <v>1236</v>
      </c>
      <c r="C205" s="121">
        <v>34201</v>
      </c>
      <c r="D205" s="144">
        <v>23</v>
      </c>
      <c r="E205" s="109">
        <v>2</v>
      </c>
      <c r="F205" s="144">
        <v>317</v>
      </c>
      <c r="H205" s="145" t="s">
        <v>1214</v>
      </c>
      <c r="I205" s="144" t="s">
        <v>71</v>
      </c>
      <c r="J205" s="144" t="s">
        <v>8</v>
      </c>
      <c r="K205" s="144" t="s">
        <v>872</v>
      </c>
      <c r="M205" s="131">
        <v>22</v>
      </c>
      <c r="N205" s="146">
        <v>4.1123495370370376E-3</v>
      </c>
      <c r="O205" s="105">
        <v>2.0561747685185188E-3</v>
      </c>
      <c r="P205" s="146">
        <v>1.7879629629629626E-3</v>
      </c>
      <c r="Q205" s="131">
        <v>20</v>
      </c>
      <c r="R205" s="146">
        <v>1.4488923611111107E-2</v>
      </c>
      <c r="S205" s="132">
        <v>28.757599794862465</v>
      </c>
      <c r="T205" s="146">
        <v>6.535069444444444E-4</v>
      </c>
      <c r="U205" s="131">
        <v>22</v>
      </c>
      <c r="V205" s="146">
        <v>9.815821759259262E-3</v>
      </c>
      <c r="W205" s="105">
        <v>3.9263287037037044E-3</v>
      </c>
      <c r="X205" s="105">
        <v>3.0858564814814814E-2</v>
      </c>
      <c r="Y205" s="111">
        <f t="shared" si="8"/>
        <v>530</v>
      </c>
      <c r="Z205" s="25"/>
      <c r="AA205" s="25" t="str">
        <f t="shared" si="9"/>
        <v>Neringa Kriščiūnienė</v>
      </c>
    </row>
    <row r="206" spans="1:27" x14ac:dyDescent="0.25">
      <c r="A206" s="144" t="s">
        <v>1696</v>
      </c>
      <c r="B206" s="144" t="s">
        <v>1697</v>
      </c>
      <c r="C206" s="121">
        <v>28972</v>
      </c>
      <c r="D206" s="144">
        <v>24</v>
      </c>
      <c r="E206" s="109">
        <v>3</v>
      </c>
      <c r="F206" s="144">
        <v>316</v>
      </c>
      <c r="H206" s="145" t="s">
        <v>1214</v>
      </c>
      <c r="I206" s="144" t="s">
        <v>71</v>
      </c>
      <c r="J206" s="144" t="s">
        <v>8</v>
      </c>
      <c r="K206" s="144" t="s">
        <v>864</v>
      </c>
      <c r="M206" s="131">
        <v>26</v>
      </c>
      <c r="N206" s="146">
        <v>5.1445601851851852E-3</v>
      </c>
      <c r="O206" s="105">
        <v>2.5722800925925926E-3</v>
      </c>
      <c r="P206" s="146">
        <v>1.9354976851851859E-3</v>
      </c>
      <c r="Q206" s="131">
        <v>22</v>
      </c>
      <c r="R206" s="146">
        <v>1.505127314814815E-2</v>
      </c>
      <c r="S206" s="132">
        <v>27.68315095776012</v>
      </c>
      <c r="T206" s="146">
        <v>1.0041666666666671E-3</v>
      </c>
      <c r="U206" s="131">
        <v>23</v>
      </c>
      <c r="V206" s="146">
        <v>1.0016203703703704E-2</v>
      </c>
      <c r="W206" s="105">
        <v>4.0064814814814815E-3</v>
      </c>
      <c r="X206" s="105">
        <v>3.3151701388888892E-2</v>
      </c>
      <c r="Y206" s="111">
        <f t="shared" si="8"/>
        <v>493</v>
      </c>
      <c r="Z206" s="25"/>
      <c r="AA206" s="25" t="str">
        <f t="shared" si="9"/>
        <v>Lilija Komolenkova</v>
      </c>
    </row>
    <row r="207" spans="1:27" x14ac:dyDescent="0.25">
      <c r="A207" s="144" t="s">
        <v>1698</v>
      </c>
      <c r="B207" s="144" t="s">
        <v>1699</v>
      </c>
      <c r="C207" s="121">
        <v>36132</v>
      </c>
      <c r="D207" s="144">
        <v>25</v>
      </c>
      <c r="E207" s="109">
        <v>14</v>
      </c>
      <c r="F207" s="144">
        <v>304</v>
      </c>
      <c r="H207" s="145" t="s">
        <v>1173</v>
      </c>
      <c r="I207" s="144" t="s">
        <v>67</v>
      </c>
      <c r="J207" s="144" t="s">
        <v>80</v>
      </c>
      <c r="K207" s="144" t="s">
        <v>1700</v>
      </c>
      <c r="M207" s="131">
        <v>25</v>
      </c>
      <c r="N207" s="146">
        <v>4.7049768518518517E-3</v>
      </c>
      <c r="O207" s="105">
        <v>2.3524884259259258E-3</v>
      </c>
      <c r="P207" s="146">
        <v>1.3233796296296301E-3</v>
      </c>
      <c r="Q207" s="131">
        <v>26</v>
      </c>
      <c r="R207" s="146">
        <v>1.9020451388888887E-2</v>
      </c>
      <c r="S207" s="132">
        <v>21.906244922771361</v>
      </c>
      <c r="T207" s="146">
        <v>3.7850694444444694E-4</v>
      </c>
      <c r="U207" s="131">
        <v>24</v>
      </c>
      <c r="V207" s="146">
        <v>1.0086886574074073E-2</v>
      </c>
      <c r="W207" s="105">
        <v>4.0347546296296295E-3</v>
      </c>
      <c r="X207" s="105">
        <v>3.5514201388888889E-2</v>
      </c>
      <c r="Y207" s="111">
        <f t="shared" si="8"/>
        <v>460</v>
      </c>
      <c r="Z207" s="25"/>
      <c r="AA207" s="25" t="str">
        <f t="shared" si="9"/>
        <v>Aidas Čerauskas</v>
      </c>
    </row>
    <row r="208" spans="1:27" x14ac:dyDescent="0.25">
      <c r="A208" s="144" t="s">
        <v>1701</v>
      </c>
      <c r="B208" s="144" t="s">
        <v>1702</v>
      </c>
      <c r="C208" s="121">
        <v>31815</v>
      </c>
      <c r="D208" s="144">
        <v>26</v>
      </c>
      <c r="E208" s="109">
        <v>4</v>
      </c>
      <c r="F208" s="144">
        <v>319</v>
      </c>
      <c r="H208" s="145" t="s">
        <v>1214</v>
      </c>
      <c r="I208" s="144" t="s">
        <v>71</v>
      </c>
      <c r="J208" s="144" t="s">
        <v>17</v>
      </c>
      <c r="K208" s="144" t="s">
        <v>864</v>
      </c>
      <c r="M208" s="131">
        <v>28</v>
      </c>
      <c r="N208" s="146">
        <v>6.1259259259259262E-3</v>
      </c>
      <c r="O208" s="105">
        <v>3.0629629629629631E-3</v>
      </c>
      <c r="P208" s="146">
        <v>1.5378819444444441E-3</v>
      </c>
      <c r="Q208" s="131">
        <v>25</v>
      </c>
      <c r="R208" s="146">
        <v>1.68875E-2</v>
      </c>
      <c r="S208" s="132">
        <v>24.67308166790032</v>
      </c>
      <c r="T208" s="146">
        <v>4.2418981481481474E-4</v>
      </c>
      <c r="U208" s="131">
        <v>26</v>
      </c>
      <c r="V208" s="146">
        <v>1.1583796296296293E-2</v>
      </c>
      <c r="W208" s="105">
        <v>4.6335185185185177E-3</v>
      </c>
      <c r="X208" s="105">
        <v>3.6559293981481479E-2</v>
      </c>
      <c r="Y208" s="111">
        <f t="shared" si="8"/>
        <v>447</v>
      </c>
      <c r="Z208" s="25"/>
      <c r="AA208" s="25" t="str">
        <f t="shared" si="9"/>
        <v>Dainora Mačiulienė</v>
      </c>
    </row>
    <row r="209" spans="1:27" x14ac:dyDescent="0.25">
      <c r="A209" s="144" t="s">
        <v>1249</v>
      </c>
      <c r="B209" s="144" t="s">
        <v>1250</v>
      </c>
      <c r="C209" s="121">
        <v>25724</v>
      </c>
      <c r="D209" s="144">
        <v>27</v>
      </c>
      <c r="E209" s="109">
        <v>5</v>
      </c>
      <c r="F209" s="144">
        <v>314</v>
      </c>
      <c r="H209" s="145" t="s">
        <v>1214</v>
      </c>
      <c r="I209" s="144" t="s">
        <v>71</v>
      </c>
      <c r="J209" s="144" t="s">
        <v>106</v>
      </c>
      <c r="K209" s="144" t="s">
        <v>710</v>
      </c>
      <c r="M209" s="131">
        <v>27</v>
      </c>
      <c r="N209" s="146">
        <v>5.1483449074074079E-3</v>
      </c>
      <c r="O209" s="105">
        <v>2.574172453703704E-3</v>
      </c>
      <c r="P209" s="146">
        <v>1.5185532407407405E-3</v>
      </c>
      <c r="Q209" s="131">
        <v>27</v>
      </c>
      <c r="R209" s="146">
        <v>2.1935219907407408E-2</v>
      </c>
      <c r="S209" s="132">
        <v>18.995326622003024</v>
      </c>
      <c r="T209" s="146">
        <v>5.4429398148148067E-4</v>
      </c>
      <c r="U209" s="131">
        <v>27</v>
      </c>
      <c r="V209" s="146">
        <v>1.5283912037037037E-2</v>
      </c>
      <c r="W209" s="105">
        <v>6.1135648148148147E-3</v>
      </c>
      <c r="X209" s="105">
        <v>4.4430324074074073E-2</v>
      </c>
      <c r="Y209" s="111">
        <f t="shared" si="8"/>
        <v>368</v>
      </c>
      <c r="Z209" s="25"/>
      <c r="AA209" s="25" t="str">
        <f t="shared" si="9"/>
        <v>Svajonė Karalukienė</v>
      </c>
    </row>
    <row r="210" spans="1:27" x14ac:dyDescent="0.25">
      <c r="A210" s="144" t="s">
        <v>1216</v>
      </c>
      <c r="B210" s="144" t="s">
        <v>1217</v>
      </c>
      <c r="C210" s="121">
        <v>38484</v>
      </c>
      <c r="D210" s="144">
        <v>28</v>
      </c>
      <c r="E210" s="109">
        <v>3</v>
      </c>
      <c r="F210" s="144">
        <v>302</v>
      </c>
      <c r="H210" s="145" t="s">
        <v>1195</v>
      </c>
      <c r="I210" s="144" t="s">
        <v>71</v>
      </c>
      <c r="J210" s="144" t="s">
        <v>32</v>
      </c>
      <c r="K210" s="144" t="s">
        <v>31</v>
      </c>
      <c r="M210" s="131">
        <v>2</v>
      </c>
      <c r="N210" s="146">
        <v>2.440509259259259E-3</v>
      </c>
      <c r="O210" s="105">
        <v>1.2202546296296295E-3</v>
      </c>
      <c r="P210" s="146">
        <v>3.3587962962962998E-4</v>
      </c>
      <c r="Q210" s="131" t="s">
        <v>28</v>
      </c>
      <c r="R210" s="146" t="s">
        <v>28</v>
      </c>
      <c r="S210" s="132" t="s">
        <v>28</v>
      </c>
      <c r="T210" s="146" t="s">
        <v>28</v>
      </c>
      <c r="U210" s="131" t="s">
        <v>28</v>
      </c>
      <c r="V210" s="146" t="s">
        <v>28</v>
      </c>
      <c r="W210" s="105" t="s">
        <v>28</v>
      </c>
      <c r="X210" s="105" t="s">
        <v>72</v>
      </c>
      <c r="Y210" s="111">
        <f t="shared" si="8"/>
        <v>0</v>
      </c>
      <c r="Z210" s="25"/>
      <c r="AA210" s="25" t="str">
        <f t="shared" si="9"/>
        <v>Deimantė Barzdenytė</v>
      </c>
    </row>
  </sheetData>
  <conditionalFormatting sqref="O3:O97 X3:X97 S3:S97">
    <cfRule type="cellIs" dxfId="18" priority="8" operator="equal">
      <formula>0</formula>
    </cfRule>
  </conditionalFormatting>
  <conditionalFormatting sqref="O95:O96 X95:X96 S95:S96">
    <cfRule type="cellIs" dxfId="17" priority="7" operator="equal">
      <formula>0</formula>
    </cfRule>
  </conditionalFormatting>
  <conditionalFormatting sqref="O102:O176 S102:S176 W102:X176">
    <cfRule type="cellIs" dxfId="16" priority="6" operator="equal">
      <formula>0</formula>
    </cfRule>
  </conditionalFormatting>
  <conditionalFormatting sqref="O183:O210 S183:S210 W183:W210 X182:X210">
    <cfRule type="cellIs" dxfId="15" priority="5" operator="equal">
      <formula>0</formula>
    </cfRule>
  </conditionalFormatting>
  <conditionalFormatting sqref="W182 J182 O182 S182">
    <cfRule type="cellIs" dxfId="14" priority="4" operator="equal">
      <formula>0</formula>
    </cfRule>
  </conditionalFormatting>
  <conditionalFormatting sqref="AA3">
    <cfRule type="duplicateValues" dxfId="13" priority="3"/>
  </conditionalFormatting>
  <conditionalFormatting sqref="AA102">
    <cfRule type="duplicateValues" dxfId="12" priority="2"/>
  </conditionalFormatting>
  <conditionalFormatting sqref="AA182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27F8-90A4-4025-93BA-3B1DF8B0403D}">
  <dimension ref="A2:Z22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Y9" sqref="Y9"/>
    </sheetView>
  </sheetViews>
  <sheetFormatPr defaultRowHeight="15" x14ac:dyDescent="0.25"/>
  <sheetData>
    <row r="2" spans="1:26" x14ac:dyDescent="0.25">
      <c r="A2" t="s">
        <v>1873</v>
      </c>
    </row>
    <row r="3" spans="1:26" x14ac:dyDescent="0.25">
      <c r="A3" s="148" t="s">
        <v>1703</v>
      </c>
      <c r="B3" s="148" t="s">
        <v>1704</v>
      </c>
      <c r="C3" s="149" t="s">
        <v>841</v>
      </c>
      <c r="D3" s="150" t="s">
        <v>842</v>
      </c>
      <c r="E3" s="150" t="s">
        <v>843</v>
      </c>
      <c r="F3" s="150" t="s">
        <v>844</v>
      </c>
      <c r="G3" s="148" t="s">
        <v>1170</v>
      </c>
      <c r="H3" s="151" t="s">
        <v>846</v>
      </c>
      <c r="I3" s="151" t="s">
        <v>847</v>
      </c>
      <c r="J3" s="151" t="s">
        <v>848</v>
      </c>
      <c r="K3" s="152" t="s">
        <v>849</v>
      </c>
      <c r="L3" s="153" t="s">
        <v>850</v>
      </c>
      <c r="M3" s="154" t="s">
        <v>851</v>
      </c>
      <c r="N3" s="154" t="s">
        <v>852</v>
      </c>
      <c r="O3" s="154" t="s">
        <v>853</v>
      </c>
      <c r="P3" s="153" t="s">
        <v>854</v>
      </c>
      <c r="Q3" s="154" t="s">
        <v>855</v>
      </c>
      <c r="R3" s="154" t="s">
        <v>856</v>
      </c>
      <c r="S3" s="154" t="s">
        <v>857</v>
      </c>
      <c r="T3" s="153" t="s">
        <v>858</v>
      </c>
      <c r="U3" s="154" t="s">
        <v>859</v>
      </c>
      <c r="V3" s="154" t="s">
        <v>860</v>
      </c>
      <c r="W3" s="154" t="s">
        <v>861</v>
      </c>
      <c r="X3" s="112" t="s">
        <v>0</v>
      </c>
      <c r="Y3" s="25"/>
      <c r="Z3" s="25"/>
    </row>
    <row r="4" spans="1:26" x14ac:dyDescent="0.25">
      <c r="A4" s="155" t="s">
        <v>862</v>
      </c>
      <c r="B4" s="155" t="s">
        <v>863</v>
      </c>
      <c r="C4" s="149">
        <v>30206</v>
      </c>
      <c r="D4" s="155">
        <v>1</v>
      </c>
      <c r="E4" s="155" t="s">
        <v>864</v>
      </c>
      <c r="F4" s="155">
        <v>1</v>
      </c>
      <c r="G4" s="155">
        <v>18</v>
      </c>
      <c r="H4" s="156" t="s">
        <v>864</v>
      </c>
      <c r="I4" s="155" t="s">
        <v>67</v>
      </c>
      <c r="J4" s="155" t="s">
        <v>76</v>
      </c>
      <c r="K4" s="155" t="s">
        <v>865</v>
      </c>
      <c r="L4" s="157">
        <v>2</v>
      </c>
      <c r="M4" s="158">
        <v>1.6078368055555556E-2</v>
      </c>
      <c r="N4" s="158">
        <v>1.0718912037037036E-3</v>
      </c>
      <c r="O4" s="158">
        <v>1.1852893518518488E-3</v>
      </c>
      <c r="P4" s="157">
        <v>1</v>
      </c>
      <c r="Q4" s="158">
        <v>4.0338773148148155E-2</v>
      </c>
      <c r="R4" s="159">
        <v>41.316741601081112</v>
      </c>
      <c r="S4" s="158">
        <v>3.3276620370370491E-4</v>
      </c>
      <c r="T4" s="157">
        <v>2</v>
      </c>
      <c r="U4" s="158">
        <v>2.664947916666667E-2</v>
      </c>
      <c r="V4" s="158">
        <v>2.664947916666667E-3</v>
      </c>
      <c r="W4" s="160">
        <v>8.4584675925925931E-2</v>
      </c>
      <c r="X4" s="111">
        <f>IFERROR(ROUND($W$4/W4*1000,0),0)</f>
        <v>1000</v>
      </c>
      <c r="Y4" s="25"/>
      <c r="Z4" s="25" t="str">
        <f>A4&amp;" "&amp;B4</f>
        <v>Marijus Butrimavičius</v>
      </c>
    </row>
    <row r="5" spans="1:26" x14ac:dyDescent="0.25">
      <c r="A5" s="155" t="s">
        <v>869</v>
      </c>
      <c r="B5" s="155" t="s">
        <v>870</v>
      </c>
      <c r="C5" s="149">
        <v>30401</v>
      </c>
      <c r="D5" s="155">
        <v>2</v>
      </c>
      <c r="E5" s="155" t="s">
        <v>864</v>
      </c>
      <c r="F5" s="155">
        <v>2</v>
      </c>
      <c r="G5" s="155">
        <v>63</v>
      </c>
      <c r="H5" s="156" t="s">
        <v>864</v>
      </c>
      <c r="I5" s="155" t="s">
        <v>67</v>
      </c>
      <c r="J5" s="155" t="s">
        <v>871</v>
      </c>
      <c r="K5" s="155" t="s">
        <v>872</v>
      </c>
      <c r="L5" s="157">
        <v>1</v>
      </c>
      <c r="M5" s="158">
        <v>1.5725162037037037E-2</v>
      </c>
      <c r="N5" s="158">
        <v>1.0483441358024692E-3</v>
      </c>
      <c r="O5" s="158">
        <v>6.7483796296296389E-4</v>
      </c>
      <c r="P5" s="157">
        <v>2</v>
      </c>
      <c r="Q5" s="158">
        <v>4.3021493055555554E-2</v>
      </c>
      <c r="R5" s="159">
        <v>38.740326015985225</v>
      </c>
      <c r="S5" s="158">
        <v>2.8696759259259214E-4</v>
      </c>
      <c r="T5" s="157">
        <v>5</v>
      </c>
      <c r="U5" s="158">
        <v>2.6959062499999999E-2</v>
      </c>
      <c r="V5" s="158">
        <v>2.69590625E-3</v>
      </c>
      <c r="W5" s="160">
        <v>8.6667523148148143E-2</v>
      </c>
      <c r="X5" s="111">
        <f t="shared" ref="X5:X68" si="0">IFERROR(ROUND($W$4/W5*1000,0),0)</f>
        <v>976</v>
      </c>
      <c r="Y5" s="25"/>
      <c r="Z5" s="25" t="str">
        <f t="shared" ref="Z5:Z68" si="1">A5&amp;" "&amp;B5</f>
        <v>Andrius Murauskas</v>
      </c>
    </row>
    <row r="6" spans="1:26" x14ac:dyDescent="0.25">
      <c r="A6" s="155" t="s">
        <v>866</v>
      </c>
      <c r="B6" s="155" t="s">
        <v>867</v>
      </c>
      <c r="C6" s="149">
        <v>33255</v>
      </c>
      <c r="D6" s="155">
        <v>3</v>
      </c>
      <c r="E6" s="155" t="s">
        <v>864</v>
      </c>
      <c r="F6" s="155">
        <v>3</v>
      </c>
      <c r="G6" s="155">
        <v>68</v>
      </c>
      <c r="H6" s="156" t="s">
        <v>864</v>
      </c>
      <c r="I6" s="155" t="s">
        <v>67</v>
      </c>
      <c r="J6" s="155" t="s">
        <v>8</v>
      </c>
      <c r="K6" s="155" t="s">
        <v>868</v>
      </c>
      <c r="L6" s="157">
        <v>5</v>
      </c>
      <c r="M6" s="158">
        <v>1.695375E-2</v>
      </c>
      <c r="N6" s="158">
        <v>1.13025E-3</v>
      </c>
      <c r="O6" s="158">
        <v>6.7206018518518526E-4</v>
      </c>
      <c r="P6" s="157">
        <v>4</v>
      </c>
      <c r="Q6" s="158">
        <v>4.3418368055555559E-2</v>
      </c>
      <c r="R6" s="159">
        <v>38.386211672767132</v>
      </c>
      <c r="S6" s="158">
        <v>3.1249999999999334E-4</v>
      </c>
      <c r="T6" s="157">
        <v>1</v>
      </c>
      <c r="U6" s="158">
        <v>2.6067372685185185E-2</v>
      </c>
      <c r="V6" s="158">
        <v>2.6067372685185186E-3</v>
      </c>
      <c r="W6" s="160">
        <v>8.7424050925925922E-2</v>
      </c>
      <c r="X6" s="111">
        <f t="shared" si="0"/>
        <v>968</v>
      </c>
      <c r="Y6" s="25"/>
      <c r="Z6" s="25" t="str">
        <f t="shared" si="1"/>
        <v>Gediminas Pajėda</v>
      </c>
    </row>
    <row r="7" spans="1:26" x14ac:dyDescent="0.25">
      <c r="A7" s="155" t="s">
        <v>869</v>
      </c>
      <c r="B7" s="155" t="s">
        <v>878</v>
      </c>
      <c r="C7" s="149">
        <v>30537</v>
      </c>
      <c r="D7" s="155">
        <v>4</v>
      </c>
      <c r="E7" s="155" t="s">
        <v>864</v>
      </c>
      <c r="F7" s="155">
        <v>4</v>
      </c>
      <c r="G7" s="155">
        <v>25</v>
      </c>
      <c r="H7" s="156" t="s">
        <v>864</v>
      </c>
      <c r="I7" s="155" t="s">
        <v>67</v>
      </c>
      <c r="J7" s="155" t="s">
        <v>871</v>
      </c>
      <c r="K7" s="155" t="s">
        <v>879</v>
      </c>
      <c r="L7" s="157">
        <v>13</v>
      </c>
      <c r="M7" s="158">
        <v>1.7695104166666666E-2</v>
      </c>
      <c r="N7" s="158">
        <v>1.1796736111111112E-3</v>
      </c>
      <c r="O7" s="158">
        <v>6.6160879629629729E-4</v>
      </c>
      <c r="P7" s="157">
        <v>10</v>
      </c>
      <c r="Q7" s="158">
        <v>4.5199456018518512E-2</v>
      </c>
      <c r="R7" s="159">
        <v>36.873600115537286</v>
      </c>
      <c r="S7" s="158">
        <v>2.9534722222222809E-4</v>
      </c>
      <c r="T7" s="157">
        <v>4</v>
      </c>
      <c r="U7" s="158">
        <v>2.6763391203703704E-2</v>
      </c>
      <c r="V7" s="158">
        <v>2.6763391203703706E-3</v>
      </c>
      <c r="W7" s="160">
        <v>9.0614907407407408E-2</v>
      </c>
      <c r="X7" s="111">
        <f t="shared" si="0"/>
        <v>933</v>
      </c>
      <c r="Y7" s="25"/>
      <c r="Z7" s="25" t="str">
        <f t="shared" si="1"/>
        <v>Andrius Dapkevičius</v>
      </c>
    </row>
    <row r="8" spans="1:26" x14ac:dyDescent="0.25">
      <c r="A8" s="155" t="s">
        <v>876</v>
      </c>
      <c r="B8" s="155" t="s">
        <v>877</v>
      </c>
      <c r="C8" s="149">
        <v>29747</v>
      </c>
      <c r="D8" s="155">
        <v>5</v>
      </c>
      <c r="E8" s="155" t="s">
        <v>864</v>
      </c>
      <c r="F8" s="155">
        <v>5</v>
      </c>
      <c r="G8" s="155">
        <v>64</v>
      </c>
      <c r="H8" s="156" t="s">
        <v>864</v>
      </c>
      <c r="I8" s="155" t="s">
        <v>67</v>
      </c>
      <c r="J8" s="155" t="s">
        <v>8</v>
      </c>
      <c r="K8" s="155" t="s">
        <v>875</v>
      </c>
      <c r="L8" s="157">
        <v>3</v>
      </c>
      <c r="M8" s="158">
        <v>1.616107638888889E-2</v>
      </c>
      <c r="N8" s="158">
        <v>1.0774050925925927E-3</v>
      </c>
      <c r="O8" s="158">
        <v>1.1194444444444437E-3</v>
      </c>
      <c r="P8" s="157">
        <v>8</v>
      </c>
      <c r="Q8" s="158">
        <v>4.4980046296296296E-2</v>
      </c>
      <c r="R8" s="159">
        <v>37.053467123796665</v>
      </c>
      <c r="S8" s="158">
        <v>3.3446759259259107E-4</v>
      </c>
      <c r="T8" s="157">
        <v>11</v>
      </c>
      <c r="U8" s="158">
        <v>2.8799942129629622E-2</v>
      </c>
      <c r="V8" s="158">
        <v>2.8799942129629622E-3</v>
      </c>
      <c r="W8" s="160">
        <v>9.1394976851851842E-2</v>
      </c>
      <c r="X8" s="111">
        <f t="shared" si="0"/>
        <v>925</v>
      </c>
      <c r="Y8" s="25"/>
      <c r="Z8" s="25" t="str">
        <f t="shared" si="1"/>
        <v>Laurynas Mykolaitis</v>
      </c>
    </row>
    <row r="9" spans="1:26" x14ac:dyDescent="0.25">
      <c r="A9" s="155" t="s">
        <v>882</v>
      </c>
      <c r="B9" s="155" t="s">
        <v>883</v>
      </c>
      <c r="C9" s="149">
        <v>33297</v>
      </c>
      <c r="D9" s="155">
        <v>6</v>
      </c>
      <c r="E9" s="155" t="s">
        <v>864</v>
      </c>
      <c r="F9" s="155">
        <v>6</v>
      </c>
      <c r="G9" s="155">
        <v>31</v>
      </c>
      <c r="H9" s="156" t="s">
        <v>864</v>
      </c>
      <c r="I9" s="155" t="s">
        <v>67</v>
      </c>
      <c r="J9" s="155" t="s">
        <v>17</v>
      </c>
      <c r="K9" s="155" t="s">
        <v>884</v>
      </c>
      <c r="L9" s="157">
        <v>7</v>
      </c>
      <c r="M9" s="158">
        <v>1.7243993055555556E-2</v>
      </c>
      <c r="N9" s="158">
        <v>1.1495995370370371E-3</v>
      </c>
      <c r="O9" s="158">
        <v>6.4886574074073805E-4</v>
      </c>
      <c r="P9" s="157">
        <v>5</v>
      </c>
      <c r="Q9" s="158">
        <v>4.4018217592592598E-2</v>
      </c>
      <c r="R9" s="159">
        <v>37.863111180293089</v>
      </c>
      <c r="S9" s="158">
        <v>3.3318287037036043E-4</v>
      </c>
      <c r="T9" s="157">
        <v>15</v>
      </c>
      <c r="U9" s="158">
        <v>2.9258622685185191E-2</v>
      </c>
      <c r="V9" s="158">
        <v>2.925862268518519E-3</v>
      </c>
      <c r="W9" s="160">
        <v>9.1502881944444447E-2</v>
      </c>
      <c r="X9" s="111">
        <f t="shared" si="0"/>
        <v>924</v>
      </c>
      <c r="Y9" s="25"/>
      <c r="Z9" s="25" t="str">
        <f t="shared" si="1"/>
        <v>Ignas Gelžinis</v>
      </c>
    </row>
    <row r="10" spans="1:26" x14ac:dyDescent="0.25">
      <c r="A10" s="155" t="s">
        <v>1013</v>
      </c>
      <c r="B10" s="155" t="s">
        <v>1587</v>
      </c>
      <c r="C10" s="149">
        <v>33033</v>
      </c>
      <c r="D10" s="155">
        <v>7</v>
      </c>
      <c r="E10" s="155" t="s">
        <v>864</v>
      </c>
      <c r="F10" s="155">
        <v>7</v>
      </c>
      <c r="G10" s="155">
        <v>82</v>
      </c>
      <c r="H10" s="156" t="s">
        <v>864</v>
      </c>
      <c r="I10" s="155" t="s">
        <v>67</v>
      </c>
      <c r="J10" s="155" t="s">
        <v>8</v>
      </c>
      <c r="K10" s="155" t="s">
        <v>924</v>
      </c>
      <c r="L10" s="157">
        <v>18</v>
      </c>
      <c r="M10" s="158">
        <v>1.8595451388888889E-2</v>
      </c>
      <c r="N10" s="158">
        <v>1.2396967592592594E-3</v>
      </c>
      <c r="O10" s="158">
        <v>1.0362615740740731E-3</v>
      </c>
      <c r="P10" s="157">
        <v>6</v>
      </c>
      <c r="Q10" s="158">
        <v>4.4618136574074076E-2</v>
      </c>
      <c r="R10" s="159">
        <v>37.354017774805591</v>
      </c>
      <c r="S10" s="158">
        <v>4.7192129629630708E-4</v>
      </c>
      <c r="T10" s="157">
        <v>6</v>
      </c>
      <c r="U10" s="158">
        <v>2.7341932870370358E-2</v>
      </c>
      <c r="V10" s="158">
        <v>2.7341932870370358E-3</v>
      </c>
      <c r="W10" s="160">
        <v>9.2063703703703703E-2</v>
      </c>
      <c r="X10" s="111">
        <f t="shared" si="0"/>
        <v>919</v>
      </c>
      <c r="Y10" s="25"/>
      <c r="Z10" s="25" t="str">
        <f t="shared" si="1"/>
        <v>Mantas Staliūnas</v>
      </c>
    </row>
    <row r="11" spans="1:26" x14ac:dyDescent="0.25">
      <c r="A11" s="155" t="s">
        <v>986</v>
      </c>
      <c r="B11" s="155" t="s">
        <v>1767</v>
      </c>
      <c r="C11" s="149">
        <v>28887</v>
      </c>
      <c r="D11" s="155">
        <v>8</v>
      </c>
      <c r="E11" s="155" t="s">
        <v>864</v>
      </c>
      <c r="F11" s="155">
        <v>8</v>
      </c>
      <c r="G11" s="155">
        <v>39</v>
      </c>
      <c r="H11" s="156" t="s">
        <v>864</v>
      </c>
      <c r="I11" s="155" t="s">
        <v>67</v>
      </c>
      <c r="J11" s="155" t="s">
        <v>8</v>
      </c>
      <c r="K11" s="155" t="s">
        <v>864</v>
      </c>
      <c r="L11" s="157">
        <v>4</v>
      </c>
      <c r="M11" s="158">
        <v>1.6929594907407409E-2</v>
      </c>
      <c r="N11" s="158">
        <v>1.1286396604938272E-3</v>
      </c>
      <c r="O11" s="158">
        <v>8.1793981481481648E-4</v>
      </c>
      <c r="P11" s="157">
        <v>12</v>
      </c>
      <c r="Q11" s="158">
        <v>4.5397870370370366E-2</v>
      </c>
      <c r="R11" s="159">
        <v>36.712441642514641</v>
      </c>
      <c r="S11" s="158">
        <v>4.4434027777778828E-4</v>
      </c>
      <c r="T11" s="157">
        <v>19</v>
      </c>
      <c r="U11" s="158">
        <v>2.9847083333333316E-2</v>
      </c>
      <c r="V11" s="158">
        <v>2.9847083333333314E-3</v>
      </c>
      <c r="W11" s="160">
        <v>9.3436828703703692E-2</v>
      </c>
      <c r="X11" s="111">
        <f t="shared" si="0"/>
        <v>905</v>
      </c>
      <c r="Y11" s="25"/>
      <c r="Z11" s="25" t="str">
        <f t="shared" si="1"/>
        <v>Gytis Junevičius</v>
      </c>
    </row>
    <row r="12" spans="1:26" x14ac:dyDescent="0.25">
      <c r="A12" s="155" t="s">
        <v>1588</v>
      </c>
      <c r="B12" s="155" t="s">
        <v>1589</v>
      </c>
      <c r="C12" s="149">
        <v>32926</v>
      </c>
      <c r="D12" s="155">
        <v>9</v>
      </c>
      <c r="E12" s="155" t="s">
        <v>864</v>
      </c>
      <c r="F12" s="155">
        <v>9</v>
      </c>
      <c r="G12" s="155">
        <v>43</v>
      </c>
      <c r="H12" s="156" t="s">
        <v>864</v>
      </c>
      <c r="I12" s="155" t="s">
        <v>67</v>
      </c>
      <c r="J12" s="155" t="s">
        <v>8</v>
      </c>
      <c r="K12" s="155" t="s">
        <v>875</v>
      </c>
      <c r="L12" s="157">
        <v>10</v>
      </c>
      <c r="M12" s="158">
        <v>1.7409733796296296E-2</v>
      </c>
      <c r="N12" s="158">
        <v>1.1606489197530864E-3</v>
      </c>
      <c r="O12" s="158">
        <v>6.2965277777777759E-4</v>
      </c>
      <c r="P12" s="157">
        <v>13</v>
      </c>
      <c r="Q12" s="158">
        <v>4.5492407407407412E-2</v>
      </c>
      <c r="R12" s="159">
        <v>36.636150110519047</v>
      </c>
      <c r="S12" s="158">
        <v>4.7380787037036576E-4</v>
      </c>
      <c r="T12" s="157">
        <v>17</v>
      </c>
      <c r="U12" s="158">
        <v>2.9682476851851852E-2</v>
      </c>
      <c r="V12" s="158">
        <v>2.9682476851851853E-3</v>
      </c>
      <c r="W12" s="160">
        <v>9.3688078703703701E-2</v>
      </c>
      <c r="X12" s="111">
        <f t="shared" si="0"/>
        <v>903</v>
      </c>
      <c r="Y12" s="25"/>
      <c r="Z12" s="25" t="str">
        <f t="shared" si="1"/>
        <v>Vilgaudas Kaupa</v>
      </c>
    </row>
    <row r="13" spans="1:26" x14ac:dyDescent="0.25">
      <c r="A13" s="155" t="s">
        <v>1768</v>
      </c>
      <c r="B13" s="155" t="s">
        <v>1769</v>
      </c>
      <c r="C13" s="149">
        <v>32367</v>
      </c>
      <c r="D13" s="155">
        <v>10</v>
      </c>
      <c r="E13" s="155" t="s">
        <v>864</v>
      </c>
      <c r="F13" s="155">
        <v>10</v>
      </c>
      <c r="G13" s="155">
        <v>26</v>
      </c>
      <c r="H13" s="156" t="s">
        <v>864</v>
      </c>
      <c r="I13" s="155" t="s">
        <v>67</v>
      </c>
      <c r="J13" s="155" t="s">
        <v>8</v>
      </c>
      <c r="K13" s="155" t="s">
        <v>1770</v>
      </c>
      <c r="L13" s="157">
        <v>8</v>
      </c>
      <c r="M13" s="158">
        <v>1.7316678240740742E-2</v>
      </c>
      <c r="N13" s="158">
        <v>1.1544452160493826E-3</v>
      </c>
      <c r="O13" s="158">
        <v>7.501851851851836E-4</v>
      </c>
      <c r="P13" s="157">
        <v>16</v>
      </c>
      <c r="Q13" s="158">
        <v>4.671851851851852E-2</v>
      </c>
      <c r="R13" s="159">
        <v>35.674647217377519</v>
      </c>
      <c r="S13" s="158">
        <v>4.4634259259258846E-4</v>
      </c>
      <c r="T13" s="157">
        <v>12</v>
      </c>
      <c r="U13" s="158">
        <v>2.8883067129629625E-2</v>
      </c>
      <c r="V13" s="158">
        <v>2.8883067129629623E-3</v>
      </c>
      <c r="W13" s="160">
        <v>9.4114791666666656E-2</v>
      </c>
      <c r="X13" s="111">
        <f t="shared" si="0"/>
        <v>899</v>
      </c>
      <c r="Y13" s="25"/>
      <c r="Z13" s="25" t="str">
        <f t="shared" si="1"/>
        <v>Edgar Deduchov</v>
      </c>
    </row>
    <row r="14" spans="1:26" x14ac:dyDescent="0.25">
      <c r="A14" s="155" t="s">
        <v>888</v>
      </c>
      <c r="B14" s="155" t="s">
        <v>1273</v>
      </c>
      <c r="C14" s="149">
        <v>26817</v>
      </c>
      <c r="D14" s="155">
        <v>11</v>
      </c>
      <c r="E14" s="155">
        <v>1</v>
      </c>
      <c r="F14" s="155">
        <v>11</v>
      </c>
      <c r="G14" s="155">
        <v>9</v>
      </c>
      <c r="H14" s="156" t="s">
        <v>889</v>
      </c>
      <c r="I14" s="155" t="s">
        <v>67</v>
      </c>
      <c r="J14" s="155" t="s">
        <v>8</v>
      </c>
      <c r="K14" s="155" t="s">
        <v>710</v>
      </c>
      <c r="L14" s="157">
        <v>42</v>
      </c>
      <c r="M14" s="158">
        <v>2.0529594907407408E-2</v>
      </c>
      <c r="N14" s="158">
        <v>1.3686396604938272E-3</v>
      </c>
      <c r="O14" s="158">
        <v>7.6724537037036605E-4</v>
      </c>
      <c r="P14" s="157">
        <v>7</v>
      </c>
      <c r="Q14" s="158">
        <v>4.4797916666666673E-2</v>
      </c>
      <c r="R14" s="159">
        <v>37.204111054271486</v>
      </c>
      <c r="S14" s="158">
        <v>3.6744212962963596E-4</v>
      </c>
      <c r="T14" s="157">
        <v>7</v>
      </c>
      <c r="U14" s="158">
        <v>2.7766296296296289E-2</v>
      </c>
      <c r="V14" s="158">
        <v>2.7766296296296289E-3</v>
      </c>
      <c r="W14" s="160">
        <v>9.4228495370370369E-2</v>
      </c>
      <c r="X14" s="111">
        <f t="shared" si="0"/>
        <v>898</v>
      </c>
      <c r="Y14" s="25"/>
      <c r="Z14" s="25" t="str">
        <f t="shared" si="1"/>
        <v>Saulius Batavičius</v>
      </c>
    </row>
    <row r="15" spans="1:26" x14ac:dyDescent="0.25">
      <c r="A15" s="155" t="s">
        <v>903</v>
      </c>
      <c r="B15" s="155" t="s">
        <v>904</v>
      </c>
      <c r="C15" s="149">
        <v>31166</v>
      </c>
      <c r="D15" s="155">
        <v>12</v>
      </c>
      <c r="E15" s="155" t="s">
        <v>864</v>
      </c>
      <c r="F15" s="155">
        <v>12</v>
      </c>
      <c r="G15" s="155">
        <v>6</v>
      </c>
      <c r="H15" s="156" t="s">
        <v>864</v>
      </c>
      <c r="I15" s="155" t="s">
        <v>67</v>
      </c>
      <c r="J15" s="155" t="s">
        <v>8</v>
      </c>
      <c r="K15" s="155" t="s">
        <v>905</v>
      </c>
      <c r="L15" s="157">
        <v>23</v>
      </c>
      <c r="M15" s="158">
        <v>1.8964895833333332E-2</v>
      </c>
      <c r="N15" s="158">
        <v>1.2643263888888888E-3</v>
      </c>
      <c r="O15" s="158">
        <v>1.1240740740740759E-3</v>
      </c>
      <c r="P15" s="157">
        <v>14</v>
      </c>
      <c r="Q15" s="158">
        <v>4.6062222222222213E-2</v>
      </c>
      <c r="R15" s="159">
        <v>36.182940949440379</v>
      </c>
      <c r="S15" s="158">
        <v>3.6633101851851757E-4</v>
      </c>
      <c r="T15" s="157">
        <v>9</v>
      </c>
      <c r="U15" s="158">
        <v>2.7899652777777784E-2</v>
      </c>
      <c r="V15" s="158">
        <v>2.7899652777777784E-3</v>
      </c>
      <c r="W15" s="160">
        <v>9.4417175925925925E-2</v>
      </c>
      <c r="X15" s="111">
        <f t="shared" si="0"/>
        <v>896</v>
      </c>
      <c r="Y15" s="25"/>
      <c r="Z15" s="25" t="str">
        <f t="shared" si="1"/>
        <v>Domas Bagdonavičius</v>
      </c>
    </row>
    <row r="16" spans="1:26" x14ac:dyDescent="0.25">
      <c r="A16" s="155" t="s">
        <v>906</v>
      </c>
      <c r="B16" s="155" t="s">
        <v>1592</v>
      </c>
      <c r="C16" s="149">
        <v>31898</v>
      </c>
      <c r="D16" s="155">
        <v>13</v>
      </c>
      <c r="E16" s="155" t="s">
        <v>864</v>
      </c>
      <c r="F16" s="155">
        <v>13</v>
      </c>
      <c r="G16" s="155">
        <v>12</v>
      </c>
      <c r="H16" s="156" t="s">
        <v>864</v>
      </c>
      <c r="I16" s="155" t="s">
        <v>67</v>
      </c>
      <c r="J16" s="155" t="s">
        <v>864</v>
      </c>
      <c r="K16" s="155" t="s">
        <v>112</v>
      </c>
      <c r="L16" s="157">
        <v>39</v>
      </c>
      <c r="M16" s="158">
        <v>2.019920138888889E-2</v>
      </c>
      <c r="N16" s="158">
        <v>1.346613425925926E-3</v>
      </c>
      <c r="O16" s="158">
        <v>7.1356481481481271E-4</v>
      </c>
      <c r="P16" s="157">
        <v>3</v>
      </c>
      <c r="Q16" s="158">
        <v>4.3393634259259267E-2</v>
      </c>
      <c r="R16" s="159">
        <v>38.408091304568153</v>
      </c>
      <c r="S16" s="158">
        <v>4.1019675925924037E-4</v>
      </c>
      <c r="T16" s="157">
        <v>21</v>
      </c>
      <c r="U16" s="158">
        <v>2.995690972222223E-2</v>
      </c>
      <c r="V16" s="158">
        <v>2.9956909722222229E-3</v>
      </c>
      <c r="W16" s="160">
        <v>9.4673506944444444E-2</v>
      </c>
      <c r="X16" s="111">
        <f t="shared" si="0"/>
        <v>893</v>
      </c>
      <c r="Y16" s="25"/>
      <c r="Z16" s="25" t="str">
        <f t="shared" si="1"/>
        <v>Marius Bernatonis</v>
      </c>
    </row>
    <row r="17" spans="1:26" x14ac:dyDescent="0.25">
      <c r="A17" s="155" t="s">
        <v>1013</v>
      </c>
      <c r="B17" s="155" t="s">
        <v>1021</v>
      </c>
      <c r="C17" s="149">
        <v>33048</v>
      </c>
      <c r="D17" s="155">
        <v>14</v>
      </c>
      <c r="E17" s="155" t="s">
        <v>864</v>
      </c>
      <c r="F17" s="155">
        <v>14</v>
      </c>
      <c r="G17" s="155">
        <v>8</v>
      </c>
      <c r="H17" s="156" t="s">
        <v>864</v>
      </c>
      <c r="I17" s="155" t="s">
        <v>67</v>
      </c>
      <c r="J17" s="155" t="s">
        <v>17</v>
      </c>
      <c r="K17" s="155" t="s">
        <v>931</v>
      </c>
      <c r="L17" s="157">
        <v>16</v>
      </c>
      <c r="M17" s="158">
        <v>1.8527094907407407E-2</v>
      </c>
      <c r="N17" s="158">
        <v>1.2351396604938273E-3</v>
      </c>
      <c r="O17" s="158">
        <v>6.2368055555555441E-4</v>
      </c>
      <c r="P17" s="157">
        <v>21</v>
      </c>
      <c r="Q17" s="158">
        <v>4.7375532407407418E-2</v>
      </c>
      <c r="R17" s="159">
        <v>35.179903675469291</v>
      </c>
      <c r="S17" s="158">
        <v>2.961574074074047E-4</v>
      </c>
      <c r="T17" s="157">
        <v>8</v>
      </c>
      <c r="U17" s="158">
        <v>2.7885462962962959E-2</v>
      </c>
      <c r="V17" s="158">
        <v>2.7885462962962959E-3</v>
      </c>
      <c r="W17" s="160">
        <v>9.4707928240740744E-2</v>
      </c>
      <c r="X17" s="111">
        <f t="shared" si="0"/>
        <v>893</v>
      </c>
      <c r="Y17" s="25"/>
      <c r="Z17" s="25" t="str">
        <f t="shared" si="1"/>
        <v>Mantas Bartkus</v>
      </c>
    </row>
    <row r="18" spans="1:26" x14ac:dyDescent="0.25">
      <c r="A18" s="155" t="s">
        <v>885</v>
      </c>
      <c r="B18" s="155" t="s">
        <v>886</v>
      </c>
      <c r="C18" s="149">
        <v>30378</v>
      </c>
      <c r="D18" s="155">
        <v>15</v>
      </c>
      <c r="E18" s="155" t="s">
        <v>864</v>
      </c>
      <c r="F18" s="155">
        <v>15</v>
      </c>
      <c r="G18" s="155">
        <v>84</v>
      </c>
      <c r="H18" s="156" t="s">
        <v>864</v>
      </c>
      <c r="I18" s="155" t="s">
        <v>67</v>
      </c>
      <c r="J18" s="155" t="s">
        <v>106</v>
      </c>
      <c r="K18" s="155" t="s">
        <v>887</v>
      </c>
      <c r="L18" s="157">
        <v>44</v>
      </c>
      <c r="M18" s="158">
        <v>2.0596574074074076E-2</v>
      </c>
      <c r="N18" s="158">
        <v>1.3731049382716049E-3</v>
      </c>
      <c r="O18" s="158">
        <v>9.454050925925897E-4</v>
      </c>
      <c r="P18" s="157">
        <v>11</v>
      </c>
      <c r="Q18" s="158">
        <v>4.5315543981481479E-2</v>
      </c>
      <c r="R18" s="159">
        <v>36.779138464006117</v>
      </c>
      <c r="S18" s="158">
        <v>1.5537152777777841E-3</v>
      </c>
      <c r="T18" s="157">
        <v>3</v>
      </c>
      <c r="U18" s="158">
        <v>2.6759895833333325E-2</v>
      </c>
      <c r="V18" s="158">
        <v>2.6759895833333323E-3</v>
      </c>
      <c r="W18" s="160">
        <v>9.5171134259259257E-2</v>
      </c>
      <c r="X18" s="111">
        <f t="shared" si="0"/>
        <v>889</v>
      </c>
      <c r="Y18" s="25"/>
      <c r="Z18" s="25" t="str">
        <f t="shared" si="1"/>
        <v>Donatas Stulgys</v>
      </c>
    </row>
    <row r="19" spans="1:26" x14ac:dyDescent="0.25">
      <c r="A19" s="155" t="s">
        <v>899</v>
      </c>
      <c r="B19" s="155" t="s">
        <v>900</v>
      </c>
      <c r="C19" s="149">
        <v>25195</v>
      </c>
      <c r="D19" s="155">
        <v>16</v>
      </c>
      <c r="E19" s="155">
        <v>1</v>
      </c>
      <c r="F19" s="155">
        <v>16</v>
      </c>
      <c r="G19" s="155">
        <v>76</v>
      </c>
      <c r="H19" s="156" t="s">
        <v>901</v>
      </c>
      <c r="I19" s="155" t="s">
        <v>67</v>
      </c>
      <c r="J19" s="155" t="s">
        <v>8</v>
      </c>
      <c r="K19" s="155" t="s">
        <v>864</v>
      </c>
      <c r="L19" s="157">
        <v>9</v>
      </c>
      <c r="M19" s="158">
        <v>1.7321840277777775E-2</v>
      </c>
      <c r="N19" s="158">
        <v>1.1547893518518515E-3</v>
      </c>
      <c r="O19" s="158">
        <v>1.1006134259259268E-3</v>
      </c>
      <c r="P19" s="157">
        <v>22</v>
      </c>
      <c r="Q19" s="158">
        <v>4.7388043981481498E-2</v>
      </c>
      <c r="R19" s="159">
        <v>35.17061534166664</v>
      </c>
      <c r="S19" s="158">
        <v>3.4923611111109532E-4</v>
      </c>
      <c r="T19" s="157">
        <v>16</v>
      </c>
      <c r="U19" s="158">
        <v>2.9378182870370376E-2</v>
      </c>
      <c r="V19" s="158">
        <v>2.9378182870370374E-3</v>
      </c>
      <c r="W19" s="160">
        <v>9.5537916666666667E-2</v>
      </c>
      <c r="X19" s="111">
        <f t="shared" si="0"/>
        <v>885</v>
      </c>
      <c r="Y19" s="25"/>
      <c r="Z19" s="25" t="str">
        <f t="shared" si="1"/>
        <v>Marko Seppä</v>
      </c>
    </row>
    <row r="20" spans="1:26" x14ac:dyDescent="0.25">
      <c r="A20" s="155" t="s">
        <v>892</v>
      </c>
      <c r="B20" s="155" t="s">
        <v>893</v>
      </c>
      <c r="C20" s="149">
        <v>29777</v>
      </c>
      <c r="D20" s="155">
        <v>17</v>
      </c>
      <c r="E20" s="155" t="s">
        <v>864</v>
      </c>
      <c r="F20" s="155">
        <v>17</v>
      </c>
      <c r="G20" s="155">
        <v>94</v>
      </c>
      <c r="H20" s="156" t="s">
        <v>864</v>
      </c>
      <c r="I20" s="155" t="s">
        <v>67</v>
      </c>
      <c r="J20" s="155" t="s">
        <v>8</v>
      </c>
      <c r="K20" s="155" t="s">
        <v>710</v>
      </c>
      <c r="L20" s="157">
        <v>14</v>
      </c>
      <c r="M20" s="158">
        <v>1.7796574074074076E-2</v>
      </c>
      <c r="N20" s="158">
        <v>1.1864382716049384E-3</v>
      </c>
      <c r="O20" s="158">
        <v>6.4582175925925744E-4</v>
      </c>
      <c r="P20" s="157">
        <v>15</v>
      </c>
      <c r="Q20" s="158">
        <v>4.6562500000000007E-2</v>
      </c>
      <c r="R20" s="159">
        <v>35.79418344519015</v>
      </c>
      <c r="S20" s="158">
        <v>2.8273148148147409E-4</v>
      </c>
      <c r="T20" s="157">
        <v>28</v>
      </c>
      <c r="U20" s="158">
        <v>3.0923564814814813E-2</v>
      </c>
      <c r="V20" s="158">
        <v>3.0923564814814815E-3</v>
      </c>
      <c r="W20" s="160">
        <v>9.6211192129629627E-2</v>
      </c>
      <c r="X20" s="111">
        <f t="shared" si="0"/>
        <v>879</v>
      </c>
      <c r="Y20" s="25"/>
      <c r="Z20" s="25" t="str">
        <f t="shared" si="1"/>
        <v>Vytautas Vaičiulis</v>
      </c>
    </row>
    <row r="21" spans="1:26" x14ac:dyDescent="0.25">
      <c r="A21" s="155" t="s">
        <v>890</v>
      </c>
      <c r="B21" s="155" t="s">
        <v>891</v>
      </c>
      <c r="C21" s="149">
        <v>30799</v>
      </c>
      <c r="D21" s="155">
        <v>18</v>
      </c>
      <c r="E21" s="155" t="s">
        <v>864</v>
      </c>
      <c r="F21" s="155">
        <v>18</v>
      </c>
      <c r="G21" s="155">
        <v>90</v>
      </c>
      <c r="H21" s="156" t="s">
        <v>864</v>
      </c>
      <c r="I21" s="155" t="s">
        <v>67</v>
      </c>
      <c r="J21" s="155" t="s">
        <v>78</v>
      </c>
      <c r="K21" s="155" t="s">
        <v>710</v>
      </c>
      <c r="L21" s="157">
        <v>26</v>
      </c>
      <c r="M21" s="158">
        <v>1.9330023148148148E-2</v>
      </c>
      <c r="N21" s="158">
        <v>1.2886682098765432E-3</v>
      </c>
      <c r="O21" s="158">
        <v>1.0745717592592595E-3</v>
      </c>
      <c r="P21" s="157">
        <v>17</v>
      </c>
      <c r="Q21" s="158">
        <v>4.6780902777777772E-2</v>
      </c>
      <c r="R21" s="159">
        <v>35.627073607018538</v>
      </c>
      <c r="S21" s="158">
        <v>4.5100694444444311E-4</v>
      </c>
      <c r="T21" s="157">
        <v>14</v>
      </c>
      <c r="U21" s="158">
        <v>2.9145902777777774E-2</v>
      </c>
      <c r="V21" s="158">
        <v>2.9145902777777772E-3</v>
      </c>
      <c r="W21" s="160">
        <v>9.67824074074074E-2</v>
      </c>
      <c r="X21" s="111">
        <f t="shared" si="0"/>
        <v>874</v>
      </c>
      <c r="Y21" s="25"/>
      <c r="Z21" s="25" t="str">
        <f t="shared" si="1"/>
        <v>Jevgenijus Tolstokorovas</v>
      </c>
    </row>
    <row r="22" spans="1:26" x14ac:dyDescent="0.25">
      <c r="A22" s="155" t="s">
        <v>894</v>
      </c>
      <c r="B22" s="155" t="s">
        <v>895</v>
      </c>
      <c r="C22" s="149">
        <v>32617</v>
      </c>
      <c r="D22" s="155">
        <v>19</v>
      </c>
      <c r="E22" s="155" t="s">
        <v>864</v>
      </c>
      <c r="F22" s="155">
        <v>19</v>
      </c>
      <c r="G22" s="155">
        <v>83</v>
      </c>
      <c r="H22" s="156" t="s">
        <v>864</v>
      </c>
      <c r="I22" s="155" t="s">
        <v>67</v>
      </c>
      <c r="J22" s="155" t="s">
        <v>17</v>
      </c>
      <c r="K22" s="155" t="s">
        <v>1771</v>
      </c>
      <c r="L22" s="157">
        <v>17</v>
      </c>
      <c r="M22" s="158">
        <v>1.8559918981481485E-2</v>
      </c>
      <c r="N22" s="158">
        <v>1.2373279320987657E-3</v>
      </c>
      <c r="O22" s="158">
        <v>9.4872685185184991E-4</v>
      </c>
      <c r="P22" s="157">
        <v>9</v>
      </c>
      <c r="Q22" s="158">
        <v>4.5166736111111105E-2</v>
      </c>
      <c r="R22" s="159">
        <v>36.900312268892577</v>
      </c>
      <c r="S22" s="158">
        <v>5.3951388888888452E-4</v>
      </c>
      <c r="T22" s="157">
        <v>39</v>
      </c>
      <c r="U22" s="158">
        <v>3.1801921296296304E-2</v>
      </c>
      <c r="V22" s="158">
        <v>3.1801921296296305E-3</v>
      </c>
      <c r="W22" s="160">
        <v>9.7016817129629632E-2</v>
      </c>
      <c r="X22" s="111">
        <f t="shared" si="0"/>
        <v>872</v>
      </c>
      <c r="Y22" s="25"/>
      <c r="Z22" s="25" t="str">
        <f t="shared" si="1"/>
        <v>Justas Stanys</v>
      </c>
    </row>
    <row r="23" spans="1:26" x14ac:dyDescent="0.25">
      <c r="A23" s="155" t="s">
        <v>919</v>
      </c>
      <c r="B23" s="155" t="s">
        <v>920</v>
      </c>
      <c r="C23" s="149">
        <v>30625</v>
      </c>
      <c r="D23" s="155">
        <v>20</v>
      </c>
      <c r="E23" s="155" t="s">
        <v>864</v>
      </c>
      <c r="F23" s="155">
        <v>20</v>
      </c>
      <c r="G23" s="155">
        <v>56</v>
      </c>
      <c r="H23" s="156" t="s">
        <v>864</v>
      </c>
      <c r="I23" s="155" t="s">
        <v>67</v>
      </c>
      <c r="J23" s="155" t="s">
        <v>8</v>
      </c>
      <c r="K23" s="155" t="s">
        <v>875</v>
      </c>
      <c r="L23" s="157">
        <v>24</v>
      </c>
      <c r="M23" s="158">
        <v>1.9017256944444446E-2</v>
      </c>
      <c r="N23" s="158">
        <v>1.2678171296296298E-3</v>
      </c>
      <c r="O23" s="158">
        <v>1.0417708333333338E-3</v>
      </c>
      <c r="P23" s="157">
        <v>19</v>
      </c>
      <c r="Q23" s="158">
        <v>4.7103969907407409E-2</v>
      </c>
      <c r="R23" s="159">
        <v>35.382721879766066</v>
      </c>
      <c r="S23" s="158">
        <v>3.8184027777778129E-4</v>
      </c>
      <c r="T23" s="157">
        <v>20</v>
      </c>
      <c r="U23" s="158">
        <v>2.9951458333333333E-2</v>
      </c>
      <c r="V23" s="158">
        <v>2.9951458333333332E-3</v>
      </c>
      <c r="W23" s="160">
        <v>9.7496296296296303E-2</v>
      </c>
      <c r="X23" s="111">
        <f t="shared" si="0"/>
        <v>868</v>
      </c>
      <c r="Y23" s="25"/>
      <c r="Z23" s="25" t="str">
        <f t="shared" si="1"/>
        <v>Povilas Kvajauskas</v>
      </c>
    </row>
    <row r="24" spans="1:26" x14ac:dyDescent="0.25">
      <c r="A24" s="155" t="s">
        <v>902</v>
      </c>
      <c r="B24" s="155" t="s">
        <v>1272</v>
      </c>
      <c r="C24" s="149">
        <v>31254</v>
      </c>
      <c r="D24" s="155">
        <v>21</v>
      </c>
      <c r="E24" s="155" t="s">
        <v>864</v>
      </c>
      <c r="F24" s="155">
        <v>1</v>
      </c>
      <c r="G24" s="155">
        <v>5</v>
      </c>
      <c r="H24" s="156" t="s">
        <v>864</v>
      </c>
      <c r="I24" s="155" t="s">
        <v>71</v>
      </c>
      <c r="J24" s="155" t="s">
        <v>8</v>
      </c>
      <c r="K24" s="155" t="s">
        <v>710</v>
      </c>
      <c r="L24" s="157">
        <v>12</v>
      </c>
      <c r="M24" s="158">
        <v>1.7684537037037037E-2</v>
      </c>
      <c r="N24" s="158">
        <v>1.1789691358024691E-3</v>
      </c>
      <c r="O24" s="158">
        <v>1.14798611111111E-3</v>
      </c>
      <c r="P24" s="157">
        <v>26</v>
      </c>
      <c r="Q24" s="158">
        <v>4.8290740740740731E-2</v>
      </c>
      <c r="R24" s="159">
        <v>34.513172527514676</v>
      </c>
      <c r="S24" s="158">
        <v>4.2400462962963181E-4</v>
      </c>
      <c r="T24" s="157">
        <v>22</v>
      </c>
      <c r="U24" s="158">
        <v>3.0028078703703706E-2</v>
      </c>
      <c r="V24" s="158">
        <v>3.0028078703703705E-3</v>
      </c>
      <c r="W24" s="160">
        <v>9.757534722222222E-2</v>
      </c>
      <c r="X24" s="111">
        <f t="shared" si="0"/>
        <v>867</v>
      </c>
      <c r="Y24" s="25"/>
      <c r="Z24" s="25" t="str">
        <f t="shared" si="1"/>
        <v>Inga Aukselytė</v>
      </c>
    </row>
    <row r="25" spans="1:26" x14ac:dyDescent="0.25">
      <c r="A25" s="155" t="s">
        <v>1038</v>
      </c>
      <c r="B25" s="155" t="s">
        <v>1039</v>
      </c>
      <c r="C25" s="149">
        <v>30671</v>
      </c>
      <c r="D25" s="155">
        <v>22</v>
      </c>
      <c r="E25" s="155" t="s">
        <v>864</v>
      </c>
      <c r="F25" s="155">
        <v>21</v>
      </c>
      <c r="G25" s="155">
        <v>108</v>
      </c>
      <c r="H25" s="156" t="s">
        <v>864</v>
      </c>
      <c r="I25" s="155" t="s">
        <v>67</v>
      </c>
      <c r="J25" s="155" t="s">
        <v>17</v>
      </c>
      <c r="K25" s="155" t="s">
        <v>898</v>
      </c>
      <c r="L25" s="157">
        <v>46</v>
      </c>
      <c r="M25" s="158">
        <v>2.0827164351851852E-2</v>
      </c>
      <c r="N25" s="158">
        <v>1.38847762345679E-3</v>
      </c>
      <c r="O25" s="158">
        <v>8.2731481481481545E-4</v>
      </c>
      <c r="P25" s="157">
        <v>28</v>
      </c>
      <c r="Q25" s="158">
        <v>4.8534756944444438E-2</v>
      </c>
      <c r="R25" s="159">
        <v>34.339652067783611</v>
      </c>
      <c r="S25" s="158">
        <v>3.536342592592584E-4</v>
      </c>
      <c r="T25" s="157">
        <v>10</v>
      </c>
      <c r="U25" s="158">
        <v>2.8563831018518518E-2</v>
      </c>
      <c r="V25" s="158">
        <v>2.8563831018518517E-3</v>
      </c>
      <c r="W25" s="160">
        <v>9.9106701388888885E-2</v>
      </c>
      <c r="X25" s="111">
        <f t="shared" si="0"/>
        <v>853</v>
      </c>
      <c r="Y25" s="25"/>
      <c r="Z25" s="25" t="str">
        <f t="shared" si="1"/>
        <v>Giedrius Žiogas</v>
      </c>
    </row>
    <row r="26" spans="1:26" x14ac:dyDescent="0.25">
      <c r="A26" s="155" t="s">
        <v>1597</v>
      </c>
      <c r="B26" s="155" t="s">
        <v>1598</v>
      </c>
      <c r="C26" s="149">
        <v>32829</v>
      </c>
      <c r="D26" s="155">
        <v>23</v>
      </c>
      <c r="E26" s="155" t="s">
        <v>864</v>
      </c>
      <c r="F26" s="155">
        <v>22</v>
      </c>
      <c r="G26" s="155">
        <v>73</v>
      </c>
      <c r="H26" s="156" t="s">
        <v>864</v>
      </c>
      <c r="I26" s="155" t="s">
        <v>67</v>
      </c>
      <c r="J26" s="155" t="s">
        <v>8</v>
      </c>
      <c r="K26" s="155" t="s">
        <v>710</v>
      </c>
      <c r="L26" s="157">
        <v>35</v>
      </c>
      <c r="M26" s="158">
        <v>1.9943645833333332E-2</v>
      </c>
      <c r="N26" s="158">
        <v>1.3295763888888888E-3</v>
      </c>
      <c r="O26" s="158">
        <v>7.096759259259261E-4</v>
      </c>
      <c r="P26" s="157">
        <v>23</v>
      </c>
      <c r="Q26" s="158">
        <v>4.7399490740740749E-2</v>
      </c>
      <c r="R26" s="159">
        <v>35.162121799636452</v>
      </c>
      <c r="S26" s="158">
        <v>3.0255787037036797E-4</v>
      </c>
      <c r="T26" s="157">
        <v>29</v>
      </c>
      <c r="U26" s="158">
        <v>3.092717592592592E-2</v>
      </c>
      <c r="V26" s="158">
        <v>3.0927175925925922E-3</v>
      </c>
      <c r="W26" s="160">
        <v>9.9282546296296292E-2</v>
      </c>
      <c r="X26" s="111">
        <f t="shared" si="0"/>
        <v>852</v>
      </c>
      <c r="Y26" s="25"/>
      <c r="Z26" s="25" t="str">
        <f t="shared" si="1"/>
        <v>Adas Ridikas</v>
      </c>
    </row>
    <row r="27" spans="1:26" x14ac:dyDescent="0.25">
      <c r="A27" s="155" t="s">
        <v>934</v>
      </c>
      <c r="B27" s="155" t="s">
        <v>935</v>
      </c>
      <c r="C27" s="149">
        <v>28391</v>
      </c>
      <c r="D27" s="155">
        <v>24</v>
      </c>
      <c r="E27" s="155">
        <v>2</v>
      </c>
      <c r="F27" s="155">
        <v>23</v>
      </c>
      <c r="G27" s="155">
        <v>62</v>
      </c>
      <c r="H27" s="156" t="s">
        <v>889</v>
      </c>
      <c r="I27" s="155" t="s">
        <v>67</v>
      </c>
      <c r="J27" s="155" t="s">
        <v>8</v>
      </c>
      <c r="K27" s="155" t="s">
        <v>875</v>
      </c>
      <c r="L27" s="157">
        <v>20</v>
      </c>
      <c r="M27" s="158">
        <v>1.8847187499999998E-2</v>
      </c>
      <c r="N27" s="158">
        <v>1.2564791666666666E-3</v>
      </c>
      <c r="O27" s="158">
        <v>1.9055555555555562E-3</v>
      </c>
      <c r="P27" s="157">
        <v>31</v>
      </c>
      <c r="Q27" s="158">
        <v>4.8770833333333347E-2</v>
      </c>
      <c r="R27" s="159">
        <v>34.173430158052106</v>
      </c>
      <c r="S27" s="158">
        <v>8.0390046296295592E-4</v>
      </c>
      <c r="T27" s="157">
        <v>13</v>
      </c>
      <c r="U27" s="158">
        <v>2.9022025462962966E-2</v>
      </c>
      <c r="V27" s="158">
        <v>2.9022025462962968E-3</v>
      </c>
      <c r="W27" s="160">
        <v>9.9349502314814819E-2</v>
      </c>
      <c r="X27" s="111">
        <f t="shared" si="0"/>
        <v>851</v>
      </c>
      <c r="Y27" s="25"/>
      <c r="Z27" s="25" t="str">
        <f t="shared" si="1"/>
        <v>Evaldas Morkūnas</v>
      </c>
    </row>
    <row r="28" spans="1:26" x14ac:dyDescent="0.25">
      <c r="A28" s="155" t="s">
        <v>909</v>
      </c>
      <c r="B28" s="155" t="s">
        <v>910</v>
      </c>
      <c r="C28" s="149">
        <v>33475</v>
      </c>
      <c r="D28" s="155">
        <v>25</v>
      </c>
      <c r="E28" s="155" t="s">
        <v>864</v>
      </c>
      <c r="F28" s="155">
        <v>24</v>
      </c>
      <c r="G28" s="155">
        <v>32</v>
      </c>
      <c r="H28" s="156" t="s">
        <v>864</v>
      </c>
      <c r="I28" s="155" t="s">
        <v>67</v>
      </c>
      <c r="J28" s="155" t="s">
        <v>871</v>
      </c>
      <c r="K28" s="155" t="s">
        <v>710</v>
      </c>
      <c r="L28" s="157">
        <v>29</v>
      </c>
      <c r="M28" s="158">
        <v>1.9444259259259258E-2</v>
      </c>
      <c r="N28" s="158">
        <v>1.296283950617284E-3</v>
      </c>
      <c r="O28" s="158">
        <v>1.219050925925929E-3</v>
      </c>
      <c r="P28" s="157">
        <v>24</v>
      </c>
      <c r="Q28" s="158">
        <v>4.7867592592592587E-2</v>
      </c>
      <c r="R28" s="159">
        <v>34.818267984602599</v>
      </c>
      <c r="S28" s="158">
        <v>4.3890046296296559E-4</v>
      </c>
      <c r="T28" s="157">
        <v>25</v>
      </c>
      <c r="U28" s="158">
        <v>3.0488449074074067E-2</v>
      </c>
      <c r="V28" s="158">
        <v>3.0488449074074068E-3</v>
      </c>
      <c r="W28" s="160">
        <v>9.945825231481481E-2</v>
      </c>
      <c r="X28" s="111">
        <f t="shared" si="0"/>
        <v>850</v>
      </c>
      <c r="Y28" s="25"/>
      <c r="Z28" s="25" t="str">
        <f t="shared" si="1"/>
        <v>Airidas Gražinskis</v>
      </c>
    </row>
    <row r="29" spans="1:26" x14ac:dyDescent="0.25">
      <c r="A29" s="155" t="s">
        <v>922</v>
      </c>
      <c r="B29" s="155" t="s">
        <v>923</v>
      </c>
      <c r="C29" s="149">
        <v>29513</v>
      </c>
      <c r="D29" s="155">
        <v>26</v>
      </c>
      <c r="E29" s="155" t="s">
        <v>864</v>
      </c>
      <c r="F29" s="155">
        <v>25</v>
      </c>
      <c r="G29" s="155">
        <v>105</v>
      </c>
      <c r="H29" s="156" t="s">
        <v>864</v>
      </c>
      <c r="I29" s="155" t="s">
        <v>67</v>
      </c>
      <c r="J29" s="155" t="s">
        <v>8</v>
      </c>
      <c r="K29" s="155" t="s">
        <v>924</v>
      </c>
      <c r="L29" s="157">
        <v>25</v>
      </c>
      <c r="M29" s="158">
        <v>1.906582175925926E-2</v>
      </c>
      <c r="N29" s="158">
        <v>1.2710547839506173E-3</v>
      </c>
      <c r="O29" s="158">
        <v>1.2717129629629606E-3</v>
      </c>
      <c r="P29" s="157">
        <v>25</v>
      </c>
      <c r="Q29" s="158">
        <v>4.8223773148148144E-2</v>
      </c>
      <c r="R29" s="159">
        <v>34.561100425437544</v>
      </c>
      <c r="S29" s="158">
        <v>4.1501157407408673E-4</v>
      </c>
      <c r="T29" s="157">
        <v>26</v>
      </c>
      <c r="U29" s="158">
        <v>3.0593958333333324E-2</v>
      </c>
      <c r="V29" s="158">
        <v>3.0593958333333324E-3</v>
      </c>
      <c r="W29" s="160">
        <v>9.9570277777777771E-2</v>
      </c>
      <c r="X29" s="111">
        <f t="shared" si="0"/>
        <v>849</v>
      </c>
      <c r="Y29" s="25"/>
      <c r="Z29" s="25" t="str">
        <f t="shared" si="1"/>
        <v>Audrius Žakas</v>
      </c>
    </row>
    <row r="30" spans="1:26" x14ac:dyDescent="0.25">
      <c r="A30" s="155" t="s">
        <v>928</v>
      </c>
      <c r="B30" s="155" t="s">
        <v>929</v>
      </c>
      <c r="C30" s="149">
        <v>29990</v>
      </c>
      <c r="D30" s="155">
        <v>27</v>
      </c>
      <c r="E30" s="155" t="s">
        <v>864</v>
      </c>
      <c r="F30" s="155">
        <v>26</v>
      </c>
      <c r="G30" s="155">
        <v>75</v>
      </c>
      <c r="H30" s="156" t="s">
        <v>864</v>
      </c>
      <c r="I30" s="155" t="s">
        <v>67</v>
      </c>
      <c r="J30" s="155" t="s">
        <v>930</v>
      </c>
      <c r="K30" s="155" t="s">
        <v>931</v>
      </c>
      <c r="L30" s="157">
        <v>27</v>
      </c>
      <c r="M30" s="158">
        <v>1.9332488425925925E-2</v>
      </c>
      <c r="N30" s="158">
        <v>1.2888325617283949E-3</v>
      </c>
      <c r="O30" s="158">
        <v>9.8055555555555743E-4</v>
      </c>
      <c r="P30" s="157">
        <v>20</v>
      </c>
      <c r="Q30" s="158">
        <v>4.7250069444444445E-2</v>
      </c>
      <c r="R30" s="159">
        <v>35.273316764672593</v>
      </c>
      <c r="S30" s="158">
        <v>4.3392361111110889E-4</v>
      </c>
      <c r="T30" s="157">
        <v>36</v>
      </c>
      <c r="U30" s="158">
        <v>3.1678738425925931E-2</v>
      </c>
      <c r="V30" s="158">
        <v>3.1678738425925932E-3</v>
      </c>
      <c r="W30" s="160">
        <v>9.9675775462962968E-2</v>
      </c>
      <c r="X30" s="111">
        <f t="shared" si="0"/>
        <v>849</v>
      </c>
      <c r="Y30" s="25"/>
      <c r="Z30" s="25" t="str">
        <f t="shared" si="1"/>
        <v>Liutauras Šakalis</v>
      </c>
    </row>
    <row r="31" spans="1:26" x14ac:dyDescent="0.25">
      <c r="A31" s="155" t="s">
        <v>966</v>
      </c>
      <c r="B31" s="155" t="s">
        <v>1050</v>
      </c>
      <c r="C31" s="149">
        <v>26095</v>
      </c>
      <c r="D31" s="155">
        <v>28</v>
      </c>
      <c r="E31" s="155">
        <v>3</v>
      </c>
      <c r="F31" s="155">
        <v>27</v>
      </c>
      <c r="G31" s="155">
        <v>88</v>
      </c>
      <c r="H31" s="156" t="s">
        <v>889</v>
      </c>
      <c r="I31" s="155" t="s">
        <v>67</v>
      </c>
      <c r="J31" s="155" t="s">
        <v>8</v>
      </c>
      <c r="K31" s="155" t="s">
        <v>864</v>
      </c>
      <c r="L31" s="157">
        <v>22</v>
      </c>
      <c r="M31" s="158">
        <v>1.890170138888889E-2</v>
      </c>
      <c r="N31" s="158">
        <v>1.260113425925926E-3</v>
      </c>
      <c r="O31" s="158">
        <v>1.6437847222222218E-3</v>
      </c>
      <c r="P31" s="157">
        <v>18</v>
      </c>
      <c r="Q31" s="158">
        <v>4.6891863425925939E-2</v>
      </c>
      <c r="R31" s="159">
        <v>35.54276893473137</v>
      </c>
      <c r="S31" s="158">
        <v>4.7994212962962357E-4</v>
      </c>
      <c r="T31" s="157">
        <v>52</v>
      </c>
      <c r="U31" s="158">
        <v>3.3105462962962948E-2</v>
      </c>
      <c r="V31" s="158">
        <v>3.3105462962962949E-3</v>
      </c>
      <c r="W31" s="160">
        <v>0.10102275462962962</v>
      </c>
      <c r="X31" s="111">
        <f t="shared" si="0"/>
        <v>837</v>
      </c>
      <c r="Y31" s="25"/>
      <c r="Z31" s="25" t="str">
        <f t="shared" si="1"/>
        <v>Darius Tijūnonis</v>
      </c>
    </row>
    <row r="32" spans="1:26" x14ac:dyDescent="0.25">
      <c r="A32" s="155" t="s">
        <v>932</v>
      </c>
      <c r="B32" s="155" t="s">
        <v>933</v>
      </c>
      <c r="C32" s="149">
        <v>31003</v>
      </c>
      <c r="D32" s="155">
        <v>29</v>
      </c>
      <c r="E32" s="155" t="s">
        <v>864</v>
      </c>
      <c r="F32" s="155">
        <v>28</v>
      </c>
      <c r="G32" s="155">
        <v>23</v>
      </c>
      <c r="H32" s="156" t="s">
        <v>864</v>
      </c>
      <c r="I32" s="155" t="s">
        <v>67</v>
      </c>
      <c r="J32" s="155" t="s">
        <v>78</v>
      </c>
      <c r="K32" s="155" t="s">
        <v>710</v>
      </c>
      <c r="L32" s="157">
        <v>33</v>
      </c>
      <c r="M32" s="158">
        <v>1.9913275462962964E-2</v>
      </c>
      <c r="N32" s="158">
        <v>1.3275516975308642E-3</v>
      </c>
      <c r="O32" s="158">
        <v>1.0752314814814791E-3</v>
      </c>
      <c r="P32" s="157">
        <v>36</v>
      </c>
      <c r="Q32" s="158">
        <v>4.9414155092592588E-2</v>
      </c>
      <c r="R32" s="159">
        <v>33.728527049458904</v>
      </c>
      <c r="S32" s="158">
        <v>4.453819444444479E-4</v>
      </c>
      <c r="T32" s="157">
        <v>24</v>
      </c>
      <c r="U32" s="158">
        <v>3.0212418981481484E-2</v>
      </c>
      <c r="V32" s="158">
        <v>3.0212418981481483E-3</v>
      </c>
      <c r="W32" s="160">
        <v>0.10106046296296296</v>
      </c>
      <c r="X32" s="111">
        <f t="shared" si="0"/>
        <v>837</v>
      </c>
      <c r="Y32" s="25"/>
      <c r="Z32" s="25" t="str">
        <f t="shared" si="1"/>
        <v>Arvydas Čiužas</v>
      </c>
    </row>
    <row r="33" spans="1:26" x14ac:dyDescent="0.25">
      <c r="A33" s="155" t="s">
        <v>916</v>
      </c>
      <c r="B33" s="155" t="s">
        <v>917</v>
      </c>
      <c r="C33" s="149">
        <v>24524</v>
      </c>
      <c r="D33" s="155">
        <v>30</v>
      </c>
      <c r="E33" s="155">
        <v>2</v>
      </c>
      <c r="F33" s="155">
        <v>29</v>
      </c>
      <c r="G33" s="155">
        <v>46</v>
      </c>
      <c r="H33" s="156" t="s">
        <v>901</v>
      </c>
      <c r="I33" s="155" t="s">
        <v>67</v>
      </c>
      <c r="J33" s="155" t="s">
        <v>17</v>
      </c>
      <c r="K33" s="155" t="s">
        <v>918</v>
      </c>
      <c r="L33" s="157">
        <v>6</v>
      </c>
      <c r="M33" s="158">
        <v>1.7084224537037038E-2</v>
      </c>
      <c r="N33" s="158">
        <v>1.138948302469136E-3</v>
      </c>
      <c r="O33" s="158">
        <v>6.9351851851851692E-4</v>
      </c>
      <c r="P33" s="157">
        <v>29</v>
      </c>
      <c r="Q33" s="158">
        <v>4.8586412037037036E-2</v>
      </c>
      <c r="R33" s="159">
        <v>34.30314354960354</v>
      </c>
      <c r="S33" s="158">
        <v>4.8947916666666758E-4</v>
      </c>
      <c r="T33" s="157">
        <v>69</v>
      </c>
      <c r="U33" s="158">
        <v>3.5069826388888892E-2</v>
      </c>
      <c r="V33" s="158">
        <v>3.5069826388888893E-3</v>
      </c>
      <c r="W33" s="160">
        <v>0.10192346064814815</v>
      </c>
      <c r="X33" s="111">
        <f t="shared" si="0"/>
        <v>830</v>
      </c>
      <c r="Y33" s="25"/>
      <c r="Z33" s="25" t="str">
        <f t="shared" si="1"/>
        <v>Rasius Kerbedis</v>
      </c>
    </row>
    <row r="34" spans="1:26" x14ac:dyDescent="0.25">
      <c r="A34" s="155" t="s">
        <v>1061</v>
      </c>
      <c r="B34" s="155" t="s">
        <v>1772</v>
      </c>
      <c r="C34" s="149">
        <v>31208</v>
      </c>
      <c r="D34" s="155">
        <v>31</v>
      </c>
      <c r="E34" s="155" t="s">
        <v>864</v>
      </c>
      <c r="F34" s="155">
        <v>30</v>
      </c>
      <c r="G34" s="155">
        <v>35</v>
      </c>
      <c r="H34" s="156" t="s">
        <v>864</v>
      </c>
      <c r="I34" s="155" t="s">
        <v>67</v>
      </c>
      <c r="J34" s="155" t="s">
        <v>8</v>
      </c>
      <c r="K34" s="155" t="s">
        <v>710</v>
      </c>
      <c r="L34" s="157">
        <v>34</v>
      </c>
      <c r="M34" s="158">
        <v>1.9927905092592593E-2</v>
      </c>
      <c r="N34" s="158">
        <v>1.3285270061728395E-3</v>
      </c>
      <c r="O34" s="158">
        <v>1.2334722222222191E-3</v>
      </c>
      <c r="P34" s="157">
        <v>47</v>
      </c>
      <c r="Q34" s="158">
        <v>5.079495370370371E-2</v>
      </c>
      <c r="R34" s="159">
        <v>32.81165834678459</v>
      </c>
      <c r="S34" s="158">
        <v>5.1362268518517773E-4</v>
      </c>
      <c r="T34" s="157">
        <v>23</v>
      </c>
      <c r="U34" s="158">
        <v>3.0110868055555559E-2</v>
      </c>
      <c r="V34" s="158">
        <v>3.0110868055555559E-3</v>
      </c>
      <c r="W34" s="160">
        <v>0.10258082175925926</v>
      </c>
      <c r="X34" s="111">
        <f t="shared" si="0"/>
        <v>825</v>
      </c>
      <c r="Y34" s="25"/>
      <c r="Z34" s="25" t="str">
        <f t="shared" si="1"/>
        <v>Martynas Janėnas</v>
      </c>
    </row>
    <row r="35" spans="1:26" x14ac:dyDescent="0.25">
      <c r="A35" s="155" t="s">
        <v>1610</v>
      </c>
      <c r="B35" s="155" t="s">
        <v>1611</v>
      </c>
      <c r="C35" s="149">
        <v>28895</v>
      </c>
      <c r="D35" s="155">
        <v>32</v>
      </c>
      <c r="E35" s="155" t="s">
        <v>864</v>
      </c>
      <c r="F35" s="155">
        <v>31</v>
      </c>
      <c r="G35" s="155">
        <v>24</v>
      </c>
      <c r="H35" s="156" t="s">
        <v>864</v>
      </c>
      <c r="I35" s="155" t="s">
        <v>67</v>
      </c>
      <c r="J35" s="155" t="s">
        <v>8</v>
      </c>
      <c r="K35" s="155" t="s">
        <v>710</v>
      </c>
      <c r="L35" s="157">
        <v>31</v>
      </c>
      <c r="M35" s="158">
        <v>1.965421296296296E-2</v>
      </c>
      <c r="N35" s="158">
        <v>1.3102808641975306E-3</v>
      </c>
      <c r="O35" s="158">
        <v>9.7148148148148289E-4</v>
      </c>
      <c r="P35" s="157">
        <v>43</v>
      </c>
      <c r="Q35" s="158">
        <v>5.0470254629629632E-2</v>
      </c>
      <c r="R35" s="159">
        <v>33.022751299697518</v>
      </c>
      <c r="S35" s="158">
        <v>5.637384259259276E-4</v>
      </c>
      <c r="T35" s="157">
        <v>35</v>
      </c>
      <c r="U35" s="158">
        <v>3.1569583333333331E-2</v>
      </c>
      <c r="V35" s="158">
        <v>3.1569583333333332E-3</v>
      </c>
      <c r="W35" s="160">
        <v>0.10322927083333333</v>
      </c>
      <c r="X35" s="111">
        <f t="shared" si="0"/>
        <v>819</v>
      </c>
      <c r="Y35" s="25"/>
      <c r="Z35" s="25" t="str">
        <f t="shared" si="1"/>
        <v>Vytenis Čukauskas</v>
      </c>
    </row>
    <row r="36" spans="1:26" x14ac:dyDescent="0.25">
      <c r="A36" s="155" t="s">
        <v>945</v>
      </c>
      <c r="B36" s="155" t="s">
        <v>946</v>
      </c>
      <c r="C36" s="149">
        <v>30712</v>
      </c>
      <c r="D36" s="155">
        <v>33</v>
      </c>
      <c r="E36" s="155" t="s">
        <v>864</v>
      </c>
      <c r="F36" s="155">
        <v>32</v>
      </c>
      <c r="G36" s="155">
        <v>44</v>
      </c>
      <c r="H36" s="156" t="s">
        <v>864</v>
      </c>
      <c r="I36" s="155" t="s">
        <v>67</v>
      </c>
      <c r="J36" s="155" t="s">
        <v>17</v>
      </c>
      <c r="K36" s="155" t="s">
        <v>931</v>
      </c>
      <c r="L36" s="157">
        <v>50</v>
      </c>
      <c r="M36" s="158">
        <v>2.0928368055555552E-2</v>
      </c>
      <c r="N36" s="158">
        <v>1.3952245370370368E-3</v>
      </c>
      <c r="O36" s="158">
        <v>7.3629629629630086E-4</v>
      </c>
      <c r="P36" s="157">
        <v>30</v>
      </c>
      <c r="Q36" s="158">
        <v>4.8681087962962957E-2</v>
      </c>
      <c r="R36" s="159">
        <v>34.23643012938993</v>
      </c>
      <c r="S36" s="158">
        <v>2.7469907407408345E-4</v>
      </c>
      <c r="T36" s="157">
        <v>49</v>
      </c>
      <c r="U36" s="158">
        <v>3.2765034722222211E-2</v>
      </c>
      <c r="V36" s="158">
        <v>3.276503472222221E-3</v>
      </c>
      <c r="W36" s="160">
        <v>0.10338548611111111</v>
      </c>
      <c r="X36" s="111">
        <f t="shared" si="0"/>
        <v>818</v>
      </c>
      <c r="Y36" s="25"/>
      <c r="Z36" s="25" t="str">
        <f t="shared" si="1"/>
        <v>Kestutis Kaupas</v>
      </c>
    </row>
    <row r="37" spans="1:26" x14ac:dyDescent="0.25">
      <c r="A37" s="155" t="s">
        <v>1773</v>
      </c>
      <c r="B37" s="155" t="s">
        <v>1774</v>
      </c>
      <c r="C37" s="149">
        <v>30372</v>
      </c>
      <c r="D37" s="155">
        <v>34</v>
      </c>
      <c r="E37" s="155" t="s">
        <v>864</v>
      </c>
      <c r="F37" s="155">
        <v>33</v>
      </c>
      <c r="G37" s="155">
        <v>52</v>
      </c>
      <c r="H37" s="156" t="s">
        <v>864</v>
      </c>
      <c r="I37" s="155" t="s">
        <v>67</v>
      </c>
      <c r="J37" s="155" t="s">
        <v>1775</v>
      </c>
      <c r="K37" s="155" t="s">
        <v>864</v>
      </c>
      <c r="L37" s="157">
        <v>52</v>
      </c>
      <c r="M37" s="158">
        <v>2.1008923611111108E-2</v>
      </c>
      <c r="N37" s="158">
        <v>1.4005949074074073E-3</v>
      </c>
      <c r="O37" s="158">
        <v>1.0328240740740749E-3</v>
      </c>
      <c r="P37" s="157">
        <v>42</v>
      </c>
      <c r="Q37" s="158">
        <v>5.0433831018518518E-2</v>
      </c>
      <c r="R37" s="159">
        <v>33.046600526037622</v>
      </c>
      <c r="S37" s="158">
        <v>4.5336805555555582E-4</v>
      </c>
      <c r="T37" s="157">
        <v>31</v>
      </c>
      <c r="U37" s="158">
        <v>3.1231805555555547E-2</v>
      </c>
      <c r="V37" s="158">
        <v>3.1231805555555548E-3</v>
      </c>
      <c r="W37" s="160">
        <v>0.10416075231481481</v>
      </c>
      <c r="X37" s="111">
        <f t="shared" si="0"/>
        <v>812</v>
      </c>
      <c r="Y37" s="25"/>
      <c r="Z37" s="25" t="str">
        <f t="shared" si="1"/>
        <v>Vladimiras Krakauskas</v>
      </c>
    </row>
    <row r="38" spans="1:26" x14ac:dyDescent="0.25">
      <c r="A38" s="155" t="s">
        <v>902</v>
      </c>
      <c r="B38" s="155" t="s">
        <v>1277</v>
      </c>
      <c r="C38" s="149">
        <v>32214</v>
      </c>
      <c r="D38" s="155">
        <v>35</v>
      </c>
      <c r="E38" s="155" t="s">
        <v>864</v>
      </c>
      <c r="F38" s="155">
        <v>2</v>
      </c>
      <c r="G38" s="155">
        <v>69</v>
      </c>
      <c r="H38" s="156" t="s">
        <v>864</v>
      </c>
      <c r="I38" s="155" t="s">
        <v>71</v>
      </c>
      <c r="J38" s="155" t="s">
        <v>8</v>
      </c>
      <c r="K38" s="155" t="s">
        <v>710</v>
      </c>
      <c r="L38" s="157">
        <v>11</v>
      </c>
      <c r="M38" s="158">
        <v>1.7442835648148147E-2</v>
      </c>
      <c r="N38" s="158">
        <v>1.1628557098765431E-3</v>
      </c>
      <c r="O38" s="158">
        <v>8.5354166666666911E-4</v>
      </c>
      <c r="P38" s="157">
        <v>69</v>
      </c>
      <c r="Q38" s="158">
        <v>5.3374374999999988E-2</v>
      </c>
      <c r="R38" s="159">
        <v>31.22597063978111</v>
      </c>
      <c r="S38" s="158">
        <v>3.7929398148149607E-4</v>
      </c>
      <c r="T38" s="157">
        <v>45</v>
      </c>
      <c r="U38" s="158">
        <v>3.2312210648148154E-2</v>
      </c>
      <c r="V38" s="158">
        <v>3.2312210648148152E-3</v>
      </c>
      <c r="W38" s="160">
        <v>0.10436225694444445</v>
      </c>
      <c r="X38" s="111">
        <f t="shared" si="0"/>
        <v>810</v>
      </c>
      <c r="Y38" s="25"/>
      <c r="Z38" s="25" t="str">
        <f t="shared" si="1"/>
        <v>Inga Paplauskė</v>
      </c>
    </row>
    <row r="39" spans="1:26" x14ac:dyDescent="0.25">
      <c r="A39" s="155" t="s">
        <v>938</v>
      </c>
      <c r="B39" s="155" t="s">
        <v>956</v>
      </c>
      <c r="C39" s="149">
        <v>29903</v>
      </c>
      <c r="D39" s="155">
        <v>36</v>
      </c>
      <c r="E39" s="155" t="s">
        <v>864</v>
      </c>
      <c r="F39" s="155">
        <v>34</v>
      </c>
      <c r="G39" s="155">
        <v>55</v>
      </c>
      <c r="H39" s="156" t="s">
        <v>864</v>
      </c>
      <c r="I39" s="155" t="s">
        <v>67</v>
      </c>
      <c r="J39" s="155" t="s">
        <v>17</v>
      </c>
      <c r="K39" s="155" t="s">
        <v>864</v>
      </c>
      <c r="L39" s="157">
        <v>36</v>
      </c>
      <c r="M39" s="158">
        <v>1.9966712962962964E-2</v>
      </c>
      <c r="N39" s="158">
        <v>1.3311141975308643E-3</v>
      </c>
      <c r="O39" s="158">
        <v>9.5859953703703732E-4</v>
      </c>
      <c r="P39" s="157">
        <v>44</v>
      </c>
      <c r="Q39" s="158">
        <v>5.0478703703703706E-2</v>
      </c>
      <c r="R39" s="159">
        <v>33.017223985178937</v>
      </c>
      <c r="S39" s="158">
        <v>6.5471064814813518E-4</v>
      </c>
      <c r="T39" s="157">
        <v>48</v>
      </c>
      <c r="U39" s="158">
        <v>3.263734953703705E-2</v>
      </c>
      <c r="V39" s="158">
        <v>3.2637349537037049E-3</v>
      </c>
      <c r="W39" s="160">
        <v>0.10469607638888889</v>
      </c>
      <c r="X39" s="111">
        <f t="shared" si="0"/>
        <v>808</v>
      </c>
      <c r="Y39" s="25"/>
      <c r="Z39" s="25" t="str">
        <f t="shared" si="1"/>
        <v>Rolandas Krušinskas</v>
      </c>
    </row>
    <row r="40" spans="1:26" x14ac:dyDescent="0.25">
      <c r="A40" s="155" t="s">
        <v>1776</v>
      </c>
      <c r="B40" s="155" t="s">
        <v>1777</v>
      </c>
      <c r="C40" s="149">
        <v>30319</v>
      </c>
      <c r="D40" s="155">
        <v>37</v>
      </c>
      <c r="E40" s="155" t="s">
        <v>864</v>
      </c>
      <c r="F40" s="155">
        <v>35</v>
      </c>
      <c r="G40" s="155">
        <v>10</v>
      </c>
      <c r="H40" s="156" t="s">
        <v>864</v>
      </c>
      <c r="I40" s="155" t="s">
        <v>67</v>
      </c>
      <c r="J40" s="155" t="s">
        <v>8</v>
      </c>
      <c r="K40" s="155" t="s">
        <v>924</v>
      </c>
      <c r="L40" s="157">
        <v>81</v>
      </c>
      <c r="M40" s="158">
        <v>2.3538206018518516E-2</v>
      </c>
      <c r="N40" s="158">
        <v>1.5692137345679012E-3</v>
      </c>
      <c r="O40" s="158">
        <v>1.4004629629629645E-3</v>
      </c>
      <c r="P40" s="157">
        <v>35</v>
      </c>
      <c r="Q40" s="158">
        <v>4.9378460648148145E-2</v>
      </c>
      <c r="R40" s="159">
        <v>33.752908551416581</v>
      </c>
      <c r="S40" s="158">
        <v>7.3719907407407415E-4</v>
      </c>
      <c r="T40" s="157">
        <v>18</v>
      </c>
      <c r="U40" s="158">
        <v>2.9713194444444452E-2</v>
      </c>
      <c r="V40" s="158">
        <v>2.9713194444444453E-3</v>
      </c>
      <c r="W40" s="160">
        <v>0.10476752314814815</v>
      </c>
      <c r="X40" s="111">
        <f t="shared" si="0"/>
        <v>807</v>
      </c>
      <c r="Y40" s="25"/>
      <c r="Z40" s="25" t="str">
        <f t="shared" si="1"/>
        <v>Vaidotas Baužys</v>
      </c>
    </row>
    <row r="41" spans="1:26" x14ac:dyDescent="0.25">
      <c r="A41" s="155" t="s">
        <v>906</v>
      </c>
      <c r="B41" s="155" t="s">
        <v>907</v>
      </c>
      <c r="C41" s="149">
        <v>33903</v>
      </c>
      <c r="D41" s="155">
        <v>38</v>
      </c>
      <c r="E41" s="155" t="s">
        <v>864</v>
      </c>
      <c r="F41" s="155">
        <v>36</v>
      </c>
      <c r="G41" s="155">
        <v>79</v>
      </c>
      <c r="H41" s="156" t="s">
        <v>864</v>
      </c>
      <c r="I41" s="155" t="s">
        <v>67</v>
      </c>
      <c r="J41" s="155" t="s">
        <v>908</v>
      </c>
      <c r="K41" s="155" t="s">
        <v>710</v>
      </c>
      <c r="L41" s="157">
        <v>28</v>
      </c>
      <c r="M41" s="158">
        <v>1.9351747685185185E-2</v>
      </c>
      <c r="N41" s="158">
        <v>1.2901165123456791E-3</v>
      </c>
      <c r="O41" s="158">
        <v>2.6472453703703692E-3</v>
      </c>
      <c r="P41" s="157">
        <v>53</v>
      </c>
      <c r="Q41" s="158">
        <v>5.139803240740741E-2</v>
      </c>
      <c r="R41" s="159">
        <v>32.426662823506632</v>
      </c>
      <c r="S41" s="158">
        <v>1.0401736111111115E-3</v>
      </c>
      <c r="T41" s="157">
        <v>27</v>
      </c>
      <c r="U41" s="158">
        <v>3.0785937499999999E-2</v>
      </c>
      <c r="V41" s="158">
        <v>3.0785937499999997E-3</v>
      </c>
      <c r="W41" s="160">
        <v>0.10522313657407407</v>
      </c>
      <c r="X41" s="111">
        <f t="shared" si="0"/>
        <v>804</v>
      </c>
      <c r="Y41" s="25"/>
      <c r="Z41" s="25" t="str">
        <f t="shared" si="1"/>
        <v>Marius Skučas</v>
      </c>
    </row>
    <row r="42" spans="1:26" x14ac:dyDescent="0.25">
      <c r="A42" s="155" t="s">
        <v>943</v>
      </c>
      <c r="B42" s="155" t="s">
        <v>944</v>
      </c>
      <c r="C42" s="149">
        <v>28322</v>
      </c>
      <c r="D42" s="155">
        <v>39</v>
      </c>
      <c r="E42" s="155">
        <v>4</v>
      </c>
      <c r="F42" s="155">
        <v>37</v>
      </c>
      <c r="G42" s="155">
        <v>103</v>
      </c>
      <c r="H42" s="156" t="s">
        <v>889</v>
      </c>
      <c r="I42" s="155" t="s">
        <v>67</v>
      </c>
      <c r="J42" s="155" t="s">
        <v>8</v>
      </c>
      <c r="K42" s="155" t="s">
        <v>710</v>
      </c>
      <c r="L42" s="157">
        <v>56</v>
      </c>
      <c r="M42" s="158">
        <v>2.1421770833333329E-2</v>
      </c>
      <c r="N42" s="158">
        <v>1.4281180555555553E-3</v>
      </c>
      <c r="O42" s="158">
        <v>1.3654629629629676E-3</v>
      </c>
      <c r="P42" s="157">
        <v>38</v>
      </c>
      <c r="Q42" s="158">
        <v>4.9788263888888892E-2</v>
      </c>
      <c r="R42" s="159">
        <v>33.475091045273665</v>
      </c>
      <c r="S42" s="158">
        <v>8.1270833333332848E-4</v>
      </c>
      <c r="T42" s="157">
        <v>40</v>
      </c>
      <c r="U42" s="158">
        <v>3.1990717592592602E-2</v>
      </c>
      <c r="V42" s="158">
        <v>3.19907175925926E-3</v>
      </c>
      <c r="W42" s="160">
        <v>0.10537892361111112</v>
      </c>
      <c r="X42" s="111">
        <f t="shared" si="0"/>
        <v>803</v>
      </c>
      <c r="Y42" s="25"/>
      <c r="Z42" s="25" t="str">
        <f t="shared" si="1"/>
        <v>Andrej Vidinevič</v>
      </c>
    </row>
    <row r="43" spans="1:26" x14ac:dyDescent="0.25">
      <c r="A43" s="155" t="s">
        <v>1622</v>
      </c>
      <c r="B43" s="155" t="s">
        <v>1623</v>
      </c>
      <c r="C43" s="149">
        <v>31702</v>
      </c>
      <c r="D43" s="155">
        <v>40</v>
      </c>
      <c r="E43" s="155" t="s">
        <v>864</v>
      </c>
      <c r="F43" s="155">
        <v>38</v>
      </c>
      <c r="G43" s="155">
        <v>95</v>
      </c>
      <c r="H43" s="156" t="s">
        <v>864</v>
      </c>
      <c r="I43" s="155" t="s">
        <v>67</v>
      </c>
      <c r="J43" s="155" t="s">
        <v>1624</v>
      </c>
      <c r="K43" s="155" t="s">
        <v>864</v>
      </c>
      <c r="L43" s="157">
        <v>61</v>
      </c>
      <c r="M43" s="158">
        <v>2.1600277777777777E-2</v>
      </c>
      <c r="N43" s="158">
        <v>1.4400185185185186E-3</v>
      </c>
      <c r="O43" s="158">
        <v>7.7726851851851742E-4</v>
      </c>
      <c r="P43" s="157">
        <v>46</v>
      </c>
      <c r="Q43" s="158">
        <v>5.0760879629629635E-2</v>
      </c>
      <c r="R43" s="159">
        <v>32.833683711300715</v>
      </c>
      <c r="S43" s="158">
        <v>3.9491898148148741E-4</v>
      </c>
      <c r="T43" s="157">
        <v>44</v>
      </c>
      <c r="U43" s="158">
        <v>3.2175381944444442E-2</v>
      </c>
      <c r="V43" s="158">
        <v>3.2175381944444443E-3</v>
      </c>
      <c r="W43" s="160">
        <v>0.10570872685185186</v>
      </c>
      <c r="X43" s="111">
        <f t="shared" si="0"/>
        <v>800</v>
      </c>
      <c r="Y43" s="25"/>
      <c r="Z43" s="25" t="str">
        <f t="shared" si="1"/>
        <v>Julius Vaigauskas</v>
      </c>
    </row>
    <row r="44" spans="1:26" x14ac:dyDescent="0.25">
      <c r="A44" s="155" t="s">
        <v>1778</v>
      </c>
      <c r="B44" s="155" t="s">
        <v>1690</v>
      </c>
      <c r="C44" s="149">
        <v>31872</v>
      </c>
      <c r="D44" s="155">
        <v>41</v>
      </c>
      <c r="E44" s="155" t="s">
        <v>864</v>
      </c>
      <c r="F44" s="155">
        <v>39</v>
      </c>
      <c r="G44" s="155">
        <v>13</v>
      </c>
      <c r="H44" s="156" t="s">
        <v>864</v>
      </c>
      <c r="I44" s="155" t="s">
        <v>67</v>
      </c>
      <c r="J44" s="155" t="s">
        <v>1779</v>
      </c>
      <c r="K44" s="155" t="s">
        <v>715</v>
      </c>
      <c r="L44" s="157">
        <v>68</v>
      </c>
      <c r="M44" s="158">
        <v>2.2211157407407409E-2</v>
      </c>
      <c r="N44" s="158">
        <v>1.4807438271604938E-3</v>
      </c>
      <c r="O44" s="158">
        <v>1.5248726851851864E-3</v>
      </c>
      <c r="P44" s="157">
        <v>34</v>
      </c>
      <c r="Q44" s="158">
        <v>4.9231874999999994E-2</v>
      </c>
      <c r="R44" s="159">
        <v>33.85340628742388</v>
      </c>
      <c r="S44" s="158">
        <v>6.8206018518519873E-4</v>
      </c>
      <c r="T44" s="157">
        <v>42</v>
      </c>
      <c r="U44" s="158">
        <v>3.2073807870370355E-2</v>
      </c>
      <c r="V44" s="158">
        <v>3.2073807870370355E-3</v>
      </c>
      <c r="W44" s="160">
        <v>0.10572377314814814</v>
      </c>
      <c r="X44" s="111">
        <f t="shared" si="0"/>
        <v>800</v>
      </c>
      <c r="Y44" s="25"/>
      <c r="Z44" s="25" t="str">
        <f t="shared" si="1"/>
        <v>Justinas Biekša</v>
      </c>
    </row>
    <row r="45" spans="1:26" x14ac:dyDescent="0.25">
      <c r="A45" s="155" t="s">
        <v>966</v>
      </c>
      <c r="B45" s="155" t="s">
        <v>1615</v>
      </c>
      <c r="C45" s="149">
        <v>29622</v>
      </c>
      <c r="D45" s="155">
        <v>42</v>
      </c>
      <c r="E45" s="155" t="s">
        <v>864</v>
      </c>
      <c r="F45" s="155">
        <v>40</v>
      </c>
      <c r="G45" s="155">
        <v>60</v>
      </c>
      <c r="H45" s="156" t="s">
        <v>864</v>
      </c>
      <c r="I45" s="155" t="s">
        <v>67</v>
      </c>
      <c r="J45" s="155" t="s">
        <v>908</v>
      </c>
      <c r="K45" s="155" t="s">
        <v>710</v>
      </c>
      <c r="L45" s="157">
        <v>49</v>
      </c>
      <c r="M45" s="158">
        <v>2.0911817129629629E-2</v>
      </c>
      <c r="N45" s="158">
        <v>1.3941211419753086E-3</v>
      </c>
      <c r="O45" s="158">
        <v>1.1176620370370385E-3</v>
      </c>
      <c r="P45" s="157">
        <v>54</v>
      </c>
      <c r="Q45" s="158">
        <v>5.1466550925925919E-2</v>
      </c>
      <c r="R45" s="159">
        <v>32.383492514690644</v>
      </c>
      <c r="S45" s="158">
        <v>9.5583333333333631E-4</v>
      </c>
      <c r="T45" s="157">
        <v>33</v>
      </c>
      <c r="U45" s="158">
        <v>3.1393043981481475E-2</v>
      </c>
      <c r="V45" s="158">
        <v>3.1393043981481476E-3</v>
      </c>
      <c r="W45" s="160">
        <v>0.1058449074074074</v>
      </c>
      <c r="X45" s="111">
        <f t="shared" si="0"/>
        <v>799</v>
      </c>
      <c r="Y45" s="25"/>
      <c r="Z45" s="25" t="str">
        <f t="shared" si="1"/>
        <v>Darius Masionis</v>
      </c>
    </row>
    <row r="46" spans="1:26" x14ac:dyDescent="0.25">
      <c r="A46" s="155" t="s">
        <v>1055</v>
      </c>
      <c r="B46" s="155" t="s">
        <v>1056</v>
      </c>
      <c r="C46" s="149">
        <v>30327</v>
      </c>
      <c r="D46" s="155">
        <v>43</v>
      </c>
      <c r="E46" s="155" t="s">
        <v>864</v>
      </c>
      <c r="F46" s="155">
        <v>41</v>
      </c>
      <c r="G46" s="155">
        <v>33</v>
      </c>
      <c r="H46" s="156" t="s">
        <v>864</v>
      </c>
      <c r="I46" s="155" t="s">
        <v>67</v>
      </c>
      <c r="J46" s="155" t="s">
        <v>8</v>
      </c>
      <c r="K46" s="155" t="s">
        <v>924</v>
      </c>
      <c r="L46" s="157">
        <v>41</v>
      </c>
      <c r="M46" s="158">
        <v>2.0368715277777779E-2</v>
      </c>
      <c r="N46" s="158">
        <v>1.3579143518518519E-3</v>
      </c>
      <c r="O46" s="158">
        <v>1.3844907407407382E-3</v>
      </c>
      <c r="P46" s="157">
        <v>37</v>
      </c>
      <c r="Q46" s="158">
        <v>4.9440046296296294E-2</v>
      </c>
      <c r="R46" s="159">
        <v>33.710863794064075</v>
      </c>
      <c r="S46" s="158">
        <v>5.4240740740740812E-4</v>
      </c>
      <c r="T46" s="157">
        <v>64</v>
      </c>
      <c r="U46" s="158">
        <v>3.4204351851851847E-2</v>
      </c>
      <c r="V46" s="158">
        <v>3.4204351851851848E-3</v>
      </c>
      <c r="W46" s="160">
        <v>0.10594001157407407</v>
      </c>
      <c r="X46" s="111">
        <f t="shared" si="0"/>
        <v>798</v>
      </c>
      <c r="Y46" s="25"/>
      <c r="Z46" s="25" t="str">
        <f t="shared" si="1"/>
        <v>Vitalis Gricius</v>
      </c>
    </row>
    <row r="47" spans="1:26" x14ac:dyDescent="0.25">
      <c r="A47" s="155" t="s">
        <v>949</v>
      </c>
      <c r="B47" s="155" t="s">
        <v>950</v>
      </c>
      <c r="C47" s="149">
        <v>24683</v>
      </c>
      <c r="D47" s="155">
        <v>44</v>
      </c>
      <c r="E47" s="155">
        <v>3</v>
      </c>
      <c r="F47" s="155">
        <v>42</v>
      </c>
      <c r="G47" s="155">
        <v>104</v>
      </c>
      <c r="H47" s="156" t="s">
        <v>901</v>
      </c>
      <c r="I47" s="155" t="s">
        <v>67</v>
      </c>
      <c r="J47" s="155" t="s">
        <v>17</v>
      </c>
      <c r="K47" s="155" t="s">
        <v>79</v>
      </c>
      <c r="L47" s="157">
        <v>57</v>
      </c>
      <c r="M47" s="158">
        <v>2.1464895833333334E-2</v>
      </c>
      <c r="N47" s="158">
        <v>1.4309930555555556E-3</v>
      </c>
      <c r="O47" s="158">
        <v>1.0706365740740728E-3</v>
      </c>
      <c r="P47" s="157">
        <v>45</v>
      </c>
      <c r="Q47" s="158">
        <v>5.0597534722222212E-2</v>
      </c>
      <c r="R47" s="159">
        <v>32.939681267409149</v>
      </c>
      <c r="S47" s="158">
        <v>4.4368055555556174E-4</v>
      </c>
      <c r="T47" s="157">
        <v>46</v>
      </c>
      <c r="U47" s="158">
        <v>3.2435648148148144E-2</v>
      </c>
      <c r="V47" s="158">
        <v>3.2435648148148146E-3</v>
      </c>
      <c r="W47" s="160">
        <v>0.10601239583333333</v>
      </c>
      <c r="X47" s="111">
        <f t="shared" si="0"/>
        <v>798</v>
      </c>
      <c r="Y47" s="25"/>
      <c r="Z47" s="25" t="str">
        <f t="shared" si="1"/>
        <v>Vygantas Vitkus</v>
      </c>
    </row>
    <row r="48" spans="1:26" x14ac:dyDescent="0.25">
      <c r="A48" s="155" t="s">
        <v>1279</v>
      </c>
      <c r="B48" s="155" t="s">
        <v>1280</v>
      </c>
      <c r="C48" s="149">
        <v>39127</v>
      </c>
      <c r="D48" s="155">
        <v>45</v>
      </c>
      <c r="E48" s="155">
        <v>5</v>
      </c>
      <c r="F48" s="155">
        <v>43</v>
      </c>
      <c r="G48" s="155">
        <v>110</v>
      </c>
      <c r="H48" s="156" t="s">
        <v>889</v>
      </c>
      <c r="I48" s="155" t="s">
        <v>67</v>
      </c>
      <c r="J48" s="155" t="s">
        <v>8</v>
      </c>
      <c r="K48" s="155" t="s">
        <v>710</v>
      </c>
      <c r="L48" s="157">
        <v>71</v>
      </c>
      <c r="M48" s="158">
        <v>2.2274120370370371E-2</v>
      </c>
      <c r="N48" s="158">
        <v>1.4849413580246915E-3</v>
      </c>
      <c r="O48" s="158">
        <v>8.0535879629629534E-4</v>
      </c>
      <c r="P48" s="157">
        <v>57</v>
      </c>
      <c r="Q48" s="158">
        <v>5.1516388888888889E-2</v>
      </c>
      <c r="R48" s="159">
        <v>32.352164090176259</v>
      </c>
      <c r="S48" s="158">
        <v>6.1578703703703275E-4</v>
      </c>
      <c r="T48" s="157">
        <v>30</v>
      </c>
      <c r="U48" s="158">
        <v>3.0993333333333331E-2</v>
      </c>
      <c r="V48" s="158">
        <v>3.0993333333333333E-3</v>
      </c>
      <c r="W48" s="160">
        <v>0.10620498842592592</v>
      </c>
      <c r="X48" s="111">
        <f t="shared" si="0"/>
        <v>796</v>
      </c>
      <c r="Y48" s="25"/>
      <c r="Z48" s="25" t="str">
        <f t="shared" si="1"/>
        <v>Arūnas Maciulevičius</v>
      </c>
    </row>
    <row r="49" spans="1:26" x14ac:dyDescent="0.25">
      <c r="A49" s="155" t="s">
        <v>952</v>
      </c>
      <c r="B49" s="155" t="s">
        <v>953</v>
      </c>
      <c r="C49" s="149">
        <v>27901</v>
      </c>
      <c r="D49" s="155">
        <v>46</v>
      </c>
      <c r="E49" s="155">
        <v>6</v>
      </c>
      <c r="F49" s="155">
        <v>44</v>
      </c>
      <c r="G49" s="155">
        <v>70</v>
      </c>
      <c r="H49" s="156" t="s">
        <v>889</v>
      </c>
      <c r="I49" s="155" t="s">
        <v>67</v>
      </c>
      <c r="J49" s="155" t="s">
        <v>8</v>
      </c>
      <c r="K49" s="155" t="s">
        <v>710</v>
      </c>
      <c r="L49" s="157">
        <v>38</v>
      </c>
      <c r="M49" s="158">
        <v>2.0170960648148148E-2</v>
      </c>
      <c r="N49" s="158">
        <v>1.3447307098765433E-3</v>
      </c>
      <c r="O49" s="158">
        <v>8.3239583333333256E-4</v>
      </c>
      <c r="P49" s="157">
        <v>39</v>
      </c>
      <c r="Q49" s="158">
        <v>4.9906215277777777E-2</v>
      </c>
      <c r="R49" s="159">
        <v>33.395973976187278</v>
      </c>
      <c r="S49" s="158">
        <v>5.2820601851852333E-4</v>
      </c>
      <c r="T49" s="157">
        <v>70</v>
      </c>
      <c r="U49" s="158">
        <v>3.5247233796296282E-2</v>
      </c>
      <c r="V49" s="158">
        <v>3.5247233796296281E-3</v>
      </c>
      <c r="W49" s="160">
        <v>0.10668501157407406</v>
      </c>
      <c r="X49" s="111">
        <f t="shared" si="0"/>
        <v>793</v>
      </c>
      <c r="Y49" s="25"/>
      <c r="Z49" s="25" t="str">
        <f t="shared" si="1"/>
        <v>Edvinas Paulauskas</v>
      </c>
    </row>
    <row r="50" spans="1:26" x14ac:dyDescent="0.25">
      <c r="A50" s="155" t="s">
        <v>922</v>
      </c>
      <c r="B50" s="155" t="s">
        <v>1780</v>
      </c>
      <c r="C50" s="149">
        <v>31887</v>
      </c>
      <c r="D50" s="155">
        <v>47</v>
      </c>
      <c r="E50" s="155" t="s">
        <v>864</v>
      </c>
      <c r="F50" s="155">
        <v>45</v>
      </c>
      <c r="G50" s="155">
        <v>20</v>
      </c>
      <c r="H50" s="156" t="s">
        <v>864</v>
      </c>
      <c r="I50" s="155" t="s">
        <v>67</v>
      </c>
      <c r="J50" s="155" t="s">
        <v>8</v>
      </c>
      <c r="K50" s="155" t="s">
        <v>710</v>
      </c>
      <c r="L50" s="157">
        <v>54</v>
      </c>
      <c r="M50" s="158">
        <v>2.1202858796296298E-2</v>
      </c>
      <c r="N50" s="158">
        <v>1.4135239197530865E-3</v>
      </c>
      <c r="O50" s="158">
        <v>1.2029629629629612E-3</v>
      </c>
      <c r="P50" s="157">
        <v>41</v>
      </c>
      <c r="Q50" s="158">
        <v>5.0058877314814815E-2</v>
      </c>
      <c r="R50" s="159">
        <v>33.29412795627001</v>
      </c>
      <c r="S50" s="158">
        <v>6.0695601851852576E-4</v>
      </c>
      <c r="T50" s="157">
        <v>59</v>
      </c>
      <c r="U50" s="158">
        <v>3.3664745370370355E-2</v>
      </c>
      <c r="V50" s="158">
        <v>3.3664745370370354E-3</v>
      </c>
      <c r="W50" s="160">
        <v>0.10673640046296295</v>
      </c>
      <c r="X50" s="111">
        <f t="shared" si="0"/>
        <v>792</v>
      </c>
      <c r="Y50" s="25"/>
      <c r="Z50" s="25" t="str">
        <f t="shared" si="1"/>
        <v>Audrius Čėsna</v>
      </c>
    </row>
    <row r="51" spans="1:26" x14ac:dyDescent="0.25">
      <c r="A51" s="155" t="s">
        <v>1675</v>
      </c>
      <c r="B51" s="155" t="s">
        <v>975</v>
      </c>
      <c r="C51" s="149">
        <v>30926</v>
      </c>
      <c r="D51" s="155">
        <v>48</v>
      </c>
      <c r="E51" s="155" t="s">
        <v>864</v>
      </c>
      <c r="F51" s="155">
        <v>46</v>
      </c>
      <c r="G51" s="155">
        <v>86</v>
      </c>
      <c r="H51" s="156" t="s">
        <v>864</v>
      </c>
      <c r="I51" s="155" t="s">
        <v>67</v>
      </c>
      <c r="J51" s="155" t="s">
        <v>1781</v>
      </c>
      <c r="K51" s="155" t="s">
        <v>864</v>
      </c>
      <c r="L51" s="157">
        <v>21</v>
      </c>
      <c r="M51" s="158">
        <v>1.8871608796296298E-2</v>
      </c>
      <c r="N51" s="158">
        <v>1.2581072530864199E-3</v>
      </c>
      <c r="O51" s="158">
        <v>8.855324074074078E-4</v>
      </c>
      <c r="P51" s="157">
        <v>56</v>
      </c>
      <c r="Q51" s="158">
        <v>5.1491898148148148E-2</v>
      </c>
      <c r="R51" s="159">
        <v>32.36755152959158</v>
      </c>
      <c r="S51" s="158">
        <v>6.0648148148148562E-4</v>
      </c>
      <c r="T51" s="157">
        <v>68</v>
      </c>
      <c r="U51" s="158">
        <v>3.4979664351851847E-2</v>
      </c>
      <c r="V51" s="158">
        <v>3.4979664351851847E-3</v>
      </c>
      <c r="W51" s="160">
        <v>0.10683518518518519</v>
      </c>
      <c r="X51" s="111">
        <f t="shared" si="0"/>
        <v>792</v>
      </c>
      <c r="Y51" s="25"/>
      <c r="Z51" s="25" t="str">
        <f t="shared" si="1"/>
        <v>Paulius Šukys</v>
      </c>
    </row>
    <row r="52" spans="1:26" x14ac:dyDescent="0.25">
      <c r="A52" s="155" t="s">
        <v>981</v>
      </c>
      <c r="B52" s="155" t="s">
        <v>1059</v>
      </c>
      <c r="C52" s="149">
        <v>31240</v>
      </c>
      <c r="D52" s="155">
        <v>49</v>
      </c>
      <c r="E52" s="155" t="s">
        <v>864</v>
      </c>
      <c r="F52" s="155">
        <v>47</v>
      </c>
      <c r="G52" s="155">
        <v>87</v>
      </c>
      <c r="H52" s="156" t="s">
        <v>864</v>
      </c>
      <c r="I52" s="155" t="s">
        <v>67</v>
      </c>
      <c r="J52" s="155" t="s">
        <v>8</v>
      </c>
      <c r="K52" s="155" t="s">
        <v>710</v>
      </c>
      <c r="L52" s="157">
        <v>15</v>
      </c>
      <c r="M52" s="158">
        <v>1.8241168981481478E-2</v>
      </c>
      <c r="N52" s="158">
        <v>1.2160779320987652E-3</v>
      </c>
      <c r="O52" s="158">
        <v>2.0967592592592635E-3</v>
      </c>
      <c r="P52" s="157">
        <v>63</v>
      </c>
      <c r="Q52" s="158">
        <v>5.2785104166666666E-2</v>
      </c>
      <c r="R52" s="159">
        <v>31.574564320347633</v>
      </c>
      <c r="S52" s="158">
        <v>4.2033564814815405E-4</v>
      </c>
      <c r="T52" s="157">
        <v>55</v>
      </c>
      <c r="U52" s="158">
        <v>3.3377766203703696E-2</v>
      </c>
      <c r="V52" s="158">
        <v>3.3377766203703694E-3</v>
      </c>
      <c r="W52" s="160">
        <v>0.10692113425925925</v>
      </c>
      <c r="X52" s="111">
        <f t="shared" si="0"/>
        <v>791</v>
      </c>
      <c r="Y52" s="25"/>
      <c r="Z52" s="25" t="str">
        <f t="shared" si="1"/>
        <v>Linas Tarasonis</v>
      </c>
    </row>
    <row r="53" spans="1:26" x14ac:dyDescent="0.25">
      <c r="A53" s="155" t="s">
        <v>981</v>
      </c>
      <c r="B53" s="155" t="s">
        <v>982</v>
      </c>
      <c r="C53" s="149">
        <v>31936</v>
      </c>
      <c r="D53" s="155">
        <v>50</v>
      </c>
      <c r="E53" s="155" t="s">
        <v>864</v>
      </c>
      <c r="F53" s="155">
        <v>48</v>
      </c>
      <c r="G53" s="155">
        <v>100</v>
      </c>
      <c r="H53" s="156" t="s">
        <v>864</v>
      </c>
      <c r="I53" s="155" t="s">
        <v>67</v>
      </c>
      <c r="J53" s="155" t="s">
        <v>8</v>
      </c>
      <c r="K53" s="155" t="s">
        <v>865</v>
      </c>
      <c r="L53" s="157">
        <v>37</v>
      </c>
      <c r="M53" s="158">
        <v>2.0145729166666668E-2</v>
      </c>
      <c r="N53" s="158">
        <v>1.3430486111111113E-3</v>
      </c>
      <c r="O53" s="158" t="s">
        <v>864</v>
      </c>
      <c r="P53" s="157" t="s">
        <v>28</v>
      </c>
      <c r="Q53" s="158" t="s">
        <v>864</v>
      </c>
      <c r="R53" s="159" t="s">
        <v>28</v>
      </c>
      <c r="S53" s="158" t="s">
        <v>864</v>
      </c>
      <c r="T53" s="157" t="s">
        <v>28</v>
      </c>
      <c r="U53" s="158" t="s">
        <v>864</v>
      </c>
      <c r="V53" s="158" t="s">
        <v>28</v>
      </c>
      <c r="W53" s="160">
        <v>0.1070967013888889</v>
      </c>
      <c r="X53" s="111">
        <f t="shared" si="0"/>
        <v>790</v>
      </c>
      <c r="Y53" s="25"/>
      <c r="Z53" s="25" t="str">
        <f t="shared" si="1"/>
        <v>Linas Vaupšas</v>
      </c>
    </row>
    <row r="54" spans="1:26" x14ac:dyDescent="0.25">
      <c r="A54" s="155" t="s">
        <v>1013</v>
      </c>
      <c r="B54" s="155" t="s">
        <v>1017</v>
      </c>
      <c r="C54" s="149">
        <v>30963</v>
      </c>
      <c r="D54" s="155">
        <v>51</v>
      </c>
      <c r="E54" s="155" t="s">
        <v>864</v>
      </c>
      <c r="F54" s="155">
        <v>49</v>
      </c>
      <c r="G54" s="155">
        <v>111</v>
      </c>
      <c r="H54" s="156" t="s">
        <v>864</v>
      </c>
      <c r="I54" s="155" t="s">
        <v>67</v>
      </c>
      <c r="J54" s="155" t="s">
        <v>17</v>
      </c>
      <c r="K54" s="155" t="s">
        <v>864</v>
      </c>
      <c r="L54" s="157">
        <v>69</v>
      </c>
      <c r="M54" s="158">
        <v>2.2257835648148146E-2</v>
      </c>
      <c r="N54" s="158">
        <v>1.483855709876543E-3</v>
      </c>
      <c r="O54" s="158">
        <v>7.403935185185187E-4</v>
      </c>
      <c r="P54" s="157">
        <v>40</v>
      </c>
      <c r="Q54" s="158">
        <v>4.9936111111111112E-2</v>
      </c>
      <c r="R54" s="159">
        <v>33.37598041942482</v>
      </c>
      <c r="S54" s="158">
        <v>5.9166666666667089E-4</v>
      </c>
      <c r="T54" s="157">
        <v>60</v>
      </c>
      <c r="U54" s="158">
        <v>3.3748020833333336E-2</v>
      </c>
      <c r="V54" s="158">
        <v>3.3748020833333338E-3</v>
      </c>
      <c r="W54" s="160">
        <v>0.10727402777777778</v>
      </c>
      <c r="X54" s="111">
        <f t="shared" si="0"/>
        <v>788</v>
      </c>
      <c r="Y54" s="25"/>
      <c r="Z54" s="25" t="str">
        <f t="shared" si="1"/>
        <v>Mantas Pilipavičius</v>
      </c>
    </row>
    <row r="55" spans="1:26" x14ac:dyDescent="0.25">
      <c r="A55" s="155" t="s">
        <v>969</v>
      </c>
      <c r="B55" s="155" t="s">
        <v>970</v>
      </c>
      <c r="C55" s="149">
        <v>31555</v>
      </c>
      <c r="D55" s="155">
        <v>52</v>
      </c>
      <c r="E55" s="155" t="s">
        <v>864</v>
      </c>
      <c r="F55" s="155">
        <v>3</v>
      </c>
      <c r="G55" s="155">
        <v>77</v>
      </c>
      <c r="H55" s="156" t="s">
        <v>864</v>
      </c>
      <c r="I55" s="155" t="s">
        <v>71</v>
      </c>
      <c r="J55" s="155" t="s">
        <v>8</v>
      </c>
      <c r="K55" s="155" t="s">
        <v>864</v>
      </c>
      <c r="L55" s="157">
        <v>58</v>
      </c>
      <c r="M55" s="158">
        <v>2.1484456018518519E-2</v>
      </c>
      <c r="N55" s="158">
        <v>1.4322970679012345E-3</v>
      </c>
      <c r="O55" s="158">
        <v>1.5620717592592544E-3</v>
      </c>
      <c r="P55" s="157">
        <v>60</v>
      </c>
      <c r="Q55" s="158">
        <v>5.1900196759259262E-2</v>
      </c>
      <c r="R55" s="159">
        <v>32.11291614938483</v>
      </c>
      <c r="S55" s="158">
        <v>9.0293981481481822E-4</v>
      </c>
      <c r="T55" s="157">
        <v>41</v>
      </c>
      <c r="U55" s="158">
        <v>3.2033078703703713E-2</v>
      </c>
      <c r="V55" s="158">
        <v>3.2033078703703711E-3</v>
      </c>
      <c r="W55" s="160">
        <v>0.10788274305555556</v>
      </c>
      <c r="X55" s="111">
        <f t="shared" si="0"/>
        <v>784</v>
      </c>
      <c r="Y55" s="25"/>
      <c r="Z55" s="25" t="str">
        <f t="shared" si="1"/>
        <v>Elena Šimaitienė</v>
      </c>
    </row>
    <row r="56" spans="1:26" x14ac:dyDescent="0.25">
      <c r="A56" s="155" t="s">
        <v>971</v>
      </c>
      <c r="B56" s="155" t="s">
        <v>972</v>
      </c>
      <c r="C56" s="149">
        <v>29686</v>
      </c>
      <c r="D56" s="155">
        <v>53</v>
      </c>
      <c r="E56" s="155" t="s">
        <v>864</v>
      </c>
      <c r="F56" s="155">
        <v>50</v>
      </c>
      <c r="G56" s="155">
        <v>107</v>
      </c>
      <c r="H56" s="156" t="s">
        <v>864</v>
      </c>
      <c r="I56" s="155" t="s">
        <v>67</v>
      </c>
      <c r="J56" s="155" t="s">
        <v>8</v>
      </c>
      <c r="K56" s="155" t="s">
        <v>973</v>
      </c>
      <c r="L56" s="157">
        <v>82</v>
      </c>
      <c r="M56" s="158">
        <v>2.3541481481481479E-2</v>
      </c>
      <c r="N56" s="158">
        <v>1.569432098765432E-3</v>
      </c>
      <c r="O56" s="158">
        <v>1.4392708333333393E-3</v>
      </c>
      <c r="P56" s="157">
        <v>33</v>
      </c>
      <c r="Q56" s="158">
        <v>4.8886990740740738E-2</v>
      </c>
      <c r="R56" s="159">
        <v>34.092232747672973</v>
      </c>
      <c r="S56" s="158">
        <v>8.4993055555554475E-4</v>
      </c>
      <c r="T56" s="157">
        <v>53</v>
      </c>
      <c r="U56" s="158">
        <v>3.3203854166666685E-2</v>
      </c>
      <c r="V56" s="158">
        <v>3.3203854166666685E-3</v>
      </c>
      <c r="W56" s="160">
        <v>0.10792152777777779</v>
      </c>
      <c r="X56" s="111">
        <f t="shared" si="0"/>
        <v>784</v>
      </c>
      <c r="Y56" s="25"/>
      <c r="Z56" s="25" t="str">
        <f t="shared" si="1"/>
        <v>Vitalijus Žilys</v>
      </c>
    </row>
    <row r="57" spans="1:26" x14ac:dyDescent="0.25">
      <c r="A57" s="155" t="s">
        <v>1628</v>
      </c>
      <c r="B57" s="155" t="s">
        <v>1629</v>
      </c>
      <c r="C57" s="149">
        <v>34096</v>
      </c>
      <c r="D57" s="155">
        <v>54</v>
      </c>
      <c r="E57" s="155" t="s">
        <v>864</v>
      </c>
      <c r="F57" s="155">
        <v>4</v>
      </c>
      <c r="G57" s="155">
        <v>93</v>
      </c>
      <c r="H57" s="156" t="s">
        <v>864</v>
      </c>
      <c r="I57" s="155" t="s">
        <v>71</v>
      </c>
      <c r="J57" s="155" t="s">
        <v>8</v>
      </c>
      <c r="K57" s="155" t="s">
        <v>710</v>
      </c>
      <c r="L57" s="157">
        <v>19</v>
      </c>
      <c r="M57" s="158">
        <v>1.863207175925926E-2</v>
      </c>
      <c r="N57" s="158">
        <v>1.2421381172839506E-3</v>
      </c>
      <c r="O57" s="158">
        <v>1.0742939814814799E-3</v>
      </c>
      <c r="P57" s="157">
        <v>72</v>
      </c>
      <c r="Q57" s="158">
        <v>5.3985185185185192E-2</v>
      </c>
      <c r="R57" s="159">
        <v>30.872667398463225</v>
      </c>
      <c r="S57" s="158">
        <v>5.6471064814814231E-4</v>
      </c>
      <c r="T57" s="157">
        <v>61</v>
      </c>
      <c r="U57" s="158">
        <v>3.3836435185185185E-2</v>
      </c>
      <c r="V57" s="158">
        <v>3.3836435185185185E-3</v>
      </c>
      <c r="W57" s="160">
        <v>0.10809269675925925</v>
      </c>
      <c r="X57" s="111">
        <f t="shared" si="0"/>
        <v>783</v>
      </c>
      <c r="Y57" s="25"/>
      <c r="Z57" s="25" t="str">
        <f t="shared" si="1"/>
        <v>Ieva Urbonavičiūtė</v>
      </c>
    </row>
    <row r="58" spans="1:26" x14ac:dyDescent="0.25">
      <c r="A58" s="155" t="s">
        <v>1000</v>
      </c>
      <c r="B58" s="155" t="s">
        <v>1001</v>
      </c>
      <c r="C58" s="149">
        <v>29283</v>
      </c>
      <c r="D58" s="155">
        <v>55</v>
      </c>
      <c r="E58" s="155" t="s">
        <v>864</v>
      </c>
      <c r="F58" s="155">
        <v>51</v>
      </c>
      <c r="G58" s="155">
        <v>81</v>
      </c>
      <c r="H58" s="156" t="s">
        <v>864</v>
      </c>
      <c r="I58" s="155" t="s">
        <v>67</v>
      </c>
      <c r="J58" s="155" t="s">
        <v>17</v>
      </c>
      <c r="K58" s="155" t="s">
        <v>710</v>
      </c>
      <c r="L58" s="157">
        <v>48</v>
      </c>
      <c r="M58" s="158">
        <v>2.0872997685185187E-2</v>
      </c>
      <c r="N58" s="158">
        <v>1.3915331790123459E-3</v>
      </c>
      <c r="O58" s="158">
        <v>1.7074768518518524E-3</v>
      </c>
      <c r="P58" s="157">
        <v>49</v>
      </c>
      <c r="Q58" s="158">
        <v>5.105861111111111E-2</v>
      </c>
      <c r="R58" s="159">
        <v>32.642224894048773</v>
      </c>
      <c r="S58" s="158">
        <v>9.0309027777776829E-4</v>
      </c>
      <c r="T58" s="157">
        <v>65</v>
      </c>
      <c r="U58" s="158">
        <v>3.4290729166666672E-2</v>
      </c>
      <c r="V58" s="158">
        <v>3.4290729166666671E-3</v>
      </c>
      <c r="W58" s="160">
        <v>0.10883290509259259</v>
      </c>
      <c r="X58" s="111">
        <f t="shared" si="0"/>
        <v>777</v>
      </c>
      <c r="Y58" s="25"/>
      <c r="Z58" s="25" t="str">
        <f t="shared" si="1"/>
        <v>Tadas Šlentneris</v>
      </c>
    </row>
    <row r="59" spans="1:26" x14ac:dyDescent="0.25">
      <c r="A59" s="155" t="s">
        <v>1079</v>
      </c>
      <c r="B59" s="155" t="s">
        <v>1080</v>
      </c>
      <c r="C59" s="149">
        <v>32197</v>
      </c>
      <c r="D59" s="155">
        <v>56</v>
      </c>
      <c r="E59" s="155" t="s">
        <v>864</v>
      </c>
      <c r="F59" s="155">
        <v>52</v>
      </c>
      <c r="G59" s="155">
        <v>36</v>
      </c>
      <c r="H59" s="156" t="s">
        <v>864</v>
      </c>
      <c r="I59" s="155" t="s">
        <v>67</v>
      </c>
      <c r="J59" s="155" t="s">
        <v>8</v>
      </c>
      <c r="K59" s="155" t="s">
        <v>710</v>
      </c>
      <c r="L59" s="157">
        <v>51</v>
      </c>
      <c r="M59" s="158">
        <v>2.0947071759259261E-2</v>
      </c>
      <c r="N59" s="158">
        <v>1.396471450617284E-3</v>
      </c>
      <c r="O59" s="158">
        <v>1.6851851851851819E-3</v>
      </c>
      <c r="P59" s="157">
        <v>59</v>
      </c>
      <c r="Q59" s="158">
        <v>5.1813113425925927E-2</v>
      </c>
      <c r="R59" s="159">
        <v>32.166888968164386</v>
      </c>
      <c r="S59" s="158">
        <v>7.0062499999999639E-4</v>
      </c>
      <c r="T59" s="157">
        <v>63</v>
      </c>
      <c r="U59" s="158">
        <v>3.4181620370370369E-2</v>
      </c>
      <c r="V59" s="158">
        <v>3.4181620370370368E-3</v>
      </c>
      <c r="W59" s="160">
        <v>0.10932761574074074</v>
      </c>
      <c r="X59" s="111">
        <f t="shared" si="0"/>
        <v>774</v>
      </c>
      <c r="Y59" s="25"/>
      <c r="Z59" s="25" t="str">
        <f t="shared" si="1"/>
        <v>Mindaugas Janulionis</v>
      </c>
    </row>
    <row r="60" spans="1:26" x14ac:dyDescent="0.25">
      <c r="A60" s="155" t="s">
        <v>955</v>
      </c>
      <c r="B60" s="155" t="s">
        <v>1625</v>
      </c>
      <c r="C60" s="149">
        <v>29767</v>
      </c>
      <c r="D60" s="155">
        <v>57</v>
      </c>
      <c r="E60" s="155" t="s">
        <v>864</v>
      </c>
      <c r="F60" s="155">
        <v>53</v>
      </c>
      <c r="G60" s="155">
        <v>11</v>
      </c>
      <c r="H60" s="156" t="s">
        <v>864</v>
      </c>
      <c r="I60" s="155" t="s">
        <v>67</v>
      </c>
      <c r="J60" s="155" t="s">
        <v>76</v>
      </c>
      <c r="K60" s="155" t="s">
        <v>1626</v>
      </c>
      <c r="L60" s="157">
        <v>47</v>
      </c>
      <c r="M60" s="158">
        <v>2.0843993055555555E-2</v>
      </c>
      <c r="N60" s="158">
        <v>1.3895995370370371E-3</v>
      </c>
      <c r="O60" s="158">
        <v>1.3950115740740746E-3</v>
      </c>
      <c r="P60" s="157">
        <v>51</v>
      </c>
      <c r="Q60" s="158">
        <v>5.1104247685185178E-2</v>
      </c>
      <c r="R60" s="159">
        <v>32.613075080054912</v>
      </c>
      <c r="S60" s="158">
        <v>5.0474537037037415E-4</v>
      </c>
      <c r="T60" s="157">
        <v>73</v>
      </c>
      <c r="U60" s="158">
        <v>3.5813020833333334E-2</v>
      </c>
      <c r="V60" s="158">
        <v>3.5813020833333335E-3</v>
      </c>
      <c r="W60" s="160">
        <v>0.10966101851851852</v>
      </c>
      <c r="X60" s="111">
        <f t="shared" si="0"/>
        <v>771</v>
      </c>
      <c r="Y60" s="25"/>
      <c r="Z60" s="25" t="str">
        <f t="shared" si="1"/>
        <v>Renatas Belevičius</v>
      </c>
    </row>
    <row r="61" spans="1:26" x14ac:dyDescent="0.25">
      <c r="A61" s="155" t="s">
        <v>866</v>
      </c>
      <c r="B61" s="155" t="s">
        <v>1782</v>
      </c>
      <c r="C61" s="149">
        <v>31519</v>
      </c>
      <c r="D61" s="155">
        <v>58</v>
      </c>
      <c r="E61" s="155" t="s">
        <v>864</v>
      </c>
      <c r="F61" s="155">
        <v>54</v>
      </c>
      <c r="G61" s="155">
        <v>28</v>
      </c>
      <c r="H61" s="156" t="s">
        <v>864</v>
      </c>
      <c r="I61" s="155" t="s">
        <v>67</v>
      </c>
      <c r="J61" s="155" t="s">
        <v>8</v>
      </c>
      <c r="K61" s="155" t="s">
        <v>864</v>
      </c>
      <c r="L61" s="157">
        <v>60</v>
      </c>
      <c r="M61" s="158">
        <v>2.1580752314814811E-2</v>
      </c>
      <c r="N61" s="158">
        <v>1.438716820987654E-3</v>
      </c>
      <c r="O61" s="158">
        <v>1.1049305555555604E-3</v>
      </c>
      <c r="P61" s="157">
        <v>32</v>
      </c>
      <c r="Q61" s="158">
        <v>4.887180555555555E-2</v>
      </c>
      <c r="R61" s="159">
        <v>34.102825703299736</v>
      </c>
      <c r="S61" s="158">
        <v>8.1562500000001426E-4</v>
      </c>
      <c r="T61" s="157">
        <v>82</v>
      </c>
      <c r="U61" s="158">
        <v>3.7433842592592581E-2</v>
      </c>
      <c r="V61" s="158">
        <v>3.7433842592592579E-3</v>
      </c>
      <c r="W61" s="160">
        <v>0.10980695601851852</v>
      </c>
      <c r="X61" s="111">
        <f t="shared" si="0"/>
        <v>770</v>
      </c>
      <c r="Y61" s="25"/>
      <c r="Z61" s="25" t="str">
        <f t="shared" si="1"/>
        <v>Gediminas Garbauskas</v>
      </c>
    </row>
    <row r="62" spans="1:26" x14ac:dyDescent="0.25">
      <c r="A62" s="155" t="s">
        <v>974</v>
      </c>
      <c r="B62" s="155" t="s">
        <v>975</v>
      </c>
      <c r="C62" s="149">
        <v>34066</v>
      </c>
      <c r="D62" s="155">
        <v>59</v>
      </c>
      <c r="E62" s="155" t="s">
        <v>864</v>
      </c>
      <c r="F62" s="155">
        <v>55</v>
      </c>
      <c r="G62" s="155">
        <v>85</v>
      </c>
      <c r="H62" s="156" t="s">
        <v>864</v>
      </c>
      <c r="I62" s="155" t="s">
        <v>67</v>
      </c>
      <c r="J62" s="155" t="s">
        <v>8</v>
      </c>
      <c r="K62" s="155" t="s">
        <v>864</v>
      </c>
      <c r="L62" s="157">
        <v>45</v>
      </c>
      <c r="M62" s="158">
        <v>2.0717835648148147E-2</v>
      </c>
      <c r="N62" s="158">
        <v>1.3811890432098763E-3</v>
      </c>
      <c r="O62" s="158">
        <v>1.556585648148149E-3</v>
      </c>
      <c r="P62" s="157">
        <v>79</v>
      </c>
      <c r="Q62" s="158">
        <v>5.5107175925925928E-2</v>
      </c>
      <c r="R62" s="159">
        <v>30.244095050469834</v>
      </c>
      <c r="S62" s="158">
        <v>5.5684027777777589E-4</v>
      </c>
      <c r="T62" s="157">
        <v>43</v>
      </c>
      <c r="U62" s="158">
        <v>3.2082847222222224E-2</v>
      </c>
      <c r="V62" s="158">
        <v>3.2082847222222226E-3</v>
      </c>
      <c r="W62" s="160">
        <v>0.11002128472222222</v>
      </c>
      <c r="X62" s="111">
        <f t="shared" si="0"/>
        <v>769</v>
      </c>
      <c r="Y62" s="25"/>
      <c r="Z62" s="25" t="str">
        <f t="shared" si="1"/>
        <v>Mintautas Šukys</v>
      </c>
    </row>
    <row r="63" spans="1:26" x14ac:dyDescent="0.25">
      <c r="A63" s="155" t="s">
        <v>890</v>
      </c>
      <c r="B63" s="155" t="s">
        <v>954</v>
      </c>
      <c r="C63" s="149">
        <v>29583</v>
      </c>
      <c r="D63" s="155">
        <v>60</v>
      </c>
      <c r="E63" s="155" t="s">
        <v>864</v>
      </c>
      <c r="F63" s="155">
        <v>56</v>
      </c>
      <c r="G63" s="155">
        <v>99</v>
      </c>
      <c r="H63" s="156" t="s">
        <v>864</v>
      </c>
      <c r="I63" s="155" t="s">
        <v>67</v>
      </c>
      <c r="J63" s="155" t="s">
        <v>864</v>
      </c>
      <c r="K63" s="155" t="s">
        <v>710</v>
      </c>
      <c r="L63" s="157">
        <v>64</v>
      </c>
      <c r="M63" s="158">
        <v>2.1660775462962963E-2</v>
      </c>
      <c r="N63" s="158">
        <v>1.4440516975308642E-3</v>
      </c>
      <c r="O63" s="158">
        <v>1.4332407407407419E-3</v>
      </c>
      <c r="P63" s="157">
        <v>66</v>
      </c>
      <c r="Q63" s="158">
        <v>5.3174351851851848E-2</v>
      </c>
      <c r="R63" s="159">
        <v>31.343431722687249</v>
      </c>
      <c r="S63" s="158">
        <v>5.6547453703703621E-4</v>
      </c>
      <c r="T63" s="157">
        <v>56</v>
      </c>
      <c r="U63" s="158">
        <v>3.3456400462962971E-2</v>
      </c>
      <c r="V63" s="158">
        <v>3.3456400462962971E-3</v>
      </c>
      <c r="W63" s="160">
        <v>0.11029024305555556</v>
      </c>
      <c r="X63" s="111">
        <f t="shared" si="0"/>
        <v>767</v>
      </c>
      <c r="Y63" s="25"/>
      <c r="Z63" s="25" t="str">
        <f t="shared" si="1"/>
        <v>Jevgenijus Vasiljevas</v>
      </c>
    </row>
    <row r="64" spans="1:26" x14ac:dyDescent="0.25">
      <c r="A64" s="155" t="s">
        <v>1111</v>
      </c>
      <c r="B64" s="155" t="s">
        <v>1112</v>
      </c>
      <c r="C64" s="149">
        <v>30075</v>
      </c>
      <c r="D64" s="155">
        <v>61</v>
      </c>
      <c r="E64" s="155" t="s">
        <v>864</v>
      </c>
      <c r="F64" s="155">
        <v>57</v>
      </c>
      <c r="G64" s="155">
        <v>54</v>
      </c>
      <c r="H64" s="156" t="s">
        <v>864</v>
      </c>
      <c r="I64" s="155" t="s">
        <v>67</v>
      </c>
      <c r="J64" s="155" t="s">
        <v>8</v>
      </c>
      <c r="K64" s="155" t="s">
        <v>924</v>
      </c>
      <c r="L64" s="157">
        <v>32</v>
      </c>
      <c r="M64" s="158">
        <v>1.9821574074074075E-2</v>
      </c>
      <c r="N64" s="158">
        <v>1.3214382716049383E-3</v>
      </c>
      <c r="O64" s="158">
        <v>1.1933217592592603E-3</v>
      </c>
      <c r="P64" s="157">
        <v>80</v>
      </c>
      <c r="Q64" s="158">
        <v>5.5161111111111105E-2</v>
      </c>
      <c r="R64" s="159">
        <v>30.214523114110186</v>
      </c>
      <c r="S64" s="158">
        <v>6.3584490740740962E-4</v>
      </c>
      <c r="T64" s="157">
        <v>62</v>
      </c>
      <c r="U64" s="158">
        <v>3.400244212962962E-2</v>
      </c>
      <c r="V64" s="158">
        <v>3.4002442129629621E-3</v>
      </c>
      <c r="W64" s="160">
        <v>0.11081429398148147</v>
      </c>
      <c r="X64" s="111">
        <f t="shared" si="0"/>
        <v>763</v>
      </c>
      <c r="Y64" s="25"/>
      <c r="Z64" s="25" t="str">
        <f t="shared" si="1"/>
        <v>Laimonas Krivickas</v>
      </c>
    </row>
    <row r="65" spans="1:26" x14ac:dyDescent="0.25">
      <c r="A65" s="155" t="s">
        <v>963</v>
      </c>
      <c r="B65" s="155" t="s">
        <v>964</v>
      </c>
      <c r="C65" s="149">
        <v>30504</v>
      </c>
      <c r="D65" s="155">
        <v>62</v>
      </c>
      <c r="E65" s="155" t="s">
        <v>864</v>
      </c>
      <c r="F65" s="155">
        <v>58</v>
      </c>
      <c r="G65" s="155">
        <v>41</v>
      </c>
      <c r="H65" s="156" t="s">
        <v>864</v>
      </c>
      <c r="I65" s="155" t="s">
        <v>67</v>
      </c>
      <c r="J65" s="155" t="s">
        <v>8</v>
      </c>
      <c r="K65" s="155" t="s">
        <v>965</v>
      </c>
      <c r="L65" s="157">
        <v>55</v>
      </c>
      <c r="M65" s="158">
        <v>2.1315439814814815E-2</v>
      </c>
      <c r="N65" s="158">
        <v>1.4210293209876543E-3</v>
      </c>
      <c r="O65" s="158">
        <v>1.4599421296296322E-3</v>
      </c>
      <c r="P65" s="157">
        <v>84</v>
      </c>
      <c r="Q65" s="158">
        <v>5.5599351851851844E-2</v>
      </c>
      <c r="R65" s="159">
        <v>29.976368629397161</v>
      </c>
      <c r="S65" s="158">
        <v>7.100694444444472E-4</v>
      </c>
      <c r="T65" s="157">
        <v>38</v>
      </c>
      <c r="U65" s="158">
        <v>3.175886574074073E-2</v>
      </c>
      <c r="V65" s="158">
        <v>3.1758865740740732E-3</v>
      </c>
      <c r="W65" s="160">
        <v>0.11084366898148147</v>
      </c>
      <c r="X65" s="111">
        <f t="shared" si="0"/>
        <v>763</v>
      </c>
      <c r="Y65" s="25"/>
      <c r="Z65" s="25" t="str">
        <f t="shared" si="1"/>
        <v>Tomas Kalinas</v>
      </c>
    </row>
    <row r="66" spans="1:26" x14ac:dyDescent="0.25">
      <c r="A66" s="155" t="s">
        <v>866</v>
      </c>
      <c r="B66" s="155" t="s">
        <v>1783</v>
      </c>
      <c r="C66" s="149">
        <v>28544</v>
      </c>
      <c r="D66" s="155">
        <v>63</v>
      </c>
      <c r="E66" s="155">
        <v>7</v>
      </c>
      <c r="F66" s="155">
        <v>59</v>
      </c>
      <c r="G66" s="155">
        <v>42</v>
      </c>
      <c r="H66" s="156" t="s">
        <v>889</v>
      </c>
      <c r="I66" s="155" t="s">
        <v>67</v>
      </c>
      <c r="J66" s="155" t="s">
        <v>8</v>
      </c>
      <c r="K66" s="155" t="s">
        <v>1784</v>
      </c>
      <c r="L66" s="157">
        <v>40</v>
      </c>
      <c r="M66" s="158">
        <v>2.0229293981481482E-2</v>
      </c>
      <c r="N66" s="158">
        <v>1.3486195987654321E-3</v>
      </c>
      <c r="O66" s="158">
        <v>1.0949768518518539E-3</v>
      </c>
      <c r="P66" s="157">
        <v>74</v>
      </c>
      <c r="Q66" s="158">
        <v>5.4568356481481478E-2</v>
      </c>
      <c r="R66" s="159">
        <v>30.542731614654233</v>
      </c>
      <c r="S66" s="158">
        <v>4.3284722222222682E-4</v>
      </c>
      <c r="T66" s="157">
        <v>66</v>
      </c>
      <c r="U66" s="158">
        <v>3.4556655092592578E-2</v>
      </c>
      <c r="V66" s="158">
        <v>3.4556655092592577E-3</v>
      </c>
      <c r="W66" s="160">
        <v>0.11088212962962962</v>
      </c>
      <c r="X66" s="111">
        <f t="shared" si="0"/>
        <v>763</v>
      </c>
      <c r="Y66" s="25"/>
      <c r="Z66" s="25" t="str">
        <f t="shared" si="1"/>
        <v>Gediminas Karveckas</v>
      </c>
    </row>
    <row r="67" spans="1:26" x14ac:dyDescent="0.25">
      <c r="A67" s="155" t="s">
        <v>938</v>
      </c>
      <c r="B67" s="155" t="s">
        <v>939</v>
      </c>
      <c r="C67" s="149">
        <v>30634</v>
      </c>
      <c r="D67" s="155">
        <v>64</v>
      </c>
      <c r="E67" s="155" t="s">
        <v>864</v>
      </c>
      <c r="F67" s="155">
        <v>60</v>
      </c>
      <c r="G67" s="155">
        <v>53</v>
      </c>
      <c r="H67" s="156" t="s">
        <v>864</v>
      </c>
      <c r="I67" s="155" t="s">
        <v>67</v>
      </c>
      <c r="J67" s="155" t="s">
        <v>46</v>
      </c>
      <c r="K67" s="155" t="s">
        <v>940</v>
      </c>
      <c r="L67" s="157">
        <v>30</v>
      </c>
      <c r="M67" s="158">
        <v>1.9598854166666665E-2</v>
      </c>
      <c r="N67" s="158">
        <v>1.3065902777777776E-3</v>
      </c>
      <c r="O67" s="158">
        <v>1.7832870370370381E-3</v>
      </c>
      <c r="P67" s="157">
        <v>87</v>
      </c>
      <c r="Q67" s="158">
        <v>5.7446296296296301E-2</v>
      </c>
      <c r="R67" s="159">
        <v>29.012604364785144</v>
      </c>
      <c r="S67" s="158">
        <v>6.3372685185184019E-4</v>
      </c>
      <c r="T67" s="157">
        <v>37</v>
      </c>
      <c r="U67" s="158">
        <v>3.173552083333335E-2</v>
      </c>
      <c r="V67" s="158">
        <v>3.1735520833333351E-3</v>
      </c>
      <c r="W67" s="160">
        <v>0.11119768518518519</v>
      </c>
      <c r="X67" s="111">
        <f t="shared" si="0"/>
        <v>761</v>
      </c>
      <c r="Y67" s="25"/>
      <c r="Z67" s="25" t="str">
        <f t="shared" si="1"/>
        <v>Rolandas Kriugžda</v>
      </c>
    </row>
    <row r="68" spans="1:26" x14ac:dyDescent="0.25">
      <c r="A68" s="155" t="s">
        <v>947</v>
      </c>
      <c r="B68" s="155" t="s">
        <v>948</v>
      </c>
      <c r="C68" s="149">
        <v>29310</v>
      </c>
      <c r="D68" s="155">
        <v>65</v>
      </c>
      <c r="E68" s="155" t="s">
        <v>864</v>
      </c>
      <c r="F68" s="155">
        <v>61</v>
      </c>
      <c r="G68" s="155">
        <v>50</v>
      </c>
      <c r="H68" s="156" t="s">
        <v>864</v>
      </c>
      <c r="I68" s="155" t="s">
        <v>67</v>
      </c>
      <c r="J68" s="155" t="s">
        <v>78</v>
      </c>
      <c r="K68" s="155" t="s">
        <v>710</v>
      </c>
      <c r="L68" s="157">
        <v>88</v>
      </c>
      <c r="M68" s="158">
        <v>2.516798611111111E-2</v>
      </c>
      <c r="N68" s="158">
        <v>1.6778657407407406E-3</v>
      </c>
      <c r="O68" s="158">
        <v>1.0987962962963026E-3</v>
      </c>
      <c r="P68" s="157">
        <v>61</v>
      </c>
      <c r="Q68" s="158">
        <v>5.2057372685185177E-2</v>
      </c>
      <c r="R68" s="159">
        <v>32.015958176486642</v>
      </c>
      <c r="S68" s="158">
        <v>4.0745370370370848E-4</v>
      </c>
      <c r="T68" s="157">
        <v>54</v>
      </c>
      <c r="U68" s="158">
        <v>3.3276712962962973E-2</v>
      </c>
      <c r="V68" s="158">
        <v>3.3276712962962973E-3</v>
      </c>
      <c r="W68" s="160">
        <v>0.11200832175925927</v>
      </c>
      <c r="X68" s="111">
        <f t="shared" si="0"/>
        <v>755</v>
      </c>
      <c r="Y68" s="25"/>
      <c r="Z68" s="25" t="str">
        <f t="shared" si="1"/>
        <v>Deividas Klovas</v>
      </c>
    </row>
    <row r="69" spans="1:26" x14ac:dyDescent="0.25">
      <c r="A69" s="155" t="s">
        <v>963</v>
      </c>
      <c r="B69" s="155" t="s">
        <v>979</v>
      </c>
      <c r="C69" s="149">
        <v>32268</v>
      </c>
      <c r="D69" s="155">
        <v>66</v>
      </c>
      <c r="E69" s="155" t="s">
        <v>864</v>
      </c>
      <c r="F69" s="155">
        <v>62</v>
      </c>
      <c r="G69" s="155">
        <v>38</v>
      </c>
      <c r="H69" s="156" t="s">
        <v>864</v>
      </c>
      <c r="I69" s="155" t="s">
        <v>67</v>
      </c>
      <c r="J69" s="155" t="s">
        <v>8</v>
      </c>
      <c r="K69" s="155" t="s">
        <v>980</v>
      </c>
      <c r="L69" s="157">
        <v>59</v>
      </c>
      <c r="M69" s="158">
        <v>2.1571261574074074E-2</v>
      </c>
      <c r="N69" s="158">
        <v>1.4380841049382715E-3</v>
      </c>
      <c r="O69" s="158">
        <v>1.5425462962962988E-3</v>
      </c>
      <c r="P69" s="157">
        <v>82</v>
      </c>
      <c r="Q69" s="158">
        <v>5.5495416666666672E-2</v>
      </c>
      <c r="R69" s="159">
        <v>30.032510192283144</v>
      </c>
      <c r="S69" s="158">
        <v>6.3835648148147239E-4</v>
      </c>
      <c r="T69" s="157">
        <v>50</v>
      </c>
      <c r="U69" s="158">
        <v>3.2796076388888887E-2</v>
      </c>
      <c r="V69" s="158">
        <v>3.2796076388888888E-3</v>
      </c>
      <c r="W69" s="160">
        <v>0.1120436574074074</v>
      </c>
      <c r="X69" s="111">
        <f t="shared" ref="X69:X98" si="2">IFERROR(ROUND($W$4/W69*1000,0),0)</f>
        <v>755</v>
      </c>
      <c r="Y69" s="25"/>
      <c r="Z69" s="25" t="str">
        <f t="shared" ref="Z69:Z98" si="3">A69&amp;" "&amp;B69</f>
        <v>Tomas Jonkus</v>
      </c>
    </row>
    <row r="70" spans="1:26" x14ac:dyDescent="0.25">
      <c r="A70" s="155" t="s">
        <v>1785</v>
      </c>
      <c r="B70" s="155" t="s">
        <v>1786</v>
      </c>
      <c r="C70" s="149">
        <v>21869</v>
      </c>
      <c r="D70" s="155">
        <v>67</v>
      </c>
      <c r="E70" s="155">
        <v>4</v>
      </c>
      <c r="F70" s="155">
        <v>63</v>
      </c>
      <c r="G70" s="155">
        <v>27</v>
      </c>
      <c r="H70" s="156" t="s">
        <v>901</v>
      </c>
      <c r="I70" s="155" t="s">
        <v>67</v>
      </c>
      <c r="J70" s="155" t="s">
        <v>1787</v>
      </c>
      <c r="K70" s="155" t="s">
        <v>1788</v>
      </c>
      <c r="L70" s="157">
        <v>84</v>
      </c>
      <c r="M70" s="158">
        <v>2.3841215277777775E-2</v>
      </c>
      <c r="N70" s="158">
        <v>1.5894143518518518E-3</v>
      </c>
      <c r="O70" s="158">
        <v>1.5425462962962988E-3</v>
      </c>
      <c r="P70" s="157">
        <v>55</v>
      </c>
      <c r="Q70" s="158">
        <v>5.147708333333334E-2</v>
      </c>
      <c r="R70" s="159">
        <v>32.376866728722327</v>
      </c>
      <c r="S70" s="158">
        <v>9.2273148148147577E-4</v>
      </c>
      <c r="T70" s="157">
        <v>67</v>
      </c>
      <c r="U70" s="158">
        <v>3.4584363425925926E-2</v>
      </c>
      <c r="V70" s="158">
        <v>3.4584363425925928E-3</v>
      </c>
      <c r="W70" s="160">
        <v>0.11236793981481481</v>
      </c>
      <c r="X70" s="111">
        <f t="shared" si="2"/>
        <v>753</v>
      </c>
      <c r="Y70" s="25"/>
      <c r="Z70" s="25" t="str">
        <f t="shared" si="3"/>
        <v>Alexander Fedotenkov</v>
      </c>
    </row>
    <row r="71" spans="1:26" x14ac:dyDescent="0.25">
      <c r="A71" s="155" t="s">
        <v>990</v>
      </c>
      <c r="B71" s="155" t="s">
        <v>991</v>
      </c>
      <c r="C71" s="149">
        <v>27282</v>
      </c>
      <c r="D71" s="155">
        <v>68</v>
      </c>
      <c r="E71" s="155">
        <v>8</v>
      </c>
      <c r="F71" s="155">
        <v>64</v>
      </c>
      <c r="G71" s="155">
        <v>22</v>
      </c>
      <c r="H71" s="156" t="s">
        <v>889</v>
      </c>
      <c r="I71" s="155" t="s">
        <v>67</v>
      </c>
      <c r="J71" s="155" t="s">
        <v>992</v>
      </c>
      <c r="K71" s="155" t="s">
        <v>993</v>
      </c>
      <c r="L71" s="157">
        <v>80</v>
      </c>
      <c r="M71" s="158">
        <v>2.3479872685185185E-2</v>
      </c>
      <c r="N71" s="158">
        <v>1.5653248456790122E-3</v>
      </c>
      <c r="O71" s="158">
        <v>1.4236342592592599E-3</v>
      </c>
      <c r="P71" s="157">
        <v>83</v>
      </c>
      <c r="Q71" s="158">
        <v>5.5584143518518522E-2</v>
      </c>
      <c r="R71" s="159">
        <v>29.984570439794524</v>
      </c>
      <c r="S71" s="158">
        <v>6.6204861111111846E-4</v>
      </c>
      <c r="T71" s="157">
        <v>32</v>
      </c>
      <c r="U71" s="158">
        <v>3.1341469907407396E-2</v>
      </c>
      <c r="V71" s="158">
        <v>3.1341469907407394E-3</v>
      </c>
      <c r="W71" s="160">
        <v>0.11249116898148148</v>
      </c>
      <c r="X71" s="111">
        <f t="shared" si="2"/>
        <v>752</v>
      </c>
      <c r="Y71" s="25"/>
      <c r="Z71" s="25" t="str">
        <f t="shared" si="3"/>
        <v>Sigitas Ciukša</v>
      </c>
    </row>
    <row r="72" spans="1:26" x14ac:dyDescent="0.25">
      <c r="A72" s="155" t="s">
        <v>984</v>
      </c>
      <c r="B72" s="155" t="s">
        <v>985</v>
      </c>
      <c r="C72" s="149">
        <v>22993</v>
      </c>
      <c r="D72" s="155">
        <v>69</v>
      </c>
      <c r="E72" s="155">
        <v>5</v>
      </c>
      <c r="F72" s="155">
        <v>65</v>
      </c>
      <c r="G72" s="155">
        <v>17</v>
      </c>
      <c r="H72" s="156" t="s">
        <v>901</v>
      </c>
      <c r="I72" s="155" t="s">
        <v>67</v>
      </c>
      <c r="J72" s="155" t="s">
        <v>165</v>
      </c>
      <c r="K72" s="155" t="s">
        <v>927</v>
      </c>
      <c r="L72" s="157">
        <v>74</v>
      </c>
      <c r="M72" s="158">
        <v>2.2541018518518516E-2</v>
      </c>
      <c r="N72" s="158">
        <v>1.5027345679012344E-3</v>
      </c>
      <c r="O72" s="158">
        <v>1.2964004629629627E-3</v>
      </c>
      <c r="P72" s="157">
        <v>76</v>
      </c>
      <c r="Q72" s="158">
        <v>5.4772418981481483E-2</v>
      </c>
      <c r="R72" s="159">
        <v>30.428940288910113</v>
      </c>
      <c r="S72" s="158">
        <v>7.6983796296296869E-4</v>
      </c>
      <c r="T72" s="157">
        <v>58</v>
      </c>
      <c r="U72" s="158">
        <v>3.3543506944444426E-2</v>
      </c>
      <c r="V72" s="158">
        <v>3.3543506944444428E-3</v>
      </c>
      <c r="W72" s="160">
        <v>0.11292318287037036</v>
      </c>
      <c r="X72" s="111">
        <f t="shared" si="2"/>
        <v>749</v>
      </c>
      <c r="Y72" s="25"/>
      <c r="Z72" s="25" t="str">
        <f t="shared" si="3"/>
        <v>Rimantas Butkevičius</v>
      </c>
    </row>
    <row r="73" spans="1:26" x14ac:dyDescent="0.25">
      <c r="A73" s="155" t="s">
        <v>906</v>
      </c>
      <c r="B73" s="155" t="s">
        <v>1632</v>
      </c>
      <c r="C73" s="149">
        <v>28769</v>
      </c>
      <c r="D73" s="155">
        <v>70</v>
      </c>
      <c r="E73" s="155">
        <v>9</v>
      </c>
      <c r="F73" s="155">
        <v>66</v>
      </c>
      <c r="G73" s="155">
        <v>92</v>
      </c>
      <c r="H73" s="156" t="s">
        <v>889</v>
      </c>
      <c r="I73" s="155" t="s">
        <v>67</v>
      </c>
      <c r="J73" s="155" t="s">
        <v>8</v>
      </c>
      <c r="K73" s="155" t="s">
        <v>927</v>
      </c>
      <c r="L73" s="157">
        <v>76</v>
      </c>
      <c r="M73" s="158">
        <v>2.2783807870370373E-2</v>
      </c>
      <c r="N73" s="158">
        <v>1.5189205246913583E-3</v>
      </c>
      <c r="O73" s="158">
        <v>1.5211689814814827E-3</v>
      </c>
      <c r="P73" s="157">
        <v>77</v>
      </c>
      <c r="Q73" s="158">
        <v>5.4975659722222209E-2</v>
      </c>
      <c r="R73" s="159">
        <v>30.316446861900381</v>
      </c>
      <c r="S73" s="158">
        <v>5.7430555555557095E-4</v>
      </c>
      <c r="T73" s="157">
        <v>51</v>
      </c>
      <c r="U73" s="158">
        <v>3.3084548611111098E-2</v>
      </c>
      <c r="V73" s="158">
        <v>3.3084548611111097E-3</v>
      </c>
      <c r="W73" s="160">
        <v>0.11293949074074074</v>
      </c>
      <c r="X73" s="111">
        <f t="shared" si="2"/>
        <v>749</v>
      </c>
      <c r="Y73" s="25"/>
      <c r="Z73" s="25" t="str">
        <f t="shared" si="3"/>
        <v>Marius Turulis</v>
      </c>
    </row>
    <row r="74" spans="1:26" x14ac:dyDescent="0.25">
      <c r="A74" s="155" t="s">
        <v>963</v>
      </c>
      <c r="B74" s="155" t="s">
        <v>1073</v>
      </c>
      <c r="C74" s="149">
        <v>28999</v>
      </c>
      <c r="D74" s="155">
        <v>71</v>
      </c>
      <c r="E74" s="155" t="s">
        <v>864</v>
      </c>
      <c r="F74" s="155">
        <v>67</v>
      </c>
      <c r="G74" s="155">
        <v>29</v>
      </c>
      <c r="H74" s="156" t="s">
        <v>864</v>
      </c>
      <c r="I74" s="155" t="s">
        <v>67</v>
      </c>
      <c r="J74" s="155" t="s">
        <v>8</v>
      </c>
      <c r="K74" s="155" t="s">
        <v>965</v>
      </c>
      <c r="L74" s="157">
        <v>65</v>
      </c>
      <c r="M74" s="158">
        <v>2.1791516203703704E-2</v>
      </c>
      <c r="N74" s="158">
        <v>1.4527677469135802E-3</v>
      </c>
      <c r="O74" s="158">
        <v>1.7340972222222202E-3</v>
      </c>
      <c r="P74" s="157">
        <v>52</v>
      </c>
      <c r="Q74" s="158">
        <v>5.1300046296296309E-2</v>
      </c>
      <c r="R74" s="159">
        <v>32.48859966013314</v>
      </c>
      <c r="S74" s="158">
        <v>6.7326388888888644E-4</v>
      </c>
      <c r="T74" s="157">
        <v>83</v>
      </c>
      <c r="U74" s="158">
        <v>3.7539537037037038E-2</v>
      </c>
      <c r="V74" s="158">
        <v>3.7539537037037038E-3</v>
      </c>
      <c r="W74" s="160">
        <v>0.11303846064814815</v>
      </c>
      <c r="X74" s="111">
        <f t="shared" si="2"/>
        <v>748</v>
      </c>
      <c r="Y74" s="25"/>
      <c r="Z74" s="25" t="str">
        <f t="shared" si="3"/>
        <v>Tomas Gedvilas</v>
      </c>
    </row>
    <row r="75" spans="1:26" x14ac:dyDescent="0.25">
      <c r="A75" s="155" t="s">
        <v>1279</v>
      </c>
      <c r="B75" s="155" t="s">
        <v>1789</v>
      </c>
      <c r="C75" s="149">
        <v>37990</v>
      </c>
      <c r="D75" s="155">
        <v>72</v>
      </c>
      <c r="E75" s="155">
        <v>6</v>
      </c>
      <c r="F75" s="155">
        <v>68</v>
      </c>
      <c r="G75" s="155">
        <v>109</v>
      </c>
      <c r="H75" s="156" t="s">
        <v>901</v>
      </c>
      <c r="I75" s="155" t="s">
        <v>67</v>
      </c>
      <c r="J75" s="155" t="s">
        <v>8</v>
      </c>
      <c r="K75" s="155" t="s">
        <v>1790</v>
      </c>
      <c r="L75" s="157">
        <v>77</v>
      </c>
      <c r="M75" s="158">
        <v>2.2990787037037035E-2</v>
      </c>
      <c r="N75" s="158">
        <v>1.532719135802469E-3</v>
      </c>
      <c r="O75" s="158">
        <v>1.5961342592592589E-3</v>
      </c>
      <c r="P75" s="157">
        <v>81</v>
      </c>
      <c r="Q75" s="158">
        <v>5.5163344907407416E-2</v>
      </c>
      <c r="R75" s="159">
        <v>30.213299600743831</v>
      </c>
      <c r="S75" s="158">
        <v>7.668287037037036E-4</v>
      </c>
      <c r="T75" s="157">
        <v>47</v>
      </c>
      <c r="U75" s="158">
        <v>3.2551354166666671E-2</v>
      </c>
      <c r="V75" s="158">
        <v>3.255135416666667E-3</v>
      </c>
      <c r="W75" s="160">
        <v>0.11306844907407408</v>
      </c>
      <c r="X75" s="111">
        <f t="shared" si="2"/>
        <v>748</v>
      </c>
      <c r="Y75" s="25"/>
      <c r="Z75" s="25" t="str">
        <f t="shared" si="3"/>
        <v>Arūnas Kumpis</v>
      </c>
    </row>
    <row r="76" spans="1:26" x14ac:dyDescent="0.25">
      <c r="A76" s="155" t="s">
        <v>1776</v>
      </c>
      <c r="B76" s="155" t="s">
        <v>1791</v>
      </c>
      <c r="C76" s="149">
        <v>29549</v>
      </c>
      <c r="D76" s="155">
        <v>73</v>
      </c>
      <c r="E76" s="155" t="s">
        <v>864</v>
      </c>
      <c r="F76" s="155">
        <v>69</v>
      </c>
      <c r="G76" s="155">
        <v>59</v>
      </c>
      <c r="H76" s="156" t="s">
        <v>864</v>
      </c>
      <c r="I76" s="155" t="s">
        <v>67</v>
      </c>
      <c r="J76" s="155" t="s">
        <v>8</v>
      </c>
      <c r="K76" s="155" t="s">
        <v>864</v>
      </c>
      <c r="L76" s="157">
        <v>70</v>
      </c>
      <c r="M76" s="158">
        <v>2.2264363425925925E-2</v>
      </c>
      <c r="N76" s="158">
        <v>1.4842908950617284E-3</v>
      </c>
      <c r="O76" s="158">
        <v>1.5234027777777798E-3</v>
      </c>
      <c r="P76" s="157">
        <v>48</v>
      </c>
      <c r="Q76" s="158">
        <v>5.0956249999999995E-2</v>
      </c>
      <c r="R76" s="159">
        <v>32.70779672104338</v>
      </c>
      <c r="S76" s="158">
        <v>7.4541666666666506E-4</v>
      </c>
      <c r="T76" s="157">
        <v>85</v>
      </c>
      <c r="U76" s="158">
        <v>3.7679861111111101E-2</v>
      </c>
      <c r="V76" s="158">
        <v>3.76798611111111E-3</v>
      </c>
      <c r="W76" s="160">
        <v>0.11316929398148147</v>
      </c>
      <c r="X76" s="111">
        <f t="shared" si="2"/>
        <v>747</v>
      </c>
      <c r="Y76" s="25"/>
      <c r="Z76" s="25" t="str">
        <f t="shared" si="3"/>
        <v>Vaidotas Lenktys</v>
      </c>
    </row>
    <row r="77" spans="1:26" x14ac:dyDescent="0.25">
      <c r="A77" s="155" t="s">
        <v>1038</v>
      </c>
      <c r="B77" s="155" t="s">
        <v>1792</v>
      </c>
      <c r="C77" s="149">
        <v>28561</v>
      </c>
      <c r="D77" s="155">
        <v>74</v>
      </c>
      <c r="E77" s="155">
        <v>10</v>
      </c>
      <c r="F77" s="155">
        <v>70</v>
      </c>
      <c r="G77" s="155">
        <v>74</v>
      </c>
      <c r="H77" s="156" t="s">
        <v>889</v>
      </c>
      <c r="I77" s="155" t="s">
        <v>67</v>
      </c>
      <c r="J77" s="155" t="s">
        <v>8</v>
      </c>
      <c r="K77" s="155" t="s">
        <v>875</v>
      </c>
      <c r="L77" s="157">
        <v>67</v>
      </c>
      <c r="M77" s="158">
        <v>2.2143067129629629E-2</v>
      </c>
      <c r="N77" s="158">
        <v>1.4762044753086419E-3</v>
      </c>
      <c r="O77" s="158">
        <v>2.2427777777777776E-3</v>
      </c>
      <c r="P77" s="157">
        <v>62</v>
      </c>
      <c r="Q77" s="158">
        <v>5.234092592592593E-2</v>
      </c>
      <c r="R77" s="159">
        <v>31.842514001861016</v>
      </c>
      <c r="S77" s="158">
        <v>1.1584953703703826E-3</v>
      </c>
      <c r="T77" s="157">
        <v>71</v>
      </c>
      <c r="U77" s="158">
        <v>3.5404143518518505E-2</v>
      </c>
      <c r="V77" s="158">
        <v>3.5404143518518506E-3</v>
      </c>
      <c r="W77" s="160">
        <v>0.11328940972222222</v>
      </c>
      <c r="X77" s="111">
        <f t="shared" si="2"/>
        <v>747</v>
      </c>
      <c r="Y77" s="25"/>
      <c r="Z77" s="25" t="str">
        <f t="shared" si="3"/>
        <v>Giedrius Sabaliauskas</v>
      </c>
    </row>
    <row r="78" spans="1:26" x14ac:dyDescent="0.25">
      <c r="A78" s="155" t="s">
        <v>966</v>
      </c>
      <c r="B78" s="155" t="s">
        <v>967</v>
      </c>
      <c r="C78" s="149">
        <v>27292</v>
      </c>
      <c r="D78" s="155">
        <v>75</v>
      </c>
      <c r="E78" s="155">
        <v>11</v>
      </c>
      <c r="F78" s="155">
        <v>71</v>
      </c>
      <c r="G78" s="155">
        <v>37</v>
      </c>
      <c r="H78" s="156" t="s">
        <v>889</v>
      </c>
      <c r="I78" s="155" t="s">
        <v>67</v>
      </c>
      <c r="J78" s="155" t="s">
        <v>968</v>
      </c>
      <c r="K78" s="155" t="s">
        <v>864</v>
      </c>
      <c r="L78" s="157">
        <v>93</v>
      </c>
      <c r="M78" s="158">
        <v>2.7856793981481481E-2</v>
      </c>
      <c r="N78" s="158">
        <v>1.8571195987654319E-3</v>
      </c>
      <c r="O78" s="158">
        <v>1.7898842592592619E-3</v>
      </c>
      <c r="P78" s="157">
        <v>58</v>
      </c>
      <c r="Q78" s="158">
        <v>5.1805405092592585E-2</v>
      </c>
      <c r="R78" s="159">
        <v>32.171675208171962</v>
      </c>
      <c r="S78" s="158">
        <v>7.5232638888889092E-4</v>
      </c>
      <c r="T78" s="157">
        <v>34</v>
      </c>
      <c r="U78" s="158">
        <v>3.1513738425925919E-2</v>
      </c>
      <c r="V78" s="158">
        <v>3.1513738425925919E-3</v>
      </c>
      <c r="W78" s="160">
        <v>0.11371814814814814</v>
      </c>
      <c r="X78" s="111">
        <f t="shared" si="2"/>
        <v>744</v>
      </c>
      <c r="Y78" s="25"/>
      <c r="Z78" s="25" t="str">
        <f t="shared" si="3"/>
        <v>Darius Jonaitis</v>
      </c>
    </row>
    <row r="79" spans="1:26" x14ac:dyDescent="0.25">
      <c r="A79" s="155" t="s">
        <v>1227</v>
      </c>
      <c r="B79" s="155" t="s">
        <v>1793</v>
      </c>
      <c r="C79" s="149">
        <v>22805</v>
      </c>
      <c r="D79" s="155">
        <v>76</v>
      </c>
      <c r="E79" s="155">
        <v>7</v>
      </c>
      <c r="F79" s="155">
        <v>72</v>
      </c>
      <c r="G79" s="155">
        <v>51</v>
      </c>
      <c r="H79" s="156" t="s">
        <v>901</v>
      </c>
      <c r="I79" s="155" t="s">
        <v>67</v>
      </c>
      <c r="J79" s="155" t="s">
        <v>8</v>
      </c>
      <c r="K79" s="155" t="s">
        <v>1794</v>
      </c>
      <c r="L79" s="157">
        <v>85</v>
      </c>
      <c r="M79" s="158">
        <v>2.3928287037037036E-2</v>
      </c>
      <c r="N79" s="158">
        <v>1.595219135802469E-3</v>
      </c>
      <c r="O79" s="158">
        <v>1.0077083333333361E-3</v>
      </c>
      <c r="P79" s="157">
        <v>67</v>
      </c>
      <c r="Q79" s="158">
        <v>5.3258020833333336E-2</v>
      </c>
      <c r="R79" s="159">
        <v>31.294190820240299</v>
      </c>
      <c r="S79" s="158">
        <v>7.8010416666665638E-4</v>
      </c>
      <c r="T79" s="157">
        <v>72</v>
      </c>
      <c r="U79" s="158">
        <v>3.5600717592592604E-2</v>
      </c>
      <c r="V79" s="158">
        <v>3.5600717592592602E-3</v>
      </c>
      <c r="W79" s="160">
        <v>0.11457483796296297</v>
      </c>
      <c r="X79" s="111">
        <f t="shared" si="2"/>
        <v>738</v>
      </c>
      <c r="Y79" s="25"/>
      <c r="Z79" s="25" t="str">
        <f t="shared" si="3"/>
        <v>Romualdas Kniukšta</v>
      </c>
    </row>
    <row r="80" spans="1:26" x14ac:dyDescent="0.25">
      <c r="A80" s="155" t="s">
        <v>1637</v>
      </c>
      <c r="B80" s="155" t="s">
        <v>1795</v>
      </c>
      <c r="C80" s="149">
        <v>30270</v>
      </c>
      <c r="D80" s="155">
        <v>77</v>
      </c>
      <c r="E80" s="155" t="s">
        <v>864</v>
      </c>
      <c r="F80" s="155">
        <v>73</v>
      </c>
      <c r="G80" s="155">
        <v>2</v>
      </c>
      <c r="H80" s="156" t="s">
        <v>864</v>
      </c>
      <c r="I80" s="155" t="s">
        <v>67</v>
      </c>
      <c r="J80" s="155" t="s">
        <v>8</v>
      </c>
      <c r="K80" s="155" t="s">
        <v>864</v>
      </c>
      <c r="L80" s="157">
        <v>78</v>
      </c>
      <c r="M80" s="158">
        <v>2.3295416666666666E-2</v>
      </c>
      <c r="N80" s="158">
        <v>1.5530277777777777E-3</v>
      </c>
      <c r="O80" s="158">
        <v>1.2213310185185157E-3</v>
      </c>
      <c r="P80" s="157">
        <v>64</v>
      </c>
      <c r="Q80" s="158">
        <v>5.3132094907407418E-2</v>
      </c>
      <c r="R80" s="159">
        <v>31.368359737577524</v>
      </c>
      <c r="S80" s="158">
        <v>4.2496527777777238E-4</v>
      </c>
      <c r="T80" s="157">
        <v>80</v>
      </c>
      <c r="U80" s="158">
        <v>3.6828668981481474E-2</v>
      </c>
      <c r="V80" s="158">
        <v>3.6828668981481474E-3</v>
      </c>
      <c r="W80" s="160">
        <v>0.11490247685185184</v>
      </c>
      <c r="X80" s="111">
        <f t="shared" si="2"/>
        <v>736</v>
      </c>
      <c r="Y80" s="25"/>
      <c r="Z80" s="25" t="str">
        <f t="shared" si="3"/>
        <v>Dovydas Aidžiulis</v>
      </c>
    </row>
    <row r="81" spans="1:26" x14ac:dyDescent="0.25">
      <c r="A81" s="155" t="s">
        <v>876</v>
      </c>
      <c r="B81" s="155" t="s">
        <v>1643</v>
      </c>
      <c r="C81" s="149">
        <v>31150</v>
      </c>
      <c r="D81" s="155">
        <v>78</v>
      </c>
      <c r="E81" s="155" t="s">
        <v>864</v>
      </c>
      <c r="F81" s="155">
        <v>74</v>
      </c>
      <c r="G81" s="155">
        <v>65</v>
      </c>
      <c r="H81" s="156" t="s">
        <v>864</v>
      </c>
      <c r="I81" s="155" t="s">
        <v>67</v>
      </c>
      <c r="J81" s="155" t="s">
        <v>32</v>
      </c>
      <c r="K81" s="155" t="s">
        <v>31</v>
      </c>
      <c r="L81" s="157">
        <v>43</v>
      </c>
      <c r="M81" s="158">
        <v>2.0567291666666668E-2</v>
      </c>
      <c r="N81" s="158">
        <v>1.3711527777777778E-3</v>
      </c>
      <c r="O81" s="158">
        <v>1.0851041666666665E-3</v>
      </c>
      <c r="P81" s="157">
        <v>75</v>
      </c>
      <c r="Q81" s="158">
        <v>5.4598217592592591E-2</v>
      </c>
      <c r="R81" s="159">
        <v>30.526027041820235</v>
      </c>
      <c r="S81" s="158">
        <v>4.9831018518518844E-4</v>
      </c>
      <c r="T81" s="157">
        <v>87</v>
      </c>
      <c r="U81" s="158">
        <v>3.8444537037037041E-2</v>
      </c>
      <c r="V81" s="158">
        <v>3.8444537037037041E-3</v>
      </c>
      <c r="W81" s="160">
        <v>0.11519346064814816</v>
      </c>
      <c r="X81" s="111">
        <f t="shared" si="2"/>
        <v>734</v>
      </c>
      <c r="Y81" s="25"/>
      <c r="Z81" s="25" t="str">
        <f t="shared" si="3"/>
        <v>Laurynas Narkevičius</v>
      </c>
    </row>
    <row r="82" spans="1:26" x14ac:dyDescent="0.25">
      <c r="A82" s="155" t="s">
        <v>892</v>
      </c>
      <c r="B82" s="155" t="s">
        <v>1635</v>
      </c>
      <c r="C82" s="149">
        <v>31524</v>
      </c>
      <c r="D82" s="155">
        <v>79</v>
      </c>
      <c r="E82" s="155" t="s">
        <v>864</v>
      </c>
      <c r="F82" s="155">
        <v>75</v>
      </c>
      <c r="G82" s="155">
        <v>30</v>
      </c>
      <c r="H82" s="156" t="s">
        <v>864</v>
      </c>
      <c r="I82" s="155" t="s">
        <v>67</v>
      </c>
      <c r="J82" s="155" t="s">
        <v>8</v>
      </c>
      <c r="K82" s="155" t="s">
        <v>710</v>
      </c>
      <c r="L82" s="157">
        <v>79</v>
      </c>
      <c r="M82" s="158">
        <v>2.3319293981481481E-2</v>
      </c>
      <c r="N82" s="158">
        <v>1.5546195987654321E-3</v>
      </c>
      <c r="O82" s="158">
        <v>9.5840277777777677E-4</v>
      </c>
      <c r="P82" s="157">
        <v>73</v>
      </c>
      <c r="Q82" s="158">
        <v>5.4001782407407412E-2</v>
      </c>
      <c r="R82" s="159">
        <v>30.863178813113592</v>
      </c>
      <c r="S82" s="158">
        <v>5.5358796296296753E-4</v>
      </c>
      <c r="T82" s="157">
        <v>79</v>
      </c>
      <c r="U82" s="158">
        <v>3.6548912037037029E-2</v>
      </c>
      <c r="V82" s="158">
        <v>3.6548912037037027E-3</v>
      </c>
      <c r="W82" s="160">
        <v>0.11538197916666666</v>
      </c>
      <c r="X82" s="111">
        <f t="shared" si="2"/>
        <v>733</v>
      </c>
      <c r="Y82" s="25"/>
      <c r="Z82" s="25" t="str">
        <f t="shared" si="3"/>
        <v>Vytautas Geležinis</v>
      </c>
    </row>
    <row r="83" spans="1:26" x14ac:dyDescent="0.25">
      <c r="A83" s="155" t="s">
        <v>906</v>
      </c>
      <c r="B83" s="155" t="s">
        <v>1659</v>
      </c>
      <c r="C83" s="149">
        <v>28534</v>
      </c>
      <c r="D83" s="155">
        <v>80</v>
      </c>
      <c r="E83" s="155">
        <v>12</v>
      </c>
      <c r="F83" s="155">
        <v>76</v>
      </c>
      <c r="G83" s="155">
        <v>57</v>
      </c>
      <c r="H83" s="156" t="s">
        <v>889</v>
      </c>
      <c r="I83" s="155" t="s">
        <v>67</v>
      </c>
      <c r="J83" s="155" t="s">
        <v>8</v>
      </c>
      <c r="K83" s="155" t="s">
        <v>864</v>
      </c>
      <c r="L83" s="157">
        <v>62</v>
      </c>
      <c r="M83" s="158">
        <v>2.161355324074074E-2</v>
      </c>
      <c r="N83" s="158">
        <v>1.4409035493827161E-3</v>
      </c>
      <c r="O83" s="158">
        <v>1.2412731481481476E-3</v>
      </c>
      <c r="P83" s="157">
        <v>78</v>
      </c>
      <c r="Q83" s="158">
        <v>5.503267361111111E-2</v>
      </c>
      <c r="R83" s="159">
        <v>30.285039001451789</v>
      </c>
      <c r="S83" s="158">
        <v>7.4839120370370771E-4</v>
      </c>
      <c r="T83" s="157">
        <v>86</v>
      </c>
      <c r="U83" s="158">
        <v>3.8198993055555547E-2</v>
      </c>
      <c r="V83" s="158">
        <v>3.8198993055555547E-3</v>
      </c>
      <c r="W83" s="160">
        <v>0.11683488425925925</v>
      </c>
      <c r="X83" s="111">
        <f t="shared" si="2"/>
        <v>724</v>
      </c>
      <c r="Y83" s="25"/>
      <c r="Z83" s="25" t="str">
        <f t="shared" si="3"/>
        <v>Marius Kybartas</v>
      </c>
    </row>
    <row r="84" spans="1:26" x14ac:dyDescent="0.25">
      <c r="A84" s="155" t="s">
        <v>977</v>
      </c>
      <c r="B84" s="155" t="s">
        <v>978</v>
      </c>
      <c r="C84" s="149">
        <v>31635</v>
      </c>
      <c r="D84" s="155">
        <v>81</v>
      </c>
      <c r="E84" s="155" t="s">
        <v>864</v>
      </c>
      <c r="F84" s="155">
        <v>5</v>
      </c>
      <c r="G84" s="155">
        <v>19</v>
      </c>
      <c r="H84" s="156" t="s">
        <v>864</v>
      </c>
      <c r="I84" s="155" t="s">
        <v>71</v>
      </c>
      <c r="J84" s="155" t="s">
        <v>8</v>
      </c>
      <c r="K84" s="155" t="s">
        <v>875</v>
      </c>
      <c r="L84" s="157">
        <v>72</v>
      </c>
      <c r="M84" s="158">
        <v>2.2307997685185186E-2</v>
      </c>
      <c r="N84" s="158">
        <v>1.4871998456790123E-3</v>
      </c>
      <c r="O84" s="158">
        <v>1.156203703703701E-3</v>
      </c>
      <c r="P84" s="157">
        <v>88</v>
      </c>
      <c r="Q84" s="158">
        <v>5.747530092592594E-2</v>
      </c>
      <c r="R84" s="159">
        <v>28.997963295827955</v>
      </c>
      <c r="S84" s="158">
        <v>3.0513888888888951E-4</v>
      </c>
      <c r="T84" s="157">
        <v>75</v>
      </c>
      <c r="U84" s="158">
        <v>3.5843506944444437E-2</v>
      </c>
      <c r="V84" s="158">
        <v>3.5843506944444438E-3</v>
      </c>
      <c r="W84" s="160">
        <v>0.11708814814814815</v>
      </c>
      <c r="X84" s="111">
        <f t="shared" si="2"/>
        <v>722</v>
      </c>
      <c r="Y84" s="25"/>
      <c r="Z84" s="25" t="str">
        <f t="shared" si="3"/>
        <v>Polina Čachovskaja</v>
      </c>
    </row>
    <row r="85" spans="1:26" x14ac:dyDescent="0.25">
      <c r="A85" s="155" t="s">
        <v>892</v>
      </c>
      <c r="B85" s="155" t="s">
        <v>999</v>
      </c>
      <c r="C85" s="149">
        <v>28928</v>
      </c>
      <c r="D85" s="155">
        <v>82</v>
      </c>
      <c r="E85" s="155" t="s">
        <v>864</v>
      </c>
      <c r="F85" s="155">
        <v>77</v>
      </c>
      <c r="G85" s="155">
        <v>97</v>
      </c>
      <c r="H85" s="156" t="s">
        <v>864</v>
      </c>
      <c r="I85" s="155" t="s">
        <v>67</v>
      </c>
      <c r="J85" s="155" t="s">
        <v>8</v>
      </c>
      <c r="K85" s="155" t="s">
        <v>710</v>
      </c>
      <c r="L85" s="157">
        <v>86</v>
      </c>
      <c r="M85" s="158">
        <v>2.4502280092592591E-2</v>
      </c>
      <c r="N85" s="158">
        <v>1.6334853395061726E-3</v>
      </c>
      <c r="O85" s="158">
        <v>1.8926273148148175E-3</v>
      </c>
      <c r="P85" s="157">
        <v>71</v>
      </c>
      <c r="Q85" s="158">
        <v>5.389170138888888E-2</v>
      </c>
      <c r="R85" s="159">
        <v>30.926220989755052</v>
      </c>
      <c r="S85" s="158">
        <v>5.3403935185186713E-4</v>
      </c>
      <c r="T85" s="157">
        <v>84</v>
      </c>
      <c r="U85" s="158">
        <v>3.76416087962963E-2</v>
      </c>
      <c r="V85" s="158">
        <v>3.7641608796296299E-3</v>
      </c>
      <c r="W85" s="160">
        <v>0.11846225694444446</v>
      </c>
      <c r="X85" s="111">
        <f t="shared" si="2"/>
        <v>714</v>
      </c>
      <c r="Y85" s="25"/>
      <c r="Z85" s="25" t="str">
        <f t="shared" si="3"/>
        <v>Vytautas Vasiliauskas</v>
      </c>
    </row>
    <row r="86" spans="1:26" x14ac:dyDescent="0.25">
      <c r="A86" s="155" t="s">
        <v>1043</v>
      </c>
      <c r="B86" s="155" t="s">
        <v>1639</v>
      </c>
      <c r="C86" s="149">
        <v>29621</v>
      </c>
      <c r="D86" s="155">
        <v>83</v>
      </c>
      <c r="E86" s="155" t="s">
        <v>864</v>
      </c>
      <c r="F86" s="155">
        <v>78</v>
      </c>
      <c r="G86" s="155">
        <v>34</v>
      </c>
      <c r="H86" s="156" t="s">
        <v>864</v>
      </c>
      <c r="I86" s="155" t="s">
        <v>67</v>
      </c>
      <c r="J86" s="155" t="s">
        <v>1796</v>
      </c>
      <c r="K86" s="155" t="s">
        <v>1640</v>
      </c>
      <c r="L86" s="157">
        <v>66</v>
      </c>
      <c r="M86" s="158">
        <v>2.1949120370370372E-2</v>
      </c>
      <c r="N86" s="158">
        <v>1.463274691358025E-3</v>
      </c>
      <c r="O86" s="158">
        <v>9.6025462962962688E-4</v>
      </c>
      <c r="P86" s="157">
        <v>70</v>
      </c>
      <c r="Q86" s="158">
        <v>5.3769641203703714E-2</v>
      </c>
      <c r="R86" s="159">
        <v>30.996425294202346</v>
      </c>
      <c r="S86" s="158">
        <v>8.8969907407406013E-4</v>
      </c>
      <c r="T86" s="157">
        <v>90</v>
      </c>
      <c r="U86" s="158">
        <v>4.1117789351851869E-2</v>
      </c>
      <c r="V86" s="158">
        <v>4.1117789351851871E-3</v>
      </c>
      <c r="W86" s="160">
        <v>0.11868650462962964</v>
      </c>
      <c r="X86" s="111">
        <f t="shared" si="2"/>
        <v>713</v>
      </c>
      <c r="Y86" s="25"/>
      <c r="Z86" s="25" t="str">
        <f t="shared" si="3"/>
        <v>Robertas Hinz</v>
      </c>
    </row>
    <row r="87" spans="1:26" x14ac:dyDescent="0.25">
      <c r="A87" s="155" t="s">
        <v>1382</v>
      </c>
      <c r="B87" s="155" t="s">
        <v>1797</v>
      </c>
      <c r="C87" s="149">
        <v>30755</v>
      </c>
      <c r="D87" s="155">
        <v>84</v>
      </c>
      <c r="E87" s="155" t="s">
        <v>864</v>
      </c>
      <c r="F87" s="155">
        <v>79</v>
      </c>
      <c r="G87" s="155">
        <v>49</v>
      </c>
      <c r="H87" s="156" t="s">
        <v>864</v>
      </c>
      <c r="I87" s="155" t="s">
        <v>67</v>
      </c>
      <c r="J87" s="155" t="s">
        <v>8</v>
      </c>
      <c r="K87" s="155" t="s">
        <v>710</v>
      </c>
      <c r="L87" s="157">
        <v>90</v>
      </c>
      <c r="M87" s="158">
        <v>2.5866747685185185E-2</v>
      </c>
      <c r="N87" s="158">
        <v>1.7244498456790126E-3</v>
      </c>
      <c r="O87" s="158">
        <v>2.1078703703703711E-3</v>
      </c>
      <c r="P87" s="157">
        <v>68</v>
      </c>
      <c r="Q87" s="158">
        <v>5.3355046296296296E-2</v>
      </c>
      <c r="R87" s="159">
        <v>31.237282738190785</v>
      </c>
      <c r="S87" s="158">
        <v>8.9858796296296561E-4</v>
      </c>
      <c r="T87" s="157">
        <v>81</v>
      </c>
      <c r="U87" s="158">
        <v>3.7017511574074083E-2</v>
      </c>
      <c r="V87" s="158">
        <v>3.7017511574074084E-3</v>
      </c>
      <c r="W87" s="160">
        <v>0.1192457638888889</v>
      </c>
      <c r="X87" s="111">
        <f t="shared" si="2"/>
        <v>709</v>
      </c>
      <c r="Y87" s="25"/>
      <c r="Z87" s="25" t="str">
        <f t="shared" si="3"/>
        <v>Algirdas Klimavičius</v>
      </c>
    </row>
    <row r="88" spans="1:26" x14ac:dyDescent="0.25">
      <c r="A88" s="155" t="s">
        <v>1798</v>
      </c>
      <c r="B88" s="155" t="s">
        <v>1799</v>
      </c>
      <c r="C88" s="149">
        <v>30302</v>
      </c>
      <c r="D88" s="155">
        <v>85</v>
      </c>
      <c r="E88" s="155" t="s">
        <v>864</v>
      </c>
      <c r="F88" s="155">
        <v>80</v>
      </c>
      <c r="G88" s="155">
        <v>14</v>
      </c>
      <c r="H88" s="156" t="s">
        <v>864</v>
      </c>
      <c r="I88" s="155" t="s">
        <v>67</v>
      </c>
      <c r="J88" s="155" t="s">
        <v>1800</v>
      </c>
      <c r="K88" s="155" t="s">
        <v>1596</v>
      </c>
      <c r="L88" s="157">
        <v>83</v>
      </c>
      <c r="M88" s="158">
        <v>2.36478125E-2</v>
      </c>
      <c r="N88" s="158">
        <v>1.5765208333333334E-3</v>
      </c>
      <c r="O88" s="158">
        <v>1.9795370370370331E-3</v>
      </c>
      <c r="P88" s="157">
        <v>86</v>
      </c>
      <c r="Q88" s="158">
        <v>5.6852314814814814E-2</v>
      </c>
      <c r="R88" s="159">
        <v>29.315722184672765</v>
      </c>
      <c r="S88" s="158">
        <v>1.7261342592592571E-3</v>
      </c>
      <c r="T88" s="157">
        <v>76</v>
      </c>
      <c r="U88" s="158">
        <v>3.5884965277777792E-2</v>
      </c>
      <c r="V88" s="158">
        <v>3.588496527777779E-3</v>
      </c>
      <c r="W88" s="160">
        <v>0.1200907638888889</v>
      </c>
      <c r="X88" s="111">
        <f t="shared" si="2"/>
        <v>704</v>
      </c>
      <c r="Y88" s="25"/>
      <c r="Z88" s="25" t="str">
        <f t="shared" si="3"/>
        <v>Sergejs Bogdanovs</v>
      </c>
    </row>
    <row r="89" spans="1:26" x14ac:dyDescent="0.25">
      <c r="A89" s="155" t="s">
        <v>966</v>
      </c>
      <c r="B89" s="155" t="s">
        <v>1152</v>
      </c>
      <c r="C89" s="149">
        <v>30535</v>
      </c>
      <c r="D89" s="155">
        <v>86</v>
      </c>
      <c r="E89" s="155" t="s">
        <v>864</v>
      </c>
      <c r="F89" s="155">
        <v>81</v>
      </c>
      <c r="G89" s="155">
        <v>80</v>
      </c>
      <c r="H89" s="156" t="s">
        <v>864</v>
      </c>
      <c r="I89" s="155" t="s">
        <v>67</v>
      </c>
      <c r="J89" s="155" t="s">
        <v>8</v>
      </c>
      <c r="K89" s="155" t="s">
        <v>710</v>
      </c>
      <c r="L89" s="157">
        <v>92</v>
      </c>
      <c r="M89" s="158">
        <v>2.7235844907407408E-2</v>
      </c>
      <c r="N89" s="158">
        <v>1.8157229938271604E-3</v>
      </c>
      <c r="O89" s="158">
        <v>1.2222222222222218E-3</v>
      </c>
      <c r="P89" s="157">
        <v>89</v>
      </c>
      <c r="Q89" s="158">
        <v>5.8568553240740728E-2</v>
      </c>
      <c r="R89" s="159">
        <v>28.456681520132218</v>
      </c>
      <c r="S89" s="158">
        <v>6.532870370370425E-4</v>
      </c>
      <c r="T89" s="157">
        <v>57</v>
      </c>
      <c r="U89" s="158">
        <v>3.3535798611111112E-2</v>
      </c>
      <c r="V89" s="158">
        <v>3.353579861111111E-3</v>
      </c>
      <c r="W89" s="160">
        <v>0.12121570601851851</v>
      </c>
      <c r="X89" s="111">
        <f t="shared" si="2"/>
        <v>698</v>
      </c>
      <c r="Y89" s="25"/>
      <c r="Z89" s="25" t="str">
        <f t="shared" si="3"/>
        <v>Darius Skusevičius</v>
      </c>
    </row>
    <row r="90" spans="1:26" x14ac:dyDescent="0.25">
      <c r="A90" s="155" t="s">
        <v>1071</v>
      </c>
      <c r="B90" s="155" t="s">
        <v>1072</v>
      </c>
      <c r="C90" s="149">
        <v>34465</v>
      </c>
      <c r="D90" s="155">
        <v>87</v>
      </c>
      <c r="E90" s="155" t="s">
        <v>864</v>
      </c>
      <c r="F90" s="155">
        <v>82</v>
      </c>
      <c r="G90" s="155">
        <v>102</v>
      </c>
      <c r="H90" s="156" t="s">
        <v>864</v>
      </c>
      <c r="I90" s="155" t="s">
        <v>67</v>
      </c>
      <c r="J90" s="155" t="s">
        <v>8</v>
      </c>
      <c r="K90" s="155" t="s">
        <v>931</v>
      </c>
      <c r="L90" s="157">
        <v>73</v>
      </c>
      <c r="M90" s="158">
        <v>2.2361192129629628E-2</v>
      </c>
      <c r="N90" s="158">
        <v>1.4907461419753085E-3</v>
      </c>
      <c r="O90" s="158">
        <v>1.0809027777777779E-3</v>
      </c>
      <c r="P90" s="157">
        <v>50</v>
      </c>
      <c r="Q90" s="158">
        <v>5.1098217592592587E-2</v>
      </c>
      <c r="R90" s="159">
        <v>32.616923743897352</v>
      </c>
      <c r="S90" s="158">
        <v>5.5687499999999834E-4</v>
      </c>
      <c r="T90" s="157">
        <v>92</v>
      </c>
      <c r="U90" s="158">
        <v>4.6342048611111117E-2</v>
      </c>
      <c r="V90" s="158">
        <v>4.6342048611111115E-3</v>
      </c>
      <c r="W90" s="160">
        <v>0.12143923611111111</v>
      </c>
      <c r="X90" s="111">
        <f t="shared" si="2"/>
        <v>697</v>
      </c>
      <c r="Y90" s="25"/>
      <c r="Z90" s="25" t="str">
        <f t="shared" si="3"/>
        <v>Martinas Venskaitis</v>
      </c>
    </row>
    <row r="91" spans="1:26" x14ac:dyDescent="0.25">
      <c r="A91" s="155" t="s">
        <v>1668</v>
      </c>
      <c r="B91" s="155" t="s">
        <v>1801</v>
      </c>
      <c r="C91" s="149">
        <v>30630</v>
      </c>
      <c r="D91" s="155">
        <v>88</v>
      </c>
      <c r="E91" s="155" t="s">
        <v>864</v>
      </c>
      <c r="F91" s="155">
        <v>83</v>
      </c>
      <c r="G91" s="155">
        <v>40</v>
      </c>
      <c r="H91" s="156" t="s">
        <v>864</v>
      </c>
      <c r="I91" s="155" t="s">
        <v>67</v>
      </c>
      <c r="J91" s="155" t="s">
        <v>8</v>
      </c>
      <c r="K91" s="155" t="s">
        <v>710</v>
      </c>
      <c r="L91" s="157">
        <v>87</v>
      </c>
      <c r="M91" s="158">
        <v>2.4663969907407407E-2</v>
      </c>
      <c r="N91" s="158">
        <v>1.6442646604938273E-3</v>
      </c>
      <c r="O91" s="158">
        <v>2.2520833333333316E-3</v>
      </c>
      <c r="P91" s="157">
        <v>90</v>
      </c>
      <c r="Q91" s="158">
        <v>5.9083912037037029E-2</v>
      </c>
      <c r="R91" s="159">
        <v>28.208468417289446</v>
      </c>
      <c r="S91" s="158">
        <v>4.424421296296277E-4</v>
      </c>
      <c r="T91" s="157">
        <v>77</v>
      </c>
      <c r="U91" s="158">
        <v>3.5910914351851869E-2</v>
      </c>
      <c r="V91" s="158">
        <v>3.5910914351851867E-3</v>
      </c>
      <c r="W91" s="160">
        <v>0.12235332175925927</v>
      </c>
      <c r="X91" s="111">
        <f t="shared" si="2"/>
        <v>691</v>
      </c>
      <c r="Y91" s="25"/>
      <c r="Z91" s="25" t="str">
        <f t="shared" si="3"/>
        <v>Valdemaras Juozaitis</v>
      </c>
    </row>
    <row r="92" spans="1:26" x14ac:dyDescent="0.25">
      <c r="A92" s="155" t="s">
        <v>1622</v>
      </c>
      <c r="B92" s="155" t="s">
        <v>1802</v>
      </c>
      <c r="C92" s="149">
        <v>27309</v>
      </c>
      <c r="D92" s="155">
        <v>89</v>
      </c>
      <c r="E92" s="155">
        <v>13</v>
      </c>
      <c r="F92" s="155">
        <v>84</v>
      </c>
      <c r="G92" s="155">
        <v>91</v>
      </c>
      <c r="H92" s="156" t="s">
        <v>889</v>
      </c>
      <c r="I92" s="155" t="s">
        <v>67</v>
      </c>
      <c r="J92" s="155" t="s">
        <v>737</v>
      </c>
      <c r="K92" s="155" t="s">
        <v>710</v>
      </c>
      <c r="L92" s="157">
        <v>95</v>
      </c>
      <c r="M92" s="158">
        <v>3.0395844907407404E-2</v>
      </c>
      <c r="N92" s="158">
        <v>2.0263896604938271E-3</v>
      </c>
      <c r="O92" s="158">
        <v>2.8272685185185206E-3</v>
      </c>
      <c r="P92" s="157">
        <v>65</v>
      </c>
      <c r="Q92" s="158">
        <v>5.3136458333333324E-2</v>
      </c>
      <c r="R92" s="159">
        <v>31.365783850542048</v>
      </c>
      <c r="S92" s="158">
        <v>1.1196064814814888E-3</v>
      </c>
      <c r="T92" s="157">
        <v>74</v>
      </c>
      <c r="U92" s="158">
        <v>3.5829039351851846E-2</v>
      </c>
      <c r="V92" s="158">
        <v>3.5829039351851846E-3</v>
      </c>
      <c r="W92" s="160">
        <v>0.12330821759259258</v>
      </c>
      <c r="X92" s="111">
        <f t="shared" si="2"/>
        <v>686</v>
      </c>
      <c r="Y92" s="25"/>
      <c r="Z92" s="25" t="str">
        <f t="shared" si="3"/>
        <v>Julius Tomasevicius</v>
      </c>
    </row>
    <row r="93" spans="1:26" x14ac:dyDescent="0.25">
      <c r="A93" s="155" t="s">
        <v>903</v>
      </c>
      <c r="B93" s="155" t="s">
        <v>1005</v>
      </c>
      <c r="C93" s="149">
        <v>31259</v>
      </c>
      <c r="D93" s="155">
        <v>90</v>
      </c>
      <c r="E93" s="155" t="s">
        <v>864</v>
      </c>
      <c r="F93" s="155">
        <v>85</v>
      </c>
      <c r="G93" s="155">
        <v>45</v>
      </c>
      <c r="H93" s="156" t="s">
        <v>864</v>
      </c>
      <c r="I93" s="155" t="s">
        <v>67</v>
      </c>
      <c r="J93" s="155" t="s">
        <v>8</v>
      </c>
      <c r="K93" s="155" t="s">
        <v>864</v>
      </c>
      <c r="L93" s="157">
        <v>63</v>
      </c>
      <c r="M93" s="158">
        <v>2.164394675925926E-2</v>
      </c>
      <c r="N93" s="158">
        <v>1.4429297839506172E-3</v>
      </c>
      <c r="O93" s="158">
        <v>1.3057870370370359E-3</v>
      </c>
      <c r="P93" s="157">
        <v>92</v>
      </c>
      <c r="Q93" s="158">
        <v>6.0867129629629632E-2</v>
      </c>
      <c r="R93" s="159">
        <v>27.382048025069786</v>
      </c>
      <c r="S93" s="158">
        <v>6.0648148148147174E-4</v>
      </c>
      <c r="T93" s="157">
        <v>89</v>
      </c>
      <c r="U93" s="158">
        <v>4.0142500000000012E-2</v>
      </c>
      <c r="V93" s="158">
        <v>4.0142500000000013E-3</v>
      </c>
      <c r="W93" s="160">
        <v>0.12456584490740741</v>
      </c>
      <c r="X93" s="111">
        <f t="shared" si="2"/>
        <v>679</v>
      </c>
      <c r="Y93" s="25"/>
      <c r="Z93" s="25" t="str">
        <f t="shared" si="3"/>
        <v>Domas Kavaliauskas</v>
      </c>
    </row>
    <row r="94" spans="1:26" x14ac:dyDescent="0.25">
      <c r="A94" s="155" t="s">
        <v>1138</v>
      </c>
      <c r="B94" s="155" t="s">
        <v>1139</v>
      </c>
      <c r="C94" s="149">
        <v>30547</v>
      </c>
      <c r="D94" s="155">
        <v>91</v>
      </c>
      <c r="E94" s="155" t="s">
        <v>864</v>
      </c>
      <c r="F94" s="155">
        <v>6</v>
      </c>
      <c r="G94" s="155">
        <v>98</v>
      </c>
      <c r="H94" s="156" t="s">
        <v>864</v>
      </c>
      <c r="I94" s="155" t="s">
        <v>71</v>
      </c>
      <c r="J94" s="155" t="s">
        <v>8</v>
      </c>
      <c r="K94" s="155" t="s">
        <v>710</v>
      </c>
      <c r="L94" s="157">
        <v>89</v>
      </c>
      <c r="M94" s="158">
        <v>2.529113425925926E-2</v>
      </c>
      <c r="N94" s="158">
        <v>1.6860756172839507E-3</v>
      </c>
      <c r="O94" s="158">
        <v>1.5369907407407381E-3</v>
      </c>
      <c r="P94" s="157">
        <v>85</v>
      </c>
      <c r="Q94" s="158">
        <v>5.6271296296296305E-2</v>
      </c>
      <c r="R94" s="159">
        <v>29.618416072927115</v>
      </c>
      <c r="S94" s="158">
        <v>6.6150462962963341E-4</v>
      </c>
      <c r="T94" s="157">
        <v>91</v>
      </c>
      <c r="U94" s="158">
        <v>4.2103240740740733E-2</v>
      </c>
      <c r="V94" s="158">
        <v>4.2103240740740729E-3</v>
      </c>
      <c r="W94" s="160">
        <v>0.12586416666666667</v>
      </c>
      <c r="X94" s="111">
        <f t="shared" si="2"/>
        <v>672</v>
      </c>
      <c r="Y94" s="25"/>
      <c r="Z94" s="25" t="str">
        <f t="shared" si="3"/>
        <v>Viktorija Vasiliauskienė</v>
      </c>
    </row>
    <row r="95" spans="1:26" x14ac:dyDescent="0.25">
      <c r="A95" s="155" t="s">
        <v>951</v>
      </c>
      <c r="B95" s="155" t="s">
        <v>1803</v>
      </c>
      <c r="C95" s="149">
        <v>29904</v>
      </c>
      <c r="D95" s="155">
        <v>92</v>
      </c>
      <c r="E95" s="155" t="s">
        <v>864</v>
      </c>
      <c r="F95" s="155">
        <v>86</v>
      </c>
      <c r="G95" s="155">
        <v>15</v>
      </c>
      <c r="H95" s="156" t="s">
        <v>864</v>
      </c>
      <c r="I95" s="155" t="s">
        <v>67</v>
      </c>
      <c r="J95" s="155" t="s">
        <v>8</v>
      </c>
      <c r="K95" s="155" t="s">
        <v>864</v>
      </c>
      <c r="L95" s="157">
        <v>91</v>
      </c>
      <c r="M95" s="158">
        <v>2.7037546296296299E-2</v>
      </c>
      <c r="N95" s="158">
        <v>1.8025030864197535E-3</v>
      </c>
      <c r="O95" s="158">
        <v>1.5009143518518488E-3</v>
      </c>
      <c r="P95" s="157">
        <v>91</v>
      </c>
      <c r="Q95" s="158">
        <v>6.0762430555555552E-2</v>
      </c>
      <c r="R95" s="159">
        <v>27.429229730084952</v>
      </c>
      <c r="S95" s="158">
        <v>7.7137731481481675E-4</v>
      </c>
      <c r="T95" s="157">
        <v>88</v>
      </c>
      <c r="U95" s="158">
        <v>3.9437361111111097E-2</v>
      </c>
      <c r="V95" s="158">
        <v>3.9437361111111097E-3</v>
      </c>
      <c r="W95" s="160">
        <v>0.12950962962962961</v>
      </c>
      <c r="X95" s="111">
        <f t="shared" si="2"/>
        <v>653</v>
      </c>
      <c r="Y95" s="25"/>
      <c r="Z95" s="25" t="str">
        <f t="shared" si="3"/>
        <v>Antanas Bubnelis</v>
      </c>
    </row>
    <row r="96" spans="1:26" x14ac:dyDescent="0.25">
      <c r="A96" s="155" t="s">
        <v>1011</v>
      </c>
      <c r="B96" s="155" t="s">
        <v>1012</v>
      </c>
      <c r="C96" s="149">
        <v>29850</v>
      </c>
      <c r="D96" s="155">
        <v>93</v>
      </c>
      <c r="E96" s="155" t="s">
        <v>864</v>
      </c>
      <c r="F96" s="155">
        <v>87</v>
      </c>
      <c r="G96" s="155">
        <v>48</v>
      </c>
      <c r="H96" s="156" t="s">
        <v>864</v>
      </c>
      <c r="I96" s="155" t="s">
        <v>67</v>
      </c>
      <c r="J96" s="155" t="s">
        <v>8</v>
      </c>
      <c r="K96" s="155" t="s">
        <v>927</v>
      </c>
      <c r="L96" s="157">
        <v>94</v>
      </c>
      <c r="M96" s="158">
        <v>3.0203784722222224E-2</v>
      </c>
      <c r="N96" s="158">
        <v>2.0135856481481485E-3</v>
      </c>
      <c r="O96" s="158">
        <v>1.1805555555555527E-3</v>
      </c>
      <c r="P96" s="157">
        <v>93</v>
      </c>
      <c r="Q96" s="158">
        <v>6.6923680555555559E-2</v>
      </c>
      <c r="R96" s="159">
        <v>24.903989930486738</v>
      </c>
      <c r="S96" s="158">
        <v>1.2496296296296144E-3</v>
      </c>
      <c r="T96" s="157">
        <v>78</v>
      </c>
      <c r="U96" s="158">
        <v>3.6044097222222224E-2</v>
      </c>
      <c r="V96" s="158">
        <v>3.6044097222222224E-3</v>
      </c>
      <c r="W96" s="160">
        <v>0.13560174768518518</v>
      </c>
      <c r="X96" s="111">
        <f t="shared" si="2"/>
        <v>624</v>
      </c>
      <c r="Y96" s="25"/>
      <c r="Z96" s="25" t="str">
        <f t="shared" si="3"/>
        <v>Dainius Kinderis</v>
      </c>
    </row>
    <row r="97" spans="1:26" x14ac:dyDescent="0.25">
      <c r="A97" s="155" t="s">
        <v>1011</v>
      </c>
      <c r="B97" s="155" t="s">
        <v>1618</v>
      </c>
      <c r="C97" s="149">
        <v>23667</v>
      </c>
      <c r="D97" s="155">
        <v>94</v>
      </c>
      <c r="E97" s="155">
        <v>8</v>
      </c>
      <c r="F97" s="155">
        <v>88</v>
      </c>
      <c r="G97" s="155">
        <v>61</v>
      </c>
      <c r="H97" s="156" t="s">
        <v>901</v>
      </c>
      <c r="I97" s="155" t="s">
        <v>67</v>
      </c>
      <c r="J97" s="155" t="s">
        <v>8</v>
      </c>
      <c r="K97" s="155" t="s">
        <v>1619</v>
      </c>
      <c r="L97" s="157">
        <v>53</v>
      </c>
      <c r="M97" s="158">
        <v>2.1130983796296295E-2</v>
      </c>
      <c r="N97" s="158">
        <v>1.4087322530864197E-3</v>
      </c>
      <c r="O97" s="158">
        <v>1.2870370370370379E-3</v>
      </c>
      <c r="P97" s="157">
        <v>27</v>
      </c>
      <c r="Q97" s="158">
        <v>4.8345833333333324E-2</v>
      </c>
      <c r="R97" s="159">
        <v>34.473842971645269</v>
      </c>
      <c r="S97" s="158">
        <v>8.8905092592593549E-4</v>
      </c>
      <c r="T97" s="158" t="s">
        <v>1320</v>
      </c>
      <c r="U97" s="158" t="s">
        <v>1320</v>
      </c>
      <c r="V97" s="158" t="s">
        <v>1320</v>
      </c>
      <c r="W97" s="160" t="s">
        <v>1320</v>
      </c>
      <c r="X97" s="111">
        <f t="shared" si="2"/>
        <v>0</v>
      </c>
      <c r="Y97" s="25"/>
      <c r="Z97" s="25" t="str">
        <f t="shared" si="3"/>
        <v>Dainius Miežys</v>
      </c>
    </row>
    <row r="98" spans="1:26" x14ac:dyDescent="0.25">
      <c r="A98" s="155" t="s">
        <v>1009</v>
      </c>
      <c r="B98" s="155" t="s">
        <v>1804</v>
      </c>
      <c r="C98" s="149">
        <v>30725</v>
      </c>
      <c r="D98" s="155">
        <v>95</v>
      </c>
      <c r="E98" s="155" t="s">
        <v>864</v>
      </c>
      <c r="F98" s="155">
        <v>7</v>
      </c>
      <c r="G98" s="155">
        <v>47</v>
      </c>
      <c r="H98" s="156" t="s">
        <v>864</v>
      </c>
      <c r="I98" s="155" t="s">
        <v>71</v>
      </c>
      <c r="J98" s="155" t="s">
        <v>8</v>
      </c>
      <c r="K98" s="155" t="s">
        <v>710</v>
      </c>
      <c r="L98" s="157">
        <v>75</v>
      </c>
      <c r="M98" s="158">
        <v>2.2685185185185169E-2</v>
      </c>
      <c r="N98" s="158">
        <v>1.5123456790123446E-3</v>
      </c>
      <c r="O98" s="158">
        <v>2.3835648148148279E-3</v>
      </c>
      <c r="P98" s="158" t="s">
        <v>1320</v>
      </c>
      <c r="Q98" s="158" t="s">
        <v>1320</v>
      </c>
      <c r="R98" s="158" t="s">
        <v>1320</v>
      </c>
      <c r="S98" s="158" t="s">
        <v>1320</v>
      </c>
      <c r="T98" s="158" t="s">
        <v>1320</v>
      </c>
      <c r="U98" s="158" t="s">
        <v>1320</v>
      </c>
      <c r="V98" s="158" t="s">
        <v>1320</v>
      </c>
      <c r="W98" s="158" t="s">
        <v>1320</v>
      </c>
      <c r="X98" s="111">
        <f t="shared" si="2"/>
        <v>0</v>
      </c>
      <c r="Y98" s="25"/>
      <c r="Z98" s="25" t="str">
        <f t="shared" si="3"/>
        <v>Anna Kiaušas</v>
      </c>
    </row>
    <row r="102" spans="1:26" x14ac:dyDescent="0.25">
      <c r="A102" s="25" t="s">
        <v>1874</v>
      </c>
    </row>
    <row r="103" spans="1:26" x14ac:dyDescent="0.25">
      <c r="A103" s="148" t="s">
        <v>1703</v>
      </c>
      <c r="B103" s="148" t="s">
        <v>1704</v>
      </c>
      <c r="C103" s="149" t="s">
        <v>841</v>
      </c>
      <c r="D103" s="150" t="s">
        <v>842</v>
      </c>
      <c r="E103" s="150" t="s">
        <v>843</v>
      </c>
      <c r="F103" s="150" t="s">
        <v>844</v>
      </c>
      <c r="G103" s="148" t="s">
        <v>1170</v>
      </c>
      <c r="H103" s="151" t="s">
        <v>846</v>
      </c>
      <c r="I103" s="151" t="s">
        <v>847</v>
      </c>
      <c r="J103" s="151" t="s">
        <v>848</v>
      </c>
      <c r="K103" s="152" t="s">
        <v>849</v>
      </c>
      <c r="L103" s="161" t="s">
        <v>850</v>
      </c>
      <c r="M103" s="162" t="s">
        <v>851</v>
      </c>
      <c r="N103" s="162" t="s">
        <v>852</v>
      </c>
      <c r="O103" s="162" t="s">
        <v>853</v>
      </c>
      <c r="P103" s="161" t="s">
        <v>854</v>
      </c>
      <c r="Q103" s="162" t="s">
        <v>855</v>
      </c>
      <c r="R103" s="162" t="s">
        <v>856</v>
      </c>
      <c r="S103" s="162" t="s">
        <v>857</v>
      </c>
      <c r="T103" s="161" t="s">
        <v>858</v>
      </c>
      <c r="U103" s="162" t="s">
        <v>859</v>
      </c>
      <c r="V103" s="162" t="s">
        <v>860</v>
      </c>
      <c r="W103" s="162" t="s">
        <v>861</v>
      </c>
    </row>
    <row r="104" spans="1:26" x14ac:dyDescent="0.25">
      <c r="A104" s="155" t="s">
        <v>1019</v>
      </c>
      <c r="B104" s="155" t="s">
        <v>1020</v>
      </c>
      <c r="C104" s="149">
        <v>37247</v>
      </c>
      <c r="D104" s="155">
        <v>1</v>
      </c>
      <c r="E104" s="155" t="s">
        <v>864</v>
      </c>
      <c r="F104" s="155">
        <v>1</v>
      </c>
      <c r="G104" s="155">
        <v>257</v>
      </c>
      <c r="H104" s="156" t="s">
        <v>864</v>
      </c>
      <c r="I104" s="155" t="s">
        <v>67</v>
      </c>
      <c r="J104" s="155" t="s">
        <v>32</v>
      </c>
      <c r="K104" s="155" t="s">
        <v>31</v>
      </c>
      <c r="L104" s="157">
        <v>2</v>
      </c>
      <c r="M104" s="158">
        <v>7.2873495370370375E-3</v>
      </c>
      <c r="N104" s="158">
        <v>9.7164660493827162E-4</v>
      </c>
      <c r="O104" s="158">
        <v>4.5200231481481393E-4</v>
      </c>
      <c r="P104" s="157">
        <v>2</v>
      </c>
      <c r="Q104" s="158">
        <v>2.2918946759259259E-2</v>
      </c>
      <c r="R104" s="159">
        <v>36.360018725409645</v>
      </c>
      <c r="S104" s="158">
        <v>2.4803240740740862E-4</v>
      </c>
      <c r="T104" s="157">
        <v>1</v>
      </c>
      <c r="U104" s="158">
        <v>1.3234212962962965E-2</v>
      </c>
      <c r="V104" s="158">
        <v>2.646842592592593E-3</v>
      </c>
      <c r="W104" s="160">
        <v>4.4140543981481484E-2</v>
      </c>
      <c r="X104" s="111">
        <f>IFERROR(ROUND($W$104/W104*900,0),0)</f>
        <v>900</v>
      </c>
      <c r="Y104" s="25"/>
      <c r="Z104" s="25" t="str">
        <f>A104&amp;" "&amp;B104</f>
        <v>Lukas Prokopavičius</v>
      </c>
    </row>
    <row r="105" spans="1:26" x14ac:dyDescent="0.25">
      <c r="A105" s="155" t="s">
        <v>943</v>
      </c>
      <c r="B105" s="155" t="s">
        <v>1025</v>
      </c>
      <c r="C105" s="149">
        <v>31887</v>
      </c>
      <c r="D105" s="155">
        <v>2</v>
      </c>
      <c r="E105" s="155" t="s">
        <v>864</v>
      </c>
      <c r="F105" s="155">
        <v>2</v>
      </c>
      <c r="G105" s="155">
        <v>214</v>
      </c>
      <c r="H105" s="156" t="s">
        <v>864</v>
      </c>
      <c r="I105" s="155" t="s">
        <v>67</v>
      </c>
      <c r="J105" s="155" t="s">
        <v>166</v>
      </c>
      <c r="K105" s="155" t="s">
        <v>887</v>
      </c>
      <c r="L105" s="157">
        <v>10</v>
      </c>
      <c r="M105" s="158">
        <v>8.9146643518518524E-3</v>
      </c>
      <c r="N105" s="158">
        <v>1.188621913580247E-3</v>
      </c>
      <c r="O105" s="158">
        <v>7.330555555555545E-4</v>
      </c>
      <c r="P105" s="157">
        <v>3</v>
      </c>
      <c r="Q105" s="158">
        <v>2.3055520833333336E-2</v>
      </c>
      <c r="R105" s="159">
        <v>36.144632747940882</v>
      </c>
      <c r="S105" s="158">
        <v>4.2126157407407216E-4</v>
      </c>
      <c r="T105" s="157">
        <v>5</v>
      </c>
      <c r="U105" s="158">
        <v>1.3925532407407411E-2</v>
      </c>
      <c r="V105" s="158">
        <v>2.7851064814814822E-3</v>
      </c>
      <c r="W105" s="160">
        <v>4.7050034722222224E-2</v>
      </c>
      <c r="X105" s="111">
        <f t="shared" ref="X105:X168" si="4">IFERROR(ROUND($W$104/W105*900,0),0)</f>
        <v>844</v>
      </c>
      <c r="Y105" s="25"/>
      <c r="Z105" s="25" t="str">
        <f t="shared" ref="Z105:Z168" si="5">A105&amp;" "&amp;B105</f>
        <v>Andrej Gerasimov</v>
      </c>
    </row>
    <row r="106" spans="1:26" x14ac:dyDescent="0.25">
      <c r="A106" s="155" t="s">
        <v>1022</v>
      </c>
      <c r="B106" s="155" t="s">
        <v>1023</v>
      </c>
      <c r="C106" s="149">
        <v>32876</v>
      </c>
      <c r="D106" s="155">
        <v>3</v>
      </c>
      <c r="E106" s="155" t="s">
        <v>864</v>
      </c>
      <c r="F106" s="155">
        <v>3</v>
      </c>
      <c r="G106" s="155">
        <v>218</v>
      </c>
      <c r="H106" s="156" t="s">
        <v>864</v>
      </c>
      <c r="I106" s="155" t="s">
        <v>67</v>
      </c>
      <c r="J106" s="155" t="s">
        <v>871</v>
      </c>
      <c r="K106" s="155" t="s">
        <v>879</v>
      </c>
      <c r="L106" s="157">
        <v>1</v>
      </c>
      <c r="M106" s="158">
        <v>7.1864236111111104E-3</v>
      </c>
      <c r="N106" s="158">
        <v>9.5818981481481482E-4</v>
      </c>
      <c r="O106" s="158">
        <v>6.2847222222222297E-4</v>
      </c>
      <c r="P106" s="157">
        <v>14</v>
      </c>
      <c r="Q106" s="158">
        <v>2.5094745370370368E-2</v>
      </c>
      <c r="R106" s="159">
        <v>33.207483121835494</v>
      </c>
      <c r="S106" s="158">
        <v>2.7531249999999952E-4</v>
      </c>
      <c r="T106" s="157">
        <v>8</v>
      </c>
      <c r="U106" s="158">
        <v>1.4179710648148151E-2</v>
      </c>
      <c r="V106" s="158">
        <v>2.8359421296296301E-3</v>
      </c>
      <c r="W106" s="160">
        <v>4.7364664351851854E-2</v>
      </c>
      <c r="X106" s="111">
        <f t="shared" si="4"/>
        <v>839</v>
      </c>
      <c r="Y106" s="25"/>
      <c r="Z106" s="25" t="str">
        <f t="shared" si="5"/>
        <v>Žilvinas Grigaitis</v>
      </c>
    </row>
    <row r="107" spans="1:26" x14ac:dyDescent="0.25">
      <c r="A107" s="155" t="s">
        <v>1644</v>
      </c>
      <c r="B107" s="155" t="s">
        <v>1645</v>
      </c>
      <c r="C107" s="149">
        <v>32260</v>
      </c>
      <c r="D107" s="155">
        <v>4</v>
      </c>
      <c r="E107" s="155" t="s">
        <v>864</v>
      </c>
      <c r="F107" s="155">
        <v>4</v>
      </c>
      <c r="G107" s="155">
        <v>234</v>
      </c>
      <c r="H107" s="156" t="s">
        <v>864</v>
      </c>
      <c r="I107" s="155" t="s">
        <v>67</v>
      </c>
      <c r="J107" s="155" t="s">
        <v>8</v>
      </c>
      <c r="K107" s="155" t="s">
        <v>875</v>
      </c>
      <c r="L107" s="157">
        <v>11</v>
      </c>
      <c r="M107" s="158">
        <v>8.9868402777777776E-3</v>
      </c>
      <c r="N107" s="158">
        <v>1.1982453703703703E-3</v>
      </c>
      <c r="O107" s="158">
        <v>7.1706018518518516E-4</v>
      </c>
      <c r="P107" s="157">
        <v>5</v>
      </c>
      <c r="Q107" s="158">
        <v>2.3229861111111111E-2</v>
      </c>
      <c r="R107" s="159">
        <v>35.873367014439033</v>
      </c>
      <c r="S107" s="158">
        <v>3.1388888888888439E-4</v>
      </c>
      <c r="T107" s="157">
        <v>11</v>
      </c>
      <c r="U107" s="158">
        <v>1.4639930555555555E-2</v>
      </c>
      <c r="V107" s="158">
        <v>2.9279861111111112E-3</v>
      </c>
      <c r="W107" s="160">
        <v>4.7887581018518512E-2</v>
      </c>
      <c r="X107" s="111">
        <f t="shared" si="4"/>
        <v>830</v>
      </c>
      <c r="Y107" s="25"/>
      <c r="Z107" s="25" t="str">
        <f t="shared" si="5"/>
        <v>Aleksandr Kazanskij</v>
      </c>
    </row>
    <row r="108" spans="1:26" x14ac:dyDescent="0.25">
      <c r="A108" s="155" t="s">
        <v>1033</v>
      </c>
      <c r="B108" s="155" t="s">
        <v>1034</v>
      </c>
      <c r="C108" s="149">
        <v>27230</v>
      </c>
      <c r="D108" s="155">
        <v>5</v>
      </c>
      <c r="E108" s="155">
        <v>1</v>
      </c>
      <c r="F108" s="155">
        <v>5</v>
      </c>
      <c r="G108" s="155">
        <v>215</v>
      </c>
      <c r="H108" s="156" t="s">
        <v>1029</v>
      </c>
      <c r="I108" s="155" t="s">
        <v>67</v>
      </c>
      <c r="J108" s="155" t="s">
        <v>46</v>
      </c>
      <c r="K108" s="155" t="s">
        <v>710</v>
      </c>
      <c r="L108" s="157">
        <v>3</v>
      </c>
      <c r="M108" s="158">
        <v>7.4864583333333337E-3</v>
      </c>
      <c r="N108" s="158">
        <v>9.9819444444444435E-4</v>
      </c>
      <c r="O108" s="158">
        <v>7.2357638888888905E-4</v>
      </c>
      <c r="P108" s="157">
        <v>17</v>
      </c>
      <c r="Q108" s="158">
        <v>2.5399953703703702E-2</v>
      </c>
      <c r="R108" s="159">
        <v>32.808458749742549</v>
      </c>
      <c r="S108" s="158">
        <v>3.7550925925925599E-4</v>
      </c>
      <c r="T108" s="157">
        <v>15</v>
      </c>
      <c r="U108" s="158">
        <v>1.5108182870370371E-2</v>
      </c>
      <c r="V108" s="158">
        <v>3.0216365740740742E-3</v>
      </c>
      <c r="W108" s="160">
        <v>4.9093680555555554E-2</v>
      </c>
      <c r="X108" s="111">
        <f t="shared" si="4"/>
        <v>809</v>
      </c>
      <c r="Y108" s="25"/>
      <c r="Z108" s="25" t="str">
        <f t="shared" si="5"/>
        <v>Raimondas Gincas</v>
      </c>
    </row>
    <row r="109" spans="1:26" x14ac:dyDescent="0.25">
      <c r="A109" s="155" t="s">
        <v>925</v>
      </c>
      <c r="B109" s="155" t="s">
        <v>1030</v>
      </c>
      <c r="C109" s="149">
        <v>34778</v>
      </c>
      <c r="D109" s="155">
        <v>6</v>
      </c>
      <c r="E109" s="155" t="s">
        <v>864</v>
      </c>
      <c r="F109" s="155">
        <v>6</v>
      </c>
      <c r="G109" s="155">
        <v>244</v>
      </c>
      <c r="H109" s="156" t="s">
        <v>864</v>
      </c>
      <c r="I109" s="155" t="s">
        <v>67</v>
      </c>
      <c r="J109" s="155" t="s">
        <v>1031</v>
      </c>
      <c r="K109" s="155" t="s">
        <v>875</v>
      </c>
      <c r="L109" s="157">
        <v>5</v>
      </c>
      <c r="M109" s="158">
        <v>8.1578356481481484E-3</v>
      </c>
      <c r="N109" s="158">
        <v>1.0877114197530863E-3</v>
      </c>
      <c r="O109" s="158">
        <v>8.7376157407407368E-4</v>
      </c>
      <c r="P109" s="157">
        <v>13</v>
      </c>
      <c r="Q109" s="158">
        <v>2.4765891203703705E-2</v>
      </c>
      <c r="R109" s="159">
        <v>33.648429062335119</v>
      </c>
      <c r="S109" s="158">
        <v>4.7010416666666555E-4</v>
      </c>
      <c r="T109" s="157">
        <v>13</v>
      </c>
      <c r="U109" s="158">
        <v>1.4986261574074074E-2</v>
      </c>
      <c r="V109" s="158">
        <v>2.9972523148148146E-3</v>
      </c>
      <c r="W109" s="160">
        <v>4.9253854166666666E-2</v>
      </c>
      <c r="X109" s="111">
        <f t="shared" si="4"/>
        <v>807</v>
      </c>
      <c r="Y109" s="25"/>
      <c r="Z109" s="25" t="str">
        <f t="shared" si="5"/>
        <v>Egidijus Lunskis</v>
      </c>
    </row>
    <row r="110" spans="1:26" x14ac:dyDescent="0.25">
      <c r="A110" s="155" t="s">
        <v>1033</v>
      </c>
      <c r="B110" s="155" t="s">
        <v>1805</v>
      </c>
      <c r="C110" s="149">
        <v>31220</v>
      </c>
      <c r="D110" s="155">
        <v>7</v>
      </c>
      <c r="E110" s="155" t="s">
        <v>864</v>
      </c>
      <c r="F110" s="155">
        <v>7</v>
      </c>
      <c r="G110" s="155">
        <v>282</v>
      </c>
      <c r="H110" s="156" t="s">
        <v>864</v>
      </c>
      <c r="I110" s="155" t="s">
        <v>67</v>
      </c>
      <c r="J110" s="155" t="s">
        <v>8</v>
      </c>
      <c r="K110" s="155" t="s">
        <v>905</v>
      </c>
      <c r="L110" s="157">
        <v>37</v>
      </c>
      <c r="M110" s="158">
        <v>1.0502974537037036E-2</v>
      </c>
      <c r="N110" s="158">
        <v>1.4003966049382715E-3</v>
      </c>
      <c r="O110" s="158">
        <v>5.7847222222222328E-4</v>
      </c>
      <c r="P110" s="157">
        <v>1</v>
      </c>
      <c r="Q110" s="158">
        <v>2.2730937499999999E-2</v>
      </c>
      <c r="R110" s="159">
        <v>36.660755119903577</v>
      </c>
      <c r="S110" s="158">
        <v>2.9571759259259395E-4</v>
      </c>
      <c r="T110" s="157">
        <v>24</v>
      </c>
      <c r="U110" s="158">
        <v>1.6013043981481477E-2</v>
      </c>
      <c r="V110" s="158">
        <v>3.2026087962962954E-3</v>
      </c>
      <c r="W110" s="160">
        <v>5.0121145833333332E-2</v>
      </c>
      <c r="X110" s="111">
        <f t="shared" si="4"/>
        <v>793</v>
      </c>
      <c r="Y110" s="25"/>
      <c r="Z110" s="25" t="str">
        <f t="shared" si="5"/>
        <v>Raimondas Žigutis</v>
      </c>
    </row>
    <row r="111" spans="1:26" x14ac:dyDescent="0.25">
      <c r="A111" s="155" t="s">
        <v>1035</v>
      </c>
      <c r="B111" s="155" t="s">
        <v>1054</v>
      </c>
      <c r="C111" s="149">
        <v>33657</v>
      </c>
      <c r="D111" s="155">
        <v>8</v>
      </c>
      <c r="E111" s="155" t="s">
        <v>864</v>
      </c>
      <c r="F111" s="155">
        <v>8</v>
      </c>
      <c r="G111" s="155">
        <v>224</v>
      </c>
      <c r="H111" s="156" t="s">
        <v>864</v>
      </c>
      <c r="I111" s="155" t="s">
        <v>67</v>
      </c>
      <c r="J111" s="155" t="s">
        <v>8</v>
      </c>
      <c r="K111" s="155" t="s">
        <v>924</v>
      </c>
      <c r="L111" s="157">
        <v>18</v>
      </c>
      <c r="M111" s="158">
        <v>1.0063229166666667E-2</v>
      </c>
      <c r="N111" s="158">
        <v>1.3417638888888889E-3</v>
      </c>
      <c r="O111" s="158">
        <v>1.5199074074074073E-3</v>
      </c>
      <c r="P111" s="157">
        <v>7</v>
      </c>
      <c r="Q111" s="158">
        <v>2.4069722222222222E-2</v>
      </c>
      <c r="R111" s="159">
        <v>34.621643143183583</v>
      </c>
      <c r="S111" s="158">
        <v>6.9942129629629868E-4</v>
      </c>
      <c r="T111" s="157">
        <v>3</v>
      </c>
      <c r="U111" s="158">
        <v>1.3778587962962961E-2</v>
      </c>
      <c r="V111" s="158">
        <v>2.7557175925925922E-3</v>
      </c>
      <c r="W111" s="160">
        <v>5.0130868055555555E-2</v>
      </c>
      <c r="X111" s="111">
        <f t="shared" si="4"/>
        <v>792</v>
      </c>
      <c r="Y111" s="25"/>
      <c r="Z111" s="25" t="str">
        <f t="shared" si="5"/>
        <v>Vilius Jaujininkas</v>
      </c>
    </row>
    <row r="112" spans="1:26" x14ac:dyDescent="0.25">
      <c r="A112" s="155" t="s">
        <v>1026</v>
      </c>
      <c r="B112" s="155" t="s">
        <v>1158</v>
      </c>
      <c r="C112" s="149">
        <v>36930</v>
      </c>
      <c r="D112" s="155">
        <v>9</v>
      </c>
      <c r="E112" s="155" t="s">
        <v>864</v>
      </c>
      <c r="F112" s="155">
        <v>1</v>
      </c>
      <c r="G112" s="155">
        <v>273</v>
      </c>
      <c r="H112" s="156" t="s">
        <v>864</v>
      </c>
      <c r="I112" s="155" t="s">
        <v>71</v>
      </c>
      <c r="J112" s="155" t="s">
        <v>32</v>
      </c>
      <c r="K112" s="155" t="s">
        <v>31</v>
      </c>
      <c r="L112" s="157">
        <v>4</v>
      </c>
      <c r="M112" s="158">
        <v>8.1388541666666675E-3</v>
      </c>
      <c r="N112" s="158">
        <v>1.0851805555555556E-3</v>
      </c>
      <c r="O112" s="158">
        <v>5.3773148148148105E-4</v>
      </c>
      <c r="P112" s="157">
        <v>21</v>
      </c>
      <c r="Q112" s="158">
        <v>2.5693703703703705E-2</v>
      </c>
      <c r="R112" s="159">
        <v>32.433367448430943</v>
      </c>
      <c r="S112" s="158">
        <v>2.8711805555555608E-4</v>
      </c>
      <c r="T112" s="157">
        <v>18</v>
      </c>
      <c r="U112" s="158">
        <v>1.5555752314814819E-2</v>
      </c>
      <c r="V112" s="158">
        <v>3.111150462962964E-3</v>
      </c>
      <c r="W112" s="160">
        <v>5.0213159722222227E-2</v>
      </c>
      <c r="X112" s="111">
        <f t="shared" si="4"/>
        <v>791</v>
      </c>
      <c r="Y112" s="25"/>
      <c r="Z112" s="25" t="str">
        <f t="shared" si="5"/>
        <v>Evelina Tomkevičiūtė</v>
      </c>
    </row>
    <row r="113" spans="1:26" x14ac:dyDescent="0.25">
      <c r="A113" s="155" t="s">
        <v>1043</v>
      </c>
      <c r="B113" s="155" t="s">
        <v>1044</v>
      </c>
      <c r="C113" s="149">
        <v>28628</v>
      </c>
      <c r="D113" s="155">
        <v>10</v>
      </c>
      <c r="E113" s="155">
        <v>2</v>
      </c>
      <c r="F113" s="155">
        <v>9</v>
      </c>
      <c r="G113" s="155">
        <v>220</v>
      </c>
      <c r="H113" s="156" t="s">
        <v>1029</v>
      </c>
      <c r="I113" s="155" t="s">
        <v>67</v>
      </c>
      <c r="J113" s="155" t="s">
        <v>17</v>
      </c>
      <c r="K113" s="155" t="s">
        <v>1045</v>
      </c>
      <c r="L113" s="157">
        <v>12</v>
      </c>
      <c r="M113" s="158">
        <v>9.1900115740740744E-3</v>
      </c>
      <c r="N113" s="158">
        <v>1.2253348765432098E-3</v>
      </c>
      <c r="O113" s="158">
        <v>1.0248842592592584E-3</v>
      </c>
      <c r="P113" s="157">
        <v>10</v>
      </c>
      <c r="Q113" s="158">
        <v>2.4299837962962964E-2</v>
      </c>
      <c r="R113" s="159">
        <v>34.293781489550398</v>
      </c>
      <c r="S113" s="158">
        <v>4.2994212962962214E-4</v>
      </c>
      <c r="T113" s="157">
        <v>27</v>
      </c>
      <c r="U113" s="158">
        <v>1.6062071759259264E-2</v>
      </c>
      <c r="V113" s="158">
        <v>3.2124143518518526E-3</v>
      </c>
      <c r="W113" s="160">
        <v>5.1006747685185184E-2</v>
      </c>
      <c r="X113" s="111">
        <f t="shared" si="4"/>
        <v>779</v>
      </c>
      <c r="Y113" s="25"/>
      <c r="Z113" s="25" t="str">
        <f t="shared" si="5"/>
        <v>Robertas Interesovas</v>
      </c>
    </row>
    <row r="114" spans="1:26" x14ac:dyDescent="0.25">
      <c r="A114" s="155" t="s">
        <v>1806</v>
      </c>
      <c r="B114" s="155" t="s">
        <v>1807</v>
      </c>
      <c r="C114" s="149">
        <v>33239</v>
      </c>
      <c r="D114" s="155">
        <v>11</v>
      </c>
      <c r="E114" s="155" t="s">
        <v>864</v>
      </c>
      <c r="F114" s="155">
        <v>2</v>
      </c>
      <c r="G114" s="155">
        <v>229</v>
      </c>
      <c r="H114" s="156" t="s">
        <v>864</v>
      </c>
      <c r="I114" s="155" t="s">
        <v>71</v>
      </c>
      <c r="J114" s="155" t="s">
        <v>17</v>
      </c>
      <c r="K114" s="155" t="s">
        <v>1808</v>
      </c>
      <c r="L114" s="157">
        <v>17</v>
      </c>
      <c r="M114" s="158">
        <v>9.9609606481481476E-3</v>
      </c>
      <c r="N114" s="158">
        <v>1.3281280864197531E-3</v>
      </c>
      <c r="O114" s="158">
        <v>6.5582175925925877E-4</v>
      </c>
      <c r="P114" s="157">
        <v>29</v>
      </c>
      <c r="Q114" s="158">
        <v>2.5999155092592596E-2</v>
      </c>
      <c r="R114" s="159">
        <v>32.052323637653821</v>
      </c>
      <c r="S114" s="158">
        <v>3.9120370370370611E-4</v>
      </c>
      <c r="T114" s="157">
        <v>6</v>
      </c>
      <c r="U114" s="158">
        <v>1.4061990740740743E-2</v>
      </c>
      <c r="V114" s="158">
        <v>2.8123981481481485E-3</v>
      </c>
      <c r="W114" s="160">
        <v>5.106913194444445E-2</v>
      </c>
      <c r="X114" s="111">
        <f t="shared" si="4"/>
        <v>778</v>
      </c>
      <c r="Y114" s="25"/>
      <c r="Z114" s="25" t="str">
        <f t="shared" si="5"/>
        <v>Monika Juodeškaitė</v>
      </c>
    </row>
    <row r="115" spans="1:26" x14ac:dyDescent="0.25">
      <c r="A115" s="155" t="s">
        <v>1061</v>
      </c>
      <c r="B115" s="155" t="s">
        <v>1062</v>
      </c>
      <c r="C115" s="149">
        <v>34630</v>
      </c>
      <c r="D115" s="155">
        <v>12</v>
      </c>
      <c r="E115" s="155" t="s">
        <v>864</v>
      </c>
      <c r="F115" s="155">
        <v>10</v>
      </c>
      <c r="G115" s="155">
        <v>227</v>
      </c>
      <c r="H115" s="156" t="s">
        <v>864</v>
      </c>
      <c r="I115" s="155" t="s">
        <v>67</v>
      </c>
      <c r="J115" s="155" t="s">
        <v>17</v>
      </c>
      <c r="K115" s="155" t="s">
        <v>864</v>
      </c>
      <c r="L115" s="157">
        <v>42</v>
      </c>
      <c r="M115" s="158">
        <v>1.1145833333333334E-2</v>
      </c>
      <c r="N115" s="158">
        <v>1.4861111111111112E-3</v>
      </c>
      <c r="O115" s="158">
        <v>1.0053240740740734E-3</v>
      </c>
      <c r="P115" s="157">
        <v>11</v>
      </c>
      <c r="Q115" s="158">
        <v>2.4644791666666666E-2</v>
      </c>
      <c r="R115" s="159">
        <v>33.813770658100516</v>
      </c>
      <c r="S115" s="158">
        <v>3.7311342592592084E-4</v>
      </c>
      <c r="T115" s="157">
        <v>7</v>
      </c>
      <c r="U115" s="158">
        <v>1.4147222222222228E-2</v>
      </c>
      <c r="V115" s="158">
        <v>2.8294444444444456E-3</v>
      </c>
      <c r="W115" s="160">
        <v>5.1316284722222223E-2</v>
      </c>
      <c r="X115" s="111">
        <f t="shared" si="4"/>
        <v>774</v>
      </c>
      <c r="Y115" s="25"/>
      <c r="Z115" s="25" t="str">
        <f t="shared" si="5"/>
        <v>Martynas Judickas</v>
      </c>
    </row>
    <row r="116" spans="1:26" x14ac:dyDescent="0.25">
      <c r="A116" s="155" t="s">
        <v>1077</v>
      </c>
      <c r="B116" s="155" t="s">
        <v>1078</v>
      </c>
      <c r="C116" s="149">
        <v>27774</v>
      </c>
      <c r="D116" s="155">
        <v>13</v>
      </c>
      <c r="E116" s="155">
        <v>3</v>
      </c>
      <c r="F116" s="155">
        <v>11</v>
      </c>
      <c r="G116" s="155">
        <v>276</v>
      </c>
      <c r="H116" s="156" t="s">
        <v>1029</v>
      </c>
      <c r="I116" s="155" t="s">
        <v>67</v>
      </c>
      <c r="J116" s="155" t="s">
        <v>17</v>
      </c>
      <c r="K116" s="155" t="s">
        <v>898</v>
      </c>
      <c r="L116" s="157">
        <v>6</v>
      </c>
      <c r="M116" s="158">
        <v>8.2161689814814805E-3</v>
      </c>
      <c r="N116" s="158">
        <v>1.0954891975308641E-3</v>
      </c>
      <c r="O116" s="158">
        <v>6.9856481481481505E-4</v>
      </c>
      <c r="P116" s="157">
        <v>53</v>
      </c>
      <c r="Q116" s="158">
        <v>2.7776087962962964E-2</v>
      </c>
      <c r="R116" s="159">
        <v>30.001825111027586</v>
      </c>
      <c r="S116" s="158">
        <v>5.0319444444445194E-4</v>
      </c>
      <c r="T116" s="157">
        <v>12</v>
      </c>
      <c r="U116" s="158">
        <v>1.4663819444444434E-2</v>
      </c>
      <c r="V116" s="158">
        <v>2.9327638888888867E-3</v>
      </c>
      <c r="W116" s="160">
        <v>5.1857835648148144E-2</v>
      </c>
      <c r="X116" s="111">
        <f t="shared" si="4"/>
        <v>766</v>
      </c>
      <c r="Y116" s="25"/>
      <c r="Z116" s="25" t="str">
        <f t="shared" si="5"/>
        <v>Daivis Urba</v>
      </c>
    </row>
    <row r="117" spans="1:26" x14ac:dyDescent="0.25">
      <c r="A117" s="155" t="s">
        <v>1035</v>
      </c>
      <c r="B117" s="155" t="s">
        <v>1036</v>
      </c>
      <c r="C117" s="149">
        <v>34571</v>
      </c>
      <c r="D117" s="155">
        <v>14</v>
      </c>
      <c r="E117" s="155" t="s">
        <v>864</v>
      </c>
      <c r="F117" s="155">
        <v>12</v>
      </c>
      <c r="G117" s="155">
        <v>212</v>
      </c>
      <c r="H117" s="156" t="s">
        <v>864</v>
      </c>
      <c r="I117" s="155" t="s">
        <v>67</v>
      </c>
      <c r="J117" s="155" t="s">
        <v>80</v>
      </c>
      <c r="K117" s="155" t="s">
        <v>1037</v>
      </c>
      <c r="L117" s="157">
        <v>28</v>
      </c>
      <c r="M117" s="158">
        <v>1.0210798611111111E-2</v>
      </c>
      <c r="N117" s="158">
        <v>1.3614398148148149E-3</v>
      </c>
      <c r="O117" s="158">
        <v>9.8877314814814835E-4</v>
      </c>
      <c r="P117" s="157">
        <v>15</v>
      </c>
      <c r="Q117" s="158">
        <v>2.5154016203703708E-2</v>
      </c>
      <c r="R117" s="159">
        <v>33.129235768347492</v>
      </c>
      <c r="S117" s="158">
        <v>3.2746527777777895E-4</v>
      </c>
      <c r="T117" s="157">
        <v>16</v>
      </c>
      <c r="U117" s="158">
        <v>1.5199039351851851E-2</v>
      </c>
      <c r="V117" s="158">
        <v>3.0398078703703702E-3</v>
      </c>
      <c r="W117" s="160">
        <v>5.1880092592592596E-2</v>
      </c>
      <c r="X117" s="111">
        <f t="shared" si="4"/>
        <v>766</v>
      </c>
      <c r="Y117" s="25"/>
      <c r="Z117" s="25" t="str">
        <f t="shared" si="5"/>
        <v>Vilius Dičmonas</v>
      </c>
    </row>
    <row r="118" spans="1:26" x14ac:dyDescent="0.25">
      <c r="A118" s="155" t="s">
        <v>1113</v>
      </c>
      <c r="B118" s="155" t="s">
        <v>1114</v>
      </c>
      <c r="C118" s="149">
        <v>28641</v>
      </c>
      <c r="D118" s="155">
        <v>15</v>
      </c>
      <c r="E118" s="155">
        <v>4</v>
      </c>
      <c r="F118" s="155">
        <v>13</v>
      </c>
      <c r="G118" s="155">
        <v>207</v>
      </c>
      <c r="H118" s="156" t="s">
        <v>1029</v>
      </c>
      <c r="I118" s="155" t="s">
        <v>67</v>
      </c>
      <c r="J118" s="155" t="s">
        <v>17</v>
      </c>
      <c r="K118" s="155" t="s">
        <v>937</v>
      </c>
      <c r="L118" s="157">
        <v>22</v>
      </c>
      <c r="M118" s="158">
        <v>1.0096331018518518E-2</v>
      </c>
      <c r="N118" s="158">
        <v>1.3461774691358025E-3</v>
      </c>
      <c r="O118" s="158">
        <v>7.074537037037032E-4</v>
      </c>
      <c r="P118" s="157">
        <v>6</v>
      </c>
      <c r="Q118" s="158">
        <v>2.3965312500000002E-2</v>
      </c>
      <c r="R118" s="159">
        <v>34.7724793212412</v>
      </c>
      <c r="S118" s="158">
        <v>4.3059027777777453E-4</v>
      </c>
      <c r="T118" s="157">
        <v>40</v>
      </c>
      <c r="U118" s="158">
        <v>1.6835034722222218E-2</v>
      </c>
      <c r="V118" s="158">
        <v>3.3670069444444437E-3</v>
      </c>
      <c r="W118" s="160">
        <v>5.2034722222222218E-2</v>
      </c>
      <c r="X118" s="111">
        <f t="shared" si="4"/>
        <v>763</v>
      </c>
      <c r="Y118" s="25"/>
      <c r="Z118" s="25" t="str">
        <f t="shared" si="5"/>
        <v>Nerijus Brazionis</v>
      </c>
    </row>
    <row r="119" spans="1:26" x14ac:dyDescent="0.25">
      <c r="A119" s="155" t="s">
        <v>1698</v>
      </c>
      <c r="B119" s="155" t="s">
        <v>1809</v>
      </c>
      <c r="C119" s="149">
        <v>35115</v>
      </c>
      <c r="D119" s="155">
        <v>16</v>
      </c>
      <c r="E119" s="155" t="s">
        <v>864</v>
      </c>
      <c r="F119" s="155">
        <v>14</v>
      </c>
      <c r="G119" s="155">
        <v>281</v>
      </c>
      <c r="H119" s="156" t="s">
        <v>864</v>
      </c>
      <c r="I119" s="155" t="s">
        <v>67</v>
      </c>
      <c r="J119" s="155" t="s">
        <v>17</v>
      </c>
      <c r="K119" s="155" t="s">
        <v>887</v>
      </c>
      <c r="L119" s="157">
        <v>24</v>
      </c>
      <c r="M119" s="158">
        <v>1.0173611111111111E-2</v>
      </c>
      <c r="N119" s="158">
        <v>1.3564814814814815E-3</v>
      </c>
      <c r="O119" s="158">
        <v>8.7924768518518603E-4</v>
      </c>
      <c r="P119" s="157">
        <v>4</v>
      </c>
      <c r="Q119" s="158">
        <v>2.3115046296296293E-2</v>
      </c>
      <c r="R119" s="159">
        <v>36.051553721822209</v>
      </c>
      <c r="S119" s="158">
        <v>5.5678240740740514E-4</v>
      </c>
      <c r="T119" s="157">
        <v>49</v>
      </c>
      <c r="U119" s="158">
        <v>1.7546261574074073E-2</v>
      </c>
      <c r="V119" s="158">
        <v>3.5092523148148149E-3</v>
      </c>
      <c r="W119" s="160">
        <v>5.227094907407407E-2</v>
      </c>
      <c r="X119" s="111">
        <f t="shared" si="4"/>
        <v>760</v>
      </c>
      <c r="Y119" s="25"/>
      <c r="Z119" s="25" t="str">
        <f t="shared" si="5"/>
        <v>Aidas Žigilėjus</v>
      </c>
    </row>
    <row r="120" spans="1:26" x14ac:dyDescent="0.25">
      <c r="A120" s="155" t="s">
        <v>1057</v>
      </c>
      <c r="B120" s="155" t="s">
        <v>1058</v>
      </c>
      <c r="C120" s="149">
        <v>37976</v>
      </c>
      <c r="D120" s="155">
        <v>17</v>
      </c>
      <c r="E120" s="155" t="s">
        <v>864</v>
      </c>
      <c r="F120" s="155">
        <v>3</v>
      </c>
      <c r="G120" s="155">
        <v>279</v>
      </c>
      <c r="H120" s="156" t="s">
        <v>864</v>
      </c>
      <c r="I120" s="155" t="s">
        <v>71</v>
      </c>
      <c r="J120" s="155" t="s">
        <v>32</v>
      </c>
      <c r="K120" s="155" t="s">
        <v>31</v>
      </c>
      <c r="L120" s="157">
        <v>13</v>
      </c>
      <c r="M120" s="158">
        <v>9.2453356481481484E-3</v>
      </c>
      <c r="N120" s="158">
        <v>1.2327114197530865E-3</v>
      </c>
      <c r="O120" s="158">
        <v>6.7645833333333273E-4</v>
      </c>
      <c r="P120" s="157">
        <v>33</v>
      </c>
      <c r="Q120" s="158">
        <v>2.6672303240740745E-2</v>
      </c>
      <c r="R120" s="159">
        <v>31.243396035646974</v>
      </c>
      <c r="S120" s="158">
        <v>2.4672453703703662E-4</v>
      </c>
      <c r="T120" s="157">
        <v>17</v>
      </c>
      <c r="U120" s="158">
        <v>1.5537997685185184E-2</v>
      </c>
      <c r="V120" s="158">
        <v>3.1075995370370368E-3</v>
      </c>
      <c r="W120" s="160">
        <v>5.2378819444444447E-2</v>
      </c>
      <c r="X120" s="111">
        <f t="shared" si="4"/>
        <v>758</v>
      </c>
      <c r="Y120" s="25"/>
      <c r="Z120" s="25" t="str">
        <f t="shared" si="5"/>
        <v>Beatričė Vinciūnaitė</v>
      </c>
    </row>
    <row r="121" spans="1:26" x14ac:dyDescent="0.25">
      <c r="A121" s="155" t="s">
        <v>1675</v>
      </c>
      <c r="B121" s="155" t="s">
        <v>1810</v>
      </c>
      <c r="C121" s="149">
        <v>30037</v>
      </c>
      <c r="D121" s="155">
        <v>18</v>
      </c>
      <c r="E121" s="155" t="s">
        <v>864</v>
      </c>
      <c r="F121" s="155">
        <v>15</v>
      </c>
      <c r="G121" s="155">
        <v>284</v>
      </c>
      <c r="H121" s="156" t="s">
        <v>864</v>
      </c>
      <c r="I121" s="155" t="s">
        <v>67</v>
      </c>
      <c r="J121" s="155" t="s">
        <v>8</v>
      </c>
      <c r="K121" s="155" t="s">
        <v>864</v>
      </c>
      <c r="L121" s="157">
        <v>25</v>
      </c>
      <c r="M121" s="158">
        <v>1.0193171296296296E-2</v>
      </c>
      <c r="N121" s="158">
        <v>1.3590895061728393E-3</v>
      </c>
      <c r="O121" s="158">
        <v>6.6755787037037044E-4</v>
      </c>
      <c r="P121" s="157">
        <v>20</v>
      </c>
      <c r="Q121" s="158">
        <v>2.5537222222222218E-2</v>
      </c>
      <c r="R121" s="159">
        <v>32.632105641003328</v>
      </c>
      <c r="S121" s="158">
        <v>3.4305555555555478E-4</v>
      </c>
      <c r="T121" s="157">
        <v>25</v>
      </c>
      <c r="U121" s="158">
        <v>1.6042870370370381E-2</v>
      </c>
      <c r="V121" s="158">
        <v>3.2085740740740764E-3</v>
      </c>
      <c r="W121" s="160">
        <v>5.278387731481482E-2</v>
      </c>
      <c r="X121" s="111">
        <f t="shared" si="4"/>
        <v>753</v>
      </c>
      <c r="Y121" s="25"/>
      <c r="Z121" s="25" t="str">
        <f t="shared" si="5"/>
        <v>Paulius Žurauskas</v>
      </c>
    </row>
    <row r="122" spans="1:26" x14ac:dyDescent="0.25">
      <c r="A122" s="155" t="s">
        <v>963</v>
      </c>
      <c r="B122" s="155" t="s">
        <v>1060</v>
      </c>
      <c r="C122" s="149">
        <v>26629</v>
      </c>
      <c r="D122" s="155">
        <v>19</v>
      </c>
      <c r="E122" s="155">
        <v>5</v>
      </c>
      <c r="F122" s="155">
        <v>16</v>
      </c>
      <c r="G122" s="155">
        <v>208</v>
      </c>
      <c r="H122" s="156" t="s">
        <v>1029</v>
      </c>
      <c r="I122" s="155" t="s">
        <v>67</v>
      </c>
      <c r="J122" s="155" t="s">
        <v>713</v>
      </c>
      <c r="K122" s="155" t="s">
        <v>864</v>
      </c>
      <c r="L122" s="157">
        <v>14</v>
      </c>
      <c r="M122" s="158">
        <v>9.4387731481481493E-3</v>
      </c>
      <c r="N122" s="158">
        <v>1.2585030864197533E-3</v>
      </c>
      <c r="O122" s="158">
        <v>7.2572916666666619E-4</v>
      </c>
      <c r="P122" s="157">
        <v>31</v>
      </c>
      <c r="Q122" s="158">
        <v>2.6350231481481485E-2</v>
      </c>
      <c r="R122" s="159">
        <v>31.625275623061849</v>
      </c>
      <c r="S122" s="158">
        <v>5.4773148148148237E-4</v>
      </c>
      <c r="T122" s="157">
        <v>28</v>
      </c>
      <c r="U122" s="158">
        <v>1.6068749999999993E-2</v>
      </c>
      <c r="V122" s="158">
        <v>3.2137499999999987E-3</v>
      </c>
      <c r="W122" s="160">
        <v>5.3131215277777775E-2</v>
      </c>
      <c r="X122" s="111">
        <f t="shared" si="4"/>
        <v>748</v>
      </c>
      <c r="Y122" s="25"/>
      <c r="Z122" s="25" t="str">
        <f t="shared" si="5"/>
        <v>Tomas Bulotas</v>
      </c>
    </row>
    <row r="123" spans="1:26" x14ac:dyDescent="0.25">
      <c r="A123" s="155" t="s">
        <v>1092</v>
      </c>
      <c r="B123" s="155" t="s">
        <v>1093</v>
      </c>
      <c r="C123" s="149">
        <v>36705</v>
      </c>
      <c r="D123" s="155">
        <v>20</v>
      </c>
      <c r="E123" s="155" t="s">
        <v>864</v>
      </c>
      <c r="F123" s="155">
        <v>4</v>
      </c>
      <c r="G123" s="155">
        <v>250</v>
      </c>
      <c r="H123" s="156" t="s">
        <v>864</v>
      </c>
      <c r="I123" s="155" t="s">
        <v>71</v>
      </c>
      <c r="J123" s="155" t="s">
        <v>32</v>
      </c>
      <c r="K123" s="155" t="s">
        <v>31</v>
      </c>
      <c r="L123" s="157">
        <v>15</v>
      </c>
      <c r="M123" s="158">
        <v>9.5017013888888894E-3</v>
      </c>
      <c r="N123" s="158">
        <v>1.2668935185185185E-3</v>
      </c>
      <c r="O123" s="158">
        <v>6.4699074074073964E-4</v>
      </c>
      <c r="P123" s="157">
        <v>46</v>
      </c>
      <c r="Q123" s="158">
        <v>2.7367430555555558E-2</v>
      </c>
      <c r="R123" s="159">
        <v>30.449819965439453</v>
      </c>
      <c r="S123" s="158">
        <v>2.6898148148148115E-4</v>
      </c>
      <c r="T123" s="157">
        <v>20</v>
      </c>
      <c r="U123" s="158">
        <v>1.5700810185185182E-2</v>
      </c>
      <c r="V123" s="158">
        <v>3.1401620370370364E-3</v>
      </c>
      <c r="W123" s="160">
        <v>5.3485914351851849E-2</v>
      </c>
      <c r="X123" s="111">
        <f t="shared" si="4"/>
        <v>743</v>
      </c>
      <c r="Y123" s="25"/>
      <c r="Z123" s="25" t="str">
        <f t="shared" si="5"/>
        <v>Unė Narkūnaitė</v>
      </c>
    </row>
    <row r="124" spans="1:26" x14ac:dyDescent="0.25">
      <c r="A124" s="155" t="s">
        <v>892</v>
      </c>
      <c r="B124" s="155" t="s">
        <v>1646</v>
      </c>
      <c r="C124" s="149">
        <v>31494</v>
      </c>
      <c r="D124" s="155">
        <v>21</v>
      </c>
      <c r="E124" s="155" t="s">
        <v>864</v>
      </c>
      <c r="F124" s="155">
        <v>17</v>
      </c>
      <c r="G124" s="155">
        <v>225</v>
      </c>
      <c r="H124" s="156" t="s">
        <v>864</v>
      </c>
      <c r="I124" s="155" t="s">
        <v>67</v>
      </c>
      <c r="J124" s="155" t="s">
        <v>8</v>
      </c>
      <c r="K124" s="155" t="s">
        <v>710</v>
      </c>
      <c r="L124" s="157">
        <v>27</v>
      </c>
      <c r="M124" s="158">
        <v>1.0205358796296296E-2</v>
      </c>
      <c r="N124" s="158">
        <v>1.3607145061728394E-3</v>
      </c>
      <c r="O124" s="158">
        <v>8.6339120370370476E-4</v>
      </c>
      <c r="P124" s="157">
        <v>60</v>
      </c>
      <c r="Q124" s="158">
        <v>2.8183449074074073E-2</v>
      </c>
      <c r="R124" s="159">
        <v>29.568181351512294</v>
      </c>
      <c r="S124" s="158">
        <v>6.1408564814814659E-4</v>
      </c>
      <c r="T124" s="157">
        <v>2</v>
      </c>
      <c r="U124" s="158">
        <v>1.3648067129629633E-2</v>
      </c>
      <c r="V124" s="158">
        <v>2.7296134259259266E-3</v>
      </c>
      <c r="W124" s="160">
        <v>5.3514351851851855E-2</v>
      </c>
      <c r="X124" s="111">
        <f t="shared" si="4"/>
        <v>742</v>
      </c>
      <c r="Y124" s="25"/>
      <c r="Z124" s="25" t="str">
        <f t="shared" si="5"/>
        <v>Vytautas Jazepčikas</v>
      </c>
    </row>
    <row r="125" spans="1:26" x14ac:dyDescent="0.25">
      <c r="A125" s="155" t="s">
        <v>1654</v>
      </c>
      <c r="B125" s="155" t="s">
        <v>1655</v>
      </c>
      <c r="C125" s="149">
        <v>29478</v>
      </c>
      <c r="D125" s="155">
        <v>22</v>
      </c>
      <c r="E125" s="155" t="s">
        <v>864</v>
      </c>
      <c r="F125" s="155">
        <v>18</v>
      </c>
      <c r="G125" s="155">
        <v>252</v>
      </c>
      <c r="H125" s="156" t="s">
        <v>864</v>
      </c>
      <c r="I125" s="155" t="s">
        <v>67</v>
      </c>
      <c r="J125" s="155" t="s">
        <v>17</v>
      </c>
      <c r="K125" s="155" t="s">
        <v>931</v>
      </c>
      <c r="L125" s="157">
        <v>51</v>
      </c>
      <c r="M125" s="158">
        <v>1.1615972222222222E-2</v>
      </c>
      <c r="N125" s="158">
        <v>1.5487962962962964E-3</v>
      </c>
      <c r="O125" s="158">
        <v>1.1305902777777755E-3</v>
      </c>
      <c r="P125" s="157">
        <v>12</v>
      </c>
      <c r="Q125" s="158">
        <v>2.4679675925925931E-2</v>
      </c>
      <c r="R125" s="159">
        <v>33.765975527171285</v>
      </c>
      <c r="S125" s="158">
        <v>5.4714120370370073E-4</v>
      </c>
      <c r="T125" s="157">
        <v>19</v>
      </c>
      <c r="U125" s="158">
        <v>1.5647685185185188E-2</v>
      </c>
      <c r="V125" s="158">
        <v>3.1295370370370374E-3</v>
      </c>
      <c r="W125" s="160">
        <v>5.3621064814814816E-2</v>
      </c>
      <c r="X125" s="111">
        <f t="shared" si="4"/>
        <v>741</v>
      </c>
      <c r="Y125" s="25"/>
      <c r="Z125" s="25" t="str">
        <f t="shared" si="5"/>
        <v>Tauras Pakalnis</v>
      </c>
    </row>
    <row r="126" spans="1:26" x14ac:dyDescent="0.25">
      <c r="A126" s="155" t="s">
        <v>1811</v>
      </c>
      <c r="B126" s="155" t="s">
        <v>1812</v>
      </c>
      <c r="C126" s="149">
        <v>27002</v>
      </c>
      <c r="D126" s="155">
        <v>23</v>
      </c>
      <c r="E126" s="155">
        <v>6</v>
      </c>
      <c r="F126" s="155">
        <v>19</v>
      </c>
      <c r="G126" s="155">
        <v>211</v>
      </c>
      <c r="H126" s="156" t="s">
        <v>1029</v>
      </c>
      <c r="I126" s="155" t="s">
        <v>67</v>
      </c>
      <c r="J126" s="155" t="s">
        <v>8</v>
      </c>
      <c r="K126" s="155" t="s">
        <v>864</v>
      </c>
      <c r="L126" s="157">
        <v>49</v>
      </c>
      <c r="M126" s="158">
        <v>1.1503935185185185E-2</v>
      </c>
      <c r="N126" s="158">
        <v>1.5338580246913578E-3</v>
      </c>
      <c r="O126" s="158">
        <v>1.6377314814814831E-3</v>
      </c>
      <c r="P126" s="157">
        <v>22</v>
      </c>
      <c r="Q126" s="158">
        <v>2.5758993055555554E-2</v>
      </c>
      <c r="R126" s="159">
        <v>32.351161069691145</v>
      </c>
      <c r="S126" s="158">
        <v>4.7815972222221836E-4</v>
      </c>
      <c r="T126" s="157">
        <v>10</v>
      </c>
      <c r="U126" s="158">
        <v>1.4592048611111116E-2</v>
      </c>
      <c r="V126" s="158">
        <v>2.9184097222222233E-3</v>
      </c>
      <c r="W126" s="160">
        <v>5.3970868055555558E-2</v>
      </c>
      <c r="X126" s="111">
        <f t="shared" si="4"/>
        <v>736</v>
      </c>
      <c r="Y126" s="25"/>
      <c r="Z126" s="25" t="str">
        <f t="shared" si="5"/>
        <v>Alexey Demidenko</v>
      </c>
    </row>
    <row r="127" spans="1:26" x14ac:dyDescent="0.25">
      <c r="A127" s="155" t="s">
        <v>1106</v>
      </c>
      <c r="B127" s="155" t="s">
        <v>1107</v>
      </c>
      <c r="C127" s="149">
        <v>28216</v>
      </c>
      <c r="D127" s="155">
        <v>24</v>
      </c>
      <c r="E127" s="155">
        <v>7</v>
      </c>
      <c r="F127" s="155">
        <v>20</v>
      </c>
      <c r="G127" s="155">
        <v>221</v>
      </c>
      <c r="H127" s="156" t="s">
        <v>1029</v>
      </c>
      <c r="I127" s="155" t="s">
        <v>67</v>
      </c>
      <c r="J127" s="155" t="s">
        <v>17</v>
      </c>
      <c r="K127" s="155" t="s">
        <v>1108</v>
      </c>
      <c r="L127" s="157">
        <v>9</v>
      </c>
      <c r="M127" s="158">
        <v>8.8116087962962966E-3</v>
      </c>
      <c r="N127" s="158">
        <v>1.1748811728395062E-3</v>
      </c>
      <c r="O127" s="158">
        <v>1.3313310185185182E-3</v>
      </c>
      <c r="P127" s="157">
        <v>38</v>
      </c>
      <c r="Q127" s="158">
        <v>2.7005868055555556E-2</v>
      </c>
      <c r="R127" s="159">
        <v>30.85749110597105</v>
      </c>
      <c r="S127" s="158">
        <v>5.0828703703703626E-4</v>
      </c>
      <c r="T127" s="157">
        <v>34</v>
      </c>
      <c r="U127" s="158">
        <v>1.6483564814814819E-2</v>
      </c>
      <c r="V127" s="158">
        <v>3.296712962962964E-3</v>
      </c>
      <c r="W127" s="160">
        <v>5.4140659722222227E-2</v>
      </c>
      <c r="X127" s="111">
        <f t="shared" si="4"/>
        <v>734</v>
      </c>
      <c r="Y127" s="25"/>
      <c r="Z127" s="25" t="str">
        <f t="shared" si="5"/>
        <v>Olegas Ivanovas</v>
      </c>
    </row>
    <row r="128" spans="1:26" x14ac:dyDescent="0.25">
      <c r="A128" s="155" t="s">
        <v>1051</v>
      </c>
      <c r="B128" s="155" t="s">
        <v>1052</v>
      </c>
      <c r="C128" s="149">
        <v>23477</v>
      </c>
      <c r="D128" s="155">
        <v>25</v>
      </c>
      <c r="E128" s="155">
        <v>1</v>
      </c>
      <c r="F128" s="155">
        <v>21</v>
      </c>
      <c r="G128" s="155">
        <v>202</v>
      </c>
      <c r="H128" s="156" t="s">
        <v>1053</v>
      </c>
      <c r="I128" s="155" t="s">
        <v>67</v>
      </c>
      <c r="J128" s="155" t="s">
        <v>17</v>
      </c>
      <c r="K128" s="155" t="s">
        <v>898</v>
      </c>
      <c r="L128" s="157">
        <v>20</v>
      </c>
      <c r="M128" s="158">
        <v>1.0081678240740742E-2</v>
      </c>
      <c r="N128" s="158">
        <v>1.3442237654320989E-3</v>
      </c>
      <c r="O128" s="158">
        <v>1.0458680555555551E-3</v>
      </c>
      <c r="P128" s="157">
        <v>24</v>
      </c>
      <c r="Q128" s="158">
        <v>2.577832175925926E-2</v>
      </c>
      <c r="R128" s="159">
        <v>32.326904020972975</v>
      </c>
      <c r="S128" s="158">
        <v>4.3927083333333145E-4</v>
      </c>
      <c r="T128" s="157">
        <v>42</v>
      </c>
      <c r="U128" s="158">
        <v>1.6949305555555558E-2</v>
      </c>
      <c r="V128" s="158">
        <v>3.3898611111111117E-3</v>
      </c>
      <c r="W128" s="160">
        <v>5.4294444444444444E-2</v>
      </c>
      <c r="X128" s="111">
        <f t="shared" si="4"/>
        <v>732</v>
      </c>
      <c r="Y128" s="25"/>
      <c r="Z128" s="25" t="str">
        <f t="shared" si="5"/>
        <v>Romutis Ančlauskas</v>
      </c>
    </row>
    <row r="129" spans="1:26" x14ac:dyDescent="0.25">
      <c r="A129" s="155" t="s">
        <v>885</v>
      </c>
      <c r="B129" s="155" t="s">
        <v>1653</v>
      </c>
      <c r="C129" s="149">
        <v>31583</v>
      </c>
      <c r="D129" s="155">
        <v>26</v>
      </c>
      <c r="E129" s="155" t="s">
        <v>864</v>
      </c>
      <c r="F129" s="155">
        <v>22</v>
      </c>
      <c r="G129" s="155">
        <v>200</v>
      </c>
      <c r="H129" s="156" t="s">
        <v>864</v>
      </c>
      <c r="I129" s="155" t="s">
        <v>67</v>
      </c>
      <c r="J129" s="155" t="s">
        <v>17</v>
      </c>
      <c r="K129" s="155" t="s">
        <v>1813</v>
      </c>
      <c r="L129" s="157">
        <v>29</v>
      </c>
      <c r="M129" s="158">
        <v>1.0256099537037038E-2</v>
      </c>
      <c r="N129" s="158">
        <v>1.3674799382716052E-3</v>
      </c>
      <c r="O129" s="158">
        <v>6.4062499999999883E-4</v>
      </c>
      <c r="P129" s="157">
        <v>56</v>
      </c>
      <c r="Q129" s="158">
        <v>2.802645833333333E-2</v>
      </c>
      <c r="R129" s="159">
        <v>29.733808083135735</v>
      </c>
      <c r="S129" s="158">
        <v>4.3827546296296843E-4</v>
      </c>
      <c r="T129" s="157">
        <v>14</v>
      </c>
      <c r="U129" s="158">
        <v>1.5089849537037035E-2</v>
      </c>
      <c r="V129" s="158">
        <v>3.0179699074074071E-3</v>
      </c>
      <c r="W129" s="160">
        <v>5.445130787037037E-2</v>
      </c>
      <c r="X129" s="111">
        <f t="shared" si="4"/>
        <v>730</v>
      </c>
      <c r="Y129" s="25"/>
      <c r="Z129" s="25" t="str">
        <f t="shared" si="5"/>
        <v>Donatas Adomonis</v>
      </c>
    </row>
    <row r="130" spans="1:26" x14ac:dyDescent="0.25">
      <c r="A130" s="155" t="s">
        <v>971</v>
      </c>
      <c r="B130" s="155" t="s">
        <v>1652</v>
      </c>
      <c r="C130" s="149">
        <v>31238</v>
      </c>
      <c r="D130" s="155">
        <v>27</v>
      </c>
      <c r="E130" s="155" t="s">
        <v>864</v>
      </c>
      <c r="F130" s="155">
        <v>23</v>
      </c>
      <c r="G130" s="155">
        <v>264</v>
      </c>
      <c r="H130" s="156" t="s">
        <v>864</v>
      </c>
      <c r="I130" s="155" t="s">
        <v>67</v>
      </c>
      <c r="J130" s="155" t="s">
        <v>17</v>
      </c>
      <c r="K130" s="155" t="s">
        <v>710</v>
      </c>
      <c r="L130" s="157">
        <v>26</v>
      </c>
      <c r="M130" s="158">
        <v>1.0203738425925925E-2</v>
      </c>
      <c r="N130" s="158">
        <v>1.3604984567901232E-3</v>
      </c>
      <c r="O130" s="158">
        <v>6.0641203703703725E-4</v>
      </c>
      <c r="P130" s="157">
        <v>45</v>
      </c>
      <c r="Q130" s="158">
        <v>2.7268287037037035E-2</v>
      </c>
      <c r="R130" s="159">
        <v>30.560531074117783</v>
      </c>
      <c r="S130" s="158">
        <v>3.3495370370370536E-4</v>
      </c>
      <c r="T130" s="157">
        <v>29</v>
      </c>
      <c r="U130" s="158">
        <v>1.6083402777777769E-2</v>
      </c>
      <c r="V130" s="158">
        <v>3.2166805555555538E-3</v>
      </c>
      <c r="W130" s="160">
        <v>5.4496793981481474E-2</v>
      </c>
      <c r="X130" s="111">
        <f t="shared" si="4"/>
        <v>729</v>
      </c>
      <c r="Y130" s="25"/>
      <c r="Z130" s="25" t="str">
        <f t="shared" si="5"/>
        <v>Vitalijus Šilo</v>
      </c>
    </row>
    <row r="131" spans="1:26" x14ac:dyDescent="0.25">
      <c r="A131" s="155" t="s">
        <v>1814</v>
      </c>
      <c r="B131" s="155" t="s">
        <v>1815</v>
      </c>
      <c r="C131" s="149">
        <v>27829</v>
      </c>
      <c r="D131" s="155">
        <v>28</v>
      </c>
      <c r="E131" s="155">
        <v>8</v>
      </c>
      <c r="F131" s="155">
        <v>24</v>
      </c>
      <c r="G131" s="155">
        <v>240</v>
      </c>
      <c r="H131" s="156" t="s">
        <v>1029</v>
      </c>
      <c r="I131" s="155" t="s">
        <v>67</v>
      </c>
      <c r="J131" s="155" t="s">
        <v>76</v>
      </c>
      <c r="K131" s="155" t="s">
        <v>1045</v>
      </c>
      <c r="L131" s="157">
        <v>33</v>
      </c>
      <c r="M131" s="158">
        <v>1.0374618055555557E-2</v>
      </c>
      <c r="N131" s="158">
        <v>1.3832824074074077E-3</v>
      </c>
      <c r="O131" s="158">
        <v>1.333680555555555E-3</v>
      </c>
      <c r="P131" s="157">
        <v>30</v>
      </c>
      <c r="Q131" s="158">
        <v>2.6110451388888893E-2</v>
      </c>
      <c r="R131" s="159">
        <v>31.915699997739303</v>
      </c>
      <c r="S131" s="158">
        <v>4.353819444444379E-4</v>
      </c>
      <c r="T131" s="157">
        <v>31</v>
      </c>
      <c r="U131" s="158">
        <v>1.6334062499999996E-2</v>
      </c>
      <c r="V131" s="158">
        <v>3.2668124999999993E-3</v>
      </c>
      <c r="W131" s="160">
        <v>5.4588194444444439E-2</v>
      </c>
      <c r="X131" s="111">
        <f t="shared" si="4"/>
        <v>728</v>
      </c>
      <c r="Y131" s="25"/>
      <c r="Z131" s="25" t="str">
        <f t="shared" si="5"/>
        <v>Jura Krivicius</v>
      </c>
    </row>
    <row r="132" spans="1:26" x14ac:dyDescent="0.25">
      <c r="A132" s="155" t="s">
        <v>1013</v>
      </c>
      <c r="B132" s="155" t="s">
        <v>1070</v>
      </c>
      <c r="C132" s="149">
        <v>30943</v>
      </c>
      <c r="D132" s="155">
        <v>29</v>
      </c>
      <c r="E132" s="155" t="s">
        <v>864</v>
      </c>
      <c r="F132" s="155">
        <v>25</v>
      </c>
      <c r="G132" s="155">
        <v>230</v>
      </c>
      <c r="H132" s="156" t="s">
        <v>864</v>
      </c>
      <c r="I132" s="155" t="s">
        <v>67</v>
      </c>
      <c r="J132" s="155" t="s">
        <v>17</v>
      </c>
      <c r="K132" s="155" t="s">
        <v>710</v>
      </c>
      <c r="L132" s="157">
        <v>30</v>
      </c>
      <c r="M132" s="158">
        <v>1.0275347222222222E-2</v>
      </c>
      <c r="N132" s="158">
        <v>1.3700462962962963E-3</v>
      </c>
      <c r="O132" s="158">
        <v>6.0292824074074242E-4</v>
      </c>
      <c r="P132" s="157">
        <v>34</v>
      </c>
      <c r="Q132" s="158">
        <v>2.6692175925925925E-2</v>
      </c>
      <c r="R132" s="159">
        <v>31.220134905671834</v>
      </c>
      <c r="S132" s="158">
        <v>4.175925925925944E-4</v>
      </c>
      <c r="T132" s="157">
        <v>37</v>
      </c>
      <c r="U132" s="158">
        <v>1.6640694444444437E-2</v>
      </c>
      <c r="V132" s="158">
        <v>3.3281388888888874E-3</v>
      </c>
      <c r="W132" s="160">
        <v>5.4628738425925923E-2</v>
      </c>
      <c r="X132" s="111">
        <f t="shared" si="4"/>
        <v>727</v>
      </c>
      <c r="Y132" s="25"/>
      <c r="Z132" s="25" t="str">
        <f t="shared" si="5"/>
        <v>Mantas Juozulevičius</v>
      </c>
    </row>
    <row r="133" spans="1:26" x14ac:dyDescent="0.25">
      <c r="A133" s="155" t="s">
        <v>1816</v>
      </c>
      <c r="B133" s="155" t="s">
        <v>1817</v>
      </c>
      <c r="C133" s="149">
        <v>31994</v>
      </c>
      <c r="D133" s="155">
        <v>30</v>
      </c>
      <c r="E133" s="155" t="s">
        <v>864</v>
      </c>
      <c r="F133" s="155">
        <v>5</v>
      </c>
      <c r="G133" s="155">
        <v>216</v>
      </c>
      <c r="H133" s="156" t="s">
        <v>864</v>
      </c>
      <c r="I133" s="155" t="s">
        <v>71</v>
      </c>
      <c r="J133" s="155" t="s">
        <v>17</v>
      </c>
      <c r="K133" s="155" t="s">
        <v>931</v>
      </c>
      <c r="L133" s="157">
        <v>19</v>
      </c>
      <c r="M133" s="158">
        <v>1.0080590277777779E-2</v>
      </c>
      <c r="N133" s="158">
        <v>1.3440787037037039E-3</v>
      </c>
      <c r="O133" s="158">
        <v>5.5135416666666527E-4</v>
      </c>
      <c r="P133" s="157">
        <v>40</v>
      </c>
      <c r="Q133" s="158">
        <v>2.7018715277777779E-2</v>
      </c>
      <c r="R133" s="159">
        <v>30.842818570975105</v>
      </c>
      <c r="S133" s="158">
        <v>3.9081018518518501E-4</v>
      </c>
      <c r="T133" s="157">
        <v>38</v>
      </c>
      <c r="U133" s="158">
        <v>1.6715069444444446E-2</v>
      </c>
      <c r="V133" s="158">
        <v>3.3430138888888893E-3</v>
      </c>
      <c r="W133" s="160">
        <v>5.4756539351851853E-2</v>
      </c>
      <c r="X133" s="111">
        <f t="shared" si="4"/>
        <v>726</v>
      </c>
      <c r="Y133" s="25"/>
      <c r="Z133" s="25" t="str">
        <f t="shared" si="5"/>
        <v>Ula Giniotyte</v>
      </c>
    </row>
    <row r="134" spans="1:26" x14ac:dyDescent="0.25">
      <c r="A134" s="155" t="s">
        <v>934</v>
      </c>
      <c r="B134" s="155" t="s">
        <v>1104</v>
      </c>
      <c r="C134" s="149">
        <v>33088</v>
      </c>
      <c r="D134" s="155">
        <v>31</v>
      </c>
      <c r="E134" s="155" t="s">
        <v>864</v>
      </c>
      <c r="F134" s="155">
        <v>26</v>
      </c>
      <c r="G134" s="155">
        <v>285</v>
      </c>
      <c r="H134" s="156" t="s">
        <v>864</v>
      </c>
      <c r="I134" s="155" t="s">
        <v>67</v>
      </c>
      <c r="J134" s="155" t="s">
        <v>17</v>
      </c>
      <c r="K134" s="155" t="s">
        <v>1105</v>
      </c>
      <c r="L134" s="157">
        <v>60</v>
      </c>
      <c r="M134" s="158">
        <v>1.240019675925926E-2</v>
      </c>
      <c r="N134" s="158">
        <v>1.6533595679012348E-3</v>
      </c>
      <c r="O134" s="158">
        <v>1.3856828703703687E-3</v>
      </c>
      <c r="P134" s="157">
        <v>19</v>
      </c>
      <c r="Q134" s="158">
        <v>2.5496527777777785E-2</v>
      </c>
      <c r="R134" s="159">
        <v>32.684189023559838</v>
      </c>
      <c r="S134" s="158">
        <v>6.0185185185184648E-4</v>
      </c>
      <c r="T134" s="157">
        <v>21</v>
      </c>
      <c r="U134" s="158">
        <v>1.5709120370370366E-2</v>
      </c>
      <c r="V134" s="158">
        <v>3.1418240740740734E-3</v>
      </c>
      <c r="W134" s="160">
        <v>5.5593379629629625E-2</v>
      </c>
      <c r="X134" s="111">
        <f t="shared" si="4"/>
        <v>715</v>
      </c>
      <c r="Y134" s="25"/>
      <c r="Z134" s="25" t="str">
        <f t="shared" si="5"/>
        <v>Evaldas Zutkis</v>
      </c>
    </row>
    <row r="135" spans="1:26" x14ac:dyDescent="0.25">
      <c r="A135" s="155" t="s">
        <v>922</v>
      </c>
      <c r="B135" s="155" t="s">
        <v>1818</v>
      </c>
      <c r="C135" s="149">
        <v>25541</v>
      </c>
      <c r="D135" s="155">
        <v>32</v>
      </c>
      <c r="E135" s="155">
        <v>9</v>
      </c>
      <c r="F135" s="155">
        <v>27</v>
      </c>
      <c r="G135" s="155">
        <v>280</v>
      </c>
      <c r="H135" s="156" t="s">
        <v>1029</v>
      </c>
      <c r="I135" s="155" t="s">
        <v>67</v>
      </c>
      <c r="J135" s="155" t="s">
        <v>1819</v>
      </c>
      <c r="K135" s="155" t="s">
        <v>710</v>
      </c>
      <c r="L135" s="157">
        <v>55</v>
      </c>
      <c r="M135" s="158">
        <v>1.2051620370370371E-2</v>
      </c>
      <c r="N135" s="158">
        <v>1.6068827160493826E-3</v>
      </c>
      <c r="O135" s="158">
        <v>1.8829861111111113E-3</v>
      </c>
      <c r="P135" s="157">
        <v>35</v>
      </c>
      <c r="Q135" s="158">
        <v>2.6859259259259256E-2</v>
      </c>
      <c r="R135" s="159">
        <v>31.025923883066742</v>
      </c>
      <c r="S135" s="158">
        <v>5.9991898148148426E-4</v>
      </c>
      <c r="T135" s="157">
        <v>9</v>
      </c>
      <c r="U135" s="158">
        <v>1.4364930555555558E-2</v>
      </c>
      <c r="V135" s="158">
        <v>2.8729861111111117E-3</v>
      </c>
      <c r="W135" s="160">
        <v>5.575871527777778E-2</v>
      </c>
      <c r="X135" s="111">
        <f t="shared" si="4"/>
        <v>712</v>
      </c>
      <c r="Y135" s="25"/>
      <c r="Z135" s="25" t="str">
        <f t="shared" si="5"/>
        <v>Audrius Virbickas</v>
      </c>
    </row>
    <row r="136" spans="1:26" x14ac:dyDescent="0.25">
      <c r="A136" s="155" t="s">
        <v>1128</v>
      </c>
      <c r="B136" s="155" t="s">
        <v>1129</v>
      </c>
      <c r="C136" s="149">
        <v>32625</v>
      </c>
      <c r="D136" s="155">
        <v>33</v>
      </c>
      <c r="E136" s="155" t="s">
        <v>864</v>
      </c>
      <c r="F136" s="155">
        <v>6</v>
      </c>
      <c r="G136" s="155">
        <v>217</v>
      </c>
      <c r="H136" s="156" t="s">
        <v>864</v>
      </c>
      <c r="I136" s="155" t="s">
        <v>71</v>
      </c>
      <c r="J136" s="155" t="s">
        <v>871</v>
      </c>
      <c r="K136" s="155" t="s">
        <v>879</v>
      </c>
      <c r="L136" s="157">
        <v>40</v>
      </c>
      <c r="M136" s="158">
        <v>1.1059340277777779E-2</v>
      </c>
      <c r="N136" s="158">
        <v>1.4745787037037039E-3</v>
      </c>
      <c r="O136" s="158">
        <v>7.4054398148147918E-4</v>
      </c>
      <c r="P136" s="157">
        <v>55</v>
      </c>
      <c r="Q136" s="158">
        <v>2.783700231481482E-2</v>
      </c>
      <c r="R136" s="159">
        <v>29.936173583239395</v>
      </c>
      <c r="S136" s="158">
        <v>3.4467592592592883E-4</v>
      </c>
      <c r="T136" s="157">
        <v>23</v>
      </c>
      <c r="U136" s="158">
        <v>1.586921296296296E-2</v>
      </c>
      <c r="V136" s="158">
        <v>3.1738425925925918E-3</v>
      </c>
      <c r="W136" s="160">
        <v>5.5850775462962965E-2</v>
      </c>
      <c r="X136" s="111">
        <f t="shared" si="4"/>
        <v>711</v>
      </c>
      <c r="Y136" s="25"/>
      <c r="Z136" s="25" t="str">
        <f t="shared" si="5"/>
        <v>Mingailė Greičiūtė</v>
      </c>
    </row>
    <row r="137" spans="1:26" x14ac:dyDescent="0.25">
      <c r="A137" s="155" t="s">
        <v>1033</v>
      </c>
      <c r="B137" s="155" t="s">
        <v>1094</v>
      </c>
      <c r="C137" s="149">
        <v>30251</v>
      </c>
      <c r="D137" s="155">
        <v>34</v>
      </c>
      <c r="E137" s="155" t="s">
        <v>864</v>
      </c>
      <c r="F137" s="155">
        <v>28</v>
      </c>
      <c r="G137" s="155">
        <v>201</v>
      </c>
      <c r="H137" s="156" t="s">
        <v>864</v>
      </c>
      <c r="I137" s="155" t="s">
        <v>67</v>
      </c>
      <c r="J137" s="155" t="s">
        <v>1662</v>
      </c>
      <c r="K137" s="155" t="s">
        <v>924</v>
      </c>
      <c r="L137" s="157">
        <v>46</v>
      </c>
      <c r="M137" s="158">
        <v>1.1445868055555556E-2</v>
      </c>
      <c r="N137" s="158">
        <v>1.5261157407407409E-3</v>
      </c>
      <c r="O137" s="158">
        <v>1.9836458333333321E-3</v>
      </c>
      <c r="P137" s="157">
        <v>18</v>
      </c>
      <c r="Q137" s="158">
        <v>2.5484641203703702E-2</v>
      </c>
      <c r="R137" s="159">
        <v>32.699433618560199</v>
      </c>
      <c r="S137" s="158">
        <v>6.9197916666666887E-4</v>
      </c>
      <c r="T137" s="157">
        <v>36</v>
      </c>
      <c r="U137" s="158">
        <v>1.6616863425925922E-2</v>
      </c>
      <c r="V137" s="158">
        <v>3.3233726851851844E-3</v>
      </c>
      <c r="W137" s="160">
        <v>5.6222997685185183E-2</v>
      </c>
      <c r="X137" s="111">
        <f t="shared" si="4"/>
        <v>707</v>
      </c>
      <c r="Y137" s="25"/>
      <c r="Z137" s="25" t="str">
        <f t="shared" si="5"/>
        <v>Raimondas Ambrulaitis</v>
      </c>
    </row>
    <row r="138" spans="1:26" x14ac:dyDescent="0.25">
      <c r="A138" s="155" t="s">
        <v>1109</v>
      </c>
      <c r="B138" s="155" t="s">
        <v>1110</v>
      </c>
      <c r="C138" s="149">
        <v>36526</v>
      </c>
      <c r="D138" s="155">
        <v>35</v>
      </c>
      <c r="E138" s="155" t="s">
        <v>864</v>
      </c>
      <c r="F138" s="155">
        <v>7</v>
      </c>
      <c r="G138" s="155">
        <v>243</v>
      </c>
      <c r="H138" s="156" t="s">
        <v>864</v>
      </c>
      <c r="I138" s="155" t="s">
        <v>71</v>
      </c>
      <c r="J138" s="155" t="s">
        <v>32</v>
      </c>
      <c r="K138" s="155" t="s">
        <v>31</v>
      </c>
      <c r="L138" s="157">
        <v>16</v>
      </c>
      <c r="M138" s="158">
        <v>9.7965624999999997E-3</v>
      </c>
      <c r="N138" s="158">
        <v>1.3062083333333333E-3</v>
      </c>
      <c r="O138" s="158">
        <v>4.2947916666666655E-4</v>
      </c>
      <c r="P138" s="157">
        <v>44</v>
      </c>
      <c r="Q138" s="158">
        <v>2.7247187500000006E-2</v>
      </c>
      <c r="R138" s="159">
        <v>30.584196381124958</v>
      </c>
      <c r="S138" s="158">
        <v>2.7364583333332887E-4</v>
      </c>
      <c r="T138" s="157">
        <v>62</v>
      </c>
      <c r="U138" s="158">
        <v>1.8538506944444443E-2</v>
      </c>
      <c r="V138" s="158">
        <v>3.7077013888888884E-3</v>
      </c>
      <c r="W138" s="160">
        <v>5.6285381944444442E-2</v>
      </c>
      <c r="X138" s="111">
        <f t="shared" si="4"/>
        <v>706</v>
      </c>
      <c r="Y138" s="25"/>
      <c r="Z138" s="25" t="str">
        <f t="shared" si="5"/>
        <v>Karolina Lukšytė</v>
      </c>
    </row>
    <row r="139" spans="1:26" x14ac:dyDescent="0.25">
      <c r="A139" s="155" t="s">
        <v>1074</v>
      </c>
      <c r="B139" s="155" t="s">
        <v>1075</v>
      </c>
      <c r="C139" s="149">
        <v>30044</v>
      </c>
      <c r="D139" s="155">
        <v>36</v>
      </c>
      <c r="E139" s="155" t="s">
        <v>864</v>
      </c>
      <c r="F139" s="155">
        <v>29</v>
      </c>
      <c r="G139" s="155">
        <v>232</v>
      </c>
      <c r="H139" s="156" t="s">
        <v>864</v>
      </c>
      <c r="I139" s="155" t="s">
        <v>67</v>
      </c>
      <c r="J139" s="155" t="s">
        <v>8</v>
      </c>
      <c r="K139" s="155" t="s">
        <v>924</v>
      </c>
      <c r="L139" s="157">
        <v>59</v>
      </c>
      <c r="M139" s="158">
        <v>1.2368981481481481E-2</v>
      </c>
      <c r="N139" s="158">
        <v>1.6491975308641977E-3</v>
      </c>
      <c r="O139" s="158">
        <v>1.4982291666666685E-3</v>
      </c>
      <c r="P139" s="157">
        <v>23</v>
      </c>
      <c r="Q139" s="158">
        <v>2.5759062499999992E-2</v>
      </c>
      <c r="R139" s="159">
        <v>32.351073853457727</v>
      </c>
      <c r="S139" s="158">
        <v>4.9525462962963368E-4</v>
      </c>
      <c r="T139" s="157">
        <v>30</v>
      </c>
      <c r="U139" s="158">
        <v>1.6252118055555563E-2</v>
      </c>
      <c r="V139" s="158">
        <v>3.2504236111111128E-3</v>
      </c>
      <c r="W139" s="160">
        <v>5.637364583333334E-2</v>
      </c>
      <c r="X139" s="111">
        <f t="shared" si="4"/>
        <v>705</v>
      </c>
      <c r="Y139" s="25"/>
      <c r="Z139" s="25" t="str">
        <f t="shared" si="5"/>
        <v>Nedas Kardelis</v>
      </c>
    </row>
    <row r="140" spans="1:26" x14ac:dyDescent="0.25">
      <c r="A140" s="155" t="s">
        <v>1081</v>
      </c>
      <c r="B140" s="155" t="s">
        <v>1082</v>
      </c>
      <c r="C140" s="149">
        <v>27450</v>
      </c>
      <c r="D140" s="155">
        <v>37</v>
      </c>
      <c r="E140" s="155">
        <v>10</v>
      </c>
      <c r="F140" s="155">
        <v>30</v>
      </c>
      <c r="G140" s="155">
        <v>246</v>
      </c>
      <c r="H140" s="156" t="s">
        <v>1029</v>
      </c>
      <c r="I140" s="155" t="s">
        <v>67</v>
      </c>
      <c r="J140" s="155" t="s">
        <v>8</v>
      </c>
      <c r="K140" s="155" t="s">
        <v>710</v>
      </c>
      <c r="L140" s="157">
        <v>61</v>
      </c>
      <c r="M140" s="158">
        <v>1.2442789351851851E-2</v>
      </c>
      <c r="N140" s="158">
        <v>1.6590385802469133E-3</v>
      </c>
      <c r="O140" s="158">
        <v>9.4725694444444501E-4</v>
      </c>
      <c r="P140" s="157">
        <v>9</v>
      </c>
      <c r="Q140" s="158">
        <v>2.4295057870370375E-2</v>
      </c>
      <c r="R140" s="159">
        <v>34.300528847459347</v>
      </c>
      <c r="S140" s="158">
        <v>5.2291666666666459E-4</v>
      </c>
      <c r="T140" s="157">
        <v>57</v>
      </c>
      <c r="U140" s="158">
        <v>1.8168136574074067E-2</v>
      </c>
      <c r="V140" s="158">
        <v>3.6336273148148135E-3</v>
      </c>
      <c r="W140" s="160">
        <v>5.6376157407407403E-2</v>
      </c>
      <c r="X140" s="111">
        <f t="shared" si="4"/>
        <v>705</v>
      </c>
      <c r="Y140" s="25"/>
      <c r="Z140" s="25" t="str">
        <f t="shared" si="5"/>
        <v>Edgaras Malachovskis</v>
      </c>
    </row>
    <row r="141" spans="1:26" x14ac:dyDescent="0.25">
      <c r="A141" s="155" t="s">
        <v>1115</v>
      </c>
      <c r="B141" s="82" t="s">
        <v>1116</v>
      </c>
      <c r="C141" s="149">
        <v>27547</v>
      </c>
      <c r="D141" s="155">
        <v>38</v>
      </c>
      <c r="E141" s="155">
        <v>11</v>
      </c>
      <c r="F141" s="155">
        <v>31</v>
      </c>
      <c r="G141" s="155">
        <v>258</v>
      </c>
      <c r="H141" s="156" t="s">
        <v>1029</v>
      </c>
      <c r="I141" s="155" t="s">
        <v>67</v>
      </c>
      <c r="J141" s="155" t="s">
        <v>8</v>
      </c>
      <c r="K141" s="155" t="s">
        <v>864</v>
      </c>
      <c r="L141" s="157">
        <v>36</v>
      </c>
      <c r="M141" s="158">
        <v>1.0454398148148148E-2</v>
      </c>
      <c r="N141" s="158">
        <v>1.3939197530864198E-3</v>
      </c>
      <c r="O141" s="158">
        <v>1.5138888888888875E-3</v>
      </c>
      <c r="P141" s="157">
        <v>28</v>
      </c>
      <c r="Q141" s="158">
        <v>2.5924687500000002E-2</v>
      </c>
      <c r="R141" s="159">
        <v>32.144392611611359</v>
      </c>
      <c r="S141" s="158">
        <v>7.9140046296296424E-4</v>
      </c>
      <c r="T141" s="157">
        <v>52</v>
      </c>
      <c r="U141" s="158">
        <v>1.7781446759259259E-2</v>
      </c>
      <c r="V141" s="158">
        <v>3.5562893518518517E-3</v>
      </c>
      <c r="W141" s="160">
        <v>5.6465821759259259E-2</v>
      </c>
      <c r="X141" s="111">
        <f t="shared" si="4"/>
        <v>704</v>
      </c>
      <c r="Y141" s="25"/>
      <c r="Z141" s="25" t="str">
        <f t="shared" si="5"/>
        <v>Valdas Rapševičius</v>
      </c>
    </row>
    <row r="142" spans="1:26" x14ac:dyDescent="0.25">
      <c r="A142" s="155" t="s">
        <v>1022</v>
      </c>
      <c r="B142" s="155" t="s">
        <v>1820</v>
      </c>
      <c r="C142" s="149">
        <v>30252</v>
      </c>
      <c r="D142" s="155">
        <v>39</v>
      </c>
      <c r="E142" s="155" t="s">
        <v>864</v>
      </c>
      <c r="F142" s="155">
        <v>32</v>
      </c>
      <c r="G142" s="155">
        <v>275</v>
      </c>
      <c r="H142" s="156" t="s">
        <v>864</v>
      </c>
      <c r="I142" s="155" t="s">
        <v>67</v>
      </c>
      <c r="J142" s="155" t="s">
        <v>17</v>
      </c>
      <c r="K142" s="155" t="s">
        <v>1821</v>
      </c>
      <c r="L142" s="157">
        <v>21</v>
      </c>
      <c r="M142" s="158">
        <v>1.0091435185185184E-2</v>
      </c>
      <c r="N142" s="158">
        <v>1.3455246913580245E-3</v>
      </c>
      <c r="O142" s="158">
        <v>9.9609953703703839E-4</v>
      </c>
      <c r="P142" s="157">
        <v>39</v>
      </c>
      <c r="Q142" s="158">
        <v>2.7010925925925931E-2</v>
      </c>
      <c r="R142" s="159">
        <v>30.851712955662656</v>
      </c>
      <c r="S142" s="158">
        <v>4.4567129629628777E-4</v>
      </c>
      <c r="T142" s="157">
        <v>55</v>
      </c>
      <c r="U142" s="158">
        <v>1.8055671296296295E-2</v>
      </c>
      <c r="V142" s="158">
        <v>3.6111342592592592E-3</v>
      </c>
      <c r="W142" s="160">
        <v>5.6599803240740737E-2</v>
      </c>
      <c r="X142" s="111">
        <f t="shared" si="4"/>
        <v>702</v>
      </c>
      <c r="Y142" s="25"/>
      <c r="Z142" s="25" t="str">
        <f t="shared" si="5"/>
        <v>Žilvinas Treinys</v>
      </c>
    </row>
    <row r="143" spans="1:26" x14ac:dyDescent="0.25">
      <c r="A143" s="155" t="s">
        <v>1124</v>
      </c>
      <c r="B143" s="155" t="s">
        <v>999</v>
      </c>
      <c r="C143" s="149">
        <v>24849</v>
      </c>
      <c r="D143" s="155">
        <v>40</v>
      </c>
      <c r="E143" s="155">
        <v>2</v>
      </c>
      <c r="F143" s="155">
        <v>33</v>
      </c>
      <c r="G143" s="155">
        <v>278</v>
      </c>
      <c r="H143" s="156" t="s">
        <v>1053</v>
      </c>
      <c r="I143" s="155" t="s">
        <v>67</v>
      </c>
      <c r="J143" s="155" t="s">
        <v>8</v>
      </c>
      <c r="K143" s="155" t="s">
        <v>1658</v>
      </c>
      <c r="L143" s="157">
        <v>23</v>
      </c>
      <c r="M143" s="158">
        <v>1.0169293981481481E-2</v>
      </c>
      <c r="N143" s="158">
        <v>1.3559058641975307E-3</v>
      </c>
      <c r="O143" s="158">
        <v>2.4162037037037051E-3</v>
      </c>
      <c r="P143" s="157">
        <v>42</v>
      </c>
      <c r="Q143" s="158">
        <v>2.7068287037037037E-2</v>
      </c>
      <c r="R143" s="159">
        <v>30.786334288279814</v>
      </c>
      <c r="S143" s="158">
        <v>8.5431712962962675E-4</v>
      </c>
      <c r="T143" s="157">
        <v>32</v>
      </c>
      <c r="U143" s="158">
        <v>1.638371527777778E-2</v>
      </c>
      <c r="V143" s="158">
        <v>3.2767430555555562E-3</v>
      </c>
      <c r="W143" s="160">
        <v>5.6891817129629631E-2</v>
      </c>
      <c r="X143" s="111">
        <f t="shared" si="4"/>
        <v>698</v>
      </c>
      <c r="Y143" s="25"/>
      <c r="Z143" s="25" t="str">
        <f t="shared" si="5"/>
        <v>Rytis Vasiliauskas</v>
      </c>
    </row>
    <row r="144" spans="1:26" x14ac:dyDescent="0.25">
      <c r="A144" s="155" t="s">
        <v>1665</v>
      </c>
      <c r="B144" s="155" t="s">
        <v>1666</v>
      </c>
      <c r="C144" s="149">
        <v>29641</v>
      </c>
      <c r="D144" s="155">
        <v>41</v>
      </c>
      <c r="E144" s="155" t="s">
        <v>864</v>
      </c>
      <c r="F144" s="155">
        <v>34</v>
      </c>
      <c r="G144" s="155">
        <v>205</v>
      </c>
      <c r="H144" s="156" t="s">
        <v>864</v>
      </c>
      <c r="I144" s="155" t="s">
        <v>67</v>
      </c>
      <c r="J144" s="155" t="s">
        <v>8</v>
      </c>
      <c r="K144" s="155" t="s">
        <v>122</v>
      </c>
      <c r="L144" s="157">
        <v>43</v>
      </c>
      <c r="M144" s="158">
        <v>1.1149386574074075E-2</v>
      </c>
      <c r="N144" s="158">
        <v>1.4865848765432102E-3</v>
      </c>
      <c r="O144" s="158">
        <v>1.2249537037037021E-3</v>
      </c>
      <c r="P144" s="157">
        <v>36</v>
      </c>
      <c r="Q144" s="158">
        <v>2.6961655092592594E-2</v>
      </c>
      <c r="R144" s="159">
        <v>30.908092640139223</v>
      </c>
      <c r="S144" s="158">
        <v>8.3626157407407087E-4</v>
      </c>
      <c r="T144" s="157">
        <v>43</v>
      </c>
      <c r="U144" s="158">
        <v>1.7029479166666674E-2</v>
      </c>
      <c r="V144" s="158">
        <v>3.4058958333333346E-3</v>
      </c>
      <c r="W144" s="160">
        <v>5.7201736111111116E-2</v>
      </c>
      <c r="X144" s="111">
        <f t="shared" si="4"/>
        <v>694</v>
      </c>
      <c r="Y144" s="25"/>
      <c r="Z144" s="25" t="str">
        <f t="shared" si="5"/>
        <v>Vilmantas Baranauskas</v>
      </c>
    </row>
    <row r="145" spans="1:26" x14ac:dyDescent="0.25">
      <c r="A145" s="155" t="s">
        <v>1138</v>
      </c>
      <c r="B145" s="155" t="s">
        <v>1212</v>
      </c>
      <c r="C145" s="149">
        <v>32969</v>
      </c>
      <c r="D145" s="155">
        <v>42</v>
      </c>
      <c r="E145" s="155" t="s">
        <v>864</v>
      </c>
      <c r="F145" s="155">
        <v>8</v>
      </c>
      <c r="G145" s="155">
        <v>231</v>
      </c>
      <c r="H145" s="156" t="s">
        <v>864</v>
      </c>
      <c r="I145" s="155" t="s">
        <v>71</v>
      </c>
      <c r="J145" s="155" t="s">
        <v>17</v>
      </c>
      <c r="K145" s="155" t="s">
        <v>879</v>
      </c>
      <c r="L145" s="157">
        <v>70</v>
      </c>
      <c r="M145" s="158">
        <v>1.3326851851851852E-2</v>
      </c>
      <c r="N145" s="158">
        <v>1.7769135802469136E-3</v>
      </c>
      <c r="O145" s="158">
        <v>8.3931712962962909E-4</v>
      </c>
      <c r="P145" s="157">
        <v>27</v>
      </c>
      <c r="Q145" s="158">
        <v>2.586847222222223E-2</v>
      </c>
      <c r="R145" s="159">
        <v>32.214246213483797</v>
      </c>
      <c r="S145" s="158">
        <v>4.8268518518517628E-4</v>
      </c>
      <c r="T145" s="157">
        <v>39</v>
      </c>
      <c r="U145" s="158">
        <v>1.6779467592592599E-2</v>
      </c>
      <c r="V145" s="158">
        <v>3.3558935185185198E-3</v>
      </c>
      <c r="W145" s="160">
        <v>5.7296793981481485E-2</v>
      </c>
      <c r="X145" s="111">
        <f t="shared" si="4"/>
        <v>693</v>
      </c>
      <c r="Y145" s="25"/>
      <c r="Z145" s="25" t="str">
        <f t="shared" si="5"/>
        <v>Viktorija Kalvelytė</v>
      </c>
    </row>
    <row r="146" spans="1:26" x14ac:dyDescent="0.25">
      <c r="A146" s="155" t="s">
        <v>885</v>
      </c>
      <c r="B146" s="155" t="s">
        <v>996</v>
      </c>
      <c r="C146" s="149">
        <v>32706</v>
      </c>
      <c r="D146" s="155">
        <v>43</v>
      </c>
      <c r="E146" s="155" t="s">
        <v>864</v>
      </c>
      <c r="F146" s="155">
        <v>35</v>
      </c>
      <c r="G146" s="155">
        <v>233</v>
      </c>
      <c r="H146" s="156" t="s">
        <v>864</v>
      </c>
      <c r="I146" s="155" t="s">
        <v>67</v>
      </c>
      <c r="J146" s="155" t="s">
        <v>17</v>
      </c>
      <c r="K146" s="155" t="s">
        <v>997</v>
      </c>
      <c r="L146" s="157">
        <v>44</v>
      </c>
      <c r="M146" s="158">
        <v>1.1210150462962962E-2</v>
      </c>
      <c r="N146" s="158">
        <v>1.4946867283950616E-3</v>
      </c>
      <c r="O146" s="158">
        <v>1.3952893518518524E-3</v>
      </c>
      <c r="P146" s="157">
        <v>43</v>
      </c>
      <c r="Q146" s="158">
        <v>2.7234062500000003E-2</v>
      </c>
      <c r="R146" s="159">
        <v>30.59893592200331</v>
      </c>
      <c r="S146" s="158">
        <v>4.8685185185184943E-4</v>
      </c>
      <c r="T146" s="157">
        <v>44</v>
      </c>
      <c r="U146" s="158">
        <v>1.7235914351851844E-2</v>
      </c>
      <c r="V146" s="158">
        <v>3.4471828703703687E-3</v>
      </c>
      <c r="W146" s="160">
        <v>5.7562268518518513E-2</v>
      </c>
      <c r="X146" s="111">
        <f t="shared" si="4"/>
        <v>690</v>
      </c>
      <c r="Y146" s="25"/>
      <c r="Z146" s="25" t="str">
        <f t="shared" si="5"/>
        <v>Donatas Kazakauskas</v>
      </c>
    </row>
    <row r="147" spans="1:26" x14ac:dyDescent="0.25">
      <c r="A147" s="155" t="s">
        <v>1123</v>
      </c>
      <c r="B147" s="155" t="s">
        <v>967</v>
      </c>
      <c r="C147" s="149">
        <v>26358</v>
      </c>
      <c r="D147" s="155">
        <v>44</v>
      </c>
      <c r="E147" s="155">
        <v>12</v>
      </c>
      <c r="F147" s="155">
        <v>36</v>
      </c>
      <c r="G147" s="155">
        <v>226</v>
      </c>
      <c r="H147" s="156" t="s">
        <v>1029</v>
      </c>
      <c r="I147" s="155" t="s">
        <v>67</v>
      </c>
      <c r="J147" s="155" t="s">
        <v>17</v>
      </c>
      <c r="K147" s="155" t="s">
        <v>898</v>
      </c>
      <c r="L147" s="157">
        <v>54</v>
      </c>
      <c r="M147" s="158">
        <v>1.1985150462962961E-2</v>
      </c>
      <c r="N147" s="158">
        <v>1.5980200617283947E-3</v>
      </c>
      <c r="O147" s="158">
        <v>9.045138888888922E-4</v>
      </c>
      <c r="P147" s="157">
        <v>32</v>
      </c>
      <c r="Q147" s="158">
        <v>2.6446331018518517E-2</v>
      </c>
      <c r="R147" s="159">
        <v>31.510357060486317</v>
      </c>
      <c r="S147" s="158">
        <v>5.9487268518518266E-4</v>
      </c>
      <c r="T147" s="157">
        <v>53</v>
      </c>
      <c r="U147" s="158">
        <v>1.7858136574074077E-2</v>
      </c>
      <c r="V147" s="158">
        <v>3.5716273148148152E-3</v>
      </c>
      <c r="W147" s="160">
        <v>5.7789004629629631E-2</v>
      </c>
      <c r="X147" s="111">
        <f t="shared" si="4"/>
        <v>687</v>
      </c>
      <c r="Y147" s="25"/>
      <c r="Z147" s="25" t="str">
        <f t="shared" si="5"/>
        <v>Gintautas Jonaitis</v>
      </c>
    </row>
    <row r="148" spans="1:26" x14ac:dyDescent="0.25">
      <c r="A148" s="155" t="s">
        <v>1822</v>
      </c>
      <c r="B148" s="155" t="s">
        <v>1823</v>
      </c>
      <c r="C148" s="149">
        <v>27766</v>
      </c>
      <c r="D148" s="155">
        <v>45</v>
      </c>
      <c r="E148" s="155">
        <v>13</v>
      </c>
      <c r="F148" s="155">
        <v>37</v>
      </c>
      <c r="G148" s="155">
        <v>271</v>
      </c>
      <c r="H148" s="156" t="s">
        <v>1029</v>
      </c>
      <c r="I148" s="155" t="s">
        <v>67</v>
      </c>
      <c r="J148" s="155" t="s">
        <v>17</v>
      </c>
      <c r="K148" s="155" t="s">
        <v>864</v>
      </c>
      <c r="L148" s="157">
        <v>31</v>
      </c>
      <c r="M148" s="158">
        <v>1.0294872685185185E-2</v>
      </c>
      <c r="N148" s="158">
        <v>1.3726496913580245E-3</v>
      </c>
      <c r="O148" s="158">
        <v>1.4516550925925929E-3</v>
      </c>
      <c r="P148" s="157">
        <v>52</v>
      </c>
      <c r="Q148" s="158">
        <v>2.7754710648148141E-2</v>
      </c>
      <c r="R148" s="159">
        <v>30.024933204948947</v>
      </c>
      <c r="S148" s="158">
        <v>9.6782407407407928E-4</v>
      </c>
      <c r="T148" s="157">
        <v>48</v>
      </c>
      <c r="U148" s="158">
        <v>1.7541932870370376E-2</v>
      </c>
      <c r="V148" s="158">
        <v>3.5083865740740752E-3</v>
      </c>
      <c r="W148" s="160">
        <v>5.8010995370370376E-2</v>
      </c>
      <c r="X148" s="111">
        <f t="shared" si="4"/>
        <v>685</v>
      </c>
      <c r="Y148" s="25"/>
      <c r="Z148" s="25" t="str">
        <f t="shared" si="5"/>
        <v>Edvardas Tarasevičius</v>
      </c>
    </row>
    <row r="149" spans="1:26" x14ac:dyDescent="0.25">
      <c r="A149" s="155" t="s">
        <v>1043</v>
      </c>
      <c r="B149" s="155" t="s">
        <v>1824</v>
      </c>
      <c r="C149" s="149">
        <v>34112</v>
      </c>
      <c r="D149" s="155">
        <v>46</v>
      </c>
      <c r="E149" s="155" t="s">
        <v>864</v>
      </c>
      <c r="F149" s="155">
        <v>38</v>
      </c>
      <c r="G149" s="155">
        <v>269</v>
      </c>
      <c r="H149" s="156" t="s">
        <v>864</v>
      </c>
      <c r="I149" s="155" t="s">
        <v>67</v>
      </c>
      <c r="J149" s="155" t="s">
        <v>8</v>
      </c>
      <c r="K149" s="155" t="s">
        <v>864</v>
      </c>
      <c r="L149" s="157">
        <v>56</v>
      </c>
      <c r="M149" s="158">
        <v>1.2118599537037039E-2</v>
      </c>
      <c r="N149" s="158">
        <v>1.6158132716049386E-3</v>
      </c>
      <c r="O149" s="158">
        <v>1.534756944444441E-3</v>
      </c>
      <c r="P149" s="157">
        <v>54</v>
      </c>
      <c r="Q149" s="158">
        <v>2.7777280092592595E-2</v>
      </c>
      <c r="R149" s="159">
        <v>30.000537509630377</v>
      </c>
      <c r="S149" s="158">
        <v>6.0960648148148527E-4</v>
      </c>
      <c r="T149" s="157">
        <v>26</v>
      </c>
      <c r="U149" s="158">
        <v>1.6057638888888892E-2</v>
      </c>
      <c r="V149" s="158">
        <v>3.2115277777777784E-3</v>
      </c>
      <c r="W149" s="160">
        <v>5.809788194444445E-2</v>
      </c>
      <c r="X149" s="111">
        <f t="shared" si="4"/>
        <v>684</v>
      </c>
      <c r="Y149" s="25"/>
      <c r="Z149" s="25" t="str">
        <f t="shared" si="5"/>
        <v>Robertas Stankus</v>
      </c>
    </row>
    <row r="150" spans="1:26" x14ac:dyDescent="0.25">
      <c r="A150" s="155" t="s">
        <v>1141</v>
      </c>
      <c r="B150" s="155" t="s">
        <v>1804</v>
      </c>
      <c r="C150" s="149">
        <v>29360</v>
      </c>
      <c r="D150" s="155">
        <v>47</v>
      </c>
      <c r="E150" s="155" t="s">
        <v>864</v>
      </c>
      <c r="F150" s="155">
        <v>39</v>
      </c>
      <c r="G150" s="155">
        <v>235</v>
      </c>
      <c r="H150" s="156" t="s">
        <v>864</v>
      </c>
      <c r="I150" s="155" t="s">
        <v>67</v>
      </c>
      <c r="J150" s="155" t="s">
        <v>8</v>
      </c>
      <c r="K150" s="155" t="s">
        <v>710</v>
      </c>
      <c r="L150" s="157">
        <v>68</v>
      </c>
      <c r="M150" s="158">
        <v>1.280980324074074E-2</v>
      </c>
      <c r="N150" s="158">
        <v>1.7079737654320986E-3</v>
      </c>
      <c r="O150" s="158">
        <v>8.5671296296296363E-4</v>
      </c>
      <c r="P150" s="157">
        <v>47</v>
      </c>
      <c r="Q150" s="158">
        <v>2.7428622685185186E-2</v>
      </c>
      <c r="R150" s="159">
        <v>30.381887668877933</v>
      </c>
      <c r="S150" s="158">
        <v>5.3927083333333431E-4</v>
      </c>
      <c r="T150" s="157">
        <v>35</v>
      </c>
      <c r="U150" s="158">
        <v>1.6504791666666664E-2</v>
      </c>
      <c r="V150" s="158">
        <v>3.3009583333333328E-3</v>
      </c>
      <c r="W150" s="160">
        <v>5.8139201388888888E-2</v>
      </c>
      <c r="X150" s="111">
        <f t="shared" si="4"/>
        <v>683</v>
      </c>
      <c r="Y150" s="25"/>
      <c r="Z150" s="25" t="str">
        <f t="shared" si="5"/>
        <v>Aivaras Kiaušas</v>
      </c>
    </row>
    <row r="151" spans="1:26" x14ac:dyDescent="0.25">
      <c r="A151" s="155" t="s">
        <v>1126</v>
      </c>
      <c r="B151" s="155" t="s">
        <v>1127</v>
      </c>
      <c r="C151" s="149">
        <v>30584</v>
      </c>
      <c r="D151" s="155">
        <v>48</v>
      </c>
      <c r="E151" s="155" t="s">
        <v>864</v>
      </c>
      <c r="F151" s="155">
        <v>9</v>
      </c>
      <c r="G151" s="155">
        <v>263</v>
      </c>
      <c r="H151" s="156" t="s">
        <v>864</v>
      </c>
      <c r="I151" s="155" t="s">
        <v>71</v>
      </c>
      <c r="J151" s="155" t="s">
        <v>8</v>
      </c>
      <c r="K151" s="155" t="s">
        <v>710</v>
      </c>
      <c r="L151" s="157">
        <v>7</v>
      </c>
      <c r="M151" s="158">
        <v>8.294826388888888E-3</v>
      </c>
      <c r="N151" s="158">
        <v>1.1059768518518517E-3</v>
      </c>
      <c r="O151" s="158">
        <v>7.8997685185185247E-4</v>
      </c>
      <c r="P151" s="157">
        <v>63</v>
      </c>
      <c r="Q151" s="158">
        <v>2.8719166666666664E-2</v>
      </c>
      <c r="R151" s="159">
        <v>29.016626526999971</v>
      </c>
      <c r="S151" s="158">
        <v>4.9383101851852018E-4</v>
      </c>
      <c r="T151" s="157">
        <v>72</v>
      </c>
      <c r="U151" s="158">
        <v>2.0030983796296295E-2</v>
      </c>
      <c r="V151" s="158">
        <v>4.0061967592592588E-3</v>
      </c>
      <c r="W151" s="160">
        <v>5.8328784722222221E-2</v>
      </c>
      <c r="X151" s="111">
        <f t="shared" si="4"/>
        <v>681</v>
      </c>
      <c r="Y151" s="25"/>
      <c r="Z151" s="25" t="str">
        <f t="shared" si="5"/>
        <v>Sigita Šidlauskienė</v>
      </c>
    </row>
    <row r="152" spans="1:26" x14ac:dyDescent="0.25">
      <c r="A152" s="155" t="s">
        <v>885</v>
      </c>
      <c r="B152" s="155" t="s">
        <v>1145</v>
      </c>
      <c r="C152" s="149">
        <v>29188</v>
      </c>
      <c r="D152" s="155">
        <v>49</v>
      </c>
      <c r="E152" s="155" t="s">
        <v>864</v>
      </c>
      <c r="F152" s="155">
        <v>40</v>
      </c>
      <c r="G152" s="155">
        <v>249</v>
      </c>
      <c r="H152" s="156" t="s">
        <v>864</v>
      </c>
      <c r="I152" s="155" t="s">
        <v>67</v>
      </c>
      <c r="J152" s="155" t="s">
        <v>930</v>
      </c>
      <c r="K152" s="155" t="s">
        <v>898</v>
      </c>
      <c r="L152" s="157">
        <v>35</v>
      </c>
      <c r="M152" s="158">
        <v>1.0430520833333333E-2</v>
      </c>
      <c r="N152" s="158">
        <v>1.390736111111111E-3</v>
      </c>
      <c r="O152" s="158">
        <v>1.5382638888888894E-3</v>
      </c>
      <c r="P152" s="157">
        <v>50</v>
      </c>
      <c r="Q152" s="158">
        <v>2.7570914351851855E-2</v>
      </c>
      <c r="R152" s="159">
        <v>30.225088754713745</v>
      </c>
      <c r="S152" s="158">
        <v>5.0370370370370066E-4</v>
      </c>
      <c r="T152" s="157">
        <v>59</v>
      </c>
      <c r="U152" s="158">
        <v>1.8315243055555555E-2</v>
      </c>
      <c r="V152" s="158">
        <v>3.6630486111111108E-3</v>
      </c>
      <c r="W152" s="160">
        <v>5.8358645833333334E-2</v>
      </c>
      <c r="X152" s="111">
        <f t="shared" si="4"/>
        <v>681</v>
      </c>
      <c r="Y152" s="25"/>
      <c r="Z152" s="25" t="str">
        <f t="shared" si="5"/>
        <v>Donatas Mockus</v>
      </c>
    </row>
    <row r="153" spans="1:26" x14ac:dyDescent="0.25">
      <c r="A153" s="155" t="s">
        <v>1622</v>
      </c>
      <c r="B153" s="155" t="s">
        <v>1825</v>
      </c>
      <c r="C153" s="149">
        <v>30558</v>
      </c>
      <c r="D153" s="155">
        <v>50</v>
      </c>
      <c r="E153" s="155" t="s">
        <v>864</v>
      </c>
      <c r="F153" s="155">
        <v>41</v>
      </c>
      <c r="G153" s="155">
        <v>261</v>
      </c>
      <c r="H153" s="156" t="s">
        <v>864</v>
      </c>
      <c r="I153" s="155" t="s">
        <v>67</v>
      </c>
      <c r="J153" s="155" t="s">
        <v>17</v>
      </c>
      <c r="K153" s="155" t="s">
        <v>1826</v>
      </c>
      <c r="L153" s="157">
        <v>39</v>
      </c>
      <c r="M153" s="158">
        <v>1.1015937500000001E-2</v>
      </c>
      <c r="N153" s="158">
        <v>1.4687916666666669E-3</v>
      </c>
      <c r="O153" s="158">
        <v>1.4217939814814805E-3</v>
      </c>
      <c r="P153" s="157">
        <v>57</v>
      </c>
      <c r="Q153" s="158">
        <v>2.8031944444444443E-2</v>
      </c>
      <c r="R153" s="159">
        <v>29.727988901550813</v>
      </c>
      <c r="S153" s="158">
        <v>4.1982638888889146E-4</v>
      </c>
      <c r="T153" s="157">
        <v>47</v>
      </c>
      <c r="U153" s="158">
        <v>1.7480949074074076E-2</v>
      </c>
      <c r="V153" s="158">
        <v>3.4961898148148153E-3</v>
      </c>
      <c r="W153" s="160">
        <v>5.837045138888889E-2</v>
      </c>
      <c r="X153" s="111">
        <f t="shared" si="4"/>
        <v>681</v>
      </c>
      <c r="Y153" s="25"/>
      <c r="Z153" s="25" t="str">
        <f t="shared" si="5"/>
        <v>Julius Sakalauskas</v>
      </c>
    </row>
    <row r="154" spans="1:26" x14ac:dyDescent="0.25">
      <c r="A154" s="155" t="s">
        <v>1827</v>
      </c>
      <c r="B154" s="155" t="s">
        <v>1828</v>
      </c>
      <c r="C154" s="149">
        <v>32188</v>
      </c>
      <c r="D154" s="155">
        <v>51</v>
      </c>
      <c r="E154" s="155" t="s">
        <v>864</v>
      </c>
      <c r="F154" s="155">
        <v>42</v>
      </c>
      <c r="G154" s="155">
        <v>203</v>
      </c>
      <c r="H154" s="156" t="s">
        <v>864</v>
      </c>
      <c r="I154" s="155" t="s">
        <v>67</v>
      </c>
      <c r="J154" s="155" t="s">
        <v>17</v>
      </c>
      <c r="K154" s="155" t="s">
        <v>864</v>
      </c>
      <c r="L154" s="157">
        <v>50</v>
      </c>
      <c r="M154" s="158">
        <v>1.1606215277777778E-2</v>
      </c>
      <c r="N154" s="158">
        <v>1.5474953703703705E-3</v>
      </c>
      <c r="O154" s="158">
        <v>1.168356481481482E-3</v>
      </c>
      <c r="P154" s="157">
        <v>26</v>
      </c>
      <c r="Q154" s="158">
        <v>2.5812268518518519E-2</v>
      </c>
      <c r="R154" s="159">
        <v>32.284389600839397</v>
      </c>
      <c r="S154" s="158">
        <v>6.0861111111111532E-4</v>
      </c>
      <c r="T154" s="157">
        <v>68</v>
      </c>
      <c r="U154" s="158">
        <v>1.9267997685185181E-2</v>
      </c>
      <c r="V154" s="158">
        <v>3.8535995370370365E-3</v>
      </c>
      <c r="W154" s="160">
        <v>5.8463449074074074E-2</v>
      </c>
      <c r="X154" s="111">
        <f t="shared" si="4"/>
        <v>680</v>
      </c>
      <c r="Y154" s="25"/>
      <c r="Z154" s="25" t="str">
        <f t="shared" si="5"/>
        <v>Ugnius Atkočiūnas</v>
      </c>
    </row>
    <row r="155" spans="1:26" x14ac:dyDescent="0.25">
      <c r="A155" s="155" t="s">
        <v>1829</v>
      </c>
      <c r="B155" s="155" t="s">
        <v>1830</v>
      </c>
      <c r="C155" s="149">
        <v>31446</v>
      </c>
      <c r="D155" s="155">
        <v>52</v>
      </c>
      <c r="E155" s="155" t="s">
        <v>864</v>
      </c>
      <c r="F155" s="155">
        <v>43</v>
      </c>
      <c r="G155" s="155">
        <v>265</v>
      </c>
      <c r="H155" s="156" t="s">
        <v>864</v>
      </c>
      <c r="I155" s="155" t="s">
        <v>67</v>
      </c>
      <c r="J155" s="155" t="s">
        <v>8</v>
      </c>
      <c r="K155" s="155" t="s">
        <v>864</v>
      </c>
      <c r="L155" s="157">
        <v>38</v>
      </c>
      <c r="M155" s="158">
        <v>1.0710729166666667E-2</v>
      </c>
      <c r="N155" s="158">
        <v>1.4280972222222221E-3</v>
      </c>
      <c r="O155" s="158">
        <v>1.0154282407407404E-3</v>
      </c>
      <c r="P155" s="157">
        <v>41</v>
      </c>
      <c r="Q155" s="158">
        <v>2.7052511574074074E-2</v>
      </c>
      <c r="R155" s="159">
        <v>30.804287101089827</v>
      </c>
      <c r="S155" s="158">
        <v>5.1253472222222152E-4</v>
      </c>
      <c r="T155" s="157">
        <v>69</v>
      </c>
      <c r="U155" s="158">
        <v>1.9356018518518515E-2</v>
      </c>
      <c r="V155" s="158">
        <v>3.8712037037037031E-3</v>
      </c>
      <c r="W155" s="160">
        <v>5.8647222222222219E-2</v>
      </c>
      <c r="X155" s="111">
        <f t="shared" si="4"/>
        <v>677</v>
      </c>
      <c r="Y155" s="25"/>
      <c r="Z155" s="25" t="str">
        <f t="shared" si="5"/>
        <v>Aistis Šimaitis</v>
      </c>
    </row>
    <row r="156" spans="1:26" x14ac:dyDescent="0.25">
      <c r="A156" s="155" t="s">
        <v>1015</v>
      </c>
      <c r="B156" s="155" t="s">
        <v>1006</v>
      </c>
      <c r="C156" s="149">
        <v>31729</v>
      </c>
      <c r="D156" s="155">
        <v>53</v>
      </c>
      <c r="E156" s="155" t="s">
        <v>864</v>
      </c>
      <c r="F156" s="155">
        <v>44</v>
      </c>
      <c r="G156" s="155">
        <v>288</v>
      </c>
      <c r="H156" s="156" t="s">
        <v>864</v>
      </c>
      <c r="I156" s="155" t="s">
        <v>67</v>
      </c>
      <c r="J156" s="155" t="s">
        <v>1831</v>
      </c>
      <c r="K156" s="155" t="s">
        <v>864</v>
      </c>
      <c r="L156" s="157">
        <v>45</v>
      </c>
      <c r="M156" s="158">
        <v>1.1325150462962964E-2</v>
      </c>
      <c r="N156" s="158">
        <v>1.5100200617283953E-3</v>
      </c>
      <c r="O156" s="158">
        <v>1.4096527777777788E-3</v>
      </c>
      <c r="P156" s="157">
        <v>51</v>
      </c>
      <c r="Q156" s="158">
        <v>2.7585763888888885E-2</v>
      </c>
      <c r="R156" s="159">
        <v>30.208818457588084</v>
      </c>
      <c r="S156" s="158">
        <v>6.2048611111111679E-4</v>
      </c>
      <c r="T156" s="157">
        <v>56</v>
      </c>
      <c r="U156" s="158">
        <v>1.8059641203703701E-2</v>
      </c>
      <c r="V156" s="158">
        <v>3.6119282407407402E-3</v>
      </c>
      <c r="W156" s="160">
        <v>5.9000694444444446E-2</v>
      </c>
      <c r="X156" s="111">
        <f t="shared" si="4"/>
        <v>673</v>
      </c>
      <c r="Y156" s="25"/>
      <c r="Z156" s="25" t="str">
        <f t="shared" si="5"/>
        <v>Titas Adomaitis</v>
      </c>
    </row>
    <row r="157" spans="1:26" x14ac:dyDescent="0.25">
      <c r="A157" s="155" t="s">
        <v>1038</v>
      </c>
      <c r="B157" s="155" t="s">
        <v>1119</v>
      </c>
      <c r="C157" s="149">
        <v>28025</v>
      </c>
      <c r="D157" s="155">
        <v>54</v>
      </c>
      <c r="E157" s="155">
        <v>14</v>
      </c>
      <c r="F157" s="155">
        <v>45</v>
      </c>
      <c r="G157" s="155">
        <v>209</v>
      </c>
      <c r="H157" s="156" t="s">
        <v>1029</v>
      </c>
      <c r="I157" s="155" t="s">
        <v>67</v>
      </c>
      <c r="J157" s="155" t="s">
        <v>8</v>
      </c>
      <c r="K157" s="155" t="s">
        <v>710</v>
      </c>
      <c r="L157" s="157">
        <v>58</v>
      </c>
      <c r="M157" s="158">
        <v>1.2306053240740742E-2</v>
      </c>
      <c r="N157" s="158">
        <v>1.6408070987654322E-3</v>
      </c>
      <c r="O157" s="158">
        <v>1.4622337962962948E-3</v>
      </c>
      <c r="P157" s="157">
        <v>67</v>
      </c>
      <c r="Q157" s="158">
        <v>2.9189317129629626E-2</v>
      </c>
      <c r="R157" s="159">
        <v>28.5492575805218</v>
      </c>
      <c r="S157" s="158">
        <v>6.7144675925925879E-4</v>
      </c>
      <c r="T157" s="157">
        <v>22</v>
      </c>
      <c r="U157" s="158">
        <v>1.5755567129629638E-2</v>
      </c>
      <c r="V157" s="158">
        <v>3.1511134259259279E-3</v>
      </c>
      <c r="W157" s="160">
        <v>5.938461805555556E-2</v>
      </c>
      <c r="X157" s="111">
        <f t="shared" si="4"/>
        <v>669</v>
      </c>
      <c r="Y157" s="25"/>
      <c r="Z157" s="25" t="str">
        <f t="shared" si="5"/>
        <v>Giedrius Danėlius</v>
      </c>
    </row>
    <row r="158" spans="1:26" x14ac:dyDescent="0.25">
      <c r="A158" s="155" t="s">
        <v>1238</v>
      </c>
      <c r="B158" s="155" t="s">
        <v>1832</v>
      </c>
      <c r="C158" s="149">
        <v>30809</v>
      </c>
      <c r="D158" s="155">
        <v>55</v>
      </c>
      <c r="E158" s="155" t="s">
        <v>864</v>
      </c>
      <c r="F158" s="155">
        <v>46</v>
      </c>
      <c r="G158" s="155">
        <v>286</v>
      </c>
      <c r="H158" s="156" t="s">
        <v>864</v>
      </c>
      <c r="I158" s="155" t="s">
        <v>67</v>
      </c>
      <c r="J158" s="155" t="s">
        <v>17</v>
      </c>
      <c r="K158" s="155" t="s">
        <v>864</v>
      </c>
      <c r="L158" s="157">
        <v>67</v>
      </c>
      <c r="M158" s="158">
        <v>1.2800034722222221E-2</v>
      </c>
      <c r="N158" s="158">
        <v>1.7066712962962962E-3</v>
      </c>
      <c r="O158" s="158">
        <v>1.2863888888888907E-3</v>
      </c>
      <c r="P158" s="157">
        <v>37</v>
      </c>
      <c r="Q158" s="158">
        <v>2.6979398148148148E-2</v>
      </c>
      <c r="R158" s="159">
        <v>30.8877658707347</v>
      </c>
      <c r="S158" s="158">
        <v>8.0023148148147816E-4</v>
      </c>
      <c r="T158" s="157">
        <v>51</v>
      </c>
      <c r="U158" s="158">
        <v>1.7718055555555556E-2</v>
      </c>
      <c r="V158" s="158">
        <v>3.5436111111111111E-3</v>
      </c>
      <c r="W158" s="160">
        <v>5.9584108796296296E-2</v>
      </c>
      <c r="X158" s="111">
        <f t="shared" si="4"/>
        <v>667</v>
      </c>
      <c r="Y158" s="25"/>
      <c r="Z158" s="25" t="str">
        <f t="shared" si="5"/>
        <v>Arnas Juodzevičius</v>
      </c>
    </row>
    <row r="159" spans="1:26" x14ac:dyDescent="0.25">
      <c r="A159" s="155" t="s">
        <v>925</v>
      </c>
      <c r="B159" s="155" t="s">
        <v>1159</v>
      </c>
      <c r="C159" s="149">
        <v>24192</v>
      </c>
      <c r="D159" s="155">
        <v>56</v>
      </c>
      <c r="E159" s="155">
        <v>3</v>
      </c>
      <c r="F159" s="155">
        <v>47</v>
      </c>
      <c r="G159" s="155">
        <v>283</v>
      </c>
      <c r="H159" s="156" t="s">
        <v>1053</v>
      </c>
      <c r="I159" s="155" t="s">
        <v>67</v>
      </c>
      <c r="J159" s="155" t="s">
        <v>8</v>
      </c>
      <c r="K159" s="155" t="s">
        <v>864</v>
      </c>
      <c r="L159" s="157">
        <v>47</v>
      </c>
      <c r="M159" s="158">
        <v>1.1450775462962963E-2</v>
      </c>
      <c r="N159" s="158">
        <v>1.526770061728395E-3</v>
      </c>
      <c r="O159" s="158">
        <v>9.7391203703703529E-4</v>
      </c>
      <c r="P159" s="157">
        <v>58</v>
      </c>
      <c r="Q159" s="158">
        <v>2.8035613425925927E-2</v>
      </c>
      <c r="R159" s="159">
        <v>29.724098441260018</v>
      </c>
      <c r="S159" s="158">
        <v>3.4699074074074493E-4</v>
      </c>
      <c r="T159" s="157">
        <v>66</v>
      </c>
      <c r="U159" s="158">
        <v>1.9043368055555551E-2</v>
      </c>
      <c r="V159" s="158">
        <v>3.8086736111111103E-3</v>
      </c>
      <c r="W159" s="160">
        <v>5.985065972222222E-2</v>
      </c>
      <c r="X159" s="111">
        <f t="shared" si="4"/>
        <v>664</v>
      </c>
      <c r="Y159" s="25"/>
      <c r="Z159" s="25" t="str">
        <f t="shared" si="5"/>
        <v>Egidijus Źintikas</v>
      </c>
    </row>
    <row r="160" spans="1:26" x14ac:dyDescent="0.25">
      <c r="A160" s="155" t="s">
        <v>1833</v>
      </c>
      <c r="B160" s="155" t="s">
        <v>1834</v>
      </c>
      <c r="C160" s="149">
        <v>30700</v>
      </c>
      <c r="D160" s="155">
        <v>57</v>
      </c>
      <c r="E160" s="155">
        <v>15</v>
      </c>
      <c r="F160" s="155">
        <v>48</v>
      </c>
      <c r="G160" s="155">
        <v>223</v>
      </c>
      <c r="H160" s="156" t="s">
        <v>1029</v>
      </c>
      <c r="I160" s="155" t="s">
        <v>67</v>
      </c>
      <c r="J160" s="155" t="s">
        <v>8</v>
      </c>
      <c r="K160" s="155" t="s">
        <v>976</v>
      </c>
      <c r="L160" s="157">
        <v>34</v>
      </c>
      <c r="M160" s="158">
        <v>1.0397141203703704E-2</v>
      </c>
      <c r="N160" s="158">
        <v>1.3862854938271605E-3</v>
      </c>
      <c r="O160" s="158">
        <v>1.7240046296296309E-3</v>
      </c>
      <c r="P160" s="157">
        <v>65</v>
      </c>
      <c r="Q160" s="158">
        <v>2.8883101851851854E-2</v>
      </c>
      <c r="R160" s="159">
        <v>28.851933480264474</v>
      </c>
      <c r="S160" s="158">
        <v>5.7645833333332813E-4</v>
      </c>
      <c r="T160" s="157">
        <v>61</v>
      </c>
      <c r="U160" s="158">
        <v>1.8447071759259269E-2</v>
      </c>
      <c r="V160" s="158">
        <v>3.6894143518518539E-3</v>
      </c>
      <c r="W160" s="160">
        <v>6.0027777777777784E-2</v>
      </c>
      <c r="X160" s="111">
        <f t="shared" si="4"/>
        <v>662</v>
      </c>
      <c r="Y160" s="25"/>
      <c r="Z160" s="25" t="str">
        <f t="shared" si="5"/>
        <v>Vojtech Forejt</v>
      </c>
    </row>
    <row r="161" spans="1:26" x14ac:dyDescent="0.25">
      <c r="A161" s="155" t="s">
        <v>1102</v>
      </c>
      <c r="B161" s="155" t="s">
        <v>1103</v>
      </c>
      <c r="C161" s="149">
        <v>25555</v>
      </c>
      <c r="D161" s="155">
        <v>58</v>
      </c>
      <c r="E161" s="155" t="s">
        <v>864</v>
      </c>
      <c r="F161" s="155">
        <v>49</v>
      </c>
      <c r="G161" s="155">
        <v>228</v>
      </c>
      <c r="H161" s="156" t="s">
        <v>864</v>
      </c>
      <c r="I161" s="155" t="s">
        <v>67</v>
      </c>
      <c r="J161" s="155" t="s">
        <v>8</v>
      </c>
      <c r="K161" s="155" t="s">
        <v>1131</v>
      </c>
      <c r="L161" s="157">
        <v>52</v>
      </c>
      <c r="M161" s="158">
        <v>1.1658530092592592E-2</v>
      </c>
      <c r="N161" s="158">
        <v>1.5544706790123456E-3</v>
      </c>
      <c r="O161" s="158">
        <v>1.4437037037037057E-3</v>
      </c>
      <c r="P161" s="157">
        <v>49</v>
      </c>
      <c r="Q161" s="158">
        <v>2.7542592592592598E-2</v>
      </c>
      <c r="R161" s="159">
        <v>30.256168896658366</v>
      </c>
      <c r="S161" s="158">
        <v>6.8685185185184822E-4</v>
      </c>
      <c r="T161" s="157">
        <v>64</v>
      </c>
      <c r="U161" s="158">
        <v>1.8701886574074067E-2</v>
      </c>
      <c r="V161" s="158">
        <v>3.7403773148148136E-3</v>
      </c>
      <c r="W161" s="160">
        <v>6.003356481481481E-2</v>
      </c>
      <c r="X161" s="111">
        <f t="shared" si="4"/>
        <v>662</v>
      </c>
      <c r="Y161" s="25"/>
      <c r="Z161" s="25" t="str">
        <f t="shared" si="5"/>
        <v>Arturas Jasinskas</v>
      </c>
    </row>
    <row r="162" spans="1:26" x14ac:dyDescent="0.25">
      <c r="A162" s="155" t="s">
        <v>1000</v>
      </c>
      <c r="B162" s="155" t="s">
        <v>1130</v>
      </c>
      <c r="C162" s="149">
        <v>31843</v>
      </c>
      <c r="D162" s="155">
        <v>59</v>
      </c>
      <c r="E162" s="155" t="s">
        <v>864</v>
      </c>
      <c r="F162" s="155">
        <v>50</v>
      </c>
      <c r="G162" s="155">
        <v>213</v>
      </c>
      <c r="H162" s="156" t="s">
        <v>864</v>
      </c>
      <c r="I162" s="155" t="s">
        <v>67</v>
      </c>
      <c r="J162" s="155" t="s">
        <v>1835</v>
      </c>
      <c r="K162" s="155" t="s">
        <v>864</v>
      </c>
      <c r="L162" s="157">
        <v>66</v>
      </c>
      <c r="M162" s="158">
        <v>1.2640277777777778E-2</v>
      </c>
      <c r="N162" s="158">
        <v>1.6853703703703703E-3</v>
      </c>
      <c r="O162" s="158">
        <v>1.616354166666667E-3</v>
      </c>
      <c r="P162" s="157">
        <v>48</v>
      </c>
      <c r="Q162" s="158">
        <v>2.7512152777777778E-2</v>
      </c>
      <c r="R162" s="159">
        <v>30.289644727708712</v>
      </c>
      <c r="S162" s="158">
        <v>2.8607638888888953E-4</v>
      </c>
      <c r="T162" s="157">
        <v>60</v>
      </c>
      <c r="U162" s="158">
        <v>1.8431377314814812E-2</v>
      </c>
      <c r="V162" s="158">
        <v>3.6862754629629624E-3</v>
      </c>
      <c r="W162" s="160">
        <v>6.0486238425925924E-2</v>
      </c>
      <c r="X162" s="111">
        <f t="shared" si="4"/>
        <v>657</v>
      </c>
      <c r="Y162" s="25"/>
      <c r="Z162" s="25" t="str">
        <f t="shared" si="5"/>
        <v>Tadas Juknevičius</v>
      </c>
    </row>
    <row r="163" spans="1:26" x14ac:dyDescent="0.25">
      <c r="A163" s="155" t="s">
        <v>1132</v>
      </c>
      <c r="B163" s="155" t="s">
        <v>1133</v>
      </c>
      <c r="C163" s="149">
        <v>29357</v>
      </c>
      <c r="D163" s="155">
        <v>60</v>
      </c>
      <c r="E163" s="155" t="s">
        <v>864</v>
      </c>
      <c r="F163" s="155">
        <v>51</v>
      </c>
      <c r="G163" s="155">
        <v>287</v>
      </c>
      <c r="H163" s="156" t="s">
        <v>864</v>
      </c>
      <c r="I163" s="155" t="s">
        <v>67</v>
      </c>
      <c r="J163" s="155" t="s">
        <v>17</v>
      </c>
      <c r="K163" s="155" t="s">
        <v>1836</v>
      </c>
      <c r="L163" s="157">
        <v>75</v>
      </c>
      <c r="M163" s="158">
        <v>1.4603437499999998E-2</v>
      </c>
      <c r="N163" s="158">
        <v>1.9471249999999999E-3</v>
      </c>
      <c r="O163" s="158">
        <v>2.376851851851854E-3</v>
      </c>
      <c r="P163" s="157">
        <v>25</v>
      </c>
      <c r="Q163" s="158">
        <v>2.5783483796296292E-2</v>
      </c>
      <c r="R163" s="159">
        <v>32.320431944617148</v>
      </c>
      <c r="S163" s="158">
        <v>7.8521990740741676E-4</v>
      </c>
      <c r="T163" s="157">
        <v>54</v>
      </c>
      <c r="U163" s="158">
        <v>1.7904594907407409E-2</v>
      </c>
      <c r="V163" s="158">
        <v>3.5809189814814818E-3</v>
      </c>
      <c r="W163" s="160">
        <v>6.145358796296297E-2</v>
      </c>
      <c r="X163" s="111">
        <f t="shared" si="4"/>
        <v>646</v>
      </c>
      <c r="Y163" s="25"/>
      <c r="Z163" s="25" t="str">
        <f t="shared" si="5"/>
        <v>Ovidijus Grigonis</v>
      </c>
    </row>
    <row r="164" spans="1:26" x14ac:dyDescent="0.25">
      <c r="A164" s="155" t="s">
        <v>952</v>
      </c>
      <c r="B164" s="155" t="s">
        <v>1837</v>
      </c>
      <c r="C164" s="149">
        <v>33801</v>
      </c>
      <c r="D164" s="155">
        <v>61</v>
      </c>
      <c r="E164" s="155" t="s">
        <v>864</v>
      </c>
      <c r="F164" s="155">
        <v>52</v>
      </c>
      <c r="G164" s="155">
        <v>262</v>
      </c>
      <c r="H164" s="156" t="s">
        <v>864</v>
      </c>
      <c r="I164" s="155" t="s">
        <v>67</v>
      </c>
      <c r="J164" s="155" t="s">
        <v>8</v>
      </c>
      <c r="K164" s="155" t="s">
        <v>710</v>
      </c>
      <c r="L164" s="157">
        <v>69</v>
      </c>
      <c r="M164" s="158">
        <v>1.3295636574074073E-2</v>
      </c>
      <c r="N164" s="158">
        <v>1.7727515432098763E-3</v>
      </c>
      <c r="O164" s="158">
        <v>1.4381250000000002E-3</v>
      </c>
      <c r="P164" s="157">
        <v>69</v>
      </c>
      <c r="Q164" s="158">
        <v>2.9472141203703707E-2</v>
      </c>
      <c r="R164" s="159">
        <v>28.275289792266939</v>
      </c>
      <c r="S164" s="158">
        <v>6.0964120370370772E-4</v>
      </c>
      <c r="T164" s="157">
        <v>41</v>
      </c>
      <c r="U164" s="158">
        <v>1.6903090277777776E-2</v>
      </c>
      <c r="V164" s="158">
        <v>3.3806180555555551E-3</v>
      </c>
      <c r="W164" s="160">
        <v>6.1718634259259261E-2</v>
      </c>
      <c r="X164" s="111">
        <f t="shared" si="4"/>
        <v>644</v>
      </c>
      <c r="Y164" s="25"/>
      <c r="Z164" s="25" t="str">
        <f t="shared" si="5"/>
        <v>Edvinas Šatas</v>
      </c>
    </row>
    <row r="165" spans="1:26" x14ac:dyDescent="0.25">
      <c r="A165" s="155" t="s">
        <v>1346</v>
      </c>
      <c r="B165" s="155" t="s">
        <v>1674</v>
      </c>
      <c r="C165" s="149">
        <v>31520</v>
      </c>
      <c r="D165" s="155">
        <v>62</v>
      </c>
      <c r="E165" s="155" t="s">
        <v>864</v>
      </c>
      <c r="F165" s="155">
        <v>10</v>
      </c>
      <c r="G165" s="155">
        <v>268</v>
      </c>
      <c r="H165" s="156" t="s">
        <v>864</v>
      </c>
      <c r="I165" s="155" t="s">
        <v>71</v>
      </c>
      <c r="J165" s="155" t="s">
        <v>8</v>
      </c>
      <c r="K165" s="155" t="s">
        <v>875</v>
      </c>
      <c r="L165" s="157">
        <v>63</v>
      </c>
      <c r="M165" s="158">
        <v>1.2521446759259258E-2</v>
      </c>
      <c r="N165" s="158">
        <v>1.6695262345679009E-3</v>
      </c>
      <c r="O165" s="158">
        <v>1.2343750000000011E-3</v>
      </c>
      <c r="P165" s="157">
        <v>66</v>
      </c>
      <c r="Q165" s="158">
        <v>2.8934537037037036E-2</v>
      </c>
      <c r="R165" s="159">
        <v>28.800645134451013</v>
      </c>
      <c r="S165" s="158">
        <v>5.2256944444444703E-4</v>
      </c>
      <c r="T165" s="157">
        <v>70</v>
      </c>
      <c r="U165" s="158">
        <v>1.9388043981481473E-2</v>
      </c>
      <c r="V165" s="158">
        <v>3.8776087962962948E-3</v>
      </c>
      <c r="W165" s="160">
        <v>6.2600972222222218E-2</v>
      </c>
      <c r="X165" s="111">
        <f t="shared" si="4"/>
        <v>635</v>
      </c>
      <c r="Y165" s="25"/>
      <c r="Z165" s="25" t="str">
        <f t="shared" si="5"/>
        <v>Milda Šmitaitė</v>
      </c>
    </row>
    <row r="166" spans="1:26" x14ac:dyDescent="0.25">
      <c r="A166" s="155" t="s">
        <v>1142</v>
      </c>
      <c r="B166" s="155" t="s">
        <v>1143</v>
      </c>
      <c r="C166" s="149">
        <v>28526</v>
      </c>
      <c r="D166" s="155">
        <v>63</v>
      </c>
      <c r="E166" s="155">
        <v>1</v>
      </c>
      <c r="F166" s="155">
        <v>11</v>
      </c>
      <c r="G166" s="155">
        <v>247</v>
      </c>
      <c r="H166" s="156" t="s">
        <v>1144</v>
      </c>
      <c r="I166" s="155" t="s">
        <v>71</v>
      </c>
      <c r="J166" s="155" t="s">
        <v>864</v>
      </c>
      <c r="K166" s="155" t="s">
        <v>710</v>
      </c>
      <c r="L166" s="157">
        <v>73</v>
      </c>
      <c r="M166" s="158">
        <v>1.4071724537037039E-2</v>
      </c>
      <c r="N166" s="158">
        <v>1.876229938271605E-3</v>
      </c>
      <c r="O166" s="158">
        <v>2.5042013888888891E-3</v>
      </c>
      <c r="P166" s="157">
        <v>61</v>
      </c>
      <c r="Q166" s="158">
        <v>2.8347800925925929E-2</v>
      </c>
      <c r="R166" s="159">
        <v>29.396754108400525</v>
      </c>
      <c r="S166" s="158">
        <v>2.7673611111110608E-4</v>
      </c>
      <c r="T166" s="157">
        <v>50</v>
      </c>
      <c r="U166" s="158">
        <v>1.756574074074075E-2</v>
      </c>
      <c r="V166" s="158">
        <v>3.5131481481481498E-3</v>
      </c>
      <c r="W166" s="160">
        <v>6.2766203703703713E-2</v>
      </c>
      <c r="X166" s="111">
        <f t="shared" si="4"/>
        <v>633</v>
      </c>
      <c r="Y166" s="25"/>
      <c r="Z166" s="25" t="str">
        <f t="shared" si="5"/>
        <v>Kotryna Martinaitienė</v>
      </c>
    </row>
    <row r="167" spans="1:26" x14ac:dyDescent="0.25">
      <c r="A167" s="155" t="s">
        <v>885</v>
      </c>
      <c r="B167" s="155" t="s">
        <v>1140</v>
      </c>
      <c r="C167" s="149">
        <v>30317</v>
      </c>
      <c r="D167" s="155">
        <v>64</v>
      </c>
      <c r="E167" s="155" t="s">
        <v>864</v>
      </c>
      <c r="F167" s="155">
        <v>53</v>
      </c>
      <c r="G167" s="155">
        <v>239</v>
      </c>
      <c r="H167" s="156" t="s">
        <v>864</v>
      </c>
      <c r="I167" s="155" t="s">
        <v>67</v>
      </c>
      <c r="J167" s="155" t="s">
        <v>8</v>
      </c>
      <c r="K167" s="155" t="s">
        <v>931</v>
      </c>
      <c r="L167" s="157">
        <v>48</v>
      </c>
      <c r="M167" s="158">
        <v>1.1460266203703703E-2</v>
      </c>
      <c r="N167" s="158">
        <v>1.5280354938271604E-3</v>
      </c>
      <c r="O167" s="158">
        <v>1.1223379629629656E-3</v>
      </c>
      <c r="P167" s="157">
        <v>68</v>
      </c>
      <c r="Q167" s="158">
        <v>2.9444479166666662E-2</v>
      </c>
      <c r="R167" s="159">
        <v>28.30185341762569</v>
      </c>
      <c r="S167" s="158">
        <v>5.7410879629629652E-4</v>
      </c>
      <c r="T167" s="157">
        <v>73</v>
      </c>
      <c r="U167" s="158">
        <v>2.0558530092592599E-2</v>
      </c>
      <c r="V167" s="158">
        <v>4.1117060185185197E-3</v>
      </c>
      <c r="W167" s="160">
        <v>6.3159722222222228E-2</v>
      </c>
      <c r="X167" s="111">
        <f t="shared" si="4"/>
        <v>629</v>
      </c>
      <c r="Y167" s="25"/>
      <c r="Z167" s="25" t="str">
        <f t="shared" si="5"/>
        <v>Donatas Korsakovas</v>
      </c>
    </row>
    <row r="168" spans="1:26" x14ac:dyDescent="0.25">
      <c r="A168" s="155" t="s">
        <v>1155</v>
      </c>
      <c r="B168" s="155" t="s">
        <v>1156</v>
      </c>
      <c r="C168" s="149">
        <v>29987</v>
      </c>
      <c r="D168" s="155">
        <v>65</v>
      </c>
      <c r="E168" s="155" t="s">
        <v>864</v>
      </c>
      <c r="F168" s="155">
        <v>12</v>
      </c>
      <c r="G168" s="155">
        <v>254</v>
      </c>
      <c r="H168" s="156" t="s">
        <v>864</v>
      </c>
      <c r="I168" s="155" t="s">
        <v>71</v>
      </c>
      <c r="J168" s="155" t="s">
        <v>8</v>
      </c>
      <c r="K168" s="155" t="s">
        <v>710</v>
      </c>
      <c r="L168" s="157">
        <v>65</v>
      </c>
      <c r="M168" s="158">
        <v>1.2635381944444442E-2</v>
      </c>
      <c r="N168" s="158">
        <v>1.6847175925925923E-3</v>
      </c>
      <c r="O168" s="158">
        <v>8.5983796296296502E-4</v>
      </c>
      <c r="P168" s="157">
        <v>71</v>
      </c>
      <c r="Q168" s="158">
        <v>3.0201423611111111E-2</v>
      </c>
      <c r="R168" s="159">
        <v>27.592518288666028</v>
      </c>
      <c r="S168" s="158">
        <v>6.0405092592592802E-4</v>
      </c>
      <c r="T168" s="157">
        <v>65</v>
      </c>
      <c r="U168" s="158">
        <v>1.9001145833333337E-2</v>
      </c>
      <c r="V168" s="158">
        <v>3.8002291666666675E-3</v>
      </c>
      <c r="W168" s="160">
        <v>6.3301840277777785E-2</v>
      </c>
      <c r="X168" s="111">
        <f t="shared" si="4"/>
        <v>628</v>
      </c>
      <c r="Y168" s="25"/>
      <c r="Z168" s="25" t="str">
        <f t="shared" si="5"/>
        <v>Jurgita Paulauskienė</v>
      </c>
    </row>
    <row r="169" spans="1:26" x14ac:dyDescent="0.25">
      <c r="A169" s="155" t="s">
        <v>1675</v>
      </c>
      <c r="B169" s="155" t="s">
        <v>1676</v>
      </c>
      <c r="C169" s="149">
        <v>30673</v>
      </c>
      <c r="D169" s="155">
        <v>66</v>
      </c>
      <c r="E169" s="155" t="s">
        <v>864</v>
      </c>
      <c r="F169" s="155">
        <v>54</v>
      </c>
      <c r="G169" s="155">
        <v>242</v>
      </c>
      <c r="H169" s="156" t="s">
        <v>864</v>
      </c>
      <c r="I169" s="155" t="s">
        <v>67</v>
      </c>
      <c r="J169" s="155" t="s">
        <v>8</v>
      </c>
      <c r="K169" s="155" t="s">
        <v>864</v>
      </c>
      <c r="L169" s="157">
        <v>71</v>
      </c>
      <c r="M169" s="158">
        <v>1.3825150462962963E-2</v>
      </c>
      <c r="N169" s="158">
        <v>1.8433533950617284E-3</v>
      </c>
      <c r="O169" s="158">
        <v>1.4221064814814825E-3</v>
      </c>
      <c r="P169" s="157">
        <v>73</v>
      </c>
      <c r="Q169" s="158">
        <v>3.0642326388888891E-2</v>
      </c>
      <c r="R169" s="159">
        <v>27.195498238524916</v>
      </c>
      <c r="S169" s="158">
        <v>4.0057870370369814E-4</v>
      </c>
      <c r="T169" s="157">
        <v>46</v>
      </c>
      <c r="U169" s="158">
        <v>1.7466550925925917E-2</v>
      </c>
      <c r="V169" s="158">
        <v>3.4933101851851835E-3</v>
      </c>
      <c r="W169" s="160">
        <v>6.3756712962962953E-2</v>
      </c>
      <c r="X169" s="111">
        <f t="shared" ref="X169:X184" si="6">IFERROR(ROUND($W$104/W169*900,0),0)</f>
        <v>623</v>
      </c>
      <c r="Y169" s="25"/>
      <c r="Z169" s="25" t="str">
        <f t="shared" ref="Z169:Z184" si="7">A169&amp;" "&amp;B169</f>
        <v>Paulius Latonas</v>
      </c>
    </row>
    <row r="170" spans="1:26" x14ac:dyDescent="0.25">
      <c r="A170" s="155" t="s">
        <v>1009</v>
      </c>
      <c r="B170" s="155" t="s">
        <v>1804</v>
      </c>
      <c r="C170" s="149">
        <v>30725</v>
      </c>
      <c r="D170" s="155">
        <v>67</v>
      </c>
      <c r="E170" s="155" t="s">
        <v>864</v>
      </c>
      <c r="F170" s="155">
        <v>13</v>
      </c>
      <c r="G170" s="155">
        <v>290</v>
      </c>
      <c r="H170" s="156" t="s">
        <v>864</v>
      </c>
      <c r="I170" s="155" t="s">
        <v>71</v>
      </c>
      <c r="J170" s="155" t="s">
        <v>8</v>
      </c>
      <c r="K170" s="155" t="s">
        <v>1638</v>
      </c>
      <c r="L170" s="157">
        <v>41</v>
      </c>
      <c r="M170" s="158">
        <v>1.108318287037037E-2</v>
      </c>
      <c r="N170" s="158">
        <v>1.4777577160493827E-3</v>
      </c>
      <c r="O170" s="158">
        <v>1.3216782407407413E-3</v>
      </c>
      <c r="P170" s="157">
        <v>64</v>
      </c>
      <c r="Q170" s="158">
        <v>2.880347222222223E-2</v>
      </c>
      <c r="R170" s="159">
        <v>28.931697085131514</v>
      </c>
      <c r="S170" s="158">
        <v>8.1832175925925649E-4</v>
      </c>
      <c r="T170" s="157">
        <v>77</v>
      </c>
      <c r="U170" s="158">
        <v>2.2017951388888873E-2</v>
      </c>
      <c r="V170" s="158">
        <v>4.4035902777777745E-3</v>
      </c>
      <c r="W170" s="160">
        <v>6.404460648148147E-2</v>
      </c>
      <c r="X170" s="111">
        <f t="shared" si="6"/>
        <v>620</v>
      </c>
      <c r="Y170" s="25"/>
      <c r="Z170" s="25" t="str">
        <f t="shared" si="7"/>
        <v>Anna Kiaušas</v>
      </c>
    </row>
    <row r="171" spans="1:26" x14ac:dyDescent="0.25">
      <c r="A171" s="155" t="s">
        <v>892</v>
      </c>
      <c r="B171" s="155" t="s">
        <v>1017</v>
      </c>
      <c r="C171" s="149">
        <v>21297</v>
      </c>
      <c r="D171" s="155">
        <v>68</v>
      </c>
      <c r="E171" s="155">
        <v>1</v>
      </c>
      <c r="F171" s="155">
        <v>55</v>
      </c>
      <c r="G171" s="155">
        <v>256</v>
      </c>
      <c r="H171" s="156" t="s">
        <v>1166</v>
      </c>
      <c r="I171" s="155" t="s">
        <v>67</v>
      </c>
      <c r="J171" s="155" t="s">
        <v>17</v>
      </c>
      <c r="K171" s="155" t="s">
        <v>864</v>
      </c>
      <c r="L171" s="157">
        <v>32</v>
      </c>
      <c r="M171" s="158">
        <v>1.0348067129629631E-2</v>
      </c>
      <c r="N171" s="158">
        <v>1.3797422839506176E-3</v>
      </c>
      <c r="O171" s="158">
        <v>1.3707638888888884E-3</v>
      </c>
      <c r="P171" s="157">
        <v>72</v>
      </c>
      <c r="Q171" s="158">
        <v>3.0574837962962967E-2</v>
      </c>
      <c r="R171" s="159">
        <v>27.255527383098389</v>
      </c>
      <c r="S171" s="158">
        <v>7.4047453703703775E-4</v>
      </c>
      <c r="T171" s="157">
        <v>75</v>
      </c>
      <c r="U171" s="158">
        <v>2.1300497685185181E-2</v>
      </c>
      <c r="V171" s="158">
        <v>4.2600995370370362E-3</v>
      </c>
      <c r="W171" s="160">
        <v>6.4334641203703705E-2</v>
      </c>
      <c r="X171" s="111">
        <f t="shared" si="6"/>
        <v>617</v>
      </c>
      <c r="Y171" s="25"/>
      <c r="Z171" s="25" t="str">
        <f t="shared" si="7"/>
        <v>Vytautas Pilipavičius</v>
      </c>
    </row>
    <row r="172" spans="1:26" x14ac:dyDescent="0.25">
      <c r="A172" s="155" t="s">
        <v>1079</v>
      </c>
      <c r="B172" s="155" t="s">
        <v>1838</v>
      </c>
      <c r="C172" s="149">
        <v>28049</v>
      </c>
      <c r="D172" s="155">
        <v>69</v>
      </c>
      <c r="E172" s="155">
        <v>16</v>
      </c>
      <c r="F172" s="155">
        <v>56</v>
      </c>
      <c r="G172" s="155">
        <v>267</v>
      </c>
      <c r="H172" s="156" t="s">
        <v>1029</v>
      </c>
      <c r="I172" s="155" t="s">
        <v>67</v>
      </c>
      <c r="J172" s="155" t="s">
        <v>17</v>
      </c>
      <c r="K172" s="155" t="s">
        <v>1839</v>
      </c>
      <c r="L172" s="157">
        <v>78</v>
      </c>
      <c r="M172" s="158">
        <v>1.5752314814814813E-2</v>
      </c>
      <c r="N172" s="158">
        <v>2.1003086419753084E-3</v>
      </c>
      <c r="O172" s="158">
        <v>1.5571412037037047E-3</v>
      </c>
      <c r="P172" s="157">
        <v>62</v>
      </c>
      <c r="Q172" s="158">
        <v>2.8536180555555551E-2</v>
      </c>
      <c r="R172" s="159">
        <v>29.202693461760298</v>
      </c>
      <c r="S172" s="158">
        <v>1.4316782407407455E-3</v>
      </c>
      <c r="T172" s="157">
        <v>45</v>
      </c>
      <c r="U172" s="158">
        <v>1.7372488425925939E-2</v>
      </c>
      <c r="V172" s="158">
        <v>3.4744976851851877E-3</v>
      </c>
      <c r="W172" s="160">
        <v>6.4649803240740752E-2</v>
      </c>
      <c r="X172" s="111">
        <f t="shared" si="6"/>
        <v>614</v>
      </c>
      <c r="Y172" s="25"/>
      <c r="Z172" s="25" t="str">
        <f t="shared" si="7"/>
        <v>Mindaugas Slankauskas</v>
      </c>
    </row>
    <row r="173" spans="1:26" x14ac:dyDescent="0.25">
      <c r="A173" s="155" t="s">
        <v>1157</v>
      </c>
      <c r="B173" s="155" t="s">
        <v>1158</v>
      </c>
      <c r="C173" s="149">
        <v>34042</v>
      </c>
      <c r="D173" s="155">
        <v>70</v>
      </c>
      <c r="E173" s="155" t="s">
        <v>864</v>
      </c>
      <c r="F173" s="155">
        <v>14</v>
      </c>
      <c r="G173" s="155">
        <v>274</v>
      </c>
      <c r="H173" s="156" t="s">
        <v>864</v>
      </c>
      <c r="I173" s="155" t="s">
        <v>71</v>
      </c>
      <c r="J173" s="155" t="s">
        <v>8</v>
      </c>
      <c r="K173" s="155" t="s">
        <v>710</v>
      </c>
      <c r="L173" s="157">
        <v>79</v>
      </c>
      <c r="M173" s="158">
        <v>1.5783182870370369E-2</v>
      </c>
      <c r="N173" s="158">
        <v>2.1044243827160491E-3</v>
      </c>
      <c r="O173" s="158">
        <v>1.4233796296296321E-3</v>
      </c>
      <c r="P173" s="157">
        <v>75</v>
      </c>
      <c r="Q173" s="158">
        <v>3.0806782407407404E-2</v>
      </c>
      <c r="R173" s="159">
        <v>27.050320358446804</v>
      </c>
      <c r="S173" s="158">
        <v>4.4043981481482058E-4</v>
      </c>
      <c r="T173" s="157">
        <v>33</v>
      </c>
      <c r="U173" s="158">
        <v>1.6477719907407415E-2</v>
      </c>
      <c r="V173" s="158">
        <v>3.2955439814814831E-3</v>
      </c>
      <c r="W173" s="160">
        <v>6.4931504629629641E-2</v>
      </c>
      <c r="X173" s="111">
        <f t="shared" si="6"/>
        <v>612</v>
      </c>
      <c r="Y173" s="25"/>
      <c r="Z173" s="25" t="str">
        <f t="shared" si="7"/>
        <v>Justina Tomkevičiūtė</v>
      </c>
    </row>
    <row r="174" spans="1:26" x14ac:dyDescent="0.25">
      <c r="A174" s="155" t="s">
        <v>1019</v>
      </c>
      <c r="B174" s="155" t="s">
        <v>1840</v>
      </c>
      <c r="C174" s="149">
        <v>33213</v>
      </c>
      <c r="D174" s="155">
        <v>71</v>
      </c>
      <c r="E174" s="155" t="s">
        <v>864</v>
      </c>
      <c r="F174" s="155">
        <v>57</v>
      </c>
      <c r="G174" s="155">
        <v>289</v>
      </c>
      <c r="H174" s="156" t="s">
        <v>864</v>
      </c>
      <c r="I174" s="155" t="s">
        <v>67</v>
      </c>
      <c r="J174" s="155" t="s">
        <v>17</v>
      </c>
      <c r="K174" s="155" t="s">
        <v>937</v>
      </c>
      <c r="L174" s="157">
        <v>74</v>
      </c>
      <c r="M174" s="158">
        <v>1.4458564814814815E-2</v>
      </c>
      <c r="N174" s="158">
        <v>1.9278086419753085E-3</v>
      </c>
      <c r="O174" s="158">
        <v>1.0250000000000016E-3</v>
      </c>
      <c r="P174" s="157">
        <v>59</v>
      </c>
      <c r="Q174" s="158">
        <v>2.8093981481481477E-2</v>
      </c>
      <c r="R174" s="159">
        <v>29.662343654730329</v>
      </c>
      <c r="S174" s="158">
        <v>9.482986111111133E-4</v>
      </c>
      <c r="T174" s="157">
        <v>74</v>
      </c>
      <c r="U174" s="158">
        <v>2.0896076388888879E-2</v>
      </c>
      <c r="V174" s="158">
        <v>4.1792152777777756E-3</v>
      </c>
      <c r="W174" s="160">
        <v>6.5421921296296287E-2</v>
      </c>
      <c r="X174" s="111">
        <f t="shared" si="6"/>
        <v>607</v>
      </c>
      <c r="Y174" s="25"/>
      <c r="Z174" s="25" t="str">
        <f t="shared" si="7"/>
        <v>Lukas Liekis</v>
      </c>
    </row>
    <row r="175" spans="1:26" x14ac:dyDescent="0.25">
      <c r="A175" s="155" t="s">
        <v>1841</v>
      </c>
      <c r="B175" s="155" t="s">
        <v>1842</v>
      </c>
      <c r="C175" s="149">
        <v>30989</v>
      </c>
      <c r="D175" s="155">
        <v>72</v>
      </c>
      <c r="E175" s="155" t="s">
        <v>864</v>
      </c>
      <c r="F175" s="155">
        <v>58</v>
      </c>
      <c r="G175" s="155">
        <v>255</v>
      </c>
      <c r="H175" s="156" t="s">
        <v>864</v>
      </c>
      <c r="I175" s="155" t="s">
        <v>67</v>
      </c>
      <c r="J175" s="155" t="s">
        <v>8</v>
      </c>
      <c r="K175" s="155" t="s">
        <v>965</v>
      </c>
      <c r="L175" s="157">
        <v>53</v>
      </c>
      <c r="M175" s="158">
        <v>1.1887766203703702E-2</v>
      </c>
      <c r="N175" s="158">
        <v>1.5850354938271604E-3</v>
      </c>
      <c r="O175" s="158">
        <v>1.5617708333333351E-3</v>
      </c>
      <c r="P175" s="157">
        <v>79</v>
      </c>
      <c r="Q175" s="158">
        <v>3.3834259259259251E-2</v>
      </c>
      <c r="R175" s="159">
        <v>24.629867819709375</v>
      </c>
      <c r="S175" s="158">
        <v>3.2121527777778658E-4</v>
      </c>
      <c r="T175" s="157">
        <v>58</v>
      </c>
      <c r="U175" s="158">
        <v>1.8283159722222227E-2</v>
      </c>
      <c r="V175" s="158">
        <v>3.6566319444444454E-3</v>
      </c>
      <c r="W175" s="160">
        <v>6.5888171296296302E-2</v>
      </c>
      <c r="X175" s="111">
        <f t="shared" si="6"/>
        <v>603</v>
      </c>
      <c r="Y175" s="25"/>
      <c r="Z175" s="25" t="str">
        <f t="shared" si="7"/>
        <v>Armantas Paulavičius</v>
      </c>
    </row>
    <row r="176" spans="1:26" x14ac:dyDescent="0.25">
      <c r="A176" s="155" t="s">
        <v>963</v>
      </c>
      <c r="B176" s="155" t="s">
        <v>1843</v>
      </c>
      <c r="C176" s="149">
        <v>27461</v>
      </c>
      <c r="D176" s="155">
        <v>73</v>
      </c>
      <c r="E176" s="155">
        <v>17</v>
      </c>
      <c r="F176" s="155">
        <v>59</v>
      </c>
      <c r="G176" s="155">
        <v>210</v>
      </c>
      <c r="H176" s="156" t="s">
        <v>1029</v>
      </c>
      <c r="I176" s="155" t="s">
        <v>67</v>
      </c>
      <c r="J176" s="155" t="s">
        <v>106</v>
      </c>
      <c r="K176" s="155" t="s">
        <v>864</v>
      </c>
      <c r="L176" s="157">
        <v>72</v>
      </c>
      <c r="M176" s="158">
        <v>1.4039467592592593E-2</v>
      </c>
      <c r="N176" s="158">
        <v>1.8719290123456792E-3</v>
      </c>
      <c r="O176" s="158">
        <v>2.124965277777776E-3</v>
      </c>
      <c r="P176" s="157">
        <v>77</v>
      </c>
      <c r="Q176" s="158">
        <v>3.1663229166666668E-2</v>
      </c>
      <c r="R176" s="159">
        <v>26.318646432013999</v>
      </c>
      <c r="S176" s="158">
        <v>3.526967592592592E-4</v>
      </c>
      <c r="T176" s="157">
        <v>63</v>
      </c>
      <c r="U176" s="158">
        <v>1.8646574074074086E-2</v>
      </c>
      <c r="V176" s="158">
        <v>3.7293148148148172E-3</v>
      </c>
      <c r="W176" s="160">
        <v>6.6826932870370379E-2</v>
      </c>
      <c r="X176" s="111">
        <f t="shared" si="6"/>
        <v>594</v>
      </c>
      <c r="Y176" s="25"/>
      <c r="Z176" s="25" t="str">
        <f t="shared" si="7"/>
        <v>Tomas Degutis</v>
      </c>
    </row>
    <row r="177" spans="1:26" x14ac:dyDescent="0.25">
      <c r="A177" s="155" t="s">
        <v>1677</v>
      </c>
      <c r="B177" s="155" t="s">
        <v>1678</v>
      </c>
      <c r="C177" s="149">
        <v>25938</v>
      </c>
      <c r="D177" s="155">
        <v>74</v>
      </c>
      <c r="E177" s="155">
        <v>2</v>
      </c>
      <c r="F177" s="155">
        <v>15</v>
      </c>
      <c r="G177" s="155">
        <v>259</v>
      </c>
      <c r="H177" s="156" t="s">
        <v>1144</v>
      </c>
      <c r="I177" s="155" t="s">
        <v>71</v>
      </c>
      <c r="J177" s="155" t="s">
        <v>17</v>
      </c>
      <c r="K177" s="155" t="s">
        <v>898</v>
      </c>
      <c r="L177" s="157">
        <v>64</v>
      </c>
      <c r="M177" s="158">
        <v>1.2528784722222222E-2</v>
      </c>
      <c r="N177" s="158">
        <v>1.6705046296296294E-3</v>
      </c>
      <c r="O177" s="158">
        <v>1.6291666666666677E-3</v>
      </c>
      <c r="P177" s="157">
        <v>74</v>
      </c>
      <c r="Q177" s="158">
        <v>3.0750150462962964E-2</v>
      </c>
      <c r="R177" s="159">
        <v>27.10013839890124</v>
      </c>
      <c r="S177" s="158">
        <v>6.3255787037036493E-4</v>
      </c>
      <c r="T177" s="157">
        <v>76</v>
      </c>
      <c r="U177" s="158">
        <v>2.1473437500000005E-2</v>
      </c>
      <c r="V177" s="158">
        <v>4.2946875000000008E-3</v>
      </c>
      <c r="W177" s="160">
        <v>6.7014097222222221E-2</v>
      </c>
      <c r="X177" s="111">
        <f t="shared" si="6"/>
        <v>593</v>
      </c>
      <c r="Y177" s="25"/>
      <c r="Z177" s="25" t="str">
        <f t="shared" si="7"/>
        <v>Eglė Raslavičienė</v>
      </c>
    </row>
    <row r="178" spans="1:26" x14ac:dyDescent="0.25">
      <c r="A178" s="155" t="s">
        <v>1160</v>
      </c>
      <c r="B178" s="155" t="s">
        <v>1161</v>
      </c>
      <c r="C178" s="149">
        <v>26174</v>
      </c>
      <c r="D178" s="155">
        <v>75</v>
      </c>
      <c r="E178" s="155">
        <v>3</v>
      </c>
      <c r="F178" s="155">
        <v>16</v>
      </c>
      <c r="G178" s="155">
        <v>219</v>
      </c>
      <c r="H178" s="156" t="s">
        <v>1144</v>
      </c>
      <c r="I178" s="155" t="s">
        <v>71</v>
      </c>
      <c r="J178" s="155" t="s">
        <v>8</v>
      </c>
      <c r="K178" s="155" t="s">
        <v>1162</v>
      </c>
      <c r="L178" s="157">
        <v>77</v>
      </c>
      <c r="M178" s="158">
        <v>1.5502662037037035E-2</v>
      </c>
      <c r="N178" s="158">
        <v>2.0670216049382714E-3</v>
      </c>
      <c r="O178" s="158">
        <v>1.9649652777777808E-3</v>
      </c>
      <c r="P178" s="157">
        <v>76</v>
      </c>
      <c r="Q178" s="158">
        <v>3.1152361111111113E-2</v>
      </c>
      <c r="R178" s="159">
        <v>26.750246325184907</v>
      </c>
      <c r="S178" s="158">
        <v>1.2552430555555563E-3</v>
      </c>
      <c r="T178" s="157">
        <v>67</v>
      </c>
      <c r="U178" s="158">
        <v>1.9147407407407405E-2</v>
      </c>
      <c r="V178" s="158">
        <v>3.829481481481481E-3</v>
      </c>
      <c r="W178" s="160">
        <v>6.902263888888889E-2</v>
      </c>
      <c r="X178" s="111">
        <f t="shared" si="6"/>
        <v>576</v>
      </c>
      <c r="Y178" s="25"/>
      <c r="Z178" s="25" t="str">
        <f t="shared" si="7"/>
        <v>Lina Gvazdauskaitė</v>
      </c>
    </row>
    <row r="179" spans="1:26" x14ac:dyDescent="0.25">
      <c r="A179" s="155" t="s">
        <v>1167</v>
      </c>
      <c r="B179" s="155" t="s">
        <v>1844</v>
      </c>
      <c r="C179" s="149">
        <v>28348</v>
      </c>
      <c r="D179" s="155">
        <v>76</v>
      </c>
      <c r="E179" s="155">
        <v>4</v>
      </c>
      <c r="F179" s="155">
        <v>17</v>
      </c>
      <c r="G179" s="155">
        <v>237</v>
      </c>
      <c r="H179" s="156" t="s">
        <v>1144</v>
      </c>
      <c r="I179" s="155" t="s">
        <v>71</v>
      </c>
      <c r="J179" s="155" t="s">
        <v>17</v>
      </c>
      <c r="K179" s="155" t="s">
        <v>1826</v>
      </c>
      <c r="L179" s="157">
        <v>80</v>
      </c>
      <c r="M179" s="158">
        <v>1.6179479166666667E-2</v>
      </c>
      <c r="N179" s="158">
        <v>2.1572638888888887E-3</v>
      </c>
      <c r="O179" s="158">
        <v>1.3488773148148149E-3</v>
      </c>
      <c r="P179" s="157">
        <v>78</v>
      </c>
      <c r="Q179" s="158">
        <v>3.2629826388888894E-2</v>
      </c>
      <c r="R179" s="159">
        <v>25.539006043167301</v>
      </c>
      <c r="S179" s="158">
        <v>3.0543981481481741E-4</v>
      </c>
      <c r="T179" s="157">
        <v>71</v>
      </c>
      <c r="U179" s="158">
        <v>1.9517847222222211E-2</v>
      </c>
      <c r="V179" s="158">
        <v>3.9035694444444421E-3</v>
      </c>
      <c r="W179" s="160">
        <v>6.9981469907407404E-2</v>
      </c>
      <c r="X179" s="111">
        <f t="shared" si="6"/>
        <v>568</v>
      </c>
      <c r="Y179" s="25"/>
      <c r="Z179" s="25" t="str">
        <f t="shared" si="7"/>
        <v>Rasa Klešnieks</v>
      </c>
    </row>
    <row r="180" spans="1:26" x14ac:dyDescent="0.25">
      <c r="A180" s="155" t="s">
        <v>1164</v>
      </c>
      <c r="B180" s="155" t="s">
        <v>1165</v>
      </c>
      <c r="C180" s="149">
        <v>17371</v>
      </c>
      <c r="D180" s="155">
        <v>77</v>
      </c>
      <c r="E180" s="155">
        <v>2</v>
      </c>
      <c r="F180" s="155">
        <v>60</v>
      </c>
      <c r="G180" s="155">
        <v>236</v>
      </c>
      <c r="H180" s="156" t="s">
        <v>1166</v>
      </c>
      <c r="I180" s="155" t="s">
        <v>67</v>
      </c>
      <c r="J180" s="155" t="s">
        <v>8</v>
      </c>
      <c r="K180" s="155" t="s">
        <v>1068</v>
      </c>
      <c r="L180" s="157">
        <v>76</v>
      </c>
      <c r="M180" s="158">
        <v>1.49034375E-2</v>
      </c>
      <c r="N180" s="158">
        <v>1.9871250000000002E-3</v>
      </c>
      <c r="O180" s="158">
        <v>1.8763888888888875E-3</v>
      </c>
      <c r="P180" s="157">
        <v>70</v>
      </c>
      <c r="Q180" s="158">
        <v>2.9854976851851855E-2</v>
      </c>
      <c r="R180" s="159">
        <v>27.912710750658078</v>
      </c>
      <c r="S180" s="158">
        <v>3.6145833333333516E-4</v>
      </c>
      <c r="T180" s="157">
        <v>80</v>
      </c>
      <c r="U180" s="158">
        <v>2.6609803240740734E-2</v>
      </c>
      <c r="V180" s="158">
        <v>5.3219606481481468E-3</v>
      </c>
      <c r="W180" s="160">
        <v>7.3606064814814812E-2</v>
      </c>
      <c r="X180" s="111">
        <f t="shared" si="6"/>
        <v>540</v>
      </c>
      <c r="Y180" s="25"/>
      <c r="Z180" s="25" t="str">
        <f t="shared" si="7"/>
        <v>Juozas Kieras</v>
      </c>
    </row>
    <row r="181" spans="1:26" x14ac:dyDescent="0.25">
      <c r="A181" s="155" t="s">
        <v>1680</v>
      </c>
      <c r="B181" s="155" t="s">
        <v>1659</v>
      </c>
      <c r="C181" s="149">
        <v>19501</v>
      </c>
      <c r="D181" s="155">
        <v>78</v>
      </c>
      <c r="E181" s="155">
        <v>3</v>
      </c>
      <c r="F181" s="155">
        <v>61</v>
      </c>
      <c r="G181" s="155">
        <v>241</v>
      </c>
      <c r="H181" s="156" t="s">
        <v>1166</v>
      </c>
      <c r="I181" s="155" t="s">
        <v>67</v>
      </c>
      <c r="J181" s="155" t="s">
        <v>8</v>
      </c>
      <c r="K181" s="155" t="s">
        <v>864</v>
      </c>
      <c r="L181" s="157">
        <v>62</v>
      </c>
      <c r="M181" s="158">
        <v>1.2461493055555556E-2</v>
      </c>
      <c r="N181" s="158">
        <v>1.6615324074074074E-3</v>
      </c>
      <c r="O181" s="158">
        <v>1.5498148148148164E-3</v>
      </c>
      <c r="P181" s="157">
        <v>80</v>
      </c>
      <c r="Q181" s="158">
        <v>3.6473182870370366E-2</v>
      </c>
      <c r="R181" s="159">
        <v>22.847836896908341</v>
      </c>
      <c r="S181" s="158">
        <v>1.5614236111111124E-3</v>
      </c>
      <c r="T181" s="157">
        <v>79</v>
      </c>
      <c r="U181" s="158">
        <v>2.4899224537037037E-2</v>
      </c>
      <c r="V181" s="158">
        <v>4.9798449074074077E-3</v>
      </c>
      <c r="W181" s="160">
        <v>7.6945138888888889E-2</v>
      </c>
      <c r="X181" s="111">
        <f t="shared" si="6"/>
        <v>516</v>
      </c>
      <c r="Y181" s="25"/>
      <c r="Z181" s="25" t="str">
        <f t="shared" si="7"/>
        <v>Romaldas Kybartas</v>
      </c>
    </row>
    <row r="182" spans="1:26" x14ac:dyDescent="0.25">
      <c r="A182" s="155" t="s">
        <v>1167</v>
      </c>
      <c r="B182" s="155" t="s">
        <v>1168</v>
      </c>
      <c r="C182" s="149">
        <v>31316</v>
      </c>
      <c r="D182" s="155">
        <v>79</v>
      </c>
      <c r="E182" s="155" t="s">
        <v>864</v>
      </c>
      <c r="F182" s="155">
        <v>18</v>
      </c>
      <c r="G182" s="155">
        <v>270</v>
      </c>
      <c r="H182" s="156" t="s">
        <v>864</v>
      </c>
      <c r="I182" s="155" t="s">
        <v>71</v>
      </c>
      <c r="J182" s="155" t="s">
        <v>8</v>
      </c>
      <c r="K182" s="155" t="s">
        <v>976</v>
      </c>
      <c r="L182" s="157">
        <v>81</v>
      </c>
      <c r="M182" s="158">
        <v>1.8279363425925926E-2</v>
      </c>
      <c r="N182" s="158">
        <v>2.4372484567901235E-3</v>
      </c>
      <c r="O182" s="158">
        <v>1.8460185185185177E-3</v>
      </c>
      <c r="P182" s="157">
        <v>81</v>
      </c>
      <c r="Q182" s="158">
        <v>3.6868136574074076E-2</v>
      </c>
      <c r="R182" s="159">
        <v>22.603077095014857</v>
      </c>
      <c r="S182" s="158">
        <v>2.8677083333332465E-4</v>
      </c>
      <c r="T182" s="157">
        <v>78</v>
      </c>
      <c r="U182" s="158">
        <v>2.2282361111111114E-2</v>
      </c>
      <c r="V182" s="158">
        <v>4.4564722222222228E-3</v>
      </c>
      <c r="W182" s="160">
        <v>7.9562650462962958E-2</v>
      </c>
      <c r="X182" s="111">
        <f t="shared" si="6"/>
        <v>499</v>
      </c>
      <c r="Y182" s="25"/>
      <c r="Z182" s="25" t="str">
        <f t="shared" si="7"/>
        <v>Rasa Šulčiūtė</v>
      </c>
    </row>
    <row r="183" spans="1:26" x14ac:dyDescent="0.25">
      <c r="A183" s="155" t="s">
        <v>1113</v>
      </c>
      <c r="B183" s="155" t="s">
        <v>1845</v>
      </c>
      <c r="C183" s="149">
        <v>31492</v>
      </c>
      <c r="D183" s="155">
        <v>80</v>
      </c>
      <c r="E183" s="155" t="s">
        <v>864</v>
      </c>
      <c r="F183" s="155">
        <v>62</v>
      </c>
      <c r="G183" s="155">
        <v>238</v>
      </c>
      <c r="H183" s="156" t="s">
        <v>864</v>
      </c>
      <c r="I183" s="155" t="s">
        <v>67</v>
      </c>
      <c r="J183" s="155" t="s">
        <v>8</v>
      </c>
      <c r="K183" s="155" t="s">
        <v>864</v>
      </c>
      <c r="L183" s="157">
        <v>57</v>
      </c>
      <c r="M183" s="158">
        <v>1.2212187500000001E-2</v>
      </c>
      <c r="N183" s="158">
        <v>1.6282916666666666E-3</v>
      </c>
      <c r="O183" s="158">
        <v>1.3840740740740723E-3</v>
      </c>
      <c r="P183" s="157">
        <v>16</v>
      </c>
      <c r="Q183" s="158">
        <v>2.5360601851851856E-2</v>
      </c>
      <c r="R183" s="159">
        <v>32.859367384157032</v>
      </c>
      <c r="S183" s="158">
        <v>1.4391203703702921E-4</v>
      </c>
      <c r="T183" s="157">
        <v>4</v>
      </c>
      <c r="U183" s="158">
        <v>1.3872800925925931E-2</v>
      </c>
      <c r="V183" s="158">
        <v>2.7745601851851863E-3</v>
      </c>
      <c r="W183" s="160" t="s">
        <v>1320</v>
      </c>
      <c r="X183" s="111">
        <f t="shared" si="6"/>
        <v>0</v>
      </c>
      <c r="Y183" s="25"/>
      <c r="Z183" s="25" t="str">
        <f t="shared" si="7"/>
        <v>Nerijus Kliukas</v>
      </c>
    </row>
    <row r="184" spans="1:26" x14ac:dyDescent="0.25">
      <c r="A184" s="155" t="s">
        <v>1027</v>
      </c>
      <c r="B184" s="155" t="s">
        <v>1028</v>
      </c>
      <c r="C184" s="149">
        <v>28599</v>
      </c>
      <c r="D184" s="155">
        <v>81</v>
      </c>
      <c r="E184" s="155">
        <v>18</v>
      </c>
      <c r="F184" s="155">
        <v>63</v>
      </c>
      <c r="G184" s="155">
        <v>206</v>
      </c>
      <c r="H184" s="156" t="s">
        <v>1029</v>
      </c>
      <c r="I184" s="155" t="s">
        <v>67</v>
      </c>
      <c r="J184" s="155" t="s">
        <v>8</v>
      </c>
      <c r="K184" s="155" t="s">
        <v>875</v>
      </c>
      <c r="L184" s="157">
        <v>8</v>
      </c>
      <c r="M184" s="158">
        <v>8.4259259259259253E-3</v>
      </c>
      <c r="N184" s="158">
        <v>1.1234567901234568E-3</v>
      </c>
      <c r="O184" s="158">
        <v>7.3406250000000034E-4</v>
      </c>
      <c r="P184" s="157">
        <v>8</v>
      </c>
      <c r="Q184" s="158">
        <v>2.4178749999999999E-2</v>
      </c>
      <c r="R184" s="159">
        <v>34.465525857760774</v>
      </c>
      <c r="S184" s="158">
        <v>3.849537037037068E-4</v>
      </c>
      <c r="T184" s="160" t="s">
        <v>1320</v>
      </c>
      <c r="U184" s="160" t="s">
        <v>1320</v>
      </c>
      <c r="V184" s="160" t="s">
        <v>1320</v>
      </c>
      <c r="W184" s="160" t="s">
        <v>1320</v>
      </c>
      <c r="X184" s="111">
        <f t="shared" si="6"/>
        <v>0</v>
      </c>
      <c r="Y184" s="25"/>
      <c r="Z184" s="25" t="str">
        <f t="shared" si="7"/>
        <v>Kęstutis Binkauskas</v>
      </c>
    </row>
    <row r="188" spans="1:26" x14ac:dyDescent="0.25">
      <c r="A188" s="25" t="s">
        <v>1875</v>
      </c>
    </row>
    <row r="189" spans="1:26" x14ac:dyDescent="0.25">
      <c r="A189" s="148" t="s">
        <v>1703</v>
      </c>
      <c r="B189" s="148" t="s">
        <v>1704</v>
      </c>
      <c r="C189" s="149" t="s">
        <v>841</v>
      </c>
      <c r="D189" s="150" t="s">
        <v>842</v>
      </c>
      <c r="E189" s="150" t="s">
        <v>843</v>
      </c>
      <c r="G189" s="148" t="s">
        <v>1170</v>
      </c>
      <c r="H189" s="151" t="s">
        <v>846</v>
      </c>
      <c r="I189" s="151" t="s">
        <v>847</v>
      </c>
      <c r="J189" s="151" t="s">
        <v>848</v>
      </c>
      <c r="K189" s="152" t="s">
        <v>849</v>
      </c>
      <c r="L189" s="163" t="s">
        <v>850</v>
      </c>
      <c r="M189" s="162" t="s">
        <v>851</v>
      </c>
      <c r="N189" s="162" t="s">
        <v>852</v>
      </c>
      <c r="O189" s="162" t="s">
        <v>853</v>
      </c>
      <c r="P189" s="163" t="s">
        <v>854</v>
      </c>
      <c r="Q189" s="162" t="s">
        <v>855</v>
      </c>
      <c r="R189" s="162" t="s">
        <v>856</v>
      </c>
      <c r="S189" s="162" t="s">
        <v>857</v>
      </c>
      <c r="T189" s="163" t="s">
        <v>858</v>
      </c>
      <c r="U189" s="162" t="s">
        <v>859</v>
      </c>
      <c r="V189" s="162" t="s">
        <v>860</v>
      </c>
      <c r="W189" s="162" t="s">
        <v>861</v>
      </c>
    </row>
    <row r="190" spans="1:26" x14ac:dyDescent="0.25">
      <c r="A190" s="164" t="s">
        <v>963</v>
      </c>
      <c r="B190" s="164" t="s">
        <v>1846</v>
      </c>
      <c r="C190" s="149">
        <v>32608</v>
      </c>
      <c r="D190" s="164">
        <v>1</v>
      </c>
      <c r="E190" s="155">
        <v>1</v>
      </c>
      <c r="G190" s="164">
        <v>310</v>
      </c>
      <c r="H190" s="165" t="s">
        <v>1173</v>
      </c>
      <c r="I190" s="164" t="s">
        <v>67</v>
      </c>
      <c r="J190" s="164" t="s">
        <v>8</v>
      </c>
      <c r="K190" s="164" t="s">
        <v>710</v>
      </c>
      <c r="L190" s="157">
        <v>5</v>
      </c>
      <c r="M190" s="166">
        <v>2.2538194444444441E-3</v>
      </c>
      <c r="N190" s="166">
        <v>1.1269097222222221E-3</v>
      </c>
      <c r="O190" s="166">
        <v>6.8225694444444453E-4</v>
      </c>
      <c r="P190" s="157">
        <v>1</v>
      </c>
      <c r="Q190" s="166">
        <v>1.2689652777777779E-2</v>
      </c>
      <c r="R190" s="159">
        <v>32.835151123783049</v>
      </c>
      <c r="S190" s="166">
        <v>4.4796296296296251E-4</v>
      </c>
      <c r="T190" s="157">
        <v>1</v>
      </c>
      <c r="U190" s="166">
        <v>6.9624189814814774E-3</v>
      </c>
      <c r="V190" s="166">
        <v>2.7849675925925911E-3</v>
      </c>
      <c r="W190" s="160">
        <v>2.3036111111111108E-2</v>
      </c>
      <c r="X190" s="111">
        <f>IFERROR(ROUND($W$190/W190*700,0),0)</f>
        <v>700</v>
      </c>
      <c r="Y190" s="25"/>
      <c r="Z190" s="25" t="str">
        <f>A190&amp;" "&amp;B190</f>
        <v>Tomas Gruslys</v>
      </c>
    </row>
    <row r="191" spans="1:26" x14ac:dyDescent="0.25">
      <c r="A191" s="164" t="s">
        <v>1183</v>
      </c>
      <c r="B191" s="164" t="s">
        <v>1184</v>
      </c>
      <c r="C191" s="149">
        <v>37752</v>
      </c>
      <c r="D191" s="164">
        <v>2</v>
      </c>
      <c r="E191" s="155">
        <v>1</v>
      </c>
      <c r="G191" s="164">
        <v>300</v>
      </c>
      <c r="H191" s="165" t="s">
        <v>1186</v>
      </c>
      <c r="I191" s="164" t="s">
        <v>67</v>
      </c>
      <c r="J191" s="164" t="s">
        <v>32</v>
      </c>
      <c r="K191" s="164" t="s">
        <v>31</v>
      </c>
      <c r="L191" s="157">
        <v>2</v>
      </c>
      <c r="M191" s="166">
        <v>2.0894328703703704E-3</v>
      </c>
      <c r="N191" s="166">
        <v>1.0447164351851852E-3</v>
      </c>
      <c r="O191" s="166">
        <v>3.4127314814814827E-4</v>
      </c>
      <c r="P191" s="157">
        <v>3</v>
      </c>
      <c r="Q191" s="166">
        <v>1.2973923611111111E-2</v>
      </c>
      <c r="R191" s="159">
        <v>32.11570216968331</v>
      </c>
      <c r="S191" s="166">
        <v>2.1033564814814699E-4</v>
      </c>
      <c r="T191" s="157">
        <v>5</v>
      </c>
      <c r="U191" s="166">
        <v>7.5742708333333322E-3</v>
      </c>
      <c r="V191" s="166">
        <v>3.029708333333333E-3</v>
      </c>
      <c r="W191" s="160">
        <v>2.3189236111111108E-2</v>
      </c>
      <c r="X191" s="111">
        <f t="shared" ref="X191:X226" si="8">IFERROR(ROUND($W$190/W191*700,0),0)</f>
        <v>695</v>
      </c>
      <c r="Y191" s="25"/>
      <c r="Z191" s="25" t="str">
        <f t="shared" ref="Z191:Z226" si="9">A191&amp;" "&amp;B191</f>
        <v>Kasparas Apkievičius</v>
      </c>
    </row>
    <row r="192" spans="1:26" x14ac:dyDescent="0.25">
      <c r="A192" s="164" t="s">
        <v>1000</v>
      </c>
      <c r="B192" s="164" t="s">
        <v>1032</v>
      </c>
      <c r="C192" s="149">
        <v>36498</v>
      </c>
      <c r="D192" s="164">
        <v>3</v>
      </c>
      <c r="E192" s="155">
        <v>2</v>
      </c>
      <c r="G192" s="164">
        <v>329</v>
      </c>
      <c r="H192" s="165" t="s">
        <v>1186</v>
      </c>
      <c r="I192" s="164" t="s">
        <v>67</v>
      </c>
      <c r="J192" s="164" t="s">
        <v>32</v>
      </c>
      <c r="K192" s="164" t="s">
        <v>31</v>
      </c>
      <c r="L192" s="157">
        <v>1</v>
      </c>
      <c r="M192" s="166">
        <v>1.9589467592592592E-3</v>
      </c>
      <c r="N192" s="166">
        <v>9.7947337962962962E-4</v>
      </c>
      <c r="O192" s="166">
        <v>3.2631944444444462E-4</v>
      </c>
      <c r="P192" s="157">
        <v>6</v>
      </c>
      <c r="Q192" s="166">
        <v>1.3247291666666666E-2</v>
      </c>
      <c r="R192" s="159">
        <v>31.452969946687219</v>
      </c>
      <c r="S192" s="166">
        <v>3.8893518518518834E-4</v>
      </c>
      <c r="T192" s="157">
        <v>11</v>
      </c>
      <c r="U192" s="166">
        <v>7.8490277777777777E-3</v>
      </c>
      <c r="V192" s="166">
        <v>3.1396111111111112E-3</v>
      </c>
      <c r="W192" s="160">
        <v>2.3770520833333336E-2</v>
      </c>
      <c r="X192" s="111">
        <f t="shared" si="8"/>
        <v>678</v>
      </c>
      <c r="Y192" s="25"/>
      <c r="Z192" s="25" t="str">
        <f t="shared" si="9"/>
        <v>Tadas Sereika</v>
      </c>
    </row>
    <row r="193" spans="1:26" x14ac:dyDescent="0.25">
      <c r="A193" s="164" t="s">
        <v>1040</v>
      </c>
      <c r="B193" s="164" t="s">
        <v>1175</v>
      </c>
      <c r="C193" s="149">
        <v>31482</v>
      </c>
      <c r="D193" s="164">
        <v>4</v>
      </c>
      <c r="E193" s="155">
        <v>2</v>
      </c>
      <c r="G193" s="164">
        <v>312</v>
      </c>
      <c r="H193" s="165" t="s">
        <v>1173</v>
      </c>
      <c r="I193" s="164" t="s">
        <v>67</v>
      </c>
      <c r="J193" s="164" t="s">
        <v>106</v>
      </c>
      <c r="K193" s="164" t="s">
        <v>710</v>
      </c>
      <c r="L193" s="157">
        <v>12</v>
      </c>
      <c r="M193" s="166">
        <v>2.6268171296296296E-3</v>
      </c>
      <c r="N193" s="166">
        <v>1.3134085648148148E-3</v>
      </c>
      <c r="O193" s="166">
        <v>5.2943287037037021E-4</v>
      </c>
      <c r="P193" s="157">
        <v>7</v>
      </c>
      <c r="Q193" s="166">
        <v>1.328630787037037E-2</v>
      </c>
      <c r="R193" s="159">
        <v>31.360606026288899</v>
      </c>
      <c r="S193" s="166">
        <v>1.9019675925925975E-4</v>
      </c>
      <c r="T193" s="157">
        <v>4</v>
      </c>
      <c r="U193" s="166">
        <v>7.4853009259259265E-3</v>
      </c>
      <c r="V193" s="166">
        <v>2.9941203703703705E-3</v>
      </c>
      <c r="W193" s="160">
        <v>2.4118055555555556E-2</v>
      </c>
      <c r="X193" s="111">
        <f t="shared" si="8"/>
        <v>669</v>
      </c>
      <c r="Y193" s="25"/>
      <c r="Z193" s="25" t="str">
        <f t="shared" si="9"/>
        <v>Aurimas Gudaitis</v>
      </c>
    </row>
    <row r="194" spans="1:26" x14ac:dyDescent="0.25">
      <c r="A194" s="164" t="s">
        <v>1187</v>
      </c>
      <c r="B194" s="164" t="s">
        <v>1188</v>
      </c>
      <c r="C194" s="149">
        <v>37258</v>
      </c>
      <c r="D194" s="164">
        <v>5</v>
      </c>
      <c r="E194" s="155">
        <v>3</v>
      </c>
      <c r="G194" s="164">
        <v>338</v>
      </c>
      <c r="H194" s="165" t="s">
        <v>1186</v>
      </c>
      <c r="I194" s="164" t="s">
        <v>67</v>
      </c>
      <c r="J194" s="164" t="s">
        <v>32</v>
      </c>
      <c r="K194" s="164" t="s">
        <v>31</v>
      </c>
      <c r="L194" s="157">
        <v>7</v>
      </c>
      <c r="M194" s="166">
        <v>2.3463310185185184E-3</v>
      </c>
      <c r="N194" s="166">
        <v>1.1731655092592592E-3</v>
      </c>
      <c r="O194" s="166">
        <v>6.5497685185185147E-4</v>
      </c>
      <c r="P194" s="157">
        <v>9</v>
      </c>
      <c r="Q194" s="166">
        <v>1.346107638888889E-2</v>
      </c>
      <c r="R194" s="159">
        <v>30.953443441610194</v>
      </c>
      <c r="S194" s="166">
        <v>2.5717592592592459E-4</v>
      </c>
      <c r="T194" s="157">
        <v>9</v>
      </c>
      <c r="U194" s="166">
        <v>7.7888888888888869E-3</v>
      </c>
      <c r="V194" s="166">
        <v>3.1155555555555546E-3</v>
      </c>
      <c r="W194" s="160">
        <v>2.4508449074074071E-2</v>
      </c>
      <c r="X194" s="111">
        <f t="shared" si="8"/>
        <v>658</v>
      </c>
      <c r="Y194" s="25"/>
      <c r="Z194" s="25" t="str">
        <f t="shared" si="9"/>
        <v>Mykolas Banys</v>
      </c>
    </row>
    <row r="195" spans="1:26" x14ac:dyDescent="0.25">
      <c r="A195" s="164" t="s">
        <v>1065</v>
      </c>
      <c r="B195" s="164" t="s">
        <v>1066</v>
      </c>
      <c r="C195" s="149">
        <v>37932</v>
      </c>
      <c r="D195" s="164">
        <v>6</v>
      </c>
      <c r="E195" s="155">
        <v>1</v>
      </c>
      <c r="G195" s="164">
        <v>308</v>
      </c>
      <c r="H195" s="165" t="s">
        <v>1847</v>
      </c>
      <c r="I195" s="164" t="s">
        <v>71</v>
      </c>
      <c r="J195" s="164" t="s">
        <v>1067</v>
      </c>
      <c r="K195" s="164" t="s">
        <v>1068</v>
      </c>
      <c r="L195" s="157">
        <v>3</v>
      </c>
      <c r="M195" s="166">
        <v>2.1160069444444442E-3</v>
      </c>
      <c r="N195" s="166">
        <v>1.0580034722222221E-3</v>
      </c>
      <c r="O195" s="166">
        <v>5.1254629629629653E-4</v>
      </c>
      <c r="P195" s="157">
        <v>14</v>
      </c>
      <c r="Q195" s="166">
        <v>1.4365775462962962E-2</v>
      </c>
      <c r="R195" s="159">
        <v>29.004119390623455</v>
      </c>
      <c r="S195" s="166">
        <v>3.9065972222222453E-4</v>
      </c>
      <c r="T195" s="157">
        <v>3</v>
      </c>
      <c r="U195" s="166">
        <v>7.4111111111111114E-3</v>
      </c>
      <c r="V195" s="166">
        <v>2.9644444444444445E-3</v>
      </c>
      <c r="W195" s="160">
        <v>2.4796099537037038E-2</v>
      </c>
      <c r="X195" s="111">
        <f t="shared" si="8"/>
        <v>650</v>
      </c>
      <c r="Y195" s="25"/>
      <c r="Z195" s="25" t="str">
        <f t="shared" si="9"/>
        <v>Rugilė Girštautaitė</v>
      </c>
    </row>
    <row r="196" spans="1:26" x14ac:dyDescent="0.25">
      <c r="A196" s="164" t="s">
        <v>1179</v>
      </c>
      <c r="B196" s="164" t="s">
        <v>1180</v>
      </c>
      <c r="C196" s="149">
        <v>38345</v>
      </c>
      <c r="D196" s="164">
        <v>7</v>
      </c>
      <c r="E196" s="155">
        <v>1</v>
      </c>
      <c r="G196" s="164">
        <v>327</v>
      </c>
      <c r="H196" s="165" t="s">
        <v>1182</v>
      </c>
      <c r="I196" s="164" t="s">
        <v>67</v>
      </c>
      <c r="J196" s="164" t="s">
        <v>32</v>
      </c>
      <c r="K196" s="164" t="s">
        <v>31</v>
      </c>
      <c r="L196" s="157">
        <v>8</v>
      </c>
      <c r="M196" s="166">
        <v>2.4390856481481481E-3</v>
      </c>
      <c r="N196" s="166">
        <v>1.2195428240740741E-3</v>
      </c>
      <c r="O196" s="166">
        <v>3.7557870370370349E-4</v>
      </c>
      <c r="P196" s="157">
        <v>15</v>
      </c>
      <c r="Q196" s="166">
        <v>1.4387187500000002E-2</v>
      </c>
      <c r="R196" s="159">
        <v>28.960953394585744</v>
      </c>
      <c r="S196" s="166">
        <v>1.7989583333333226E-4</v>
      </c>
      <c r="T196" s="157">
        <v>6</v>
      </c>
      <c r="U196" s="166">
        <v>7.7014351851851827E-3</v>
      </c>
      <c r="V196" s="166">
        <v>3.0805740740740733E-3</v>
      </c>
      <c r="W196" s="160">
        <v>2.5083182870370369E-2</v>
      </c>
      <c r="X196" s="111">
        <f t="shared" si="8"/>
        <v>643</v>
      </c>
      <c r="Y196" s="25"/>
      <c r="Z196" s="25" t="str">
        <f t="shared" si="9"/>
        <v>Kristupas Rimkus</v>
      </c>
    </row>
    <row r="197" spans="1:26" x14ac:dyDescent="0.25">
      <c r="A197" s="164" t="s">
        <v>966</v>
      </c>
      <c r="B197" s="164" t="s">
        <v>1190</v>
      </c>
      <c r="C197" s="149">
        <v>33042</v>
      </c>
      <c r="D197" s="164">
        <v>8</v>
      </c>
      <c r="E197" s="155">
        <v>3</v>
      </c>
      <c r="G197" s="164">
        <v>303</v>
      </c>
      <c r="H197" s="165" t="s">
        <v>1173</v>
      </c>
      <c r="I197" s="164" t="s">
        <v>67</v>
      </c>
      <c r="J197" s="164" t="s">
        <v>8</v>
      </c>
      <c r="K197" s="164" t="s">
        <v>710</v>
      </c>
      <c r="L197" s="157">
        <v>17</v>
      </c>
      <c r="M197" s="166">
        <v>3.1921296296296298E-3</v>
      </c>
      <c r="N197" s="166">
        <v>1.5960648148148149E-3</v>
      </c>
      <c r="O197" s="166">
        <v>6.629282407407404E-4</v>
      </c>
      <c r="P197" s="157">
        <v>4</v>
      </c>
      <c r="Q197" s="166">
        <v>1.3061296296296295E-2</v>
      </c>
      <c r="R197" s="159">
        <v>31.900866285746694</v>
      </c>
      <c r="S197" s="166">
        <v>4.5586805555555832E-4</v>
      </c>
      <c r="T197" s="157">
        <v>13</v>
      </c>
      <c r="U197" s="166">
        <v>7.8933680555555545E-3</v>
      </c>
      <c r="V197" s="166">
        <v>3.157347222222222E-3</v>
      </c>
      <c r="W197" s="160">
        <v>2.5265590277777777E-2</v>
      </c>
      <c r="X197" s="111">
        <f t="shared" si="8"/>
        <v>638</v>
      </c>
      <c r="Y197" s="25"/>
      <c r="Z197" s="25" t="str">
        <f t="shared" si="9"/>
        <v>Darius Borisas</v>
      </c>
    </row>
    <row r="198" spans="1:26" x14ac:dyDescent="0.25">
      <c r="A198" s="164" t="s">
        <v>1019</v>
      </c>
      <c r="B198" s="164" t="s">
        <v>1848</v>
      </c>
      <c r="C198" s="149">
        <v>37138</v>
      </c>
      <c r="D198" s="164">
        <v>9</v>
      </c>
      <c r="E198" s="155">
        <v>4</v>
      </c>
      <c r="G198" s="164">
        <v>326</v>
      </c>
      <c r="H198" s="165" t="s">
        <v>1186</v>
      </c>
      <c r="I198" s="164" t="s">
        <v>67</v>
      </c>
      <c r="J198" s="164" t="s">
        <v>1849</v>
      </c>
      <c r="K198" s="164" t="s">
        <v>864</v>
      </c>
      <c r="L198" s="157">
        <v>16</v>
      </c>
      <c r="M198" s="166">
        <v>3.1780092592592593E-3</v>
      </c>
      <c r="N198" s="166">
        <v>1.5890046296296297E-3</v>
      </c>
      <c r="O198" s="166">
        <v>7.7430555555555542E-4</v>
      </c>
      <c r="P198" s="157">
        <v>12</v>
      </c>
      <c r="Q198" s="166">
        <v>1.405957175925926E-2</v>
      </c>
      <c r="R198" s="159">
        <v>29.635800705825986</v>
      </c>
      <c r="S198" s="166">
        <v>2.3571759259259292E-4</v>
      </c>
      <c r="T198" s="157">
        <v>2</v>
      </c>
      <c r="U198" s="166">
        <v>7.0584953703703712E-3</v>
      </c>
      <c r="V198" s="166">
        <v>2.8233981481481487E-3</v>
      </c>
      <c r="W198" s="160">
        <v>2.5306099537037038E-2</v>
      </c>
      <c r="X198" s="111">
        <f t="shared" si="8"/>
        <v>637</v>
      </c>
      <c r="Y198" s="25"/>
      <c r="Z198" s="25" t="str">
        <f t="shared" si="9"/>
        <v>Lukas Remeika</v>
      </c>
    </row>
    <row r="199" spans="1:26" x14ac:dyDescent="0.25">
      <c r="A199" s="164" t="s">
        <v>1204</v>
      </c>
      <c r="B199" s="164" t="s">
        <v>1205</v>
      </c>
      <c r="C199" s="149">
        <v>38167</v>
      </c>
      <c r="D199" s="164">
        <v>10</v>
      </c>
      <c r="E199" s="155">
        <v>1</v>
      </c>
      <c r="G199" s="164">
        <v>324</v>
      </c>
      <c r="H199" s="165" t="s">
        <v>1195</v>
      </c>
      <c r="I199" s="164" t="s">
        <v>71</v>
      </c>
      <c r="J199" s="164" t="s">
        <v>32</v>
      </c>
      <c r="K199" s="164" t="s">
        <v>31</v>
      </c>
      <c r="L199" s="157">
        <v>11</v>
      </c>
      <c r="M199" s="166">
        <v>2.6165162037037038E-3</v>
      </c>
      <c r="N199" s="166">
        <v>1.3082581018518519E-3</v>
      </c>
      <c r="O199" s="166">
        <v>3.2060185185185186E-4</v>
      </c>
      <c r="P199" s="157">
        <v>16</v>
      </c>
      <c r="Q199" s="166">
        <v>1.440678240740741E-2</v>
      </c>
      <c r="R199" s="159">
        <v>28.921563114081099</v>
      </c>
      <c r="S199" s="166">
        <v>2.3152777777777495E-4</v>
      </c>
      <c r="T199" s="157">
        <v>10</v>
      </c>
      <c r="U199" s="166">
        <v>7.8034722222222255E-3</v>
      </c>
      <c r="V199" s="166">
        <v>3.1213888888888901E-3</v>
      </c>
      <c r="W199" s="160">
        <v>2.5378900462962966E-2</v>
      </c>
      <c r="X199" s="111">
        <f t="shared" si="8"/>
        <v>635</v>
      </c>
      <c r="Y199" s="25"/>
      <c r="Z199" s="25" t="str">
        <f t="shared" si="9"/>
        <v>Ugnė Paurytė</v>
      </c>
    </row>
    <row r="200" spans="1:26" x14ac:dyDescent="0.25">
      <c r="A200" s="164" t="s">
        <v>1688</v>
      </c>
      <c r="B200" s="164" t="s">
        <v>1689</v>
      </c>
      <c r="C200" s="149">
        <v>31940</v>
      </c>
      <c r="D200" s="164">
        <v>11</v>
      </c>
      <c r="E200" s="155">
        <v>4</v>
      </c>
      <c r="G200" s="164">
        <v>328</v>
      </c>
      <c r="H200" s="165" t="s">
        <v>1173</v>
      </c>
      <c r="I200" s="164" t="s">
        <v>67</v>
      </c>
      <c r="J200" s="164" t="s">
        <v>1850</v>
      </c>
      <c r="K200" s="164" t="s">
        <v>864</v>
      </c>
      <c r="L200" s="157">
        <v>22</v>
      </c>
      <c r="M200" s="166">
        <v>3.346759259259259E-3</v>
      </c>
      <c r="N200" s="166">
        <v>1.6733796296296293E-3</v>
      </c>
      <c r="O200" s="166">
        <v>1.1172800925925929E-3</v>
      </c>
      <c r="P200" s="157">
        <v>2</v>
      </c>
      <c r="Q200" s="166">
        <v>1.2945648148148147E-2</v>
      </c>
      <c r="R200" s="159">
        <v>32.185848240149348</v>
      </c>
      <c r="S200" s="166">
        <v>3.2796296296296393E-4</v>
      </c>
      <c r="T200" s="157">
        <v>8</v>
      </c>
      <c r="U200" s="166">
        <v>7.7478472222222219E-3</v>
      </c>
      <c r="V200" s="166">
        <v>3.0991388888888887E-3</v>
      </c>
      <c r="W200" s="160">
        <v>2.5485497685185186E-2</v>
      </c>
      <c r="X200" s="111">
        <f t="shared" si="8"/>
        <v>633</v>
      </c>
      <c r="Y200" s="25"/>
      <c r="Z200" s="25" t="str">
        <f t="shared" si="9"/>
        <v>Marco Rosello</v>
      </c>
    </row>
    <row r="201" spans="1:26" x14ac:dyDescent="0.25">
      <c r="A201" s="164" t="s">
        <v>1201</v>
      </c>
      <c r="B201" s="164" t="s">
        <v>1202</v>
      </c>
      <c r="C201" s="149">
        <v>28767</v>
      </c>
      <c r="D201" s="164">
        <v>12</v>
      </c>
      <c r="E201" s="155">
        <v>5</v>
      </c>
      <c r="G201" s="164">
        <v>321</v>
      </c>
      <c r="H201" s="165" t="s">
        <v>1173</v>
      </c>
      <c r="I201" s="164" t="s">
        <v>67</v>
      </c>
      <c r="J201" s="164" t="s">
        <v>106</v>
      </c>
      <c r="K201" s="164" t="s">
        <v>710</v>
      </c>
      <c r="L201" s="157">
        <v>18</v>
      </c>
      <c r="M201" s="166">
        <v>3.2355324074074075E-3</v>
      </c>
      <c r="N201" s="166">
        <v>1.6177662037037035E-3</v>
      </c>
      <c r="O201" s="166">
        <v>6.705671296296299E-4</v>
      </c>
      <c r="P201" s="157">
        <v>11</v>
      </c>
      <c r="Q201" s="166">
        <v>1.3601805555555556E-2</v>
      </c>
      <c r="R201" s="159">
        <v>30.633187995874728</v>
      </c>
      <c r="S201" s="166">
        <v>2.02858796296293E-4</v>
      </c>
      <c r="T201" s="157">
        <v>14</v>
      </c>
      <c r="U201" s="166">
        <v>7.9222222222222194E-3</v>
      </c>
      <c r="V201" s="166">
        <v>3.1688888888888878E-3</v>
      </c>
      <c r="W201" s="160">
        <v>2.5632986111111106E-2</v>
      </c>
      <c r="X201" s="111">
        <f t="shared" si="8"/>
        <v>629</v>
      </c>
      <c r="Y201" s="25"/>
      <c r="Z201" s="25" t="str">
        <f t="shared" si="9"/>
        <v>Irmantas Kubilius</v>
      </c>
    </row>
    <row r="202" spans="1:26" x14ac:dyDescent="0.25">
      <c r="A202" s="164" t="s">
        <v>1196</v>
      </c>
      <c r="B202" s="164" t="s">
        <v>1197</v>
      </c>
      <c r="C202" s="149">
        <v>38211</v>
      </c>
      <c r="D202" s="164">
        <v>13</v>
      </c>
      <c r="E202" s="155">
        <v>2</v>
      </c>
      <c r="G202" s="164">
        <v>305</v>
      </c>
      <c r="H202" s="165" t="s">
        <v>1182</v>
      </c>
      <c r="I202" s="164" t="s">
        <v>67</v>
      </c>
      <c r="J202" s="164" t="s">
        <v>32</v>
      </c>
      <c r="K202" s="164" t="s">
        <v>31</v>
      </c>
      <c r="L202" s="157">
        <v>9</v>
      </c>
      <c r="M202" s="166">
        <v>2.5104166666666669E-3</v>
      </c>
      <c r="N202" s="166">
        <v>1.2552083333333334E-3</v>
      </c>
      <c r="O202" s="166">
        <v>4.0575231481481495E-4</v>
      </c>
      <c r="P202" s="157">
        <v>13</v>
      </c>
      <c r="Q202" s="166">
        <v>1.4363113425925925E-2</v>
      </c>
      <c r="R202" s="159">
        <v>29.009494968867173</v>
      </c>
      <c r="S202" s="166">
        <v>3.153935185185204E-4</v>
      </c>
      <c r="T202" s="157">
        <v>15</v>
      </c>
      <c r="U202" s="166">
        <v>8.0403587962962972E-3</v>
      </c>
      <c r="V202" s="166">
        <v>3.2161435185185188E-3</v>
      </c>
      <c r="W202" s="160">
        <v>2.5635034722222224E-2</v>
      </c>
      <c r="X202" s="111">
        <f t="shared" si="8"/>
        <v>629</v>
      </c>
      <c r="Y202" s="25"/>
      <c r="Z202" s="25" t="str">
        <f t="shared" si="9"/>
        <v>Pijus Dapkus</v>
      </c>
    </row>
    <row r="203" spans="1:26" x14ac:dyDescent="0.25">
      <c r="A203" s="164" t="s">
        <v>1011</v>
      </c>
      <c r="B203" s="164" t="s">
        <v>1083</v>
      </c>
      <c r="C203" s="149">
        <v>37098</v>
      </c>
      <c r="D203" s="164">
        <v>14</v>
      </c>
      <c r="E203" s="155">
        <v>5</v>
      </c>
      <c r="G203" s="164">
        <v>318</v>
      </c>
      <c r="H203" s="165" t="s">
        <v>1186</v>
      </c>
      <c r="I203" s="164" t="s">
        <v>67</v>
      </c>
      <c r="J203" s="164" t="s">
        <v>32</v>
      </c>
      <c r="K203" s="164" t="s">
        <v>31</v>
      </c>
      <c r="L203" s="157">
        <v>13</v>
      </c>
      <c r="M203" s="166">
        <v>2.8530439814814811E-3</v>
      </c>
      <c r="N203" s="166">
        <v>1.4265219907407406E-3</v>
      </c>
      <c r="O203" s="166">
        <v>3.7608796296296348E-4</v>
      </c>
      <c r="P203" s="157">
        <v>5</v>
      </c>
      <c r="Q203" s="166">
        <v>1.3202662037037039E-2</v>
      </c>
      <c r="R203" s="159">
        <v>31.559292019882349</v>
      </c>
      <c r="S203" s="166">
        <v>3.0243055555555232E-4</v>
      </c>
      <c r="T203" s="157">
        <v>28</v>
      </c>
      <c r="U203" s="166">
        <v>9.4512731481481496E-3</v>
      </c>
      <c r="V203" s="166">
        <v>3.7805092592592599E-3</v>
      </c>
      <c r="W203" s="160">
        <v>2.6185497685185185E-2</v>
      </c>
      <c r="X203" s="111">
        <f t="shared" si="8"/>
        <v>616</v>
      </c>
      <c r="Y203" s="25"/>
      <c r="Z203" s="25" t="str">
        <f t="shared" si="9"/>
        <v>Dainius Kanaporis</v>
      </c>
    </row>
    <row r="204" spans="1:26" x14ac:dyDescent="0.25">
      <c r="A204" s="164" t="s">
        <v>1851</v>
      </c>
      <c r="B204" s="164" t="s">
        <v>1852</v>
      </c>
      <c r="C204" s="149">
        <v>29322</v>
      </c>
      <c r="D204" s="164">
        <v>15</v>
      </c>
      <c r="E204" s="155">
        <v>6</v>
      </c>
      <c r="G204" s="164">
        <v>322</v>
      </c>
      <c r="H204" s="165" t="s">
        <v>1173</v>
      </c>
      <c r="I204" s="164" t="s">
        <v>67</v>
      </c>
      <c r="J204" s="164" t="s">
        <v>1853</v>
      </c>
      <c r="K204" s="164" t="s">
        <v>864</v>
      </c>
      <c r="L204" s="157">
        <v>23</v>
      </c>
      <c r="M204" s="166">
        <v>3.3614236111111106E-3</v>
      </c>
      <c r="N204" s="166">
        <v>1.6807118055555553E-3</v>
      </c>
      <c r="O204" s="166">
        <v>8.5119212962963013E-4</v>
      </c>
      <c r="P204" s="157">
        <v>10</v>
      </c>
      <c r="Q204" s="166">
        <v>1.3597881944444444E-2</v>
      </c>
      <c r="R204" s="159">
        <v>30.64202707223092</v>
      </c>
      <c r="S204" s="166">
        <v>5.3965277777777779E-4</v>
      </c>
      <c r="T204" s="157">
        <v>16</v>
      </c>
      <c r="U204" s="166">
        <v>8.1513194444444471E-3</v>
      </c>
      <c r="V204" s="166">
        <v>3.2605277777777789E-3</v>
      </c>
      <c r="W204" s="160">
        <v>2.6501469907407409E-2</v>
      </c>
      <c r="X204" s="111">
        <f t="shared" si="8"/>
        <v>608</v>
      </c>
      <c r="Y204" s="25"/>
      <c r="Z204" s="25" t="str">
        <f t="shared" si="9"/>
        <v>Viktoras Laucius</v>
      </c>
    </row>
    <row r="205" spans="1:26" x14ac:dyDescent="0.25">
      <c r="A205" s="164" t="s">
        <v>1013</v>
      </c>
      <c r="B205" s="164" t="s">
        <v>1854</v>
      </c>
      <c r="C205" s="149">
        <v>30417</v>
      </c>
      <c r="D205" s="164">
        <v>16</v>
      </c>
      <c r="E205" s="155">
        <v>7</v>
      </c>
      <c r="G205" s="164">
        <v>316</v>
      </c>
      <c r="H205" s="165" t="s">
        <v>1173</v>
      </c>
      <c r="I205" s="164" t="s">
        <v>67</v>
      </c>
      <c r="J205" s="164" t="s">
        <v>8</v>
      </c>
      <c r="K205" s="164" t="s">
        <v>864</v>
      </c>
      <c r="L205" s="157">
        <v>21</v>
      </c>
      <c r="M205" s="166">
        <v>3.3372685185185189E-3</v>
      </c>
      <c r="N205" s="166">
        <v>1.6686342592592597E-3</v>
      </c>
      <c r="O205" s="166">
        <v>6.9228009259259243E-4</v>
      </c>
      <c r="P205" s="157">
        <v>8</v>
      </c>
      <c r="Q205" s="166">
        <v>1.3459305555555558E-2</v>
      </c>
      <c r="R205" s="159">
        <v>30.957515968918649</v>
      </c>
      <c r="S205" s="166">
        <v>4.9752314814814624E-4</v>
      </c>
      <c r="T205" s="157">
        <v>20</v>
      </c>
      <c r="U205" s="166">
        <v>8.6247800925925953E-3</v>
      </c>
      <c r="V205" s="166">
        <v>3.4499120370370382E-3</v>
      </c>
      <c r="W205" s="160">
        <v>2.661115740740741E-2</v>
      </c>
      <c r="X205" s="111">
        <f t="shared" si="8"/>
        <v>606</v>
      </c>
      <c r="Y205" s="25"/>
      <c r="Z205" s="25" t="str">
        <f t="shared" si="9"/>
        <v>Mantas Jasaitis</v>
      </c>
    </row>
    <row r="206" spans="1:26" x14ac:dyDescent="0.25">
      <c r="A206" s="164" t="s">
        <v>1192</v>
      </c>
      <c r="B206" s="164" t="s">
        <v>1193</v>
      </c>
      <c r="C206" s="149">
        <v>38153</v>
      </c>
      <c r="D206" s="164">
        <v>17</v>
      </c>
      <c r="E206" s="155">
        <v>2</v>
      </c>
      <c r="G206" s="164">
        <v>330</v>
      </c>
      <c r="H206" s="165" t="s">
        <v>1195</v>
      </c>
      <c r="I206" s="164" t="s">
        <v>71</v>
      </c>
      <c r="J206" s="164" t="s">
        <v>32</v>
      </c>
      <c r="K206" s="164" t="s">
        <v>31</v>
      </c>
      <c r="L206" s="157">
        <v>6</v>
      </c>
      <c r="M206" s="166">
        <v>2.3140393518518518E-3</v>
      </c>
      <c r="N206" s="166">
        <v>1.1570196759259259E-3</v>
      </c>
      <c r="O206" s="166">
        <v>3.5486111111111135E-4</v>
      </c>
      <c r="P206" s="157">
        <v>27</v>
      </c>
      <c r="Q206" s="166">
        <v>1.6325740740740738E-2</v>
      </c>
      <c r="R206" s="159">
        <v>25.522068081534506</v>
      </c>
      <c r="S206" s="166">
        <v>2.3278935185185382E-4</v>
      </c>
      <c r="T206" s="157">
        <v>12</v>
      </c>
      <c r="U206" s="166">
        <v>7.8708680555555528E-3</v>
      </c>
      <c r="V206" s="166">
        <v>3.1483472222222212E-3</v>
      </c>
      <c r="W206" s="160">
        <v>2.7098298611111109E-2</v>
      </c>
      <c r="X206" s="111">
        <f t="shared" si="8"/>
        <v>595</v>
      </c>
      <c r="Y206" s="25"/>
      <c r="Z206" s="25" t="str">
        <f t="shared" si="9"/>
        <v>Brigita Šniukštaitė</v>
      </c>
    </row>
    <row r="207" spans="1:26" x14ac:dyDescent="0.25">
      <c r="A207" s="164" t="s">
        <v>1357</v>
      </c>
      <c r="B207" s="164" t="s">
        <v>1358</v>
      </c>
      <c r="C207" s="149">
        <v>37443</v>
      </c>
      <c r="D207" s="164">
        <v>18</v>
      </c>
      <c r="E207" s="155">
        <v>6</v>
      </c>
      <c r="G207" s="164">
        <v>307</v>
      </c>
      <c r="H207" s="165" t="s">
        <v>1186</v>
      </c>
      <c r="I207" s="164" t="s">
        <v>67</v>
      </c>
      <c r="J207" s="164" t="s">
        <v>17</v>
      </c>
      <c r="K207" s="164" t="s">
        <v>864</v>
      </c>
      <c r="L207" s="157">
        <v>10</v>
      </c>
      <c r="M207" s="166">
        <v>2.577974537037037E-3</v>
      </c>
      <c r="N207" s="166">
        <v>1.2889872685185185E-3</v>
      </c>
      <c r="O207" s="166">
        <v>6.0659722222222278E-4</v>
      </c>
      <c r="P207" s="157">
        <v>21</v>
      </c>
      <c r="Q207" s="166">
        <v>1.5302777777777776E-2</v>
      </c>
      <c r="R207" s="159">
        <v>27.228172082047561</v>
      </c>
      <c r="S207" s="166">
        <v>3.2615740740740695E-4</v>
      </c>
      <c r="T207" s="157">
        <v>19</v>
      </c>
      <c r="U207" s="166">
        <v>8.4910069444444486E-3</v>
      </c>
      <c r="V207" s="166">
        <v>3.3964027777777794E-3</v>
      </c>
      <c r="W207" s="160">
        <v>2.7304513888888892E-2</v>
      </c>
      <c r="X207" s="111">
        <f t="shared" si="8"/>
        <v>591</v>
      </c>
      <c r="Y207" s="25"/>
      <c r="Z207" s="25" t="str">
        <f t="shared" si="9"/>
        <v>Augustas Ganelinas</v>
      </c>
    </row>
    <row r="208" spans="1:26" x14ac:dyDescent="0.25">
      <c r="A208" s="164" t="s">
        <v>1216</v>
      </c>
      <c r="B208" s="164" t="s">
        <v>1217</v>
      </c>
      <c r="C208" s="149">
        <v>38484</v>
      </c>
      <c r="D208" s="164">
        <v>19</v>
      </c>
      <c r="E208" s="155">
        <v>3</v>
      </c>
      <c r="G208" s="164">
        <v>301</v>
      </c>
      <c r="H208" s="165" t="s">
        <v>1195</v>
      </c>
      <c r="I208" s="164" t="s">
        <v>71</v>
      </c>
      <c r="J208" s="164" t="s">
        <v>32</v>
      </c>
      <c r="K208" s="164" t="s">
        <v>31</v>
      </c>
      <c r="L208" s="157">
        <v>4</v>
      </c>
      <c r="M208" s="166">
        <v>2.245138888888889E-3</v>
      </c>
      <c r="N208" s="166">
        <v>1.1225694444444445E-3</v>
      </c>
      <c r="O208" s="166">
        <v>3.1709490740740743E-4</v>
      </c>
      <c r="P208" s="157">
        <v>19</v>
      </c>
      <c r="Q208" s="166">
        <v>1.5066967592592594E-2</v>
      </c>
      <c r="R208" s="159">
        <v>27.654314918120182</v>
      </c>
      <c r="S208" s="166">
        <v>4.0601851851851736E-4</v>
      </c>
      <c r="T208" s="157">
        <v>26</v>
      </c>
      <c r="U208" s="166">
        <v>9.3170138888888886E-3</v>
      </c>
      <c r="V208" s="166">
        <v>3.7268055555555553E-3</v>
      </c>
      <c r="W208" s="160">
        <v>2.7352233796296296E-2</v>
      </c>
      <c r="X208" s="111">
        <f t="shared" si="8"/>
        <v>590</v>
      </c>
      <c r="Y208" s="25"/>
      <c r="Z208" s="25" t="str">
        <f t="shared" si="9"/>
        <v>Deimantė Barzdenytė</v>
      </c>
    </row>
    <row r="209" spans="1:26" x14ac:dyDescent="0.25">
      <c r="A209" s="164" t="s">
        <v>938</v>
      </c>
      <c r="B209" s="164" t="s">
        <v>1685</v>
      </c>
      <c r="C209" s="149">
        <v>29706</v>
      </c>
      <c r="D209" s="164">
        <v>20</v>
      </c>
      <c r="E209" s="155">
        <v>8</v>
      </c>
      <c r="G209" s="164">
        <v>331</v>
      </c>
      <c r="H209" s="165" t="s">
        <v>1173</v>
      </c>
      <c r="I209" s="164" t="s">
        <v>67</v>
      </c>
      <c r="J209" s="164" t="s">
        <v>1855</v>
      </c>
      <c r="K209" s="164" t="s">
        <v>710</v>
      </c>
      <c r="L209" s="157">
        <v>14</v>
      </c>
      <c r="M209" s="166">
        <v>2.9406597222222217E-3</v>
      </c>
      <c r="N209" s="166">
        <v>1.4703298611111108E-3</v>
      </c>
      <c r="O209" s="166">
        <v>9.8106481481481525E-4</v>
      </c>
      <c r="P209" s="157">
        <v>18</v>
      </c>
      <c r="Q209" s="166">
        <v>1.4614537037037037E-2</v>
      </c>
      <c r="R209" s="159">
        <v>28.510425312189156</v>
      </c>
      <c r="S209" s="166">
        <v>2.7314814814814736E-4</v>
      </c>
      <c r="T209" s="157">
        <v>25</v>
      </c>
      <c r="U209" s="166">
        <v>9.1603587962962932E-3</v>
      </c>
      <c r="V209" s="166">
        <v>3.6641435185185171E-3</v>
      </c>
      <c r="W209" s="160">
        <v>2.7969768518518515E-2</v>
      </c>
      <c r="X209" s="111">
        <f t="shared" si="8"/>
        <v>577</v>
      </c>
      <c r="Y209" s="25"/>
      <c r="Z209" s="25" t="str">
        <f t="shared" si="9"/>
        <v>Rolandas Urbanavičius</v>
      </c>
    </row>
    <row r="210" spans="1:26" x14ac:dyDescent="0.25">
      <c r="A210" s="164" t="s">
        <v>981</v>
      </c>
      <c r="B210" s="164" t="s">
        <v>1225</v>
      </c>
      <c r="C210" s="149">
        <v>30931</v>
      </c>
      <c r="D210" s="164">
        <v>21</v>
      </c>
      <c r="E210" s="155">
        <v>9</v>
      </c>
      <c r="G210" s="164">
        <v>317</v>
      </c>
      <c r="H210" s="165" t="s">
        <v>1173</v>
      </c>
      <c r="I210" s="164" t="s">
        <v>67</v>
      </c>
      <c r="J210" s="164" t="s">
        <v>8</v>
      </c>
      <c r="K210" s="164" t="s">
        <v>710</v>
      </c>
      <c r="L210" s="157">
        <v>25</v>
      </c>
      <c r="M210" s="166">
        <v>3.7094560185185186E-3</v>
      </c>
      <c r="N210" s="166">
        <v>1.8547280092592593E-3</v>
      </c>
      <c r="O210" s="166">
        <v>1.035219907407407E-3</v>
      </c>
      <c r="P210" s="157">
        <v>22</v>
      </c>
      <c r="Q210" s="166">
        <v>1.5376076388888889E-2</v>
      </c>
      <c r="R210" s="159">
        <v>27.098373871747913</v>
      </c>
      <c r="S210" s="166">
        <v>2.3028935185185131E-4</v>
      </c>
      <c r="T210" s="157">
        <v>7</v>
      </c>
      <c r="U210" s="166">
        <v>7.7029745370370412E-3</v>
      </c>
      <c r="V210" s="166">
        <v>3.0811898148148166E-3</v>
      </c>
      <c r="W210" s="160">
        <v>2.8054016203703708E-2</v>
      </c>
      <c r="X210" s="111">
        <f t="shared" si="8"/>
        <v>575</v>
      </c>
      <c r="Y210" s="25"/>
      <c r="Z210" s="25" t="str">
        <f t="shared" si="9"/>
        <v>Linas Jocius</v>
      </c>
    </row>
    <row r="211" spans="1:26" x14ac:dyDescent="0.25">
      <c r="A211" s="164" t="s">
        <v>1227</v>
      </c>
      <c r="B211" s="164" t="s">
        <v>1228</v>
      </c>
      <c r="C211" s="149">
        <v>29281</v>
      </c>
      <c r="D211" s="164">
        <v>22</v>
      </c>
      <c r="E211" s="155">
        <v>10</v>
      </c>
      <c r="G211" s="164">
        <v>309</v>
      </c>
      <c r="H211" s="165" t="s">
        <v>1173</v>
      </c>
      <c r="I211" s="164" t="s">
        <v>67</v>
      </c>
      <c r="J211" s="164" t="s">
        <v>8</v>
      </c>
      <c r="K211" s="164" t="s">
        <v>710</v>
      </c>
      <c r="L211" s="157">
        <v>28</v>
      </c>
      <c r="M211" s="166">
        <v>3.9126157407407399E-3</v>
      </c>
      <c r="N211" s="166">
        <v>1.95630787037037E-3</v>
      </c>
      <c r="O211" s="166">
        <v>1.0060185185185189E-3</v>
      </c>
      <c r="P211" s="157">
        <v>17</v>
      </c>
      <c r="Q211" s="166">
        <v>1.4563854166666668E-2</v>
      </c>
      <c r="R211" s="159">
        <v>28.609642880132746</v>
      </c>
      <c r="S211" s="166">
        <v>3.4636574074074084E-4</v>
      </c>
      <c r="T211" s="157">
        <v>29</v>
      </c>
      <c r="U211" s="166">
        <v>9.5637731481481511E-3</v>
      </c>
      <c r="V211" s="166">
        <v>3.8255092592592603E-3</v>
      </c>
      <c r="W211" s="160">
        <v>2.9392627314814818E-2</v>
      </c>
      <c r="X211" s="111">
        <f t="shared" si="8"/>
        <v>549</v>
      </c>
      <c r="Y211" s="25"/>
      <c r="Z211" s="25" t="str">
        <f t="shared" si="9"/>
        <v>Romualdas Griskevicius</v>
      </c>
    </row>
    <row r="212" spans="1:26" x14ac:dyDescent="0.25">
      <c r="A212" s="164" t="s">
        <v>1856</v>
      </c>
      <c r="B212" s="164" t="s">
        <v>1857</v>
      </c>
      <c r="C212" s="149">
        <v>13224</v>
      </c>
      <c r="D212" s="164">
        <v>23</v>
      </c>
      <c r="E212" s="155">
        <v>7</v>
      </c>
      <c r="G212" s="164">
        <v>337</v>
      </c>
      <c r="H212" s="165" t="s">
        <v>1186</v>
      </c>
      <c r="I212" s="164" t="s">
        <v>67</v>
      </c>
      <c r="J212" s="164" t="s">
        <v>166</v>
      </c>
      <c r="K212" s="164" t="s">
        <v>864</v>
      </c>
      <c r="L212" s="157">
        <v>27</v>
      </c>
      <c r="M212" s="166">
        <v>3.9101851851851849E-3</v>
      </c>
      <c r="N212" s="166">
        <v>1.9550925925925925E-3</v>
      </c>
      <c r="O212" s="166">
        <v>7.7172453703703691E-4</v>
      </c>
      <c r="P212" s="157">
        <v>28</v>
      </c>
      <c r="Q212" s="166">
        <v>1.6328125000000002E-2</v>
      </c>
      <c r="R212" s="159">
        <v>25.518341307814985</v>
      </c>
      <c r="S212" s="166">
        <v>3.0995370370370465E-4</v>
      </c>
      <c r="T212" s="157">
        <v>17</v>
      </c>
      <c r="U212" s="166">
        <v>8.2722569444444449E-3</v>
      </c>
      <c r="V212" s="166">
        <v>3.3089027777777778E-3</v>
      </c>
      <c r="W212" s="160">
        <v>2.9592245370370373E-2</v>
      </c>
      <c r="X212" s="111">
        <f t="shared" si="8"/>
        <v>545</v>
      </c>
      <c r="Y212" s="25"/>
      <c r="Z212" s="25" t="str">
        <f t="shared" si="9"/>
        <v>Kostas Gusevas</v>
      </c>
    </row>
    <row r="213" spans="1:26" x14ac:dyDescent="0.25">
      <c r="A213" s="164" t="s">
        <v>1637</v>
      </c>
      <c r="B213" s="164" t="s">
        <v>1005</v>
      </c>
      <c r="C213" s="149">
        <v>13292</v>
      </c>
      <c r="D213" s="164">
        <v>24</v>
      </c>
      <c r="E213" s="155">
        <v>8</v>
      </c>
      <c r="G213" s="164">
        <v>333</v>
      </c>
      <c r="H213" s="165" t="s">
        <v>1186</v>
      </c>
      <c r="I213" s="164" t="s">
        <v>67</v>
      </c>
      <c r="J213" s="164" t="s">
        <v>166</v>
      </c>
      <c r="K213" s="164" t="s">
        <v>864</v>
      </c>
      <c r="L213" s="157">
        <v>15</v>
      </c>
      <c r="M213" s="166">
        <v>3.1633912037037043E-3</v>
      </c>
      <c r="N213" s="166">
        <v>1.5816956018518524E-3</v>
      </c>
      <c r="O213" s="166">
        <v>1.0990277777777765E-3</v>
      </c>
      <c r="P213" s="157">
        <v>30</v>
      </c>
      <c r="Q213" s="166">
        <v>1.6508530092592594E-2</v>
      </c>
      <c r="R213" s="159">
        <v>25.239477066079054</v>
      </c>
      <c r="S213" s="166">
        <v>1.670949074074092E-4</v>
      </c>
      <c r="T213" s="157">
        <v>22</v>
      </c>
      <c r="U213" s="166">
        <v>9.0493749999999984E-3</v>
      </c>
      <c r="V213" s="166">
        <v>3.6197499999999993E-3</v>
      </c>
      <c r="W213" s="160">
        <v>2.9987418981481481E-2</v>
      </c>
      <c r="X213" s="111">
        <f t="shared" si="8"/>
        <v>538</v>
      </c>
      <c r="Y213" s="25"/>
      <c r="Z213" s="25" t="str">
        <f t="shared" si="9"/>
        <v>Dovydas Kavaliauskas</v>
      </c>
    </row>
    <row r="214" spans="1:26" x14ac:dyDescent="0.25">
      <c r="A214" s="164" t="s">
        <v>903</v>
      </c>
      <c r="B214" s="164" t="s">
        <v>1020</v>
      </c>
      <c r="C214" s="149">
        <v>38859</v>
      </c>
      <c r="D214" s="164">
        <v>25</v>
      </c>
      <c r="E214" s="155">
        <v>3</v>
      </c>
      <c r="G214" s="164">
        <v>325</v>
      </c>
      <c r="H214" s="165" t="s">
        <v>1182</v>
      </c>
      <c r="I214" s="164" t="s">
        <v>67</v>
      </c>
      <c r="J214" s="164" t="s">
        <v>32</v>
      </c>
      <c r="K214" s="164" t="s">
        <v>31</v>
      </c>
      <c r="L214" s="157">
        <v>24</v>
      </c>
      <c r="M214" s="166">
        <v>3.3765856481481481E-3</v>
      </c>
      <c r="N214" s="166">
        <v>1.688292824074074E-3</v>
      </c>
      <c r="O214" s="166">
        <v>5.9841435185185214E-4</v>
      </c>
      <c r="P214" s="157">
        <v>29</v>
      </c>
      <c r="Q214" s="166">
        <v>1.6387349537037039E-2</v>
      </c>
      <c r="R214" s="159">
        <v>25.426117001102501</v>
      </c>
      <c r="S214" s="166">
        <v>2.664699074074045E-4</v>
      </c>
      <c r="T214" s="157">
        <v>27</v>
      </c>
      <c r="U214" s="166">
        <v>9.417557870370373E-3</v>
      </c>
      <c r="V214" s="166">
        <v>3.7670231481481491E-3</v>
      </c>
      <c r="W214" s="160">
        <v>3.0046377314814816E-2</v>
      </c>
      <c r="X214" s="111">
        <f t="shared" si="8"/>
        <v>537</v>
      </c>
      <c r="Y214" s="25"/>
      <c r="Z214" s="25" t="str">
        <f t="shared" si="9"/>
        <v>Domas Prokopavičius</v>
      </c>
    </row>
    <row r="215" spans="1:26" x14ac:dyDescent="0.25">
      <c r="A215" s="164" t="s">
        <v>1142</v>
      </c>
      <c r="B215" s="164" t="s">
        <v>1085</v>
      </c>
      <c r="C215" s="149">
        <v>35878</v>
      </c>
      <c r="D215" s="164">
        <v>26</v>
      </c>
      <c r="E215" s="155">
        <v>1</v>
      </c>
      <c r="G215" s="164">
        <v>306</v>
      </c>
      <c r="H215" s="165" t="s">
        <v>1214</v>
      </c>
      <c r="I215" s="164" t="s">
        <v>71</v>
      </c>
      <c r="J215" s="164" t="s">
        <v>32</v>
      </c>
      <c r="K215" s="164" t="s">
        <v>31</v>
      </c>
      <c r="L215" s="157">
        <v>20</v>
      </c>
      <c r="M215" s="166">
        <v>3.3275115740740734E-3</v>
      </c>
      <c r="N215" s="166">
        <v>1.6637557870370365E-3</v>
      </c>
      <c r="O215" s="166">
        <v>6.6643518518518527E-4</v>
      </c>
      <c r="P215" s="157">
        <v>26</v>
      </c>
      <c r="Q215" s="166">
        <v>1.5874537037037038E-2</v>
      </c>
      <c r="R215" s="159">
        <v>26.247484616057626</v>
      </c>
      <c r="S215" s="166">
        <v>4.437499999999997E-4</v>
      </c>
      <c r="T215" s="157">
        <v>30</v>
      </c>
      <c r="U215" s="166">
        <v>9.7365277777777814E-3</v>
      </c>
      <c r="V215" s="166">
        <v>3.8946111111111126E-3</v>
      </c>
      <c r="W215" s="160">
        <v>3.0048761574074077E-2</v>
      </c>
      <c r="X215" s="111">
        <f t="shared" si="8"/>
        <v>537</v>
      </c>
      <c r="Y215" s="25"/>
      <c r="Z215" s="25" t="str">
        <f t="shared" si="9"/>
        <v>Kotryna Daraškevičiūtė</v>
      </c>
    </row>
    <row r="216" spans="1:26" x14ac:dyDescent="0.25">
      <c r="A216" s="164" t="s">
        <v>1858</v>
      </c>
      <c r="B216" s="164" t="s">
        <v>1859</v>
      </c>
      <c r="C216" s="149">
        <v>31206</v>
      </c>
      <c r="D216" s="164">
        <v>27</v>
      </c>
      <c r="E216" s="155">
        <v>2</v>
      </c>
      <c r="G216" s="164">
        <v>313</v>
      </c>
      <c r="H216" s="165" t="s">
        <v>1214</v>
      </c>
      <c r="I216" s="164" t="s">
        <v>71</v>
      </c>
      <c r="J216" s="164" t="s">
        <v>8</v>
      </c>
      <c r="K216" s="164" t="s">
        <v>710</v>
      </c>
      <c r="L216" s="157">
        <v>26</v>
      </c>
      <c r="M216" s="166">
        <v>3.7444444444444448E-3</v>
      </c>
      <c r="N216" s="166">
        <v>1.8722222222222224E-3</v>
      </c>
      <c r="O216" s="166">
        <v>1.1863425925925926E-3</v>
      </c>
      <c r="P216" s="157">
        <v>24</v>
      </c>
      <c r="Q216" s="166">
        <v>1.5578587962962962E-2</v>
      </c>
      <c r="R216" s="159">
        <v>26.746112526838981</v>
      </c>
      <c r="S216" s="166">
        <v>8.5158564814814819E-4</v>
      </c>
      <c r="T216" s="157">
        <v>24</v>
      </c>
      <c r="U216" s="166">
        <v>9.1496527777777774E-3</v>
      </c>
      <c r="V216" s="166">
        <v>3.6598611111111111E-3</v>
      </c>
      <c r="W216" s="160">
        <v>3.0510613425925925E-2</v>
      </c>
      <c r="X216" s="111">
        <f t="shared" si="8"/>
        <v>529</v>
      </c>
      <c r="Y216" s="25"/>
      <c r="Z216" s="25" t="str">
        <f t="shared" si="9"/>
        <v>Liudmila Iniakina</v>
      </c>
    </row>
    <row r="217" spans="1:26" x14ac:dyDescent="0.25">
      <c r="A217" s="164" t="s">
        <v>1106</v>
      </c>
      <c r="B217" s="164" t="s">
        <v>1860</v>
      </c>
      <c r="C217" s="149">
        <v>28376</v>
      </c>
      <c r="D217" s="164">
        <v>28</v>
      </c>
      <c r="E217" s="155">
        <v>11</v>
      </c>
      <c r="G217" s="164">
        <v>332</v>
      </c>
      <c r="H217" s="165" t="s">
        <v>1173</v>
      </c>
      <c r="I217" s="164" t="s">
        <v>67</v>
      </c>
      <c r="J217" s="164" t="s">
        <v>166</v>
      </c>
      <c r="K217" s="164" t="s">
        <v>864</v>
      </c>
      <c r="L217" s="157">
        <v>30</v>
      </c>
      <c r="M217" s="166">
        <v>4.0767361111111108E-3</v>
      </c>
      <c r="N217" s="166">
        <v>2.0383680555555554E-3</v>
      </c>
      <c r="O217" s="166">
        <v>1.6239236111111116E-3</v>
      </c>
      <c r="P217" s="157">
        <v>31</v>
      </c>
      <c r="Q217" s="166">
        <v>1.6528043981481475E-2</v>
      </c>
      <c r="R217" s="159">
        <v>25.209677995382435</v>
      </c>
      <c r="S217" s="166">
        <v>2.0104166666667228E-4</v>
      </c>
      <c r="T217" s="157">
        <v>18</v>
      </c>
      <c r="U217" s="166">
        <v>8.4748495370370359E-3</v>
      </c>
      <c r="V217" s="166">
        <v>3.3899398148148144E-3</v>
      </c>
      <c r="W217" s="160">
        <v>3.0904594907407407E-2</v>
      </c>
      <c r="X217" s="111">
        <f t="shared" si="8"/>
        <v>522</v>
      </c>
      <c r="Y217" s="25"/>
      <c r="Z217" s="25" t="str">
        <f t="shared" si="9"/>
        <v>Olegas Pauliukovas</v>
      </c>
    </row>
    <row r="218" spans="1:26" x14ac:dyDescent="0.25">
      <c r="A218" s="164" t="s">
        <v>1011</v>
      </c>
      <c r="B218" s="164" t="s">
        <v>1861</v>
      </c>
      <c r="C218" s="149">
        <v>29580</v>
      </c>
      <c r="D218" s="164">
        <v>29</v>
      </c>
      <c r="E218" s="155">
        <v>12</v>
      </c>
      <c r="G218" s="164">
        <v>339</v>
      </c>
      <c r="H218" s="165" t="s">
        <v>1173</v>
      </c>
      <c r="I218" s="164" t="s">
        <v>67</v>
      </c>
      <c r="J218" s="164" t="s">
        <v>1624</v>
      </c>
      <c r="K218" s="164" t="s">
        <v>864</v>
      </c>
      <c r="L218" s="157">
        <v>29</v>
      </c>
      <c r="M218" s="166">
        <v>4.058831018518518E-3</v>
      </c>
      <c r="N218" s="166">
        <v>2.029415509259259E-3</v>
      </c>
      <c r="O218" s="166">
        <v>1.6364583333333344E-3</v>
      </c>
      <c r="P218" s="157">
        <v>20</v>
      </c>
      <c r="Q218" s="166">
        <v>1.5237893518518515E-2</v>
      </c>
      <c r="R218" s="159">
        <v>27.344111977176787</v>
      </c>
      <c r="S218" s="166">
        <v>1.0427430555555589E-3</v>
      </c>
      <c r="T218" s="157">
        <v>23</v>
      </c>
      <c r="U218" s="166">
        <v>9.0664699074074068E-3</v>
      </c>
      <c r="V218" s="166">
        <v>3.6265879629629625E-3</v>
      </c>
      <c r="W218" s="160">
        <v>3.1042395833333333E-2</v>
      </c>
      <c r="X218" s="111">
        <f t="shared" si="8"/>
        <v>519</v>
      </c>
      <c r="Y218" s="25"/>
      <c r="Z218" s="25" t="str">
        <f t="shared" si="9"/>
        <v>Dainius Vosylius</v>
      </c>
    </row>
    <row r="219" spans="1:26" x14ac:dyDescent="0.25">
      <c r="A219" s="164" t="s">
        <v>1235</v>
      </c>
      <c r="B219" s="164" t="s">
        <v>1236</v>
      </c>
      <c r="C219" s="149">
        <v>34201</v>
      </c>
      <c r="D219" s="164">
        <v>30</v>
      </c>
      <c r="E219" s="155">
        <v>3</v>
      </c>
      <c r="G219" s="164">
        <v>320</v>
      </c>
      <c r="H219" s="165" t="s">
        <v>1214</v>
      </c>
      <c r="I219" s="164" t="s">
        <v>71</v>
      </c>
      <c r="J219" s="164" t="s">
        <v>8</v>
      </c>
      <c r="K219" s="164" t="s">
        <v>872</v>
      </c>
      <c r="L219" s="157">
        <v>37</v>
      </c>
      <c r="M219" s="166">
        <v>4.7785069444444446E-3</v>
      </c>
      <c r="N219" s="166">
        <v>2.3892534722222223E-3</v>
      </c>
      <c r="O219" s="166">
        <v>8.8615740740740755E-4</v>
      </c>
      <c r="P219" s="157">
        <v>23</v>
      </c>
      <c r="Q219" s="166">
        <v>1.5501226851851849E-2</v>
      </c>
      <c r="R219" s="159">
        <v>26.87959286376676</v>
      </c>
      <c r="S219" s="166">
        <v>5.672453703703742E-4</v>
      </c>
      <c r="T219" s="157">
        <v>31</v>
      </c>
      <c r="U219" s="166">
        <v>9.8195601851851881E-3</v>
      </c>
      <c r="V219" s="166">
        <v>3.9278240740740749E-3</v>
      </c>
      <c r="W219" s="160">
        <v>3.1552696759259265E-2</v>
      </c>
      <c r="X219" s="111">
        <f t="shared" si="8"/>
        <v>511</v>
      </c>
      <c r="Y219" s="25"/>
      <c r="Z219" s="25" t="str">
        <f t="shared" si="9"/>
        <v>Neringa Kriščiūnienė</v>
      </c>
    </row>
    <row r="220" spans="1:26" x14ac:dyDescent="0.25">
      <c r="A220" s="164" t="s">
        <v>1862</v>
      </c>
      <c r="B220" s="164" t="s">
        <v>1863</v>
      </c>
      <c r="C220" s="149">
        <v>37100</v>
      </c>
      <c r="D220" s="164">
        <v>31</v>
      </c>
      <c r="E220" s="155">
        <v>9</v>
      </c>
      <c r="G220" s="164">
        <v>335</v>
      </c>
      <c r="H220" s="165" t="s">
        <v>1186</v>
      </c>
      <c r="I220" s="164" t="s">
        <v>67</v>
      </c>
      <c r="J220" s="164" t="s">
        <v>166</v>
      </c>
      <c r="K220" s="164" t="s">
        <v>864</v>
      </c>
      <c r="L220" s="157">
        <v>32</v>
      </c>
      <c r="M220" s="166">
        <v>4.228900462962963E-3</v>
      </c>
      <c r="N220" s="166">
        <v>2.1144502314814815E-3</v>
      </c>
      <c r="O220" s="166">
        <v>1.2369907407407408E-3</v>
      </c>
      <c r="P220" s="157">
        <v>35</v>
      </c>
      <c r="Q220" s="166">
        <v>1.9275E-2</v>
      </c>
      <c r="R220" s="159">
        <v>21.616947686986595</v>
      </c>
      <c r="S220" s="166">
        <v>6.0687499999999631E-4</v>
      </c>
      <c r="T220" s="157">
        <v>21</v>
      </c>
      <c r="U220" s="166">
        <v>8.6958333333333401E-3</v>
      </c>
      <c r="V220" s="166">
        <v>3.4783333333333359E-3</v>
      </c>
      <c r="W220" s="160">
        <v>3.4043599537037041E-2</v>
      </c>
      <c r="X220" s="111">
        <f t="shared" si="8"/>
        <v>474</v>
      </c>
      <c r="Y220" s="25"/>
      <c r="Z220" s="25" t="str">
        <f t="shared" si="9"/>
        <v>Gustas Naujykas</v>
      </c>
    </row>
    <row r="221" spans="1:26" x14ac:dyDescent="0.25">
      <c r="A221" s="164" t="s">
        <v>1864</v>
      </c>
      <c r="B221" s="164" t="s">
        <v>1659</v>
      </c>
      <c r="C221" s="149">
        <v>39300</v>
      </c>
      <c r="D221" s="164">
        <v>32</v>
      </c>
      <c r="E221" s="155">
        <v>4</v>
      </c>
      <c r="G221" s="164">
        <v>336</v>
      </c>
      <c r="H221" s="165" t="s">
        <v>1182</v>
      </c>
      <c r="I221" s="164" t="s">
        <v>67</v>
      </c>
      <c r="J221" s="164" t="s">
        <v>8</v>
      </c>
      <c r="K221" s="164" t="s">
        <v>864</v>
      </c>
      <c r="L221" s="157">
        <v>19</v>
      </c>
      <c r="M221" s="166">
        <v>3.3177430555555551E-3</v>
      </c>
      <c r="N221" s="166">
        <v>1.6588715277777773E-3</v>
      </c>
      <c r="O221" s="166">
        <v>1.2676388888888898E-3</v>
      </c>
      <c r="P221" s="157">
        <v>25</v>
      </c>
      <c r="Q221" s="166">
        <v>1.5727546296296295E-2</v>
      </c>
      <c r="R221" s="159">
        <v>26.492795431464611</v>
      </c>
      <c r="S221" s="166">
        <v>1.2026620370370368E-3</v>
      </c>
      <c r="T221" s="157">
        <v>35</v>
      </c>
      <c r="U221" s="166">
        <v>1.2624143518518521E-2</v>
      </c>
      <c r="V221" s="166">
        <v>5.0496574074074081E-3</v>
      </c>
      <c r="W221" s="160">
        <v>3.4139733796296298E-2</v>
      </c>
      <c r="X221" s="111">
        <f t="shared" si="8"/>
        <v>472</v>
      </c>
      <c r="Y221" s="25"/>
      <c r="Z221" s="25" t="str">
        <f t="shared" si="9"/>
        <v>Vincentas Kybartas</v>
      </c>
    </row>
    <row r="222" spans="1:26" x14ac:dyDescent="0.25">
      <c r="A222" s="164" t="s">
        <v>1865</v>
      </c>
      <c r="B222" s="164" t="s">
        <v>1866</v>
      </c>
      <c r="C222" s="149">
        <v>31726</v>
      </c>
      <c r="D222" s="164">
        <v>33</v>
      </c>
      <c r="E222" s="155">
        <v>4</v>
      </c>
      <c r="G222" s="164">
        <v>304</v>
      </c>
      <c r="H222" s="165" t="s">
        <v>1214</v>
      </c>
      <c r="I222" s="164" t="s">
        <v>71</v>
      </c>
      <c r="J222" s="164" t="s">
        <v>1867</v>
      </c>
      <c r="K222" s="164" t="s">
        <v>710</v>
      </c>
      <c r="L222" s="157">
        <v>33</v>
      </c>
      <c r="M222" s="166">
        <v>4.2698726851851847E-3</v>
      </c>
      <c r="N222" s="166">
        <v>2.1349363425925924E-3</v>
      </c>
      <c r="O222" s="166">
        <v>7.2781250000000016E-4</v>
      </c>
      <c r="P222" s="157">
        <v>34</v>
      </c>
      <c r="Q222" s="166">
        <v>1.8749386574074073E-2</v>
      </c>
      <c r="R222" s="159">
        <v>22.222949269327948</v>
      </c>
      <c r="S222" s="166">
        <v>2.7368055555555826E-4</v>
      </c>
      <c r="T222" s="157">
        <v>33</v>
      </c>
      <c r="U222" s="166">
        <v>1.0471377314814814E-2</v>
      </c>
      <c r="V222" s="166">
        <v>4.1885509259259254E-3</v>
      </c>
      <c r="W222" s="160">
        <v>3.449212962962963E-2</v>
      </c>
      <c r="X222" s="111">
        <f t="shared" si="8"/>
        <v>468</v>
      </c>
      <c r="Y222" s="25"/>
      <c r="Z222" s="25" t="str">
        <f t="shared" si="9"/>
        <v>Ilona Čiužienė</v>
      </c>
    </row>
    <row r="223" spans="1:26" x14ac:dyDescent="0.25">
      <c r="A223" s="164" t="s">
        <v>1868</v>
      </c>
      <c r="B223" s="164" t="s">
        <v>1145</v>
      </c>
      <c r="C223" s="149">
        <v>30192</v>
      </c>
      <c r="D223" s="164">
        <v>34</v>
      </c>
      <c r="E223" s="155">
        <v>5</v>
      </c>
      <c r="G223" s="164">
        <v>323</v>
      </c>
      <c r="H223" s="165" t="s">
        <v>1214</v>
      </c>
      <c r="I223" s="164" t="s">
        <v>71</v>
      </c>
      <c r="J223" s="164" t="s">
        <v>17</v>
      </c>
      <c r="K223" s="164" t="s">
        <v>864</v>
      </c>
      <c r="L223" s="157">
        <v>31</v>
      </c>
      <c r="M223" s="166">
        <v>4.1627314814814817E-3</v>
      </c>
      <c r="N223" s="166">
        <v>2.0813657407407408E-3</v>
      </c>
      <c r="O223" s="166">
        <v>1.2237268518518517E-3</v>
      </c>
      <c r="P223" s="157">
        <v>32</v>
      </c>
      <c r="Q223" s="166">
        <v>1.7341469907407408E-2</v>
      </c>
      <c r="R223" s="159">
        <v>24.027182752754285</v>
      </c>
      <c r="S223" s="166">
        <v>3.5910879629630008E-4</v>
      </c>
      <c r="T223" s="157">
        <v>34</v>
      </c>
      <c r="U223" s="166">
        <v>1.1474884259259254E-2</v>
      </c>
      <c r="V223" s="166">
        <v>4.589953703703702E-3</v>
      </c>
      <c r="W223" s="160">
        <v>3.4561921296296295E-2</v>
      </c>
      <c r="X223" s="111">
        <f t="shared" si="8"/>
        <v>467</v>
      </c>
      <c r="Y223" s="25"/>
      <c r="Z223" s="25" t="str">
        <f t="shared" si="9"/>
        <v>Agnė Mockus</v>
      </c>
    </row>
    <row r="224" spans="1:26" x14ac:dyDescent="0.25">
      <c r="A224" s="164" t="s">
        <v>1869</v>
      </c>
      <c r="B224" s="164" t="s">
        <v>1870</v>
      </c>
      <c r="C224" s="149">
        <v>36974</v>
      </c>
      <c r="D224" s="164">
        <v>35</v>
      </c>
      <c r="E224" s="155">
        <v>10</v>
      </c>
      <c r="G224" s="164">
        <v>334</v>
      </c>
      <c r="H224" s="165" t="s">
        <v>1186</v>
      </c>
      <c r="I224" s="164" t="s">
        <v>67</v>
      </c>
      <c r="J224" s="164" t="s">
        <v>166</v>
      </c>
      <c r="K224" s="164" t="s">
        <v>864</v>
      </c>
      <c r="L224" s="157">
        <v>36</v>
      </c>
      <c r="M224" s="166">
        <v>4.5845717592592596E-3</v>
      </c>
      <c r="N224" s="166">
        <v>2.2922858796296298E-3</v>
      </c>
      <c r="O224" s="166">
        <v>1.0001157407407407E-3</v>
      </c>
      <c r="P224" s="157">
        <v>36</v>
      </c>
      <c r="Q224" s="166">
        <v>1.9642743055555554E-2</v>
      </c>
      <c r="R224" s="159">
        <v>21.212244414550891</v>
      </c>
      <c r="S224" s="166">
        <v>2.8255787037037225E-4</v>
      </c>
      <c r="T224" s="157">
        <v>32</v>
      </c>
      <c r="U224" s="166">
        <v>1.0460613425925924E-2</v>
      </c>
      <c r="V224" s="166">
        <v>4.1842453703703694E-3</v>
      </c>
      <c r="W224" s="160">
        <v>3.5970601851851851E-2</v>
      </c>
      <c r="X224" s="111">
        <f t="shared" si="8"/>
        <v>448</v>
      </c>
      <c r="Y224" s="25"/>
      <c r="Z224" s="25" t="str">
        <f t="shared" si="9"/>
        <v>Vincas Vaitkevičius</v>
      </c>
    </row>
    <row r="225" spans="1:26" x14ac:dyDescent="0.25">
      <c r="A225" s="164" t="s">
        <v>1871</v>
      </c>
      <c r="B225" s="164" t="s">
        <v>1872</v>
      </c>
      <c r="C225" s="149">
        <v>32860</v>
      </c>
      <c r="D225" s="164">
        <v>36</v>
      </c>
      <c r="E225" s="155">
        <v>6</v>
      </c>
      <c r="G225" s="164">
        <v>315</v>
      </c>
      <c r="H225" s="165" t="s">
        <v>1214</v>
      </c>
      <c r="I225" s="164" t="s">
        <v>71</v>
      </c>
      <c r="J225" s="164" t="s">
        <v>78</v>
      </c>
      <c r="K225" s="164" t="s">
        <v>710</v>
      </c>
      <c r="L225" s="157">
        <v>35</v>
      </c>
      <c r="M225" s="166">
        <v>4.5775115740740741E-3</v>
      </c>
      <c r="N225" s="166">
        <v>2.2887557870370371E-3</v>
      </c>
      <c r="O225" s="166">
        <v>7.5817129629629672E-4</v>
      </c>
      <c r="P225" s="157">
        <v>33</v>
      </c>
      <c r="Q225" s="166">
        <v>1.8502164351851851E-2</v>
      </c>
      <c r="R225" s="159">
        <v>22.519887875980476</v>
      </c>
      <c r="S225" s="166">
        <v>2.1898148148148319E-4</v>
      </c>
      <c r="T225" s="157">
        <v>36</v>
      </c>
      <c r="U225" s="166">
        <v>1.2852233796296294E-2</v>
      </c>
      <c r="V225" s="166">
        <v>5.1408935185185177E-3</v>
      </c>
      <c r="W225" s="160">
        <v>3.6909062499999999E-2</v>
      </c>
      <c r="X225" s="111">
        <f t="shared" si="8"/>
        <v>437</v>
      </c>
      <c r="Y225" s="25"/>
      <c r="Z225" s="25" t="str">
        <f t="shared" si="9"/>
        <v>Daiva Jankauskaitė</v>
      </c>
    </row>
    <row r="226" spans="1:26" x14ac:dyDescent="0.25">
      <c r="A226" s="164" t="s">
        <v>1249</v>
      </c>
      <c r="B226" s="164" t="s">
        <v>1250</v>
      </c>
      <c r="C226" s="149">
        <v>25724</v>
      </c>
      <c r="D226" s="164">
        <v>37</v>
      </c>
      <c r="E226" s="155">
        <v>7</v>
      </c>
      <c r="G226" s="164">
        <v>319</v>
      </c>
      <c r="H226" s="165" t="s">
        <v>1214</v>
      </c>
      <c r="I226" s="164" t="s">
        <v>71</v>
      </c>
      <c r="J226" s="164" t="s">
        <v>106</v>
      </c>
      <c r="K226" s="164" t="s">
        <v>710</v>
      </c>
      <c r="L226" s="157">
        <v>34</v>
      </c>
      <c r="M226" s="166">
        <v>4.3425578703703708E-3</v>
      </c>
      <c r="N226" s="166">
        <v>2.1712789351851854E-3</v>
      </c>
      <c r="O226" s="166">
        <v>1.2569791666666649E-3</v>
      </c>
      <c r="P226" s="157">
        <v>37</v>
      </c>
      <c r="Q226" s="166">
        <v>2.7760729166666671E-2</v>
      </c>
      <c r="R226" s="159">
        <v>15.009211903805957</v>
      </c>
      <c r="S226" s="166">
        <v>4.5292824074073812E-4</v>
      </c>
      <c r="T226" s="157">
        <v>37</v>
      </c>
      <c r="U226" s="166">
        <v>1.6313460648148148E-2</v>
      </c>
      <c r="V226" s="166">
        <v>6.5253842592592594E-3</v>
      </c>
      <c r="W226" s="160">
        <v>5.0126655092592592E-2</v>
      </c>
      <c r="X226" s="111">
        <f t="shared" si="8"/>
        <v>322</v>
      </c>
      <c r="Y226" s="25"/>
      <c r="Z226" s="25" t="str">
        <f t="shared" si="9"/>
        <v>Svajonė Karalukienė</v>
      </c>
    </row>
  </sheetData>
  <conditionalFormatting sqref="R3:R27 W3:W27 N3:N27 N29:N98 W29:W97 R29:R97">
    <cfRule type="cellIs" dxfId="10" priority="7" operator="equal">
      <formula>0</formula>
    </cfRule>
  </conditionalFormatting>
  <conditionalFormatting sqref="R28 W28 N28">
    <cfRule type="cellIs" dxfId="9" priority="6" operator="equal">
      <formula>0</formula>
    </cfRule>
  </conditionalFormatting>
  <conditionalFormatting sqref="N103:N184 R103:R184 W103:W184">
    <cfRule type="cellIs" dxfId="8" priority="5" operator="equal">
      <formula>0</formula>
    </cfRule>
  </conditionalFormatting>
  <conditionalFormatting sqref="T184:V184">
    <cfRule type="cellIs" dxfId="7" priority="4" operator="equal">
      <formula>0</formula>
    </cfRule>
  </conditionalFormatting>
  <conditionalFormatting sqref="N190:N226 R190:R226 W189:W226">
    <cfRule type="cellIs" dxfId="6" priority="2" operator="equal">
      <formula>0</formula>
    </cfRule>
  </conditionalFormatting>
  <conditionalFormatting sqref="J189 N189 R189">
    <cfRule type="cellIs" dxfId="5" priority="3" operator="equal">
      <formula>0</formula>
    </cfRule>
  </conditionalFormatting>
  <conditionalFormatting sqref="Z3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07A5-F8F7-4FC8-AC41-F9070688D8BF}">
  <dimension ref="A2:S240"/>
  <sheetViews>
    <sheetView topLeftCell="A7" workbookViewId="0">
      <selection activeCell="S18" sqref="S18"/>
    </sheetView>
  </sheetViews>
  <sheetFormatPr defaultRowHeight="15" x14ac:dyDescent="0.25"/>
  <cols>
    <col min="1" max="1" width="9.140625" style="171"/>
    <col min="2" max="2" width="28.28515625" style="171" customWidth="1"/>
    <col min="3" max="3" width="11.28515625" style="171" customWidth="1"/>
    <col min="4" max="4" width="9.140625" style="171"/>
    <col min="5" max="6" width="11" style="171" customWidth="1"/>
    <col min="7" max="7" width="9.140625" style="171"/>
    <col min="8" max="8" width="10.28515625" style="171" customWidth="1"/>
    <col min="9" max="12" width="9.140625" style="171"/>
    <col min="13" max="13" width="10.5703125" style="171" customWidth="1"/>
    <col min="14" max="14" width="11.28515625" style="171" customWidth="1"/>
    <col min="15" max="16" width="11" style="171" customWidth="1"/>
    <col min="17" max="17" width="11.28515625" style="171" customWidth="1"/>
    <col min="18" max="18" width="18.42578125" style="171" customWidth="1"/>
    <col min="19" max="16384" width="9.140625" style="171"/>
  </cols>
  <sheetData>
    <row r="2" spans="1:19" ht="15.75" thickBot="1" x14ac:dyDescent="0.3">
      <c r="A2" s="171" t="s">
        <v>1873</v>
      </c>
    </row>
    <row r="3" spans="1:19" ht="39" thickBot="1" x14ac:dyDescent="0.3">
      <c r="A3" s="172" t="s">
        <v>1935</v>
      </c>
      <c r="B3" s="173" t="s">
        <v>1936</v>
      </c>
      <c r="C3" s="173" t="s">
        <v>1937</v>
      </c>
      <c r="D3" s="173" t="s">
        <v>1938</v>
      </c>
      <c r="E3" s="173" t="s">
        <v>1939</v>
      </c>
      <c r="F3" s="173" t="s">
        <v>98</v>
      </c>
      <c r="G3" s="173" t="s">
        <v>853</v>
      </c>
      <c r="H3" s="173" t="s">
        <v>1940</v>
      </c>
      <c r="I3" s="173" t="s">
        <v>1941</v>
      </c>
      <c r="J3" s="173" t="s">
        <v>1942</v>
      </c>
      <c r="K3" s="173" t="s">
        <v>857</v>
      </c>
      <c r="L3" s="173" t="s">
        <v>148</v>
      </c>
      <c r="M3" s="173" t="s">
        <v>1258</v>
      </c>
      <c r="N3" s="173" t="s">
        <v>1943</v>
      </c>
      <c r="O3" s="173" t="s">
        <v>1944</v>
      </c>
      <c r="P3" s="173" t="s">
        <v>6</v>
      </c>
      <c r="Q3" s="173" t="s">
        <v>236</v>
      </c>
      <c r="R3" s="173" t="s">
        <v>16</v>
      </c>
      <c r="S3" s="184" t="s">
        <v>0</v>
      </c>
    </row>
    <row r="4" spans="1:19" s="177" customFormat="1" ht="15.75" thickBot="1" x14ac:dyDescent="0.3">
      <c r="A4" s="174">
        <v>1</v>
      </c>
      <c r="B4" s="175" t="s">
        <v>1945</v>
      </c>
      <c r="C4" s="175">
        <v>145</v>
      </c>
      <c r="D4" s="175" t="s">
        <v>67</v>
      </c>
      <c r="E4" s="176">
        <v>8.3437499999999998E-2</v>
      </c>
      <c r="F4" s="176">
        <v>1.4247685185185184E-2</v>
      </c>
      <c r="G4" s="176">
        <v>6.018518518518519E-4</v>
      </c>
      <c r="H4" s="176">
        <v>4.3622685185185188E-2</v>
      </c>
      <c r="I4" s="176">
        <v>2.165509259259259E-2</v>
      </c>
      <c r="J4" s="176">
        <v>2.1956018518518517E-2</v>
      </c>
      <c r="K4" s="176">
        <v>3.4722222222222224E-4</v>
      </c>
      <c r="L4" s="176">
        <v>2.4594907407407409E-2</v>
      </c>
      <c r="M4" s="175" t="s">
        <v>30</v>
      </c>
      <c r="N4" s="175">
        <v>1</v>
      </c>
      <c r="O4" s="175">
        <v>1</v>
      </c>
      <c r="P4" s="175" t="s">
        <v>32</v>
      </c>
      <c r="Q4" s="175" t="s">
        <v>1946</v>
      </c>
      <c r="R4" s="175" t="s">
        <v>1947</v>
      </c>
      <c r="S4" s="111">
        <f>IFERROR(ROUND($E$4/E4*1000*1.15,0),0)</f>
        <v>1150</v>
      </c>
    </row>
    <row r="5" spans="1:19" s="177" customFormat="1" ht="15.75" thickBot="1" x14ac:dyDescent="0.3">
      <c r="A5" s="178">
        <v>2</v>
      </c>
      <c r="B5" s="179" t="s">
        <v>1948</v>
      </c>
      <c r="C5" s="179">
        <v>131</v>
      </c>
      <c r="D5" s="179" t="s">
        <v>67</v>
      </c>
      <c r="E5" s="180">
        <v>8.4085648148148159E-2</v>
      </c>
      <c r="F5" s="179" t="s">
        <v>864</v>
      </c>
      <c r="G5" s="179" t="s">
        <v>864</v>
      </c>
      <c r="H5" s="180">
        <v>4.3599537037037034E-2</v>
      </c>
      <c r="I5" s="180">
        <v>2.1597222222222223E-2</v>
      </c>
      <c r="J5" s="180">
        <v>2.1990740740740741E-2</v>
      </c>
      <c r="K5" s="180">
        <v>4.8611111111111104E-4</v>
      </c>
      <c r="L5" s="180">
        <v>2.5069444444444446E-2</v>
      </c>
      <c r="M5" s="179" t="s">
        <v>30</v>
      </c>
      <c r="N5" s="179">
        <v>2</v>
      </c>
      <c r="O5" s="179">
        <v>2</v>
      </c>
      <c r="P5" s="179" t="s">
        <v>1949</v>
      </c>
      <c r="Q5" s="179" t="s">
        <v>1950</v>
      </c>
      <c r="R5" s="179" t="s">
        <v>1947</v>
      </c>
      <c r="S5" s="111">
        <f t="shared" ref="S5:S68" si="0">IFERROR(ROUND($E$4/E5*1000*1.15,0),0)</f>
        <v>1141</v>
      </c>
    </row>
    <row r="6" spans="1:19" s="177" customFormat="1" ht="15.75" thickBot="1" x14ac:dyDescent="0.3">
      <c r="A6" s="174">
        <v>3</v>
      </c>
      <c r="B6" s="175" t="s">
        <v>1951</v>
      </c>
      <c r="C6" s="175">
        <v>105</v>
      </c>
      <c r="D6" s="175" t="s">
        <v>67</v>
      </c>
      <c r="E6" s="176">
        <v>8.5081018518518514E-2</v>
      </c>
      <c r="F6" s="176">
        <v>1.486111111111111E-2</v>
      </c>
      <c r="G6" s="176">
        <v>4.2824074074074075E-4</v>
      </c>
      <c r="H6" s="176">
        <v>4.3310185185185181E-2</v>
      </c>
      <c r="I6" s="176">
        <v>2.1736111111111112E-2</v>
      </c>
      <c r="J6" s="176">
        <v>2.1562499999999998E-2</v>
      </c>
      <c r="K6" s="176">
        <v>3.5879629629629635E-4</v>
      </c>
      <c r="L6" s="176">
        <v>2.6099537037037036E-2</v>
      </c>
      <c r="M6" s="175" t="s">
        <v>30</v>
      </c>
      <c r="N6" s="175">
        <v>3</v>
      </c>
      <c r="O6" s="175">
        <v>3</v>
      </c>
      <c r="P6" s="175" t="s">
        <v>8</v>
      </c>
      <c r="Q6" s="175" t="s">
        <v>1946</v>
      </c>
      <c r="R6" s="175" t="s">
        <v>1952</v>
      </c>
      <c r="S6" s="111">
        <f t="shared" si="0"/>
        <v>1128</v>
      </c>
    </row>
    <row r="7" spans="1:19" s="177" customFormat="1" ht="15.75" thickBot="1" x14ac:dyDescent="0.3">
      <c r="A7" s="178">
        <v>4</v>
      </c>
      <c r="B7" s="179" t="s">
        <v>9</v>
      </c>
      <c r="C7" s="179">
        <v>35</v>
      </c>
      <c r="D7" s="179" t="s">
        <v>67</v>
      </c>
      <c r="E7" s="180">
        <v>8.6180555555555552E-2</v>
      </c>
      <c r="F7" s="180">
        <v>1.5613425925925926E-2</v>
      </c>
      <c r="G7" s="180">
        <v>6.134259259259259E-4</v>
      </c>
      <c r="H7" s="180">
        <v>4.223379629629629E-2</v>
      </c>
      <c r="I7" s="180">
        <v>2.1307870370370369E-2</v>
      </c>
      <c r="J7" s="180">
        <v>2.0925925925925928E-2</v>
      </c>
      <c r="K7" s="180">
        <v>3.2407407407407406E-4</v>
      </c>
      <c r="L7" s="180">
        <v>2.7372685185185184E-2</v>
      </c>
      <c r="M7" s="179" t="s">
        <v>30</v>
      </c>
      <c r="N7" s="179">
        <v>4</v>
      </c>
      <c r="O7" s="179">
        <v>4</v>
      </c>
      <c r="P7" s="179" t="s">
        <v>8</v>
      </c>
      <c r="Q7" s="179" t="s">
        <v>1946</v>
      </c>
      <c r="R7" s="179" t="s">
        <v>865</v>
      </c>
      <c r="S7" s="111">
        <f t="shared" si="0"/>
        <v>1113</v>
      </c>
    </row>
    <row r="8" spans="1:19" s="177" customFormat="1" ht="15.75" thickBot="1" x14ac:dyDescent="0.3">
      <c r="A8" s="174">
        <v>5</v>
      </c>
      <c r="B8" s="175" t="s">
        <v>1953</v>
      </c>
      <c r="C8" s="175">
        <v>106</v>
      </c>
      <c r="D8" s="175" t="s">
        <v>67</v>
      </c>
      <c r="E8" s="176">
        <v>8.6944444444444449E-2</v>
      </c>
      <c r="F8" s="176">
        <v>1.3252314814814814E-2</v>
      </c>
      <c r="G8" s="176">
        <v>3.7037037037037035E-4</v>
      </c>
      <c r="H8" s="176">
        <v>4.386574074074074E-2</v>
      </c>
      <c r="I8" s="176">
        <v>2.1840277777777778E-2</v>
      </c>
      <c r="J8" s="176">
        <v>2.2013888888888888E-2</v>
      </c>
      <c r="K8" s="176">
        <v>3.9351851851851852E-4</v>
      </c>
      <c r="L8" s="176">
        <v>2.9039351851851854E-2</v>
      </c>
      <c r="M8" s="175" t="s">
        <v>43</v>
      </c>
      <c r="N8" s="175">
        <v>5</v>
      </c>
      <c r="O8" s="175">
        <v>1</v>
      </c>
      <c r="P8" s="175" t="s">
        <v>1954</v>
      </c>
      <c r="Q8" s="175" t="s">
        <v>1946</v>
      </c>
      <c r="R8" s="175"/>
      <c r="S8" s="111">
        <f t="shared" si="0"/>
        <v>1104</v>
      </c>
    </row>
    <row r="9" spans="1:19" s="177" customFormat="1" ht="15.75" thickBot="1" x14ac:dyDescent="0.3">
      <c r="A9" s="178">
        <v>6</v>
      </c>
      <c r="B9" s="179" t="s">
        <v>10</v>
      </c>
      <c r="C9" s="179">
        <v>74</v>
      </c>
      <c r="D9" s="179" t="s">
        <v>67</v>
      </c>
      <c r="E9" s="180">
        <v>8.7164351851851854E-2</v>
      </c>
      <c r="F9" s="180">
        <v>1.4849537037037036E-2</v>
      </c>
      <c r="G9" s="180">
        <v>4.3981481481481481E-4</v>
      </c>
      <c r="H9" s="180">
        <v>4.3333333333333335E-2</v>
      </c>
      <c r="I9" s="180">
        <v>2.1759259259259259E-2</v>
      </c>
      <c r="J9" s="180">
        <v>2.1562499999999998E-2</v>
      </c>
      <c r="K9" s="180">
        <v>3.7037037037037035E-4</v>
      </c>
      <c r="L9" s="180">
        <v>2.8159722222222221E-2</v>
      </c>
      <c r="M9" s="179" t="s">
        <v>30</v>
      </c>
      <c r="N9" s="179">
        <v>6</v>
      </c>
      <c r="O9" s="179">
        <v>5</v>
      </c>
      <c r="P9" s="179" t="s">
        <v>871</v>
      </c>
      <c r="Q9" s="179" t="s">
        <v>1946</v>
      </c>
      <c r="R9" s="179" t="s">
        <v>1955</v>
      </c>
      <c r="S9" s="111">
        <f t="shared" si="0"/>
        <v>1101</v>
      </c>
    </row>
    <row r="10" spans="1:19" s="177" customFormat="1" ht="15.75" thickBot="1" x14ac:dyDescent="0.3">
      <c r="A10" s="174">
        <v>7</v>
      </c>
      <c r="B10" s="175" t="s">
        <v>1956</v>
      </c>
      <c r="C10" s="175">
        <v>88</v>
      </c>
      <c r="D10" s="175" t="s">
        <v>67</v>
      </c>
      <c r="E10" s="176">
        <v>8.8460648148148149E-2</v>
      </c>
      <c r="F10" s="176">
        <v>1.5694444444444445E-2</v>
      </c>
      <c r="G10" s="176">
        <v>5.9027777777777778E-4</v>
      </c>
      <c r="H10" s="176">
        <v>4.2280092592592598E-2</v>
      </c>
      <c r="I10" s="176">
        <v>2.1493055555555557E-2</v>
      </c>
      <c r="J10" s="176">
        <v>2.0775462962962964E-2</v>
      </c>
      <c r="K10" s="176">
        <v>4.7453703703703704E-4</v>
      </c>
      <c r="L10" s="176">
        <v>2.9409722222222223E-2</v>
      </c>
      <c r="M10" s="175" t="s">
        <v>43</v>
      </c>
      <c r="N10" s="175">
        <v>7</v>
      </c>
      <c r="O10" s="175">
        <v>2</v>
      </c>
      <c r="P10" s="175" t="s">
        <v>1957</v>
      </c>
      <c r="Q10" s="175" t="s">
        <v>1958</v>
      </c>
      <c r="R10" s="175" t="s">
        <v>1959</v>
      </c>
      <c r="S10" s="111">
        <f t="shared" si="0"/>
        <v>1085</v>
      </c>
    </row>
    <row r="11" spans="1:19" s="177" customFormat="1" ht="15.75" thickBot="1" x14ac:dyDescent="0.3">
      <c r="A11" s="178">
        <v>8</v>
      </c>
      <c r="B11" s="179" t="s">
        <v>145</v>
      </c>
      <c r="C11" s="179">
        <v>153</v>
      </c>
      <c r="D11" s="179" t="s">
        <v>67</v>
      </c>
      <c r="E11" s="180">
        <v>8.9942129629629622E-2</v>
      </c>
      <c r="F11" s="180">
        <v>1.6967592592592593E-2</v>
      </c>
      <c r="G11" s="180">
        <v>5.4398148148148144E-4</v>
      </c>
      <c r="H11" s="180">
        <v>4.4965277777777778E-2</v>
      </c>
      <c r="I11" s="180">
        <v>2.1967592592592594E-2</v>
      </c>
      <c r="J11" s="180">
        <v>2.298611111111111E-2</v>
      </c>
      <c r="K11" s="180">
        <v>3.5879629629629635E-4</v>
      </c>
      <c r="L11" s="180">
        <v>2.7083333333333334E-2</v>
      </c>
      <c r="M11" s="179" t="s">
        <v>30</v>
      </c>
      <c r="N11" s="179">
        <v>8</v>
      </c>
      <c r="O11" s="179">
        <v>6</v>
      </c>
      <c r="P11" s="179" t="s">
        <v>8</v>
      </c>
      <c r="Q11" s="179" t="s">
        <v>1946</v>
      </c>
      <c r="R11" s="179" t="s">
        <v>710</v>
      </c>
      <c r="S11" s="111">
        <f t="shared" si="0"/>
        <v>1067</v>
      </c>
    </row>
    <row r="12" spans="1:19" s="177" customFormat="1" ht="15.75" thickBot="1" x14ac:dyDescent="0.3">
      <c r="A12" s="174">
        <v>9</v>
      </c>
      <c r="B12" s="175" t="s">
        <v>1437</v>
      </c>
      <c r="C12" s="175">
        <v>2</v>
      </c>
      <c r="D12" s="175" t="s">
        <v>67</v>
      </c>
      <c r="E12" s="176">
        <v>9.1620370370370366E-2</v>
      </c>
      <c r="F12" s="176">
        <v>1.6469907407407405E-2</v>
      </c>
      <c r="G12" s="176">
        <v>6.7129629629629625E-4</v>
      </c>
      <c r="H12" s="176">
        <v>4.3495370370370372E-2</v>
      </c>
      <c r="I12" s="176">
        <v>2.2222222222222223E-2</v>
      </c>
      <c r="J12" s="176">
        <v>2.1273148148148149E-2</v>
      </c>
      <c r="K12" s="176">
        <v>3.9351851851851852E-4</v>
      </c>
      <c r="L12" s="176">
        <v>3.0567129629629628E-2</v>
      </c>
      <c r="M12" s="175" t="s">
        <v>30</v>
      </c>
      <c r="N12" s="175">
        <v>9</v>
      </c>
      <c r="O12" s="175">
        <v>7</v>
      </c>
      <c r="P12" s="175" t="s">
        <v>8</v>
      </c>
      <c r="Q12" s="175" t="s">
        <v>1946</v>
      </c>
      <c r="R12" s="175" t="s">
        <v>875</v>
      </c>
      <c r="S12" s="111">
        <f t="shared" si="0"/>
        <v>1047</v>
      </c>
    </row>
    <row r="13" spans="1:19" s="177" customFormat="1" ht="15.75" thickBot="1" x14ac:dyDescent="0.3">
      <c r="A13" s="178">
        <v>10</v>
      </c>
      <c r="B13" s="179" t="s">
        <v>1496</v>
      </c>
      <c r="C13" s="179">
        <v>39</v>
      </c>
      <c r="D13" s="179" t="s">
        <v>67</v>
      </c>
      <c r="E13" s="180">
        <v>9.1631944444444446E-2</v>
      </c>
      <c r="F13" s="180">
        <v>1.6076388888888887E-2</v>
      </c>
      <c r="G13" s="180">
        <v>8.6805555555555551E-4</v>
      </c>
      <c r="H13" s="180">
        <v>4.3761574074074078E-2</v>
      </c>
      <c r="I13" s="180">
        <v>2.2453703703703708E-2</v>
      </c>
      <c r="J13" s="180">
        <v>2.1307870370370369E-2</v>
      </c>
      <c r="K13" s="180">
        <v>4.1666666666666669E-4</v>
      </c>
      <c r="L13" s="180">
        <v>3.0497685185185183E-2</v>
      </c>
      <c r="M13" s="179" t="s">
        <v>30</v>
      </c>
      <c r="N13" s="179">
        <v>10</v>
      </c>
      <c r="O13" s="179">
        <v>8</v>
      </c>
      <c r="P13" s="179" t="s">
        <v>8</v>
      </c>
      <c r="Q13" s="179" t="s">
        <v>1946</v>
      </c>
      <c r="R13" s="179" t="s">
        <v>1960</v>
      </c>
      <c r="S13" s="111">
        <f t="shared" si="0"/>
        <v>1047</v>
      </c>
    </row>
    <row r="14" spans="1:19" s="177" customFormat="1" ht="15.75" thickBot="1" x14ac:dyDescent="0.3">
      <c r="A14" s="174">
        <v>11</v>
      </c>
      <c r="B14" s="175" t="s">
        <v>64</v>
      </c>
      <c r="C14" s="175">
        <v>147</v>
      </c>
      <c r="D14" s="175" t="s">
        <v>67</v>
      </c>
      <c r="E14" s="176">
        <v>9.2210648148148153E-2</v>
      </c>
      <c r="F14" s="176">
        <v>1.4282407407407409E-2</v>
      </c>
      <c r="G14" s="176">
        <v>4.7453703703703704E-4</v>
      </c>
      <c r="H14" s="176">
        <v>4.7754629629629626E-2</v>
      </c>
      <c r="I14" s="176">
        <v>2.4652777777777777E-2</v>
      </c>
      <c r="J14" s="176">
        <v>2.3101851851851849E-2</v>
      </c>
      <c r="K14" s="176">
        <v>2.8935185185185189E-4</v>
      </c>
      <c r="L14" s="176">
        <v>2.9386574074074075E-2</v>
      </c>
      <c r="M14" s="175" t="s">
        <v>30</v>
      </c>
      <c r="N14" s="175">
        <v>11</v>
      </c>
      <c r="O14" s="175">
        <v>9</v>
      </c>
      <c r="P14" s="175" t="s">
        <v>871</v>
      </c>
      <c r="Q14" s="175" t="s">
        <v>1946</v>
      </c>
      <c r="R14" s="175" t="s">
        <v>1955</v>
      </c>
      <c r="S14" s="111">
        <f t="shared" si="0"/>
        <v>1041</v>
      </c>
    </row>
    <row r="15" spans="1:19" s="177" customFormat="1" ht="15.75" thickBot="1" x14ac:dyDescent="0.3">
      <c r="A15" s="178">
        <v>12</v>
      </c>
      <c r="B15" s="179" t="s">
        <v>1893</v>
      </c>
      <c r="C15" s="179">
        <v>79</v>
      </c>
      <c r="D15" s="179" t="s">
        <v>67</v>
      </c>
      <c r="E15" s="180">
        <v>9.2314814814814808E-2</v>
      </c>
      <c r="F15" s="180">
        <v>1.6701388888888887E-2</v>
      </c>
      <c r="G15" s="180">
        <v>8.449074074074075E-4</v>
      </c>
      <c r="H15" s="180">
        <v>4.4953703703703697E-2</v>
      </c>
      <c r="I15" s="180">
        <v>2.1851851851851848E-2</v>
      </c>
      <c r="J15" s="180">
        <v>2.3101851851851849E-2</v>
      </c>
      <c r="K15" s="180">
        <v>3.5879629629629635E-4</v>
      </c>
      <c r="L15" s="180">
        <v>2.9421296296296296E-2</v>
      </c>
      <c r="M15" s="179" t="s">
        <v>30</v>
      </c>
      <c r="N15" s="179">
        <v>12</v>
      </c>
      <c r="O15" s="179">
        <v>10</v>
      </c>
      <c r="P15" s="179" t="s">
        <v>8</v>
      </c>
      <c r="Q15" s="179" t="s">
        <v>1946</v>
      </c>
      <c r="R15" s="179" t="s">
        <v>980</v>
      </c>
      <c r="S15" s="111">
        <f t="shared" si="0"/>
        <v>1039</v>
      </c>
    </row>
    <row r="16" spans="1:19" s="177" customFormat="1" ht="15.75" thickBot="1" x14ac:dyDescent="0.3">
      <c r="A16" s="174">
        <v>13</v>
      </c>
      <c r="B16" s="175" t="s">
        <v>1961</v>
      </c>
      <c r="C16" s="175">
        <v>151</v>
      </c>
      <c r="D16" s="175" t="s">
        <v>67</v>
      </c>
      <c r="E16" s="176">
        <v>9.2905092592592595E-2</v>
      </c>
      <c r="F16" s="176">
        <v>1.8194444444444444E-2</v>
      </c>
      <c r="G16" s="176">
        <v>7.0601851851851847E-4</v>
      </c>
      <c r="H16" s="176">
        <v>4.5856481481481477E-2</v>
      </c>
      <c r="I16" s="176">
        <v>2.3310185185185187E-2</v>
      </c>
      <c r="J16" s="176">
        <v>2.2546296296296297E-2</v>
      </c>
      <c r="K16" s="176">
        <v>6.134259259259259E-4</v>
      </c>
      <c r="L16" s="176">
        <v>2.7511574074074074E-2</v>
      </c>
      <c r="M16" s="175" t="s">
        <v>30</v>
      </c>
      <c r="N16" s="175">
        <v>13</v>
      </c>
      <c r="O16" s="175">
        <v>11</v>
      </c>
      <c r="P16" s="175" t="s">
        <v>1957</v>
      </c>
      <c r="Q16" s="175" t="s">
        <v>1958</v>
      </c>
      <c r="R16" s="175" t="s">
        <v>1962</v>
      </c>
      <c r="S16" s="111">
        <f t="shared" si="0"/>
        <v>1033</v>
      </c>
    </row>
    <row r="17" spans="1:19" s="177" customFormat="1" ht="15.75" thickBot="1" x14ac:dyDescent="0.3">
      <c r="A17" s="178">
        <v>14</v>
      </c>
      <c r="B17" s="179" t="s">
        <v>1963</v>
      </c>
      <c r="C17" s="179">
        <v>16</v>
      </c>
      <c r="D17" s="179" t="s">
        <v>67</v>
      </c>
      <c r="E17" s="180">
        <v>9.3831018518518508E-2</v>
      </c>
      <c r="F17" s="180">
        <v>1.8379629629629628E-2</v>
      </c>
      <c r="G17" s="180">
        <v>1.2962962962962963E-3</v>
      </c>
      <c r="H17" s="180">
        <v>4.5092592592592594E-2</v>
      </c>
      <c r="I17" s="180">
        <v>2.2569444444444444E-2</v>
      </c>
      <c r="J17" s="180">
        <v>2.2523148148148143E-2</v>
      </c>
      <c r="K17" s="180">
        <v>4.5138888888888892E-4</v>
      </c>
      <c r="L17" s="180">
        <v>2.8587962962962964E-2</v>
      </c>
      <c r="M17" s="179" t="s">
        <v>30</v>
      </c>
      <c r="N17" s="179">
        <v>14</v>
      </c>
      <c r="O17" s="179">
        <v>12</v>
      </c>
      <c r="P17" s="179" t="s">
        <v>8</v>
      </c>
      <c r="Q17" s="179" t="s">
        <v>1946</v>
      </c>
      <c r="R17" s="179" t="s">
        <v>1964</v>
      </c>
      <c r="S17" s="111">
        <f t="shared" si="0"/>
        <v>1023</v>
      </c>
    </row>
    <row r="18" spans="1:19" s="177" customFormat="1" ht="15.75" thickBot="1" x14ac:dyDescent="0.3">
      <c r="A18" s="174">
        <v>15</v>
      </c>
      <c r="B18" s="175" t="s">
        <v>1435</v>
      </c>
      <c r="C18" s="175">
        <v>109</v>
      </c>
      <c r="D18" s="175" t="s">
        <v>67</v>
      </c>
      <c r="E18" s="176">
        <v>9.4675925925925927E-2</v>
      </c>
      <c r="F18" s="176">
        <v>1.9699074074074074E-2</v>
      </c>
      <c r="G18" s="176">
        <v>6.8287037037037025E-4</v>
      </c>
      <c r="H18" s="176">
        <v>4.5671296296296293E-2</v>
      </c>
      <c r="I18" s="176">
        <v>2.2534722222222223E-2</v>
      </c>
      <c r="J18" s="176">
        <v>2.3136574074074077E-2</v>
      </c>
      <c r="K18" s="176">
        <v>5.6712962962962956E-4</v>
      </c>
      <c r="L18" s="176">
        <v>2.8032407407407409E-2</v>
      </c>
      <c r="M18" s="175" t="s">
        <v>30</v>
      </c>
      <c r="N18" s="175">
        <v>15</v>
      </c>
      <c r="O18" s="175">
        <v>13</v>
      </c>
      <c r="P18" s="175" t="s">
        <v>106</v>
      </c>
      <c r="Q18" s="175" t="s">
        <v>1946</v>
      </c>
      <c r="R18" s="175" t="s">
        <v>1808</v>
      </c>
      <c r="S18" s="111">
        <f t="shared" si="0"/>
        <v>1013</v>
      </c>
    </row>
    <row r="19" spans="1:19" s="177" customFormat="1" ht="15.75" thickBot="1" x14ac:dyDescent="0.3">
      <c r="A19" s="178">
        <v>16</v>
      </c>
      <c r="B19" s="179" t="s">
        <v>129</v>
      </c>
      <c r="C19" s="179">
        <v>52</v>
      </c>
      <c r="D19" s="179" t="s">
        <v>67</v>
      </c>
      <c r="E19" s="180">
        <v>9.5023148148148148E-2</v>
      </c>
      <c r="F19" s="180">
        <v>1.7615740740740741E-2</v>
      </c>
      <c r="G19" s="180">
        <v>1.0416666666666667E-3</v>
      </c>
      <c r="H19" s="180">
        <v>4.6157407407407404E-2</v>
      </c>
      <c r="I19" s="180">
        <v>2.361111111111111E-2</v>
      </c>
      <c r="J19" s="180">
        <v>2.2546296296296297E-2</v>
      </c>
      <c r="K19" s="180">
        <v>5.5555555555555556E-4</v>
      </c>
      <c r="L19" s="180">
        <v>2.9641203703703701E-2</v>
      </c>
      <c r="M19" s="179" t="s">
        <v>30</v>
      </c>
      <c r="N19" s="179">
        <v>16</v>
      </c>
      <c r="O19" s="179">
        <v>14</v>
      </c>
      <c r="P19" s="179" t="s">
        <v>8</v>
      </c>
      <c r="Q19" s="179" t="s">
        <v>1946</v>
      </c>
      <c r="R19" s="179" t="s">
        <v>710</v>
      </c>
      <c r="S19" s="111">
        <f t="shared" si="0"/>
        <v>1010</v>
      </c>
    </row>
    <row r="20" spans="1:19" s="177" customFormat="1" ht="15.75" thickBot="1" x14ac:dyDescent="0.3">
      <c r="A20" s="174">
        <v>17</v>
      </c>
      <c r="B20" s="175" t="s">
        <v>1391</v>
      </c>
      <c r="C20" s="175">
        <v>90</v>
      </c>
      <c r="D20" s="175" t="s">
        <v>67</v>
      </c>
      <c r="E20" s="176">
        <v>9.5405092592592597E-2</v>
      </c>
      <c r="F20" s="176">
        <v>1.7951388888888888E-2</v>
      </c>
      <c r="G20" s="176">
        <v>1.1342592592592591E-3</v>
      </c>
      <c r="H20" s="176">
        <v>4.5694444444444447E-2</v>
      </c>
      <c r="I20" s="176">
        <v>2.3136574074074077E-2</v>
      </c>
      <c r="J20" s="176">
        <v>2.255787037037037E-2</v>
      </c>
      <c r="K20" s="176">
        <v>4.8611111111111104E-4</v>
      </c>
      <c r="L20" s="176">
        <v>3.0115740740740738E-2</v>
      </c>
      <c r="M20" s="175" t="s">
        <v>30</v>
      </c>
      <c r="N20" s="175">
        <v>17</v>
      </c>
      <c r="O20" s="175">
        <v>15</v>
      </c>
      <c r="P20" s="175" t="s">
        <v>871</v>
      </c>
      <c r="Q20" s="175" t="s">
        <v>1946</v>
      </c>
      <c r="R20" s="175" t="s">
        <v>710</v>
      </c>
      <c r="S20" s="111">
        <f t="shared" si="0"/>
        <v>1006</v>
      </c>
    </row>
    <row r="21" spans="1:19" s="177" customFormat="1" ht="15.75" thickBot="1" x14ac:dyDescent="0.3">
      <c r="A21" s="178">
        <v>18</v>
      </c>
      <c r="B21" s="179" t="s">
        <v>1965</v>
      </c>
      <c r="C21" s="179">
        <v>137</v>
      </c>
      <c r="D21" s="179" t="s">
        <v>67</v>
      </c>
      <c r="E21" s="180">
        <v>9.5937500000000009E-2</v>
      </c>
      <c r="F21" s="180">
        <v>1.8958333333333334E-2</v>
      </c>
      <c r="G21" s="180">
        <v>7.9861111111111105E-4</v>
      </c>
      <c r="H21" s="180">
        <v>4.5057870370370373E-2</v>
      </c>
      <c r="I21" s="180">
        <v>2.2476851851851855E-2</v>
      </c>
      <c r="J21" s="180">
        <v>2.2581018518518518E-2</v>
      </c>
      <c r="K21" s="180">
        <v>3.3564814814814812E-4</v>
      </c>
      <c r="L21" s="180">
        <v>3.0775462962962966E-2</v>
      </c>
      <c r="M21" s="179" t="s">
        <v>30</v>
      </c>
      <c r="N21" s="179">
        <v>18</v>
      </c>
      <c r="O21" s="179">
        <v>16</v>
      </c>
      <c r="P21" s="179" t="s">
        <v>1957</v>
      </c>
      <c r="Q21" s="179" t="s">
        <v>1966</v>
      </c>
      <c r="R21" s="179" t="s">
        <v>1959</v>
      </c>
      <c r="S21" s="111">
        <f t="shared" si="0"/>
        <v>1000</v>
      </c>
    </row>
    <row r="22" spans="1:19" s="177" customFormat="1" ht="15.75" thickBot="1" x14ac:dyDescent="0.3">
      <c r="A22" s="174">
        <v>19</v>
      </c>
      <c r="B22" s="175" t="s">
        <v>1532</v>
      </c>
      <c r="C22" s="175">
        <v>144</v>
      </c>
      <c r="D22" s="175" t="s">
        <v>67</v>
      </c>
      <c r="E22" s="176">
        <v>9.6122685185185186E-2</v>
      </c>
      <c r="F22" s="176">
        <v>1.7488425925925925E-2</v>
      </c>
      <c r="G22" s="176">
        <v>1.0648148148148147E-3</v>
      </c>
      <c r="H22" s="176">
        <v>4.6180555555555558E-2</v>
      </c>
      <c r="I22" s="176">
        <v>2.3680555555555555E-2</v>
      </c>
      <c r="J22" s="176">
        <v>2.2488425925925926E-2</v>
      </c>
      <c r="K22" s="176">
        <v>4.8611111111111104E-4</v>
      </c>
      <c r="L22" s="176">
        <v>3.0868055555555555E-2</v>
      </c>
      <c r="M22" s="175" t="s">
        <v>30</v>
      </c>
      <c r="N22" s="175">
        <v>19</v>
      </c>
      <c r="O22" s="175">
        <v>17</v>
      </c>
      <c r="P22" s="175" t="s">
        <v>8</v>
      </c>
      <c r="Q22" s="175" t="s">
        <v>1946</v>
      </c>
      <c r="R22" s="175" t="s">
        <v>875</v>
      </c>
      <c r="S22" s="111">
        <f t="shared" si="0"/>
        <v>998</v>
      </c>
    </row>
    <row r="23" spans="1:19" s="177" customFormat="1" ht="15.75" thickBot="1" x14ac:dyDescent="0.3">
      <c r="A23" s="178">
        <v>20</v>
      </c>
      <c r="B23" s="179" t="s">
        <v>1738</v>
      </c>
      <c r="C23" s="179">
        <v>154</v>
      </c>
      <c r="D23" s="179" t="s">
        <v>67</v>
      </c>
      <c r="E23" s="180">
        <v>9.6701388888888892E-2</v>
      </c>
      <c r="F23" s="180">
        <v>1.9479166666666669E-2</v>
      </c>
      <c r="G23" s="180">
        <v>1.8518518518518517E-3</v>
      </c>
      <c r="H23" s="180">
        <v>4.311342592592593E-2</v>
      </c>
      <c r="I23" s="180">
        <v>2.1562499999999998E-2</v>
      </c>
      <c r="J23" s="180">
        <v>2.1539351851851851E-2</v>
      </c>
      <c r="K23" s="180">
        <v>4.9768518518518521E-4</v>
      </c>
      <c r="L23" s="180">
        <v>3.1736111111111111E-2</v>
      </c>
      <c r="M23" s="179" t="s">
        <v>30</v>
      </c>
      <c r="N23" s="179">
        <v>20</v>
      </c>
      <c r="O23" s="179">
        <v>18</v>
      </c>
      <c r="P23" s="179" t="s">
        <v>8</v>
      </c>
      <c r="Q23" s="179" t="s">
        <v>1946</v>
      </c>
      <c r="R23" s="179" t="s">
        <v>875</v>
      </c>
      <c r="S23" s="111">
        <f t="shared" si="0"/>
        <v>992</v>
      </c>
    </row>
    <row r="24" spans="1:19" s="177" customFormat="1" ht="15.75" thickBot="1" x14ac:dyDescent="0.3">
      <c r="A24" s="174">
        <v>21</v>
      </c>
      <c r="B24" s="175" t="s">
        <v>1580</v>
      </c>
      <c r="C24" s="175">
        <v>94</v>
      </c>
      <c r="D24" s="175" t="s">
        <v>67</v>
      </c>
      <c r="E24" s="176">
        <v>9.6863425925925936E-2</v>
      </c>
      <c r="F24" s="176">
        <v>1.7511574074074072E-2</v>
      </c>
      <c r="G24" s="176">
        <v>5.4398148148148144E-4</v>
      </c>
      <c r="H24" s="176">
        <v>4.6747685185185184E-2</v>
      </c>
      <c r="I24" s="176">
        <v>2.372685185185185E-2</v>
      </c>
      <c r="J24" s="176">
        <v>2.3009259259259257E-2</v>
      </c>
      <c r="K24" s="176">
        <v>3.9351851851851852E-4</v>
      </c>
      <c r="L24" s="176">
        <v>3.1643518518518522E-2</v>
      </c>
      <c r="M24" s="175" t="s">
        <v>30</v>
      </c>
      <c r="N24" s="175">
        <v>21</v>
      </c>
      <c r="O24" s="175">
        <v>19</v>
      </c>
      <c r="P24" s="175" t="s">
        <v>8</v>
      </c>
      <c r="Q24" s="175" t="s">
        <v>1946</v>
      </c>
      <c r="R24" s="175" t="s">
        <v>1967</v>
      </c>
      <c r="S24" s="111">
        <f t="shared" si="0"/>
        <v>991</v>
      </c>
    </row>
    <row r="25" spans="1:19" s="177" customFormat="1" ht="15.75" thickBot="1" x14ac:dyDescent="0.3">
      <c r="A25" s="178">
        <v>22</v>
      </c>
      <c r="B25" s="179" t="s">
        <v>97</v>
      </c>
      <c r="C25" s="179">
        <v>50</v>
      </c>
      <c r="D25" s="179" t="s">
        <v>71</v>
      </c>
      <c r="E25" s="180">
        <v>9.707175925925926E-2</v>
      </c>
      <c r="F25" s="180">
        <v>1.7523148148148149E-2</v>
      </c>
      <c r="G25" s="180">
        <v>5.6712962962962956E-4</v>
      </c>
      <c r="H25" s="180">
        <v>4.7858796296296295E-2</v>
      </c>
      <c r="I25" s="180">
        <v>2.3703703703703703E-2</v>
      </c>
      <c r="J25" s="180">
        <v>2.4143518518518519E-2</v>
      </c>
      <c r="K25" s="180">
        <v>5.4398148148148144E-4</v>
      </c>
      <c r="L25" s="180">
        <v>3.0567129629629628E-2</v>
      </c>
      <c r="M25" s="179" t="s">
        <v>34</v>
      </c>
      <c r="N25" s="179">
        <v>1</v>
      </c>
      <c r="O25" s="179">
        <v>1</v>
      </c>
      <c r="P25" s="179" t="s">
        <v>8</v>
      </c>
      <c r="Q25" s="179" t="s">
        <v>1946</v>
      </c>
      <c r="R25" s="179" t="s">
        <v>710</v>
      </c>
      <c r="S25" s="111">
        <f t="shared" si="0"/>
        <v>988</v>
      </c>
    </row>
    <row r="26" spans="1:19" s="177" customFormat="1" ht="15.75" thickBot="1" x14ac:dyDescent="0.3">
      <c r="A26" s="174">
        <v>23</v>
      </c>
      <c r="B26" s="175" t="s">
        <v>1968</v>
      </c>
      <c r="C26" s="175">
        <v>120</v>
      </c>
      <c r="D26" s="175" t="s">
        <v>67</v>
      </c>
      <c r="E26" s="176">
        <v>9.7534722222222217E-2</v>
      </c>
      <c r="F26" s="176">
        <v>1.7476851851851851E-2</v>
      </c>
      <c r="G26" s="176">
        <v>9.9537037037037042E-4</v>
      </c>
      <c r="H26" s="176">
        <v>4.6365740740740742E-2</v>
      </c>
      <c r="I26" s="176">
        <v>2.3784722222222221E-2</v>
      </c>
      <c r="J26" s="176">
        <v>2.2581018518518518E-2</v>
      </c>
      <c r="K26" s="176">
        <v>4.6296296296296293E-4</v>
      </c>
      <c r="L26" s="176">
        <v>3.2210648148148148E-2</v>
      </c>
      <c r="M26" s="175" t="s">
        <v>30</v>
      </c>
      <c r="N26" s="175">
        <v>22</v>
      </c>
      <c r="O26" s="175">
        <v>20</v>
      </c>
      <c r="P26" s="175" t="s">
        <v>17</v>
      </c>
      <c r="Q26" s="175" t="s">
        <v>1946</v>
      </c>
      <c r="R26" s="175"/>
      <c r="S26" s="111">
        <f t="shared" si="0"/>
        <v>984</v>
      </c>
    </row>
    <row r="27" spans="1:19" s="177" customFormat="1" ht="15.75" thickBot="1" x14ac:dyDescent="0.3">
      <c r="A27" s="178">
        <v>24</v>
      </c>
      <c r="B27" s="179" t="s">
        <v>1512</v>
      </c>
      <c r="C27" s="179">
        <v>115</v>
      </c>
      <c r="D27" s="179" t="s">
        <v>67</v>
      </c>
      <c r="E27" s="180">
        <v>9.7650462962962967E-2</v>
      </c>
      <c r="F27" s="180">
        <v>1.6828703703703703E-2</v>
      </c>
      <c r="G27" s="180">
        <v>1.4814814814814814E-3</v>
      </c>
      <c r="H27" s="180">
        <v>4.6435185185185184E-2</v>
      </c>
      <c r="I27" s="180">
        <v>2.34375E-2</v>
      </c>
      <c r="J27" s="180">
        <v>2.298611111111111E-2</v>
      </c>
      <c r="K27" s="180">
        <v>7.7546296296296304E-4</v>
      </c>
      <c r="L27" s="180">
        <v>3.2118055555555559E-2</v>
      </c>
      <c r="M27" s="179" t="s">
        <v>103</v>
      </c>
      <c r="N27" s="179">
        <v>23</v>
      </c>
      <c r="O27" s="179">
        <v>1</v>
      </c>
      <c r="P27" s="179" t="s">
        <v>82</v>
      </c>
      <c r="Q27" s="179" t="s">
        <v>1946</v>
      </c>
      <c r="R27" s="179" t="s">
        <v>1049</v>
      </c>
      <c r="S27" s="111">
        <f t="shared" si="0"/>
        <v>983</v>
      </c>
    </row>
    <row r="28" spans="1:19" s="177" customFormat="1" ht="15.75" thickBot="1" x14ac:dyDescent="0.3">
      <c r="A28" s="174">
        <v>25</v>
      </c>
      <c r="B28" s="175" t="s">
        <v>18</v>
      </c>
      <c r="C28" s="175">
        <v>11</v>
      </c>
      <c r="D28" s="175" t="s">
        <v>67</v>
      </c>
      <c r="E28" s="176">
        <v>9.7719907407407394E-2</v>
      </c>
      <c r="F28" s="176">
        <v>2.0243055555555552E-2</v>
      </c>
      <c r="G28" s="176">
        <v>1.1921296296296296E-3</v>
      </c>
      <c r="H28" s="176">
        <v>4.3240740740740739E-2</v>
      </c>
      <c r="I28" s="176">
        <v>2.1458333333333333E-2</v>
      </c>
      <c r="J28" s="176">
        <v>2.1782407407407407E-2</v>
      </c>
      <c r="K28" s="176">
        <v>4.6296296296296293E-4</v>
      </c>
      <c r="L28" s="176">
        <v>3.2534722222222222E-2</v>
      </c>
      <c r="M28" s="175" t="s">
        <v>30</v>
      </c>
      <c r="N28" s="175">
        <v>24</v>
      </c>
      <c r="O28" s="175">
        <v>21</v>
      </c>
      <c r="P28" s="175" t="s">
        <v>8</v>
      </c>
      <c r="Q28" s="175" t="s">
        <v>1946</v>
      </c>
      <c r="R28" s="175"/>
      <c r="S28" s="111">
        <f t="shared" si="0"/>
        <v>982</v>
      </c>
    </row>
    <row r="29" spans="1:19" s="177" customFormat="1" ht="15.75" thickBot="1" x14ac:dyDescent="0.3">
      <c r="A29" s="178">
        <v>26</v>
      </c>
      <c r="B29" s="179" t="s">
        <v>1969</v>
      </c>
      <c r="C29" s="179">
        <v>117</v>
      </c>
      <c r="D29" s="179" t="s">
        <v>67</v>
      </c>
      <c r="E29" s="180">
        <v>9.807870370370371E-2</v>
      </c>
      <c r="F29" s="180">
        <v>1.9953703703703706E-2</v>
      </c>
      <c r="G29" s="180">
        <v>5.0925925925925921E-4</v>
      </c>
      <c r="H29" s="180">
        <v>4.6967592592592589E-2</v>
      </c>
      <c r="I29" s="180">
        <v>2.3240740740740742E-2</v>
      </c>
      <c r="J29" s="180">
        <v>2.3715277777777776E-2</v>
      </c>
      <c r="K29" s="180">
        <v>5.3240740740740744E-4</v>
      </c>
      <c r="L29" s="180">
        <v>3.0104166666666668E-2</v>
      </c>
      <c r="M29" s="179" t="s">
        <v>30</v>
      </c>
      <c r="N29" s="179">
        <v>25</v>
      </c>
      <c r="O29" s="179">
        <v>22</v>
      </c>
      <c r="P29" s="179" t="s">
        <v>1957</v>
      </c>
      <c r="Q29" s="179" t="s">
        <v>1970</v>
      </c>
      <c r="R29" s="179" t="s">
        <v>1959</v>
      </c>
      <c r="S29" s="111">
        <f t="shared" si="0"/>
        <v>978</v>
      </c>
    </row>
    <row r="30" spans="1:19" s="177" customFormat="1" ht="15.75" thickBot="1" x14ac:dyDescent="0.3">
      <c r="A30" s="174">
        <v>27</v>
      </c>
      <c r="B30" s="175" t="s">
        <v>11</v>
      </c>
      <c r="C30" s="175">
        <v>58</v>
      </c>
      <c r="D30" s="175" t="s">
        <v>67</v>
      </c>
      <c r="E30" s="176">
        <v>9.8634259259259269E-2</v>
      </c>
      <c r="F30" s="176">
        <v>1.7881944444444443E-2</v>
      </c>
      <c r="G30" s="176">
        <v>1.1342592592592591E-3</v>
      </c>
      <c r="H30" s="176">
        <v>4.5717592592592594E-2</v>
      </c>
      <c r="I30" s="176">
        <v>2.3171296296296297E-2</v>
      </c>
      <c r="J30" s="176">
        <v>2.2534722222222223E-2</v>
      </c>
      <c r="K30" s="176">
        <v>5.5555555555555556E-4</v>
      </c>
      <c r="L30" s="176">
        <v>3.3321759259259259E-2</v>
      </c>
      <c r="M30" s="175" t="s">
        <v>30</v>
      </c>
      <c r="N30" s="175">
        <v>26</v>
      </c>
      <c r="O30" s="175">
        <v>23</v>
      </c>
      <c r="P30" s="175" t="s">
        <v>8</v>
      </c>
      <c r="Q30" s="175" t="s">
        <v>1946</v>
      </c>
      <c r="R30" s="175" t="s">
        <v>710</v>
      </c>
      <c r="S30" s="111">
        <f t="shared" si="0"/>
        <v>973</v>
      </c>
    </row>
    <row r="31" spans="1:19" s="177" customFormat="1" ht="15.75" thickBot="1" x14ac:dyDescent="0.3">
      <c r="A31" s="178">
        <v>28</v>
      </c>
      <c r="B31" s="179" t="s">
        <v>81</v>
      </c>
      <c r="C31" s="179">
        <v>33</v>
      </c>
      <c r="D31" s="179" t="s">
        <v>67</v>
      </c>
      <c r="E31" s="180">
        <v>9.9328703703703711E-2</v>
      </c>
      <c r="F31" s="180">
        <v>1.9282407407407408E-2</v>
      </c>
      <c r="G31" s="180">
        <v>1.6203703703703703E-3</v>
      </c>
      <c r="H31" s="180">
        <v>4.355324074074074E-2</v>
      </c>
      <c r="I31" s="180">
        <v>2.1990740740740741E-2</v>
      </c>
      <c r="J31" s="180">
        <v>2.1550925925925928E-2</v>
      </c>
      <c r="K31" s="180">
        <v>5.0925925925925921E-4</v>
      </c>
      <c r="L31" s="180">
        <v>3.4328703703703702E-2</v>
      </c>
      <c r="M31" s="179" t="s">
        <v>30</v>
      </c>
      <c r="N31" s="179">
        <v>27</v>
      </c>
      <c r="O31" s="179">
        <v>24</v>
      </c>
      <c r="P31" s="179" t="s">
        <v>8</v>
      </c>
      <c r="Q31" s="179" t="s">
        <v>1946</v>
      </c>
      <c r="R31" s="179" t="s">
        <v>875</v>
      </c>
      <c r="S31" s="111">
        <f t="shared" si="0"/>
        <v>966</v>
      </c>
    </row>
    <row r="32" spans="1:19" s="177" customFormat="1" ht="15.75" thickBot="1" x14ac:dyDescent="0.3">
      <c r="A32" s="174">
        <v>29</v>
      </c>
      <c r="B32" s="175" t="s">
        <v>1971</v>
      </c>
      <c r="C32" s="175">
        <v>136</v>
      </c>
      <c r="D32" s="175" t="s">
        <v>71</v>
      </c>
      <c r="E32" s="176">
        <v>9.9641203703703704E-2</v>
      </c>
      <c r="F32" s="176">
        <v>1.3530092592592594E-2</v>
      </c>
      <c r="G32" s="176">
        <v>4.3981481481481481E-4</v>
      </c>
      <c r="H32" s="176">
        <v>5.3587962962962969E-2</v>
      </c>
      <c r="I32" s="176">
        <v>2.6898148148148147E-2</v>
      </c>
      <c r="J32" s="176">
        <v>2.6678240740740738E-2</v>
      </c>
      <c r="K32" s="176">
        <v>3.4722222222222224E-4</v>
      </c>
      <c r="L32" s="176">
        <v>3.1712962962962964E-2</v>
      </c>
      <c r="M32" s="175" t="s">
        <v>107</v>
      </c>
      <c r="N32" s="175">
        <v>2</v>
      </c>
      <c r="O32" s="175">
        <v>1</v>
      </c>
      <c r="P32" s="175" t="s">
        <v>1957</v>
      </c>
      <c r="Q32" s="175" t="s">
        <v>1958</v>
      </c>
      <c r="R32" s="175" t="s">
        <v>1959</v>
      </c>
      <c r="S32" s="111">
        <f t="shared" si="0"/>
        <v>963</v>
      </c>
    </row>
    <row r="33" spans="1:19" s="177" customFormat="1" ht="15.75" thickBot="1" x14ac:dyDescent="0.3">
      <c r="A33" s="178">
        <v>30</v>
      </c>
      <c r="B33" s="179" t="s">
        <v>1431</v>
      </c>
      <c r="C33" s="179">
        <v>132</v>
      </c>
      <c r="D33" s="179" t="s">
        <v>67</v>
      </c>
      <c r="E33" s="180">
        <v>9.9999999999999992E-2</v>
      </c>
      <c r="F33" s="180">
        <v>1.8240740740740741E-2</v>
      </c>
      <c r="G33" s="180">
        <v>1.3194444444444443E-3</v>
      </c>
      <c r="H33" s="180">
        <v>4.927083333333334E-2</v>
      </c>
      <c r="I33" s="180">
        <v>2.4270833333333335E-2</v>
      </c>
      <c r="J33" s="180">
        <v>2.4988425925925928E-2</v>
      </c>
      <c r="K33" s="180">
        <v>7.5231481481481471E-4</v>
      </c>
      <c r="L33" s="180">
        <v>3.0393518518518518E-2</v>
      </c>
      <c r="M33" s="179" t="s">
        <v>30</v>
      </c>
      <c r="N33" s="179">
        <v>28</v>
      </c>
      <c r="O33" s="179">
        <v>25</v>
      </c>
      <c r="P33" s="179" t="s">
        <v>17</v>
      </c>
      <c r="Q33" s="179" t="s">
        <v>1946</v>
      </c>
      <c r="R33" s="179" t="s">
        <v>942</v>
      </c>
      <c r="S33" s="111">
        <f t="shared" si="0"/>
        <v>960</v>
      </c>
    </row>
    <row r="34" spans="1:19" s="177" customFormat="1" ht="15.75" thickBot="1" x14ac:dyDescent="0.3">
      <c r="A34" s="174">
        <v>31</v>
      </c>
      <c r="B34" s="175" t="s">
        <v>1414</v>
      </c>
      <c r="C34" s="175">
        <v>10</v>
      </c>
      <c r="D34" s="175" t="s">
        <v>67</v>
      </c>
      <c r="E34" s="176">
        <v>0.1005787037037037</v>
      </c>
      <c r="F34" s="176">
        <v>1.7303240740740741E-2</v>
      </c>
      <c r="G34" s="176">
        <v>1.8171296296296297E-3</v>
      </c>
      <c r="H34" s="176">
        <v>4.9722222222222223E-2</v>
      </c>
      <c r="I34" s="176">
        <v>2.4745370370370372E-2</v>
      </c>
      <c r="J34" s="176">
        <v>2.4976851851851851E-2</v>
      </c>
      <c r="K34" s="176">
        <v>6.5972222222222213E-4</v>
      </c>
      <c r="L34" s="176">
        <v>3.1053240740740742E-2</v>
      </c>
      <c r="M34" s="175" t="s">
        <v>30</v>
      </c>
      <c r="N34" s="175">
        <v>29</v>
      </c>
      <c r="O34" s="175">
        <v>26</v>
      </c>
      <c r="P34" s="175" t="s">
        <v>8</v>
      </c>
      <c r="Q34" s="175" t="s">
        <v>1946</v>
      </c>
      <c r="R34" s="175" t="s">
        <v>1972</v>
      </c>
      <c r="S34" s="111">
        <f t="shared" si="0"/>
        <v>954</v>
      </c>
    </row>
    <row r="35" spans="1:19" s="177" customFormat="1" ht="15.75" thickBot="1" x14ac:dyDescent="0.3">
      <c r="A35" s="178">
        <v>32</v>
      </c>
      <c r="B35" s="179" t="s">
        <v>1973</v>
      </c>
      <c r="C35" s="179">
        <v>71</v>
      </c>
      <c r="D35" s="179" t="s">
        <v>67</v>
      </c>
      <c r="E35" s="180">
        <v>0.10208333333333335</v>
      </c>
      <c r="F35" s="180">
        <v>1.7499999999999998E-2</v>
      </c>
      <c r="G35" s="180">
        <v>9.6064814814814808E-4</v>
      </c>
      <c r="H35" s="180">
        <v>4.6342592592592595E-2</v>
      </c>
      <c r="I35" s="180">
        <v>2.3298611111111107E-2</v>
      </c>
      <c r="J35" s="180">
        <v>2.3032407407407404E-2</v>
      </c>
      <c r="K35" s="180">
        <v>7.8703703703703705E-4</v>
      </c>
      <c r="L35" s="180">
        <v>3.6481481481481483E-2</v>
      </c>
      <c r="M35" s="179" t="s">
        <v>43</v>
      </c>
      <c r="N35" s="179">
        <v>30</v>
      </c>
      <c r="O35" s="179">
        <v>3</v>
      </c>
      <c r="P35" s="179" t="s">
        <v>1957</v>
      </c>
      <c r="Q35" s="179" t="s">
        <v>1958</v>
      </c>
      <c r="R35" s="179" t="s">
        <v>1959</v>
      </c>
      <c r="S35" s="111">
        <f t="shared" si="0"/>
        <v>940</v>
      </c>
    </row>
    <row r="36" spans="1:19" s="177" customFormat="1" ht="15.75" thickBot="1" x14ac:dyDescent="0.3">
      <c r="A36" s="174">
        <v>33</v>
      </c>
      <c r="B36" s="175" t="s">
        <v>1974</v>
      </c>
      <c r="C36" s="175">
        <v>118</v>
      </c>
      <c r="D36" s="175" t="s">
        <v>67</v>
      </c>
      <c r="E36" s="176">
        <v>0.10289351851851852</v>
      </c>
      <c r="F36" s="176">
        <v>1.638888888888889E-2</v>
      </c>
      <c r="G36" s="176">
        <v>1.3773148148148147E-3</v>
      </c>
      <c r="H36" s="176">
        <v>5.1087962962962967E-2</v>
      </c>
      <c r="I36" s="176">
        <v>2.5960648148148149E-2</v>
      </c>
      <c r="J36" s="176">
        <v>2.5115740740740741E-2</v>
      </c>
      <c r="K36" s="176">
        <v>8.3333333333333339E-4</v>
      </c>
      <c r="L36" s="176">
        <v>3.318287037037037E-2</v>
      </c>
      <c r="M36" s="175" t="s">
        <v>30</v>
      </c>
      <c r="N36" s="175">
        <v>31</v>
      </c>
      <c r="O36" s="175">
        <v>27</v>
      </c>
      <c r="P36" s="175" t="s">
        <v>1975</v>
      </c>
      <c r="Q36" s="175" t="s">
        <v>1946</v>
      </c>
      <c r="R36" s="175"/>
      <c r="S36" s="111">
        <f t="shared" si="0"/>
        <v>933</v>
      </c>
    </row>
    <row r="37" spans="1:19" s="177" customFormat="1" ht="15.75" thickBot="1" x14ac:dyDescent="0.3">
      <c r="A37" s="178">
        <v>34</v>
      </c>
      <c r="B37" s="179" t="s">
        <v>1721</v>
      </c>
      <c r="C37" s="179">
        <v>28</v>
      </c>
      <c r="D37" s="179" t="s">
        <v>67</v>
      </c>
      <c r="E37" s="180">
        <v>0.10413194444444444</v>
      </c>
      <c r="F37" s="180">
        <v>2.164351851851852E-2</v>
      </c>
      <c r="G37" s="180">
        <v>1.1689814814814816E-3</v>
      </c>
      <c r="H37" s="180">
        <v>5.1099537037037041E-2</v>
      </c>
      <c r="I37" s="180">
        <v>2.5648148148148146E-2</v>
      </c>
      <c r="J37" s="180">
        <v>2.5451388888888888E-2</v>
      </c>
      <c r="K37" s="180">
        <v>7.407407407407407E-4</v>
      </c>
      <c r="L37" s="180">
        <v>2.9456018518518517E-2</v>
      </c>
      <c r="M37" s="179" t="s">
        <v>30</v>
      </c>
      <c r="N37" s="179">
        <v>32</v>
      </c>
      <c r="O37" s="179">
        <v>28</v>
      </c>
      <c r="P37" s="179" t="s">
        <v>8</v>
      </c>
      <c r="Q37" s="179" t="s">
        <v>1946</v>
      </c>
      <c r="R37" s="179" t="s">
        <v>1601</v>
      </c>
      <c r="S37" s="111">
        <f t="shared" si="0"/>
        <v>921</v>
      </c>
    </row>
    <row r="38" spans="1:19" s="177" customFormat="1" ht="15.75" thickBot="1" x14ac:dyDescent="0.3">
      <c r="A38" s="174">
        <v>35</v>
      </c>
      <c r="B38" s="175" t="s">
        <v>1409</v>
      </c>
      <c r="C38" s="175">
        <v>48</v>
      </c>
      <c r="D38" s="175" t="s">
        <v>67</v>
      </c>
      <c r="E38" s="176">
        <v>0.10454861111111112</v>
      </c>
      <c r="F38" s="175" t="s">
        <v>864</v>
      </c>
      <c r="G38" s="175" t="s">
        <v>864</v>
      </c>
      <c r="H38" s="176">
        <v>5.1064814814814813E-2</v>
      </c>
      <c r="I38" s="176">
        <v>2.5636574074074072E-2</v>
      </c>
      <c r="J38" s="176">
        <v>2.5428240740740741E-2</v>
      </c>
      <c r="K38" s="176">
        <v>6.4814814814814813E-4</v>
      </c>
      <c r="L38" s="176">
        <v>3.1967592592592589E-2</v>
      </c>
      <c r="M38" s="175" t="s">
        <v>43</v>
      </c>
      <c r="N38" s="175">
        <v>33</v>
      </c>
      <c r="O38" s="175">
        <v>4</v>
      </c>
      <c r="P38" s="175" t="s">
        <v>8</v>
      </c>
      <c r="Q38" s="175" t="s">
        <v>1946</v>
      </c>
      <c r="R38" s="175" t="s">
        <v>710</v>
      </c>
      <c r="S38" s="111">
        <f t="shared" si="0"/>
        <v>918</v>
      </c>
    </row>
    <row r="39" spans="1:19" s="177" customFormat="1" ht="15.75" thickBot="1" x14ac:dyDescent="0.3">
      <c r="A39" s="178">
        <v>36</v>
      </c>
      <c r="B39" s="179" t="s">
        <v>19</v>
      </c>
      <c r="C39" s="179">
        <v>155</v>
      </c>
      <c r="D39" s="179" t="s">
        <v>67</v>
      </c>
      <c r="E39" s="180">
        <v>0.10461805555555555</v>
      </c>
      <c r="F39" s="179" t="s">
        <v>864</v>
      </c>
      <c r="G39" s="179" t="s">
        <v>864</v>
      </c>
      <c r="H39" s="180">
        <v>4.8946759259259259E-2</v>
      </c>
      <c r="I39" s="180">
        <v>2.3946759259259261E-2</v>
      </c>
      <c r="J39" s="180">
        <v>2.4988425925925928E-2</v>
      </c>
      <c r="K39" s="180">
        <v>5.2083333333333333E-4</v>
      </c>
      <c r="L39" s="180">
        <v>3.453703703703704E-2</v>
      </c>
      <c r="M39" s="179" t="s">
        <v>40</v>
      </c>
      <c r="N39" s="179">
        <v>34</v>
      </c>
      <c r="O39" s="179">
        <v>1</v>
      </c>
      <c r="P39" s="179" t="s">
        <v>17</v>
      </c>
      <c r="Q39" s="179" t="s">
        <v>1946</v>
      </c>
      <c r="R39" s="179" t="s">
        <v>898</v>
      </c>
      <c r="S39" s="111">
        <f t="shared" si="0"/>
        <v>917</v>
      </c>
    </row>
    <row r="40" spans="1:19" s="177" customFormat="1" ht="15.75" thickBot="1" x14ac:dyDescent="0.3">
      <c r="A40" s="174">
        <v>37</v>
      </c>
      <c r="B40" s="175" t="s">
        <v>1976</v>
      </c>
      <c r="C40" s="175">
        <v>129</v>
      </c>
      <c r="D40" s="175" t="s">
        <v>67</v>
      </c>
      <c r="E40" s="176">
        <v>0.105</v>
      </c>
      <c r="F40" s="176">
        <v>1.9490740740740743E-2</v>
      </c>
      <c r="G40" s="176">
        <v>1.6550925925925926E-3</v>
      </c>
      <c r="H40" s="176">
        <v>4.8379629629629627E-2</v>
      </c>
      <c r="I40" s="176">
        <v>2.4212962962962964E-2</v>
      </c>
      <c r="J40" s="176">
        <v>2.4155092592592589E-2</v>
      </c>
      <c r="K40" s="176">
        <v>7.0601851851851847E-4</v>
      </c>
      <c r="L40" s="176">
        <v>3.4745370370370371E-2</v>
      </c>
      <c r="M40" s="175" t="s">
        <v>30</v>
      </c>
      <c r="N40" s="175">
        <v>35</v>
      </c>
      <c r="O40" s="175">
        <v>29</v>
      </c>
      <c r="P40" s="175" t="s">
        <v>8</v>
      </c>
      <c r="Q40" s="175" t="s">
        <v>1946</v>
      </c>
      <c r="R40" s="175" t="s">
        <v>965</v>
      </c>
      <c r="S40" s="111">
        <f t="shared" si="0"/>
        <v>914</v>
      </c>
    </row>
    <row r="41" spans="1:19" s="177" customFormat="1" ht="15.75" thickBot="1" x14ac:dyDescent="0.3">
      <c r="A41" s="178">
        <v>38</v>
      </c>
      <c r="B41" s="179" t="s">
        <v>1977</v>
      </c>
      <c r="C41" s="179">
        <v>103</v>
      </c>
      <c r="D41" s="179" t="s">
        <v>67</v>
      </c>
      <c r="E41" s="180">
        <v>0.10543981481481481</v>
      </c>
      <c r="F41" s="180">
        <v>1.9722222222222221E-2</v>
      </c>
      <c r="G41" s="180">
        <v>1.2847222222222223E-3</v>
      </c>
      <c r="H41" s="180">
        <v>4.9861111111111113E-2</v>
      </c>
      <c r="I41" s="180">
        <v>2.476851851851852E-2</v>
      </c>
      <c r="J41" s="180">
        <v>2.5092592592592593E-2</v>
      </c>
      <c r="K41" s="180">
        <v>7.5231481481481471E-4</v>
      </c>
      <c r="L41" s="180">
        <v>3.380787037037037E-2</v>
      </c>
      <c r="M41" s="179" t="s">
        <v>30</v>
      </c>
      <c r="N41" s="179">
        <v>36</v>
      </c>
      <c r="O41" s="179">
        <v>30</v>
      </c>
      <c r="P41" s="179" t="s">
        <v>1978</v>
      </c>
      <c r="Q41" s="179" t="s">
        <v>1979</v>
      </c>
      <c r="R41" s="179" t="s">
        <v>1980</v>
      </c>
      <c r="S41" s="111">
        <f t="shared" si="0"/>
        <v>910</v>
      </c>
    </row>
    <row r="42" spans="1:19" s="177" customFormat="1" ht="15.75" thickBot="1" x14ac:dyDescent="0.3">
      <c r="A42" s="174">
        <v>39</v>
      </c>
      <c r="B42" s="175" t="s">
        <v>1513</v>
      </c>
      <c r="C42" s="175">
        <v>53</v>
      </c>
      <c r="D42" s="175" t="s">
        <v>67</v>
      </c>
      <c r="E42" s="176">
        <v>0.10562500000000001</v>
      </c>
      <c r="F42" s="176">
        <v>1.8148148148148146E-2</v>
      </c>
      <c r="G42" s="176">
        <v>1.8171296296296297E-3</v>
      </c>
      <c r="H42" s="176">
        <v>5.3622685185185183E-2</v>
      </c>
      <c r="I42" s="176">
        <v>2.6539351851851852E-2</v>
      </c>
      <c r="J42" s="176">
        <v>2.7071759259259257E-2</v>
      </c>
      <c r="K42" s="176">
        <v>6.018518518518519E-4</v>
      </c>
      <c r="L42" s="176">
        <v>3.1412037037037037E-2</v>
      </c>
      <c r="M42" s="175" t="s">
        <v>30</v>
      </c>
      <c r="N42" s="175">
        <v>37</v>
      </c>
      <c r="O42" s="175">
        <v>31</v>
      </c>
      <c r="P42" s="175" t="s">
        <v>908</v>
      </c>
      <c r="Q42" s="175" t="s">
        <v>1946</v>
      </c>
      <c r="R42" s="175" t="s">
        <v>710</v>
      </c>
      <c r="S42" s="111">
        <f t="shared" si="0"/>
        <v>908</v>
      </c>
    </row>
    <row r="43" spans="1:19" s="177" customFormat="1" ht="15.75" thickBot="1" x14ac:dyDescent="0.3">
      <c r="A43" s="178">
        <v>40</v>
      </c>
      <c r="B43" s="179" t="s">
        <v>1981</v>
      </c>
      <c r="C43" s="179">
        <v>157</v>
      </c>
      <c r="D43" s="179" t="s">
        <v>71</v>
      </c>
      <c r="E43" s="180">
        <v>0.10591435185185184</v>
      </c>
      <c r="F43" s="180">
        <v>1.7662037037037035E-2</v>
      </c>
      <c r="G43" s="180">
        <v>8.6805555555555551E-4</v>
      </c>
      <c r="H43" s="180">
        <v>5.244212962962963E-2</v>
      </c>
      <c r="I43" s="180">
        <v>2.6064814814814815E-2</v>
      </c>
      <c r="J43" s="180">
        <v>2.6377314814814815E-2</v>
      </c>
      <c r="K43" s="180">
        <v>6.018518518518519E-4</v>
      </c>
      <c r="L43" s="180">
        <v>3.4305555555555554E-2</v>
      </c>
      <c r="M43" s="179" t="s">
        <v>34</v>
      </c>
      <c r="N43" s="179">
        <v>3</v>
      </c>
      <c r="O43" s="179">
        <v>2</v>
      </c>
      <c r="P43" s="179" t="s">
        <v>32</v>
      </c>
      <c r="Q43" s="179" t="s">
        <v>1946</v>
      </c>
      <c r="R43" s="179"/>
      <c r="S43" s="111">
        <f t="shared" si="0"/>
        <v>906</v>
      </c>
    </row>
    <row r="44" spans="1:19" s="177" customFormat="1" ht="15.75" thickBot="1" x14ac:dyDescent="0.3">
      <c r="A44" s="174">
        <v>41</v>
      </c>
      <c r="B44" s="175" t="s">
        <v>1982</v>
      </c>
      <c r="C44" s="175">
        <v>87</v>
      </c>
      <c r="D44" s="175" t="s">
        <v>67</v>
      </c>
      <c r="E44" s="176">
        <v>0.1059375</v>
      </c>
      <c r="F44" s="176">
        <v>1.9699074074074074E-2</v>
      </c>
      <c r="G44" s="176">
        <v>1.2384259259259258E-3</v>
      </c>
      <c r="H44" s="176">
        <v>5.0995370370370365E-2</v>
      </c>
      <c r="I44" s="176">
        <v>2.5740740740740745E-2</v>
      </c>
      <c r="J44" s="176">
        <v>2.525462962962963E-2</v>
      </c>
      <c r="K44" s="176">
        <v>3.5879629629629635E-4</v>
      </c>
      <c r="L44" s="176">
        <v>3.363425925925926E-2</v>
      </c>
      <c r="M44" s="175" t="s">
        <v>30</v>
      </c>
      <c r="N44" s="175">
        <v>38</v>
      </c>
      <c r="O44" s="175">
        <v>32</v>
      </c>
      <c r="P44" s="175" t="s">
        <v>1957</v>
      </c>
      <c r="Q44" s="175" t="s">
        <v>1983</v>
      </c>
      <c r="R44" s="175" t="s">
        <v>1959</v>
      </c>
      <c r="S44" s="111">
        <f t="shared" si="0"/>
        <v>906</v>
      </c>
    </row>
    <row r="45" spans="1:19" s="177" customFormat="1" ht="15.75" thickBot="1" x14ac:dyDescent="0.3">
      <c r="A45" s="178">
        <v>42</v>
      </c>
      <c r="B45" s="179" t="s">
        <v>1984</v>
      </c>
      <c r="C45" s="179">
        <v>6</v>
      </c>
      <c r="D45" s="179" t="s">
        <v>67</v>
      </c>
      <c r="E45" s="180">
        <v>0.10612268518518519</v>
      </c>
      <c r="F45" s="180">
        <v>2.1284722222222222E-2</v>
      </c>
      <c r="G45" s="180">
        <v>5.3240740740740744E-4</v>
      </c>
      <c r="H45" s="180">
        <v>5.0405092592592592E-2</v>
      </c>
      <c r="I45" s="180">
        <v>2.5231481481481483E-2</v>
      </c>
      <c r="J45" s="180">
        <v>2.5162037037037038E-2</v>
      </c>
      <c r="K45" s="180">
        <v>6.134259259259259E-4</v>
      </c>
      <c r="L45" s="180">
        <v>3.3263888888888891E-2</v>
      </c>
      <c r="M45" s="179" t="s">
        <v>30</v>
      </c>
      <c r="N45" s="179">
        <v>39</v>
      </c>
      <c r="O45" s="179">
        <v>33</v>
      </c>
      <c r="P45" s="179" t="s">
        <v>1957</v>
      </c>
      <c r="Q45" s="179" t="s">
        <v>1970</v>
      </c>
      <c r="R45" s="179" t="s">
        <v>1985</v>
      </c>
      <c r="S45" s="111">
        <f t="shared" si="0"/>
        <v>904</v>
      </c>
    </row>
    <row r="46" spans="1:19" s="177" customFormat="1" ht="15.75" thickBot="1" x14ac:dyDescent="0.3">
      <c r="A46" s="174">
        <v>43</v>
      </c>
      <c r="B46" s="175" t="s">
        <v>1562</v>
      </c>
      <c r="C46" s="175">
        <v>20</v>
      </c>
      <c r="D46" s="175" t="s">
        <v>67</v>
      </c>
      <c r="E46" s="176">
        <v>0.10630787037037037</v>
      </c>
      <c r="F46" s="176">
        <v>1.9629629629629629E-2</v>
      </c>
      <c r="G46" s="176">
        <v>1.3541666666666667E-3</v>
      </c>
      <c r="H46" s="176">
        <v>5.002314814814815E-2</v>
      </c>
      <c r="I46" s="176">
        <v>2.4837962962962964E-2</v>
      </c>
      <c r="J46" s="176">
        <v>2.5173611111111108E-2</v>
      </c>
      <c r="K46" s="176">
        <v>8.7962962962962962E-4</v>
      </c>
      <c r="L46" s="176">
        <v>3.4398148148148143E-2</v>
      </c>
      <c r="M46" s="175" t="s">
        <v>30</v>
      </c>
      <c r="N46" s="175">
        <v>40</v>
      </c>
      <c r="O46" s="175">
        <v>34</v>
      </c>
      <c r="P46" s="175" t="s">
        <v>8</v>
      </c>
      <c r="Q46" s="175" t="s">
        <v>1946</v>
      </c>
      <c r="R46" s="175" t="s">
        <v>980</v>
      </c>
      <c r="S46" s="111">
        <f t="shared" si="0"/>
        <v>903</v>
      </c>
    </row>
    <row r="47" spans="1:19" s="177" customFormat="1" ht="15.75" thickBot="1" x14ac:dyDescent="0.3">
      <c r="A47" s="178">
        <v>44</v>
      </c>
      <c r="B47" s="179" t="s">
        <v>1470</v>
      </c>
      <c r="C47" s="179">
        <v>56</v>
      </c>
      <c r="D47" s="179" t="s">
        <v>67</v>
      </c>
      <c r="E47" s="180">
        <v>0.10697916666666667</v>
      </c>
      <c r="F47" s="180">
        <v>2.0914351851851851E-2</v>
      </c>
      <c r="G47" s="180">
        <v>1.0648148148148147E-3</v>
      </c>
      <c r="H47" s="180">
        <v>5.0277777777777775E-2</v>
      </c>
      <c r="I47" s="180">
        <v>2.5069444444444446E-2</v>
      </c>
      <c r="J47" s="180">
        <v>2.5208333333333333E-2</v>
      </c>
      <c r="K47" s="180">
        <v>9.0277777777777784E-4</v>
      </c>
      <c r="L47" s="180">
        <v>3.3796296296296297E-2</v>
      </c>
      <c r="M47" s="179" t="s">
        <v>30</v>
      </c>
      <c r="N47" s="179">
        <v>41</v>
      </c>
      <c r="O47" s="179">
        <v>35</v>
      </c>
      <c r="P47" s="179" t="s">
        <v>8</v>
      </c>
      <c r="Q47" s="179" t="s">
        <v>1946</v>
      </c>
      <c r="R47" s="179" t="s">
        <v>710</v>
      </c>
      <c r="S47" s="111">
        <f t="shared" si="0"/>
        <v>897</v>
      </c>
    </row>
    <row r="48" spans="1:19" s="177" customFormat="1" ht="15.75" thickBot="1" x14ac:dyDescent="0.3">
      <c r="A48" s="174">
        <v>45</v>
      </c>
      <c r="B48" s="175" t="s">
        <v>1745</v>
      </c>
      <c r="C48" s="175">
        <v>116</v>
      </c>
      <c r="D48" s="175" t="s">
        <v>67</v>
      </c>
      <c r="E48" s="176">
        <v>0.10697916666666667</v>
      </c>
      <c r="F48" s="176">
        <v>2.0081018518518519E-2</v>
      </c>
      <c r="G48" s="176">
        <v>1.1574074074074073E-3</v>
      </c>
      <c r="H48" s="176">
        <v>5.0868055555555548E-2</v>
      </c>
      <c r="I48" s="176">
        <v>2.5416666666666667E-2</v>
      </c>
      <c r="J48" s="176">
        <v>2.5451388888888888E-2</v>
      </c>
      <c r="K48" s="176">
        <v>1.3310185185185185E-3</v>
      </c>
      <c r="L48" s="176">
        <v>3.3518518518518517E-2</v>
      </c>
      <c r="M48" s="175" t="s">
        <v>30</v>
      </c>
      <c r="N48" s="175">
        <v>42</v>
      </c>
      <c r="O48" s="175">
        <v>36</v>
      </c>
      <c r="P48" s="175" t="s">
        <v>76</v>
      </c>
      <c r="Q48" s="175" t="s">
        <v>1946</v>
      </c>
      <c r="R48" s="175" t="s">
        <v>875</v>
      </c>
      <c r="S48" s="111">
        <f t="shared" si="0"/>
        <v>897</v>
      </c>
    </row>
    <row r="49" spans="1:19" s="177" customFormat="1" ht="15.75" thickBot="1" x14ac:dyDescent="0.3">
      <c r="A49" s="178">
        <v>46</v>
      </c>
      <c r="B49" s="179" t="s">
        <v>1487</v>
      </c>
      <c r="C49" s="179">
        <v>34</v>
      </c>
      <c r="D49" s="179" t="s">
        <v>67</v>
      </c>
      <c r="E49" s="180">
        <v>0.10715277777777778</v>
      </c>
      <c r="F49" s="180">
        <v>2.0162037037037037E-2</v>
      </c>
      <c r="G49" s="180">
        <v>6.134259259259259E-4</v>
      </c>
      <c r="H49" s="180">
        <v>5.0162037037037033E-2</v>
      </c>
      <c r="I49" s="180">
        <v>2.4976851851851851E-2</v>
      </c>
      <c r="J49" s="180">
        <v>2.5173611111111108E-2</v>
      </c>
      <c r="K49" s="180">
        <v>3.9351851851851852E-4</v>
      </c>
      <c r="L49" s="180">
        <v>3.5787037037037034E-2</v>
      </c>
      <c r="M49" s="179" t="s">
        <v>30</v>
      </c>
      <c r="N49" s="179">
        <v>43</v>
      </c>
      <c r="O49" s="179">
        <v>37</v>
      </c>
      <c r="P49" s="179" t="s">
        <v>17</v>
      </c>
      <c r="Q49" s="179" t="s">
        <v>1946</v>
      </c>
      <c r="R49" s="179" t="s">
        <v>931</v>
      </c>
      <c r="S49" s="111">
        <f t="shared" si="0"/>
        <v>895</v>
      </c>
    </row>
    <row r="50" spans="1:19" s="177" customFormat="1" ht="15.75" thickBot="1" x14ac:dyDescent="0.3">
      <c r="A50" s="174">
        <v>47</v>
      </c>
      <c r="B50" s="175" t="s">
        <v>1888</v>
      </c>
      <c r="C50" s="175">
        <v>31</v>
      </c>
      <c r="D50" s="175" t="s">
        <v>67</v>
      </c>
      <c r="E50" s="176">
        <v>0.10787037037037038</v>
      </c>
      <c r="F50" s="176">
        <v>2.2094907407407407E-2</v>
      </c>
      <c r="G50" s="176">
        <v>1.4930555555555556E-3</v>
      </c>
      <c r="H50" s="176">
        <v>5.1828703703703703E-2</v>
      </c>
      <c r="I50" s="176">
        <v>2.5717592592592594E-2</v>
      </c>
      <c r="J50" s="176">
        <v>2.6099537037037036E-2</v>
      </c>
      <c r="K50" s="176">
        <v>5.5555555555555556E-4</v>
      </c>
      <c r="L50" s="176">
        <v>3.1875000000000001E-2</v>
      </c>
      <c r="M50" s="175" t="s">
        <v>43</v>
      </c>
      <c r="N50" s="175">
        <v>44</v>
      </c>
      <c r="O50" s="175">
        <v>5</v>
      </c>
      <c r="P50" s="175" t="s">
        <v>1819</v>
      </c>
      <c r="Q50" s="175" t="s">
        <v>1946</v>
      </c>
      <c r="R50" s="175" t="s">
        <v>1986</v>
      </c>
      <c r="S50" s="111">
        <f t="shared" si="0"/>
        <v>890</v>
      </c>
    </row>
    <row r="51" spans="1:19" s="177" customFormat="1" ht="15.75" thickBot="1" x14ac:dyDescent="0.3">
      <c r="A51" s="178">
        <v>48</v>
      </c>
      <c r="B51" s="179" t="s">
        <v>1987</v>
      </c>
      <c r="C51" s="179">
        <v>104</v>
      </c>
      <c r="D51" s="179" t="s">
        <v>67</v>
      </c>
      <c r="E51" s="180">
        <v>0.10791666666666666</v>
      </c>
      <c r="F51" s="179" t="s">
        <v>864</v>
      </c>
      <c r="G51" s="179" t="s">
        <v>864</v>
      </c>
      <c r="H51" s="180">
        <v>5.0902777777777776E-2</v>
      </c>
      <c r="I51" s="180">
        <v>2.5648148148148146E-2</v>
      </c>
      <c r="J51" s="180">
        <v>2.5243055555555557E-2</v>
      </c>
      <c r="K51" s="180">
        <v>8.449074074074075E-4</v>
      </c>
      <c r="L51" s="180">
        <v>3.515046296296296E-2</v>
      </c>
      <c r="M51" s="179" t="s">
        <v>43</v>
      </c>
      <c r="N51" s="179">
        <v>45</v>
      </c>
      <c r="O51" s="179">
        <v>6</v>
      </c>
      <c r="P51" s="179" t="s">
        <v>1988</v>
      </c>
      <c r="Q51" s="179" t="s">
        <v>1989</v>
      </c>
      <c r="R51" s="179" t="s">
        <v>1990</v>
      </c>
      <c r="S51" s="111">
        <f t="shared" si="0"/>
        <v>889</v>
      </c>
    </row>
    <row r="52" spans="1:19" s="177" customFormat="1" ht="15.75" thickBot="1" x14ac:dyDescent="0.3">
      <c r="A52" s="174">
        <v>49</v>
      </c>
      <c r="B52" s="175" t="s">
        <v>14</v>
      </c>
      <c r="C52" s="175">
        <v>29</v>
      </c>
      <c r="D52" s="175" t="s">
        <v>67</v>
      </c>
      <c r="E52" s="176">
        <v>0.10804398148148148</v>
      </c>
      <c r="F52" s="176">
        <v>2.3124999999999996E-2</v>
      </c>
      <c r="G52" s="176">
        <v>1.2152777777777778E-3</v>
      </c>
      <c r="H52" s="176">
        <v>4.9537037037037039E-2</v>
      </c>
      <c r="I52" s="176">
        <v>2.4907407407407406E-2</v>
      </c>
      <c r="J52" s="176">
        <v>2.461805555555556E-2</v>
      </c>
      <c r="K52" s="176">
        <v>8.1018518518518516E-4</v>
      </c>
      <c r="L52" s="176">
        <v>3.3333333333333333E-2</v>
      </c>
      <c r="M52" s="175" t="s">
        <v>30</v>
      </c>
      <c r="N52" s="175">
        <v>46</v>
      </c>
      <c r="O52" s="175">
        <v>38</v>
      </c>
      <c r="P52" s="175" t="s">
        <v>8</v>
      </c>
      <c r="Q52" s="175" t="s">
        <v>1946</v>
      </c>
      <c r="R52" s="175"/>
      <c r="S52" s="111">
        <f t="shared" si="0"/>
        <v>888</v>
      </c>
    </row>
    <row r="53" spans="1:19" s="177" customFormat="1" ht="15.75" thickBot="1" x14ac:dyDescent="0.3">
      <c r="A53" s="178">
        <v>50</v>
      </c>
      <c r="B53" s="179" t="s">
        <v>1519</v>
      </c>
      <c r="C53" s="179">
        <v>45</v>
      </c>
      <c r="D53" s="179" t="s">
        <v>67</v>
      </c>
      <c r="E53" s="180">
        <v>0.10820601851851852</v>
      </c>
      <c r="F53" s="180">
        <v>2.2222222222222223E-2</v>
      </c>
      <c r="G53" s="180">
        <v>1.6319444444444445E-3</v>
      </c>
      <c r="H53" s="180">
        <v>5.0150462962962966E-2</v>
      </c>
      <c r="I53" s="180">
        <v>2.5428240740740741E-2</v>
      </c>
      <c r="J53" s="180">
        <v>2.4722222222222225E-2</v>
      </c>
      <c r="K53" s="180">
        <v>8.2175925925925917E-4</v>
      </c>
      <c r="L53" s="180">
        <v>3.3344907407407406E-2</v>
      </c>
      <c r="M53" s="179" t="s">
        <v>30</v>
      </c>
      <c r="N53" s="179">
        <v>47</v>
      </c>
      <c r="O53" s="179">
        <v>39</v>
      </c>
      <c r="P53" s="179" t="s">
        <v>8</v>
      </c>
      <c r="Q53" s="179" t="s">
        <v>1946</v>
      </c>
      <c r="R53" s="179" t="s">
        <v>33</v>
      </c>
      <c r="S53" s="111">
        <f t="shared" si="0"/>
        <v>887</v>
      </c>
    </row>
    <row r="54" spans="1:19" s="177" customFormat="1" ht="15.75" thickBot="1" x14ac:dyDescent="0.3">
      <c r="A54" s="174">
        <v>51</v>
      </c>
      <c r="B54" s="175" t="s">
        <v>1991</v>
      </c>
      <c r="C54" s="175">
        <v>30</v>
      </c>
      <c r="D54" s="175" t="s">
        <v>67</v>
      </c>
      <c r="E54" s="176">
        <v>0.1083912037037037</v>
      </c>
      <c r="F54" s="176">
        <v>1.9502314814814816E-2</v>
      </c>
      <c r="G54" s="176">
        <v>1.6319444444444445E-3</v>
      </c>
      <c r="H54" s="176">
        <v>5.1041666666666673E-2</v>
      </c>
      <c r="I54" s="176">
        <v>2.5891203703703704E-2</v>
      </c>
      <c r="J54" s="176">
        <v>2.5138888888888891E-2</v>
      </c>
      <c r="K54" s="176">
        <v>1.3541666666666667E-3</v>
      </c>
      <c r="L54" s="176">
        <v>3.4837962962962959E-2</v>
      </c>
      <c r="M54" s="175" t="s">
        <v>30</v>
      </c>
      <c r="N54" s="175">
        <v>48</v>
      </c>
      <c r="O54" s="175">
        <v>40</v>
      </c>
      <c r="P54" s="175" t="s">
        <v>8</v>
      </c>
      <c r="Q54" s="175" t="s">
        <v>1946</v>
      </c>
      <c r="R54" s="175"/>
      <c r="S54" s="111">
        <f t="shared" si="0"/>
        <v>885</v>
      </c>
    </row>
    <row r="55" spans="1:19" s="177" customFormat="1" ht="15.75" thickBot="1" x14ac:dyDescent="0.3">
      <c r="A55" s="178">
        <v>52</v>
      </c>
      <c r="B55" s="179" t="s">
        <v>1501</v>
      </c>
      <c r="C55" s="179">
        <v>113</v>
      </c>
      <c r="D55" s="179" t="s">
        <v>67</v>
      </c>
      <c r="E55" s="180">
        <v>0.10881944444444445</v>
      </c>
      <c r="F55" s="180">
        <v>1.9224537037037037E-2</v>
      </c>
      <c r="G55" s="180">
        <v>6.134259259259259E-4</v>
      </c>
      <c r="H55" s="180">
        <v>5.1956018518518519E-2</v>
      </c>
      <c r="I55" s="180">
        <v>2.6284722222222223E-2</v>
      </c>
      <c r="J55" s="180">
        <v>2.56712962962963E-2</v>
      </c>
      <c r="K55" s="180">
        <v>4.3981481481481481E-4</v>
      </c>
      <c r="L55" s="180">
        <v>3.6562499999999998E-2</v>
      </c>
      <c r="M55" s="179" t="s">
        <v>30</v>
      </c>
      <c r="N55" s="179">
        <v>49</v>
      </c>
      <c r="O55" s="179">
        <v>41</v>
      </c>
      <c r="P55" s="179" t="s">
        <v>8</v>
      </c>
      <c r="Q55" s="179" t="s">
        <v>1946</v>
      </c>
      <c r="R55" s="179" t="s">
        <v>865</v>
      </c>
      <c r="S55" s="111">
        <f t="shared" si="0"/>
        <v>882</v>
      </c>
    </row>
    <row r="56" spans="1:19" s="177" customFormat="1" ht="15.75" thickBot="1" x14ac:dyDescent="0.3">
      <c r="A56" s="174">
        <v>53</v>
      </c>
      <c r="B56" s="175" t="s">
        <v>1887</v>
      </c>
      <c r="C56" s="175">
        <v>46</v>
      </c>
      <c r="D56" s="175" t="s">
        <v>67</v>
      </c>
      <c r="E56" s="176">
        <v>0.10888888888888888</v>
      </c>
      <c r="F56" s="176">
        <v>2.0543981481481479E-2</v>
      </c>
      <c r="G56" s="176">
        <v>1.1342592592592591E-3</v>
      </c>
      <c r="H56" s="176">
        <v>5.1712962962962961E-2</v>
      </c>
      <c r="I56" s="176">
        <v>2.5659722222222223E-2</v>
      </c>
      <c r="J56" s="176">
        <v>2.6053240740740738E-2</v>
      </c>
      <c r="K56" s="176">
        <v>9.9537037037037042E-4</v>
      </c>
      <c r="L56" s="176">
        <v>3.4479166666666665E-2</v>
      </c>
      <c r="M56" s="175" t="s">
        <v>30</v>
      </c>
      <c r="N56" s="175">
        <v>50</v>
      </c>
      <c r="O56" s="175">
        <v>42</v>
      </c>
      <c r="P56" s="175" t="s">
        <v>8</v>
      </c>
      <c r="Q56" s="175" t="s">
        <v>1946</v>
      </c>
      <c r="R56" s="175" t="s">
        <v>710</v>
      </c>
      <c r="S56" s="111">
        <f t="shared" si="0"/>
        <v>881</v>
      </c>
    </row>
    <row r="57" spans="1:19" s="177" customFormat="1" ht="15.75" thickBot="1" x14ac:dyDescent="0.3">
      <c r="A57" s="178">
        <v>54</v>
      </c>
      <c r="B57" s="179" t="s">
        <v>1896</v>
      </c>
      <c r="C57" s="179">
        <v>130</v>
      </c>
      <c r="D57" s="179" t="s">
        <v>67</v>
      </c>
      <c r="E57" s="180">
        <v>0.10939814814814815</v>
      </c>
      <c r="F57" s="180">
        <v>2.0925925925925928E-2</v>
      </c>
      <c r="G57" s="180">
        <v>1.0532407407407407E-3</v>
      </c>
      <c r="H57" s="180">
        <v>4.762731481481481E-2</v>
      </c>
      <c r="I57" s="180">
        <v>2.3541666666666666E-2</v>
      </c>
      <c r="J57" s="180">
        <v>2.4074074074074071E-2</v>
      </c>
      <c r="K57" s="180">
        <v>5.7870370370370378E-4</v>
      </c>
      <c r="L57" s="180">
        <v>3.9189814814814809E-2</v>
      </c>
      <c r="M57" s="179" t="s">
        <v>30</v>
      </c>
      <c r="N57" s="179">
        <v>51</v>
      </c>
      <c r="O57" s="179">
        <v>43</v>
      </c>
      <c r="P57" s="179" t="s">
        <v>8</v>
      </c>
      <c r="Q57" s="179" t="s">
        <v>1946</v>
      </c>
      <c r="R57" s="179"/>
      <c r="S57" s="111">
        <f t="shared" si="0"/>
        <v>877</v>
      </c>
    </row>
    <row r="58" spans="1:19" s="177" customFormat="1" ht="15.75" thickBot="1" x14ac:dyDescent="0.3">
      <c r="A58" s="174">
        <v>55</v>
      </c>
      <c r="B58" s="175" t="s">
        <v>1992</v>
      </c>
      <c r="C58" s="175">
        <v>100</v>
      </c>
      <c r="D58" s="175" t="s">
        <v>67</v>
      </c>
      <c r="E58" s="176">
        <v>0.10974537037037037</v>
      </c>
      <c r="F58" s="176">
        <v>1.8657407407407407E-2</v>
      </c>
      <c r="G58" s="176">
        <v>1.0995370370370371E-3</v>
      </c>
      <c r="H58" s="176">
        <v>5.122685185185185E-2</v>
      </c>
      <c r="I58" s="176">
        <v>2.6018518518518521E-2</v>
      </c>
      <c r="J58" s="176">
        <v>2.5196759259259256E-2</v>
      </c>
      <c r="K58" s="176">
        <v>1.0416666666666667E-3</v>
      </c>
      <c r="L58" s="176">
        <v>3.7685185185185183E-2</v>
      </c>
      <c r="M58" s="175" t="s">
        <v>30</v>
      </c>
      <c r="N58" s="175">
        <v>52</v>
      </c>
      <c r="O58" s="175">
        <v>44</v>
      </c>
      <c r="P58" s="175" t="s">
        <v>1993</v>
      </c>
      <c r="Q58" s="175" t="s">
        <v>1958</v>
      </c>
      <c r="R58" s="175" t="s">
        <v>1959</v>
      </c>
      <c r="S58" s="111">
        <f t="shared" si="0"/>
        <v>874</v>
      </c>
    </row>
    <row r="59" spans="1:19" s="177" customFormat="1" ht="15.75" thickBot="1" x14ac:dyDescent="0.3">
      <c r="A59" s="178">
        <v>56</v>
      </c>
      <c r="B59" s="179" t="s">
        <v>1715</v>
      </c>
      <c r="C59" s="179">
        <v>55</v>
      </c>
      <c r="D59" s="179" t="s">
        <v>67</v>
      </c>
      <c r="E59" s="180">
        <v>0.10980324074074073</v>
      </c>
      <c r="F59" s="180">
        <v>1.8194444444444444E-2</v>
      </c>
      <c r="G59" s="180">
        <v>1.736111111111111E-3</v>
      </c>
      <c r="H59" s="180">
        <v>5.6956018518518524E-2</v>
      </c>
      <c r="I59" s="180">
        <v>2.8495370370370369E-2</v>
      </c>
      <c r="J59" s="180">
        <v>2.8449074074074075E-2</v>
      </c>
      <c r="K59" s="180">
        <v>8.2175925925925917E-4</v>
      </c>
      <c r="L59" s="180">
        <v>3.2094907407407412E-2</v>
      </c>
      <c r="M59" s="179" t="s">
        <v>30</v>
      </c>
      <c r="N59" s="179">
        <v>53</v>
      </c>
      <c r="O59" s="179">
        <v>45</v>
      </c>
      <c r="P59" s="179" t="s">
        <v>1994</v>
      </c>
      <c r="Q59" s="179" t="s">
        <v>1946</v>
      </c>
      <c r="R59" s="179" t="s">
        <v>710</v>
      </c>
      <c r="S59" s="111">
        <f t="shared" si="0"/>
        <v>874</v>
      </c>
    </row>
    <row r="60" spans="1:19" s="177" customFormat="1" ht="15.75" thickBot="1" x14ac:dyDescent="0.3">
      <c r="A60" s="174">
        <v>57</v>
      </c>
      <c r="B60" s="175" t="s">
        <v>1995</v>
      </c>
      <c r="C60" s="175">
        <v>19</v>
      </c>
      <c r="D60" s="175" t="s">
        <v>67</v>
      </c>
      <c r="E60" s="176">
        <v>0.11012731481481482</v>
      </c>
      <c r="F60" s="176">
        <v>1.894675925925926E-2</v>
      </c>
      <c r="G60" s="176">
        <v>1.6087962962962963E-3</v>
      </c>
      <c r="H60" s="176">
        <v>4.6886574074074074E-2</v>
      </c>
      <c r="I60" s="176">
        <v>2.3159722222222224E-2</v>
      </c>
      <c r="J60" s="176">
        <v>2.3715277777777776E-2</v>
      </c>
      <c r="K60" s="176">
        <v>1.2731481481481483E-3</v>
      </c>
      <c r="L60" s="176">
        <v>4.1388888888888892E-2</v>
      </c>
      <c r="M60" s="175" t="s">
        <v>30</v>
      </c>
      <c r="N60" s="175">
        <v>54</v>
      </c>
      <c r="O60" s="175">
        <v>46</v>
      </c>
      <c r="P60" s="175" t="s">
        <v>8</v>
      </c>
      <c r="Q60" s="175" t="s">
        <v>1946</v>
      </c>
      <c r="R60" s="175" t="s">
        <v>1996</v>
      </c>
      <c r="S60" s="111">
        <f t="shared" si="0"/>
        <v>871</v>
      </c>
    </row>
    <row r="61" spans="1:19" s="177" customFormat="1" ht="15.75" thickBot="1" x14ac:dyDescent="0.3">
      <c r="A61" s="178">
        <v>58</v>
      </c>
      <c r="B61" s="179" t="s">
        <v>1997</v>
      </c>
      <c r="C61" s="179">
        <v>43</v>
      </c>
      <c r="D61" s="179" t="s">
        <v>67</v>
      </c>
      <c r="E61" s="180">
        <v>0.11032407407407407</v>
      </c>
      <c r="F61" s="180">
        <v>1.9953703703703706E-2</v>
      </c>
      <c r="G61" s="180">
        <v>1.0995370370370371E-3</v>
      </c>
      <c r="H61" s="180">
        <v>5.1666666666666666E-2</v>
      </c>
      <c r="I61" s="180">
        <v>2.5474537037037035E-2</v>
      </c>
      <c r="J61" s="180">
        <v>2.6192129629629631E-2</v>
      </c>
      <c r="K61" s="180">
        <v>7.407407407407407E-4</v>
      </c>
      <c r="L61" s="180">
        <v>3.6840277777777777E-2</v>
      </c>
      <c r="M61" s="179" t="s">
        <v>43</v>
      </c>
      <c r="N61" s="179">
        <v>55</v>
      </c>
      <c r="O61" s="179">
        <v>7</v>
      </c>
      <c r="P61" s="179" t="s">
        <v>8</v>
      </c>
      <c r="Q61" s="179" t="s">
        <v>1946</v>
      </c>
      <c r="R61" s="179" t="s">
        <v>1998</v>
      </c>
      <c r="S61" s="111">
        <f t="shared" si="0"/>
        <v>870</v>
      </c>
    </row>
    <row r="62" spans="1:19" s="177" customFormat="1" ht="15.75" thickBot="1" x14ac:dyDescent="0.3">
      <c r="A62" s="174">
        <v>59</v>
      </c>
      <c r="B62" s="175" t="s">
        <v>1739</v>
      </c>
      <c r="C62" s="175">
        <v>21</v>
      </c>
      <c r="D62" s="175" t="s">
        <v>67</v>
      </c>
      <c r="E62" s="176">
        <v>0.11061342592592593</v>
      </c>
      <c r="F62" s="176">
        <v>2.0081018518518519E-2</v>
      </c>
      <c r="G62" s="176">
        <v>8.1018518518518516E-4</v>
      </c>
      <c r="H62" s="176">
        <v>5.3287037037037042E-2</v>
      </c>
      <c r="I62" s="176">
        <v>2.6180555555555558E-2</v>
      </c>
      <c r="J62" s="176">
        <v>2.7106481481481481E-2</v>
      </c>
      <c r="K62" s="176">
        <v>6.9444444444444447E-4</v>
      </c>
      <c r="L62" s="176">
        <v>3.5706018518518519E-2</v>
      </c>
      <c r="M62" s="175" t="s">
        <v>43</v>
      </c>
      <c r="N62" s="175">
        <v>56</v>
      </c>
      <c r="O62" s="175">
        <v>8</v>
      </c>
      <c r="P62" s="175" t="s">
        <v>8</v>
      </c>
      <c r="Q62" s="175" t="s">
        <v>1946</v>
      </c>
      <c r="R62" s="175" t="s">
        <v>1999</v>
      </c>
      <c r="S62" s="111">
        <f t="shared" si="0"/>
        <v>867</v>
      </c>
    </row>
    <row r="63" spans="1:19" s="177" customFormat="1" ht="15.75" thickBot="1" x14ac:dyDescent="0.3">
      <c r="A63" s="178">
        <v>60</v>
      </c>
      <c r="B63" s="179" t="s">
        <v>1561</v>
      </c>
      <c r="C63" s="179">
        <v>128</v>
      </c>
      <c r="D63" s="179" t="s">
        <v>67</v>
      </c>
      <c r="E63" s="180">
        <v>0.11074074074074074</v>
      </c>
      <c r="F63" s="180">
        <v>1.9525462962962963E-2</v>
      </c>
      <c r="G63" s="180">
        <v>1.6435185185185183E-3</v>
      </c>
      <c r="H63" s="180">
        <v>4.9687499999999996E-2</v>
      </c>
      <c r="I63" s="180">
        <v>2.4652777777777777E-2</v>
      </c>
      <c r="J63" s="180">
        <v>2.5034722222222222E-2</v>
      </c>
      <c r="K63" s="180">
        <v>6.8287037037037025E-4</v>
      </c>
      <c r="L63" s="180">
        <v>3.9178240740740743E-2</v>
      </c>
      <c r="M63" s="179" t="s">
        <v>30</v>
      </c>
      <c r="N63" s="179">
        <v>57</v>
      </c>
      <c r="O63" s="179">
        <v>47</v>
      </c>
      <c r="P63" s="179" t="s">
        <v>8</v>
      </c>
      <c r="Q63" s="179" t="s">
        <v>1946</v>
      </c>
      <c r="R63" s="179" t="s">
        <v>965</v>
      </c>
      <c r="S63" s="111">
        <f t="shared" si="0"/>
        <v>866</v>
      </c>
    </row>
    <row r="64" spans="1:19" s="177" customFormat="1" ht="15.75" thickBot="1" x14ac:dyDescent="0.3">
      <c r="A64" s="174">
        <v>61</v>
      </c>
      <c r="B64" s="175" t="s">
        <v>1395</v>
      </c>
      <c r="C64" s="175">
        <v>51</v>
      </c>
      <c r="D64" s="175" t="s">
        <v>67</v>
      </c>
      <c r="E64" s="176">
        <v>0.11085648148148149</v>
      </c>
      <c r="F64" s="176">
        <v>1.8298611111111113E-2</v>
      </c>
      <c r="G64" s="176">
        <v>1.3194444444444443E-3</v>
      </c>
      <c r="H64" s="176">
        <v>5.9537037037037034E-2</v>
      </c>
      <c r="I64" s="176">
        <v>3.3252314814814811E-2</v>
      </c>
      <c r="J64" s="176">
        <v>2.6284722222222223E-2</v>
      </c>
      <c r="K64" s="176">
        <v>4.7453703703703704E-4</v>
      </c>
      <c r="L64" s="176">
        <v>3.1203703703703702E-2</v>
      </c>
      <c r="M64" s="175" t="s">
        <v>30</v>
      </c>
      <c r="N64" s="175">
        <v>58</v>
      </c>
      <c r="O64" s="175">
        <v>48</v>
      </c>
      <c r="P64" s="175" t="s">
        <v>8</v>
      </c>
      <c r="Q64" s="175" t="s">
        <v>1946</v>
      </c>
      <c r="R64" s="175" t="s">
        <v>710</v>
      </c>
      <c r="S64" s="111">
        <f t="shared" si="0"/>
        <v>866</v>
      </c>
    </row>
    <row r="65" spans="1:19" s="177" customFormat="1" ht="15.75" thickBot="1" x14ac:dyDescent="0.3">
      <c r="A65" s="178">
        <v>62</v>
      </c>
      <c r="B65" s="179" t="s">
        <v>162</v>
      </c>
      <c r="C65" s="179">
        <v>25</v>
      </c>
      <c r="D65" s="179" t="s">
        <v>67</v>
      </c>
      <c r="E65" s="180">
        <v>0.11087962962962962</v>
      </c>
      <c r="F65" s="180">
        <v>2.5115740740740741E-2</v>
      </c>
      <c r="G65" s="180">
        <v>1.4930555555555556E-3</v>
      </c>
      <c r="H65" s="180">
        <v>5.2662037037037035E-2</v>
      </c>
      <c r="I65" s="180">
        <v>2.5624999999999998E-2</v>
      </c>
      <c r="J65" s="180">
        <v>2.7037037037037037E-2</v>
      </c>
      <c r="K65" s="180">
        <v>6.3657407407407402E-4</v>
      </c>
      <c r="L65" s="180">
        <v>3.0949074074074077E-2</v>
      </c>
      <c r="M65" s="179" t="s">
        <v>30</v>
      </c>
      <c r="N65" s="179">
        <v>59</v>
      </c>
      <c r="O65" s="179">
        <v>49</v>
      </c>
      <c r="P65" s="179" t="s">
        <v>17</v>
      </c>
      <c r="Q65" s="179" t="s">
        <v>1946</v>
      </c>
      <c r="R65" s="179"/>
      <c r="S65" s="111">
        <f t="shared" si="0"/>
        <v>865</v>
      </c>
    </row>
    <row r="66" spans="1:19" s="177" customFormat="1" ht="15.75" thickBot="1" x14ac:dyDescent="0.3">
      <c r="A66" s="174">
        <v>63</v>
      </c>
      <c r="B66" s="175" t="s">
        <v>1898</v>
      </c>
      <c r="C66" s="175">
        <v>63</v>
      </c>
      <c r="D66" s="175" t="s">
        <v>67</v>
      </c>
      <c r="E66" s="176">
        <v>0.11108796296296297</v>
      </c>
      <c r="F66" s="176">
        <v>2.011574074074074E-2</v>
      </c>
      <c r="G66" s="176">
        <v>1.5972222222222221E-3</v>
      </c>
      <c r="H66" s="176">
        <v>5.0856481481481482E-2</v>
      </c>
      <c r="I66" s="176">
        <v>2.5312500000000002E-2</v>
      </c>
      <c r="J66" s="176">
        <v>2.5532407407407406E-2</v>
      </c>
      <c r="K66" s="176">
        <v>1.1805555555555556E-3</v>
      </c>
      <c r="L66" s="176">
        <v>3.7314814814814815E-2</v>
      </c>
      <c r="M66" s="175" t="s">
        <v>43</v>
      </c>
      <c r="N66" s="175">
        <v>60</v>
      </c>
      <c r="O66" s="175">
        <v>9</v>
      </c>
      <c r="P66" s="175" t="s">
        <v>8</v>
      </c>
      <c r="Q66" s="175" t="s">
        <v>1946</v>
      </c>
      <c r="R66" s="175" t="s">
        <v>1998</v>
      </c>
      <c r="S66" s="111">
        <f t="shared" si="0"/>
        <v>864</v>
      </c>
    </row>
    <row r="67" spans="1:19" s="177" customFormat="1" ht="15.75" thickBot="1" x14ac:dyDescent="0.3">
      <c r="A67" s="178">
        <v>64</v>
      </c>
      <c r="B67" s="179" t="s">
        <v>2000</v>
      </c>
      <c r="C67" s="179">
        <v>81</v>
      </c>
      <c r="D67" s="179" t="s">
        <v>67</v>
      </c>
      <c r="E67" s="180">
        <v>0.11109953703703705</v>
      </c>
      <c r="F67" s="180">
        <v>2.1967592592592594E-2</v>
      </c>
      <c r="G67" s="180">
        <v>1.7013888888888892E-3</v>
      </c>
      <c r="H67" s="180">
        <v>5.0266203703703709E-2</v>
      </c>
      <c r="I67" s="180">
        <v>2.525462962962963E-2</v>
      </c>
      <c r="J67" s="180">
        <v>2.5011574074074075E-2</v>
      </c>
      <c r="K67" s="180">
        <v>6.018518518518519E-4</v>
      </c>
      <c r="L67" s="180">
        <v>3.6539351851851851E-2</v>
      </c>
      <c r="M67" s="179" t="s">
        <v>30</v>
      </c>
      <c r="N67" s="179">
        <v>61</v>
      </c>
      <c r="O67" s="179">
        <v>50</v>
      </c>
      <c r="P67" s="179" t="s">
        <v>8</v>
      </c>
      <c r="Q67" s="179" t="s">
        <v>1946</v>
      </c>
      <c r="R67" s="179" t="s">
        <v>1967</v>
      </c>
      <c r="S67" s="111">
        <f t="shared" si="0"/>
        <v>864</v>
      </c>
    </row>
    <row r="68" spans="1:19" s="177" customFormat="1" ht="15.75" thickBot="1" x14ac:dyDescent="0.3">
      <c r="A68" s="174">
        <v>65</v>
      </c>
      <c r="B68" s="175" t="s">
        <v>1897</v>
      </c>
      <c r="C68" s="175">
        <v>82</v>
      </c>
      <c r="D68" s="175" t="s">
        <v>67</v>
      </c>
      <c r="E68" s="176">
        <v>0.1111111111111111</v>
      </c>
      <c r="F68" s="176">
        <v>1.9131944444444444E-2</v>
      </c>
      <c r="G68" s="176">
        <v>1.2152777777777778E-3</v>
      </c>
      <c r="H68" s="176">
        <v>5.541666666666667E-2</v>
      </c>
      <c r="I68" s="176">
        <v>2.736111111111111E-2</v>
      </c>
      <c r="J68" s="176">
        <v>2.8043981481481479E-2</v>
      </c>
      <c r="K68" s="176">
        <v>5.3240740740740744E-4</v>
      </c>
      <c r="L68" s="176">
        <v>3.4780092592592592E-2</v>
      </c>
      <c r="M68" s="175" t="s">
        <v>43</v>
      </c>
      <c r="N68" s="175">
        <v>62</v>
      </c>
      <c r="O68" s="175">
        <v>10</v>
      </c>
      <c r="P68" s="175" t="s">
        <v>8</v>
      </c>
      <c r="Q68" s="175" t="s">
        <v>1946</v>
      </c>
      <c r="R68" s="175" t="s">
        <v>1967</v>
      </c>
      <c r="S68" s="111">
        <f t="shared" si="0"/>
        <v>864</v>
      </c>
    </row>
    <row r="69" spans="1:19" s="177" customFormat="1" ht="15.75" thickBot="1" x14ac:dyDescent="0.3">
      <c r="A69" s="178">
        <v>66</v>
      </c>
      <c r="B69" s="179" t="s">
        <v>2188</v>
      </c>
      <c r="C69" s="179">
        <v>159</v>
      </c>
      <c r="D69" s="179" t="s">
        <v>67</v>
      </c>
      <c r="E69" s="180">
        <v>0.11130787037037038</v>
      </c>
      <c r="F69" s="180">
        <v>2.0972222222222222E-2</v>
      </c>
      <c r="G69" s="180">
        <v>1.8055555555555557E-3</v>
      </c>
      <c r="H69" s="180">
        <v>5.2418981481481476E-2</v>
      </c>
      <c r="I69" s="180">
        <v>2.6493055555555558E-2</v>
      </c>
      <c r="J69" s="180">
        <v>2.5925925925925925E-2</v>
      </c>
      <c r="K69" s="180">
        <v>9.4907407407407408E-4</v>
      </c>
      <c r="L69" s="180">
        <v>3.5138888888888893E-2</v>
      </c>
      <c r="M69" s="179" t="s">
        <v>30</v>
      </c>
      <c r="N69" s="179">
        <v>63</v>
      </c>
      <c r="O69" s="179">
        <v>51</v>
      </c>
      <c r="P69" s="179" t="s">
        <v>8</v>
      </c>
      <c r="Q69" s="179" t="s">
        <v>1946</v>
      </c>
      <c r="R69" s="179"/>
      <c r="S69" s="111">
        <f t="shared" ref="S69:S132" si="1">IFERROR(ROUND($E$4/E69*1000*1.15,0),0)</f>
        <v>862</v>
      </c>
    </row>
    <row r="70" spans="1:19" s="177" customFormat="1" ht="15.75" thickBot="1" x14ac:dyDescent="0.3">
      <c r="A70" s="174">
        <v>67</v>
      </c>
      <c r="B70" s="175" t="s">
        <v>2001</v>
      </c>
      <c r="C70" s="175">
        <v>139</v>
      </c>
      <c r="D70" s="175" t="s">
        <v>67</v>
      </c>
      <c r="E70" s="176">
        <v>0.1113425925925926</v>
      </c>
      <c r="F70" s="176">
        <v>2.2037037037037036E-2</v>
      </c>
      <c r="G70" s="176">
        <v>1.25E-3</v>
      </c>
      <c r="H70" s="176">
        <v>5.1423611111111107E-2</v>
      </c>
      <c r="I70" s="176">
        <v>2.5949074074074072E-2</v>
      </c>
      <c r="J70" s="176">
        <v>2.5474537037037035E-2</v>
      </c>
      <c r="K70" s="176">
        <v>8.2175925925925917E-4</v>
      </c>
      <c r="L70" s="176">
        <v>3.5798611111111107E-2</v>
      </c>
      <c r="M70" s="175" t="s">
        <v>30</v>
      </c>
      <c r="N70" s="175">
        <v>64</v>
      </c>
      <c r="O70" s="175">
        <v>52</v>
      </c>
      <c r="P70" s="175" t="s">
        <v>1595</v>
      </c>
      <c r="Q70" s="175" t="s">
        <v>2002</v>
      </c>
      <c r="R70" s="175" t="s">
        <v>2003</v>
      </c>
      <c r="S70" s="111">
        <f t="shared" si="1"/>
        <v>862</v>
      </c>
    </row>
    <row r="71" spans="1:19" s="177" customFormat="1" ht="15.75" thickBot="1" x14ac:dyDescent="0.3">
      <c r="A71" s="178">
        <v>68</v>
      </c>
      <c r="B71" s="179" t="s">
        <v>2004</v>
      </c>
      <c r="C71" s="179">
        <v>140</v>
      </c>
      <c r="D71" s="179" t="s">
        <v>67</v>
      </c>
      <c r="E71" s="180">
        <v>0.1113425925925926</v>
      </c>
      <c r="F71" s="180">
        <v>2.0312500000000001E-2</v>
      </c>
      <c r="G71" s="180">
        <v>1.423611111111111E-3</v>
      </c>
      <c r="H71" s="180">
        <v>5.2974537037037035E-2</v>
      </c>
      <c r="I71" s="180">
        <v>2.7210648148148147E-2</v>
      </c>
      <c r="J71" s="180">
        <v>2.5752314814814815E-2</v>
      </c>
      <c r="K71" s="180">
        <v>8.1018518518518516E-4</v>
      </c>
      <c r="L71" s="180">
        <v>3.5798611111111107E-2</v>
      </c>
      <c r="M71" s="179" t="s">
        <v>30</v>
      </c>
      <c r="N71" s="179">
        <v>65</v>
      </c>
      <c r="O71" s="179">
        <v>53</v>
      </c>
      <c r="P71" s="179" t="s">
        <v>1595</v>
      </c>
      <c r="Q71" s="179" t="s">
        <v>2002</v>
      </c>
      <c r="R71" s="179" t="s">
        <v>2003</v>
      </c>
      <c r="S71" s="111">
        <f t="shared" si="1"/>
        <v>862</v>
      </c>
    </row>
    <row r="72" spans="1:19" s="177" customFormat="1" ht="15.75" thickBot="1" x14ac:dyDescent="0.3">
      <c r="A72" s="174">
        <v>69</v>
      </c>
      <c r="B72" s="175" t="s">
        <v>2005</v>
      </c>
      <c r="C72" s="175">
        <v>80</v>
      </c>
      <c r="D72" s="175" t="s">
        <v>67</v>
      </c>
      <c r="E72" s="176">
        <v>0.11138888888888888</v>
      </c>
      <c r="F72" s="176">
        <v>2.0185185185185184E-2</v>
      </c>
      <c r="G72" s="176">
        <v>1.3194444444444443E-3</v>
      </c>
      <c r="H72" s="176">
        <v>5.2499999999999998E-2</v>
      </c>
      <c r="I72" s="176">
        <v>2.6481481481481481E-2</v>
      </c>
      <c r="J72" s="176">
        <v>2.6006944444444447E-2</v>
      </c>
      <c r="K72" s="176">
        <v>7.5231481481481471E-4</v>
      </c>
      <c r="L72" s="176">
        <v>3.6620370370370373E-2</v>
      </c>
      <c r="M72" s="175" t="s">
        <v>30</v>
      </c>
      <c r="N72" s="175">
        <v>66</v>
      </c>
      <c r="O72" s="175">
        <v>54</v>
      </c>
      <c r="P72" s="175" t="s">
        <v>8</v>
      </c>
      <c r="Q72" s="175" t="s">
        <v>1946</v>
      </c>
      <c r="R72" s="175" t="s">
        <v>1967</v>
      </c>
      <c r="S72" s="111">
        <f t="shared" si="1"/>
        <v>861</v>
      </c>
    </row>
    <row r="73" spans="1:19" s="177" customFormat="1" ht="15.75" thickBot="1" x14ac:dyDescent="0.3">
      <c r="A73" s="178">
        <v>70</v>
      </c>
      <c r="B73" s="179" t="s">
        <v>1523</v>
      </c>
      <c r="C73" s="179">
        <v>5</v>
      </c>
      <c r="D73" s="179" t="s">
        <v>67</v>
      </c>
      <c r="E73" s="180">
        <v>0.11149305555555555</v>
      </c>
      <c r="F73" s="179" t="s">
        <v>864</v>
      </c>
      <c r="G73" s="179" t="s">
        <v>864</v>
      </c>
      <c r="H73" s="180">
        <v>5.3414351851851859E-2</v>
      </c>
      <c r="I73" s="180">
        <v>2.659722222222222E-2</v>
      </c>
      <c r="J73" s="180">
        <v>2.6805555555555555E-2</v>
      </c>
      <c r="K73" s="180">
        <v>6.9444444444444447E-4</v>
      </c>
      <c r="L73" s="180">
        <v>3.5497685185185188E-2</v>
      </c>
      <c r="M73" s="179" t="s">
        <v>30</v>
      </c>
      <c r="N73" s="179">
        <v>67</v>
      </c>
      <c r="O73" s="179">
        <v>55</v>
      </c>
      <c r="P73" s="179" t="s">
        <v>8</v>
      </c>
      <c r="Q73" s="179" t="s">
        <v>1946</v>
      </c>
      <c r="R73" s="179" t="s">
        <v>2006</v>
      </c>
      <c r="S73" s="111">
        <f t="shared" si="1"/>
        <v>861</v>
      </c>
    </row>
    <row r="74" spans="1:19" s="177" customFormat="1" ht="15.75" thickBot="1" x14ac:dyDescent="0.3">
      <c r="A74" s="174">
        <v>71</v>
      </c>
      <c r="B74" s="175" t="s">
        <v>2007</v>
      </c>
      <c r="C74" s="175">
        <v>95</v>
      </c>
      <c r="D74" s="175" t="s">
        <v>67</v>
      </c>
      <c r="E74" s="176">
        <v>0.11168981481481481</v>
      </c>
      <c r="F74" s="175" t="s">
        <v>864</v>
      </c>
      <c r="G74" s="175" t="s">
        <v>864</v>
      </c>
      <c r="H74" s="176">
        <v>4.8842592592592597E-2</v>
      </c>
      <c r="I74" s="176">
        <v>2.3981481481481479E-2</v>
      </c>
      <c r="J74" s="176">
        <v>2.4861111111111108E-2</v>
      </c>
      <c r="K74" s="176">
        <v>7.5231481481481471E-4</v>
      </c>
      <c r="L74" s="176">
        <v>3.8368055555555551E-2</v>
      </c>
      <c r="M74" s="175" t="s">
        <v>43</v>
      </c>
      <c r="N74" s="175">
        <v>68</v>
      </c>
      <c r="O74" s="175">
        <v>11</v>
      </c>
      <c r="P74" s="175" t="s">
        <v>8</v>
      </c>
      <c r="Q74" s="175" t="s">
        <v>1946</v>
      </c>
      <c r="R74" s="175" t="s">
        <v>1998</v>
      </c>
      <c r="S74" s="111">
        <f t="shared" si="1"/>
        <v>859</v>
      </c>
    </row>
    <row r="75" spans="1:19" s="177" customFormat="1" ht="15.75" thickBot="1" x14ac:dyDescent="0.3">
      <c r="A75" s="178">
        <v>72</v>
      </c>
      <c r="B75" s="179" t="s">
        <v>2008</v>
      </c>
      <c r="C75" s="179">
        <v>41</v>
      </c>
      <c r="D75" s="179" t="s">
        <v>67</v>
      </c>
      <c r="E75" s="180">
        <v>0.11186342592592592</v>
      </c>
      <c r="F75" s="180">
        <v>2.2222222222222223E-2</v>
      </c>
      <c r="G75" s="180">
        <v>1.1689814814814816E-3</v>
      </c>
      <c r="H75" s="180">
        <v>5.0486111111111114E-2</v>
      </c>
      <c r="I75" s="180">
        <v>2.5717592592592594E-2</v>
      </c>
      <c r="J75" s="180">
        <v>2.4756944444444443E-2</v>
      </c>
      <c r="K75" s="180">
        <v>6.018518518518519E-4</v>
      </c>
      <c r="L75" s="180">
        <v>3.7361111111111109E-2</v>
      </c>
      <c r="M75" s="179" t="s">
        <v>30</v>
      </c>
      <c r="N75" s="179">
        <v>69</v>
      </c>
      <c r="O75" s="179">
        <v>56</v>
      </c>
      <c r="P75" s="179" t="s">
        <v>17</v>
      </c>
      <c r="Q75" s="179" t="s">
        <v>1946</v>
      </c>
      <c r="R75" s="179" t="s">
        <v>898</v>
      </c>
      <c r="S75" s="111">
        <f t="shared" si="1"/>
        <v>858</v>
      </c>
    </row>
    <row r="76" spans="1:19" s="177" customFormat="1" ht="15.75" thickBot="1" x14ac:dyDescent="0.3">
      <c r="A76" s="174">
        <v>73</v>
      </c>
      <c r="B76" s="175" t="s">
        <v>1891</v>
      </c>
      <c r="C76" s="175">
        <v>17</v>
      </c>
      <c r="D76" s="175" t="s">
        <v>67</v>
      </c>
      <c r="E76" s="176">
        <v>0.11221064814814814</v>
      </c>
      <c r="F76" s="176">
        <v>2.0219907407407409E-2</v>
      </c>
      <c r="G76" s="176">
        <v>1.2731481481481483E-3</v>
      </c>
      <c r="H76" s="176">
        <v>5.4062500000000006E-2</v>
      </c>
      <c r="I76" s="176">
        <v>2.6909722222222224E-2</v>
      </c>
      <c r="J76" s="176">
        <v>2.7141203703703706E-2</v>
      </c>
      <c r="K76" s="176">
        <v>5.4398148148148144E-4</v>
      </c>
      <c r="L76" s="176">
        <v>3.6087962962962968E-2</v>
      </c>
      <c r="M76" s="175" t="s">
        <v>30</v>
      </c>
      <c r="N76" s="175">
        <v>70</v>
      </c>
      <c r="O76" s="175">
        <v>57</v>
      </c>
      <c r="P76" s="175" t="s">
        <v>8</v>
      </c>
      <c r="Q76" s="175" t="s">
        <v>1946</v>
      </c>
      <c r="R76" s="175"/>
      <c r="S76" s="111">
        <f t="shared" si="1"/>
        <v>855</v>
      </c>
    </row>
    <row r="77" spans="1:19" s="177" customFormat="1" ht="15.75" thickBot="1" x14ac:dyDescent="0.3">
      <c r="A77" s="178">
        <v>74</v>
      </c>
      <c r="B77" s="179" t="s">
        <v>1494</v>
      </c>
      <c r="C77" s="179">
        <v>70</v>
      </c>
      <c r="D77" s="179" t="s">
        <v>67</v>
      </c>
      <c r="E77" s="180">
        <v>0.11287037037037036</v>
      </c>
      <c r="F77" s="180">
        <v>1.9375E-2</v>
      </c>
      <c r="G77" s="180">
        <v>1.1805555555555556E-3</v>
      </c>
      <c r="H77" s="180">
        <v>5.3645833333333337E-2</v>
      </c>
      <c r="I77" s="180">
        <v>2.6516203703703698E-2</v>
      </c>
      <c r="J77" s="180">
        <v>2.7118055555555552E-2</v>
      </c>
      <c r="K77" s="180">
        <v>8.7962962962962962E-4</v>
      </c>
      <c r="L77" s="180">
        <v>3.7766203703703705E-2</v>
      </c>
      <c r="M77" s="179" t="s">
        <v>30</v>
      </c>
      <c r="N77" s="179">
        <v>71</v>
      </c>
      <c r="O77" s="179">
        <v>58</v>
      </c>
      <c r="P77" s="179" t="s">
        <v>8</v>
      </c>
      <c r="Q77" s="179" t="s">
        <v>1946</v>
      </c>
      <c r="R77" s="179" t="s">
        <v>33</v>
      </c>
      <c r="S77" s="111">
        <f t="shared" si="1"/>
        <v>850</v>
      </c>
    </row>
    <row r="78" spans="1:19" s="177" customFormat="1" ht="15.75" thickBot="1" x14ac:dyDescent="0.3">
      <c r="A78" s="174">
        <v>75</v>
      </c>
      <c r="B78" s="175" t="s">
        <v>2009</v>
      </c>
      <c r="C78" s="175">
        <v>18</v>
      </c>
      <c r="D78" s="175" t="s">
        <v>67</v>
      </c>
      <c r="E78" s="176">
        <v>0.11328703703703703</v>
      </c>
      <c r="F78" s="176">
        <v>1.8449074074074073E-2</v>
      </c>
      <c r="G78" s="176">
        <v>1.2152777777777778E-3</v>
      </c>
      <c r="H78" s="176">
        <v>5.4456018518518522E-2</v>
      </c>
      <c r="I78" s="176">
        <v>2.6886574074074077E-2</v>
      </c>
      <c r="J78" s="176">
        <v>2.7557870370370368E-2</v>
      </c>
      <c r="K78" s="176">
        <v>8.2175925925925917E-4</v>
      </c>
      <c r="L78" s="176">
        <v>3.8321759259259257E-2</v>
      </c>
      <c r="M78" s="175" t="s">
        <v>30</v>
      </c>
      <c r="N78" s="175">
        <v>72</v>
      </c>
      <c r="O78" s="175">
        <v>59</v>
      </c>
      <c r="P78" s="175" t="s">
        <v>1775</v>
      </c>
      <c r="Q78" s="175" t="s">
        <v>1946</v>
      </c>
      <c r="R78" s="175" t="s">
        <v>2010</v>
      </c>
      <c r="S78" s="111">
        <f t="shared" si="1"/>
        <v>847</v>
      </c>
    </row>
    <row r="79" spans="1:19" s="177" customFormat="1" ht="15.75" thickBot="1" x14ac:dyDescent="0.3">
      <c r="A79" s="178">
        <v>76</v>
      </c>
      <c r="B79" s="179" t="s">
        <v>2011</v>
      </c>
      <c r="C79" s="179">
        <v>148</v>
      </c>
      <c r="D79" s="179" t="s">
        <v>67</v>
      </c>
      <c r="E79" s="180">
        <v>0.1137962962962963</v>
      </c>
      <c r="F79" s="180">
        <v>2.1990740740740741E-2</v>
      </c>
      <c r="G79" s="180">
        <v>2.1759259259259258E-3</v>
      </c>
      <c r="H79" s="180">
        <v>4.9895833333333334E-2</v>
      </c>
      <c r="I79" s="180">
        <v>2.508101851851852E-2</v>
      </c>
      <c r="J79" s="180">
        <v>2.480324074074074E-2</v>
      </c>
      <c r="K79" s="180">
        <v>1.0069444444444444E-3</v>
      </c>
      <c r="L79" s="180">
        <v>3.8703703703703705E-2</v>
      </c>
      <c r="M79" s="179" t="s">
        <v>43</v>
      </c>
      <c r="N79" s="179">
        <v>73</v>
      </c>
      <c r="O79" s="179">
        <v>12</v>
      </c>
      <c r="P79" s="179" t="s">
        <v>1595</v>
      </c>
      <c r="Q79" s="179" t="s">
        <v>2002</v>
      </c>
      <c r="R79" s="179"/>
      <c r="S79" s="111">
        <f t="shared" si="1"/>
        <v>843</v>
      </c>
    </row>
    <row r="80" spans="1:19" s="177" customFormat="1" ht="15.75" thickBot="1" x14ac:dyDescent="0.3">
      <c r="A80" s="174">
        <v>77</v>
      </c>
      <c r="B80" s="175" t="s">
        <v>1530</v>
      </c>
      <c r="C80" s="175">
        <v>1</v>
      </c>
      <c r="D80" s="175" t="s">
        <v>71</v>
      </c>
      <c r="E80" s="176">
        <v>0.11392361111111111</v>
      </c>
      <c r="F80" s="176">
        <v>2.0439814814814817E-2</v>
      </c>
      <c r="G80" s="176">
        <v>1.0763888888888889E-3</v>
      </c>
      <c r="H80" s="176">
        <v>5.6122685185185185E-2</v>
      </c>
      <c r="I80" s="176">
        <v>2.7777777777777776E-2</v>
      </c>
      <c r="J80" s="176">
        <v>2.8344907407407412E-2</v>
      </c>
      <c r="K80" s="176">
        <v>4.3981481481481481E-4</v>
      </c>
      <c r="L80" s="176">
        <v>3.5821759259259262E-2</v>
      </c>
      <c r="M80" s="175" t="s">
        <v>34</v>
      </c>
      <c r="N80" s="175">
        <v>4</v>
      </c>
      <c r="O80" s="175">
        <v>3</v>
      </c>
      <c r="P80" s="175" t="s">
        <v>8</v>
      </c>
      <c r="Q80" s="175" t="s">
        <v>1946</v>
      </c>
      <c r="R80" s="175" t="s">
        <v>875</v>
      </c>
      <c r="S80" s="111">
        <f t="shared" si="1"/>
        <v>842</v>
      </c>
    </row>
    <row r="81" spans="1:19" s="177" customFormat="1" ht="15.75" thickBot="1" x14ac:dyDescent="0.3">
      <c r="A81" s="178">
        <v>78</v>
      </c>
      <c r="B81" s="179" t="s">
        <v>2012</v>
      </c>
      <c r="C81" s="179">
        <v>108</v>
      </c>
      <c r="D81" s="179" t="s">
        <v>67</v>
      </c>
      <c r="E81" s="180">
        <v>0.11396990740740741</v>
      </c>
      <c r="F81" s="180">
        <v>2.0879629629629626E-2</v>
      </c>
      <c r="G81" s="180">
        <v>1.25E-3</v>
      </c>
      <c r="H81" s="180">
        <v>5.2592592592592587E-2</v>
      </c>
      <c r="I81" s="180">
        <v>2.6805555555555555E-2</v>
      </c>
      <c r="J81" s="180">
        <v>2.5787037037037039E-2</v>
      </c>
      <c r="K81" s="180">
        <v>1.0185185185185186E-3</v>
      </c>
      <c r="L81" s="180">
        <v>3.8194444444444441E-2</v>
      </c>
      <c r="M81" s="179" t="s">
        <v>40</v>
      </c>
      <c r="N81" s="179">
        <v>74</v>
      </c>
      <c r="O81" s="179">
        <v>2</v>
      </c>
      <c r="P81" s="179" t="s">
        <v>8</v>
      </c>
      <c r="Q81" s="179" t="s">
        <v>1946</v>
      </c>
      <c r="R81" s="179" t="s">
        <v>875</v>
      </c>
      <c r="S81" s="111">
        <f t="shared" si="1"/>
        <v>842</v>
      </c>
    </row>
    <row r="82" spans="1:19" s="177" customFormat="1" ht="15.75" thickBot="1" x14ac:dyDescent="0.3">
      <c r="A82" s="174">
        <v>79</v>
      </c>
      <c r="B82" s="175" t="s">
        <v>1712</v>
      </c>
      <c r="C82" s="175">
        <v>37</v>
      </c>
      <c r="D82" s="175" t="s">
        <v>67</v>
      </c>
      <c r="E82" s="176">
        <v>0.11488425925925926</v>
      </c>
      <c r="F82" s="176">
        <v>2.0752314814814814E-2</v>
      </c>
      <c r="G82" s="176">
        <v>1.0185185185185186E-3</v>
      </c>
      <c r="H82" s="176">
        <v>5.4502314814814816E-2</v>
      </c>
      <c r="I82" s="176">
        <v>2.6192129629629631E-2</v>
      </c>
      <c r="J82" s="176">
        <v>2.8298611111111111E-2</v>
      </c>
      <c r="K82" s="176">
        <v>9.8379629629629642E-4</v>
      </c>
      <c r="L82" s="176">
        <v>3.7604166666666668E-2</v>
      </c>
      <c r="M82" s="175" t="s">
        <v>43</v>
      </c>
      <c r="N82" s="175">
        <v>75</v>
      </c>
      <c r="O82" s="175">
        <v>13</v>
      </c>
      <c r="P82" s="175" t="s">
        <v>17</v>
      </c>
      <c r="Q82" s="175" t="s">
        <v>1946</v>
      </c>
      <c r="R82" s="175" t="s">
        <v>2013</v>
      </c>
      <c r="S82" s="111">
        <f t="shared" si="1"/>
        <v>835</v>
      </c>
    </row>
    <row r="83" spans="1:19" s="177" customFormat="1" ht="15.75" thickBot="1" x14ac:dyDescent="0.3">
      <c r="A83" s="178">
        <v>80</v>
      </c>
      <c r="B83" s="179" t="s">
        <v>2014</v>
      </c>
      <c r="C83" s="179">
        <v>97</v>
      </c>
      <c r="D83" s="179" t="s">
        <v>67</v>
      </c>
      <c r="E83" s="180">
        <v>0.11513888888888889</v>
      </c>
      <c r="F83" s="180">
        <v>2.4305555555555556E-2</v>
      </c>
      <c r="G83" s="180">
        <v>1.4004629629629629E-3</v>
      </c>
      <c r="H83" s="180">
        <v>5.5983796296296295E-2</v>
      </c>
      <c r="I83" s="180">
        <v>2.7106481481481481E-2</v>
      </c>
      <c r="J83" s="180">
        <v>2.8865740740740744E-2</v>
      </c>
      <c r="K83" s="180">
        <v>1.261574074074074E-3</v>
      </c>
      <c r="L83" s="180">
        <v>3.2152777777777773E-2</v>
      </c>
      <c r="M83" s="179" t="s">
        <v>30</v>
      </c>
      <c r="N83" s="179">
        <v>76</v>
      </c>
      <c r="O83" s="179">
        <v>60</v>
      </c>
      <c r="P83" s="179" t="s">
        <v>2015</v>
      </c>
      <c r="Q83" s="179" t="s">
        <v>2002</v>
      </c>
      <c r="R83" s="179"/>
      <c r="S83" s="111">
        <f t="shared" si="1"/>
        <v>833</v>
      </c>
    </row>
    <row r="84" spans="1:19" s="177" customFormat="1" ht="15.75" thickBot="1" x14ac:dyDescent="0.3">
      <c r="A84" s="174">
        <v>81</v>
      </c>
      <c r="B84" s="175" t="s">
        <v>2016</v>
      </c>
      <c r="C84" s="175">
        <v>86</v>
      </c>
      <c r="D84" s="175" t="s">
        <v>67</v>
      </c>
      <c r="E84" s="176">
        <v>0.11557870370370371</v>
      </c>
      <c r="F84" s="176">
        <v>2.3171296296296297E-2</v>
      </c>
      <c r="G84" s="176">
        <v>2.9745370370370373E-3</v>
      </c>
      <c r="H84" s="176">
        <v>5.2812500000000005E-2</v>
      </c>
      <c r="I84" s="176">
        <v>2.6099537037037036E-2</v>
      </c>
      <c r="J84" s="176">
        <v>2.6701388888888889E-2</v>
      </c>
      <c r="K84" s="176">
        <v>1.0763888888888889E-3</v>
      </c>
      <c r="L84" s="176">
        <v>3.5520833333333328E-2</v>
      </c>
      <c r="M84" s="175" t="s">
        <v>30</v>
      </c>
      <c r="N84" s="175">
        <v>77</v>
      </c>
      <c r="O84" s="175">
        <v>61</v>
      </c>
      <c r="P84" s="175" t="s">
        <v>2017</v>
      </c>
      <c r="Q84" s="175" t="s">
        <v>1958</v>
      </c>
      <c r="R84" s="175" t="s">
        <v>2018</v>
      </c>
      <c r="S84" s="111">
        <f t="shared" si="1"/>
        <v>830</v>
      </c>
    </row>
    <row r="85" spans="1:19" s="177" customFormat="1" ht="15.75" thickBot="1" x14ac:dyDescent="0.3">
      <c r="A85" s="178">
        <v>82</v>
      </c>
      <c r="B85" s="179" t="s">
        <v>2019</v>
      </c>
      <c r="C85" s="179">
        <v>146</v>
      </c>
      <c r="D85" s="179" t="s">
        <v>67</v>
      </c>
      <c r="E85" s="180">
        <v>0.1165625</v>
      </c>
      <c r="F85" s="180">
        <v>2.3807870370370368E-2</v>
      </c>
      <c r="G85" s="180">
        <v>1.0300925925925926E-3</v>
      </c>
      <c r="H85" s="180">
        <v>5.5208333333333331E-2</v>
      </c>
      <c r="I85" s="180">
        <v>2.7442129629629632E-2</v>
      </c>
      <c r="J85" s="180">
        <v>2.7766203703703706E-2</v>
      </c>
      <c r="K85" s="180">
        <v>7.407407407407407E-4</v>
      </c>
      <c r="L85" s="180">
        <v>3.5752314814814813E-2</v>
      </c>
      <c r="M85" s="179" t="s">
        <v>43</v>
      </c>
      <c r="N85" s="179">
        <v>78</v>
      </c>
      <c r="O85" s="179">
        <v>14</v>
      </c>
      <c r="P85" s="179" t="s">
        <v>1662</v>
      </c>
      <c r="Q85" s="179" t="s">
        <v>1946</v>
      </c>
      <c r="R85" s="179"/>
      <c r="S85" s="111">
        <f t="shared" si="1"/>
        <v>823</v>
      </c>
    </row>
    <row r="86" spans="1:19" s="177" customFormat="1" ht="15.75" thickBot="1" x14ac:dyDescent="0.3">
      <c r="A86" s="174">
        <v>83</v>
      </c>
      <c r="B86" s="175" t="s">
        <v>2020</v>
      </c>
      <c r="C86" s="175">
        <v>83</v>
      </c>
      <c r="D86" s="175" t="s">
        <v>67</v>
      </c>
      <c r="E86" s="176">
        <v>0.11672453703703704</v>
      </c>
      <c r="F86" s="176">
        <v>2.0821759259259259E-2</v>
      </c>
      <c r="G86" s="176">
        <v>1.423611111111111E-3</v>
      </c>
      <c r="H86" s="176">
        <v>5.6250000000000001E-2</v>
      </c>
      <c r="I86" s="176">
        <v>2.7314814814814816E-2</v>
      </c>
      <c r="J86" s="176">
        <v>2.8935185185185185E-2</v>
      </c>
      <c r="K86" s="176">
        <v>6.5972222222222213E-4</v>
      </c>
      <c r="L86" s="176">
        <v>3.7557870370370373E-2</v>
      </c>
      <c r="M86" s="175" t="s">
        <v>30</v>
      </c>
      <c r="N86" s="175">
        <v>79</v>
      </c>
      <c r="O86" s="175">
        <v>62</v>
      </c>
      <c r="P86" s="175" t="s">
        <v>8</v>
      </c>
      <c r="Q86" s="175" t="s">
        <v>1946</v>
      </c>
      <c r="R86" s="175" t="s">
        <v>1967</v>
      </c>
      <c r="S86" s="111">
        <f t="shared" si="1"/>
        <v>822</v>
      </c>
    </row>
    <row r="87" spans="1:19" s="177" customFormat="1" ht="15.75" thickBot="1" x14ac:dyDescent="0.3">
      <c r="A87" s="178">
        <v>84</v>
      </c>
      <c r="B87" s="179" t="s">
        <v>2021</v>
      </c>
      <c r="C87" s="179">
        <v>101</v>
      </c>
      <c r="D87" s="179" t="s">
        <v>67</v>
      </c>
      <c r="E87" s="180">
        <v>0.11699074074074074</v>
      </c>
      <c r="F87" s="179" t="s">
        <v>864</v>
      </c>
      <c r="G87" s="179" t="s">
        <v>864</v>
      </c>
      <c r="H87" s="180">
        <v>5.3333333333333337E-2</v>
      </c>
      <c r="I87" s="180">
        <v>2.6400462962962962E-2</v>
      </c>
      <c r="J87" s="180">
        <v>2.6921296296296294E-2</v>
      </c>
      <c r="K87" s="180">
        <v>1.5856481481481479E-3</v>
      </c>
      <c r="L87" s="180">
        <v>3.7303240740740741E-2</v>
      </c>
      <c r="M87" s="179" t="s">
        <v>30</v>
      </c>
      <c r="N87" s="179">
        <v>80</v>
      </c>
      <c r="O87" s="179">
        <v>63</v>
      </c>
      <c r="P87" s="179" t="s">
        <v>8</v>
      </c>
      <c r="Q87" s="179" t="s">
        <v>1946</v>
      </c>
      <c r="R87" s="179"/>
      <c r="S87" s="111">
        <f t="shared" si="1"/>
        <v>820</v>
      </c>
    </row>
    <row r="88" spans="1:19" s="177" customFormat="1" ht="15.75" thickBot="1" x14ac:dyDescent="0.3">
      <c r="A88" s="174">
        <v>85</v>
      </c>
      <c r="B88" s="175" t="s">
        <v>2022</v>
      </c>
      <c r="C88" s="175">
        <v>93</v>
      </c>
      <c r="D88" s="175" t="s">
        <v>67</v>
      </c>
      <c r="E88" s="176">
        <v>0.11778935185185185</v>
      </c>
      <c r="F88" s="176">
        <v>2.361111111111111E-2</v>
      </c>
      <c r="G88" s="176">
        <v>1.7013888888888892E-3</v>
      </c>
      <c r="H88" s="176">
        <v>5.7222222222222223E-2</v>
      </c>
      <c r="I88" s="176">
        <v>2.809027777777778E-2</v>
      </c>
      <c r="J88" s="176">
        <v>2.9131944444444446E-2</v>
      </c>
      <c r="K88" s="176">
        <v>1.5624999999999999E-3</v>
      </c>
      <c r="L88" s="176">
        <v>3.366898148148148E-2</v>
      </c>
      <c r="M88" s="175" t="s">
        <v>30</v>
      </c>
      <c r="N88" s="175">
        <v>81</v>
      </c>
      <c r="O88" s="175">
        <v>64</v>
      </c>
      <c r="P88" s="175" t="s">
        <v>2023</v>
      </c>
      <c r="Q88" s="175" t="s">
        <v>2024</v>
      </c>
      <c r="R88" s="175"/>
      <c r="S88" s="111">
        <f t="shared" si="1"/>
        <v>815</v>
      </c>
    </row>
    <row r="89" spans="1:19" s="177" customFormat="1" ht="15.75" thickBot="1" x14ac:dyDescent="0.3">
      <c r="A89" s="178">
        <v>86</v>
      </c>
      <c r="B89" s="179" t="s">
        <v>1544</v>
      </c>
      <c r="C89" s="179">
        <v>126</v>
      </c>
      <c r="D89" s="179" t="s">
        <v>67</v>
      </c>
      <c r="E89" s="180">
        <v>0.11826388888888889</v>
      </c>
      <c r="F89" s="180">
        <v>2.1006944444444443E-2</v>
      </c>
      <c r="G89" s="180">
        <v>1.3078703703703705E-3</v>
      </c>
      <c r="H89" s="180">
        <v>5.3402777777777778E-2</v>
      </c>
      <c r="I89" s="180">
        <v>2.6157407407407407E-2</v>
      </c>
      <c r="J89" s="180">
        <v>2.7245370370370368E-2</v>
      </c>
      <c r="K89" s="180">
        <v>7.6388888888888893E-4</v>
      </c>
      <c r="L89" s="180">
        <v>4.1747685185185186E-2</v>
      </c>
      <c r="M89" s="179" t="s">
        <v>30</v>
      </c>
      <c r="N89" s="179">
        <v>82</v>
      </c>
      <c r="O89" s="179">
        <v>65</v>
      </c>
      <c r="P89" s="179" t="s">
        <v>2025</v>
      </c>
      <c r="Q89" s="179" t="s">
        <v>1946</v>
      </c>
      <c r="R89" s="179"/>
      <c r="S89" s="111">
        <f t="shared" si="1"/>
        <v>811</v>
      </c>
    </row>
    <row r="90" spans="1:19" s="177" customFormat="1" ht="15.75" thickBot="1" x14ac:dyDescent="0.3">
      <c r="A90" s="174">
        <v>87</v>
      </c>
      <c r="B90" s="175" t="s">
        <v>2026</v>
      </c>
      <c r="C90" s="175">
        <v>96</v>
      </c>
      <c r="D90" s="175" t="s">
        <v>67</v>
      </c>
      <c r="E90" s="176">
        <v>0.11857638888888888</v>
      </c>
      <c r="F90" s="176">
        <v>1.7465277777777777E-2</v>
      </c>
      <c r="G90" s="176">
        <v>1.9444444444444442E-3</v>
      </c>
      <c r="H90" s="176">
        <v>5.8807870370370365E-2</v>
      </c>
      <c r="I90" s="176">
        <v>2.9212962962962965E-2</v>
      </c>
      <c r="J90" s="176">
        <v>2.9583333333333336E-2</v>
      </c>
      <c r="K90" s="176">
        <v>1.5740740740740741E-3</v>
      </c>
      <c r="L90" s="176">
        <v>3.876157407407408E-2</v>
      </c>
      <c r="M90" s="175" t="s">
        <v>30</v>
      </c>
      <c r="N90" s="175">
        <v>83</v>
      </c>
      <c r="O90" s="175">
        <v>66</v>
      </c>
      <c r="P90" s="175" t="s">
        <v>1595</v>
      </c>
      <c r="Q90" s="175" t="s">
        <v>2002</v>
      </c>
      <c r="R90" s="175" t="s">
        <v>2003</v>
      </c>
      <c r="S90" s="111">
        <f t="shared" si="1"/>
        <v>809</v>
      </c>
    </row>
    <row r="91" spans="1:19" s="177" customFormat="1" ht="15.75" thickBot="1" x14ac:dyDescent="0.3">
      <c r="A91" s="178">
        <v>88</v>
      </c>
      <c r="B91" s="179" t="s">
        <v>2027</v>
      </c>
      <c r="C91" s="179">
        <v>69</v>
      </c>
      <c r="D91" s="179" t="s">
        <v>67</v>
      </c>
      <c r="E91" s="180">
        <v>0.11865740740740742</v>
      </c>
      <c r="F91" s="180">
        <v>2.0266203703703703E-2</v>
      </c>
      <c r="G91" s="180">
        <v>2.0254629629629629E-3</v>
      </c>
      <c r="H91" s="180">
        <v>5.5891203703703707E-2</v>
      </c>
      <c r="I91" s="180">
        <v>2.7407407407407408E-2</v>
      </c>
      <c r="J91" s="180">
        <v>2.8483796296296295E-2</v>
      </c>
      <c r="K91" s="180">
        <v>5.0925925925925921E-4</v>
      </c>
      <c r="L91" s="180">
        <v>3.9942129629629626E-2</v>
      </c>
      <c r="M91" s="179" t="s">
        <v>30</v>
      </c>
      <c r="N91" s="179">
        <v>84</v>
      </c>
      <c r="O91" s="179">
        <v>67</v>
      </c>
      <c r="P91" s="179" t="s">
        <v>17</v>
      </c>
      <c r="Q91" s="179" t="s">
        <v>1946</v>
      </c>
      <c r="R91" s="179"/>
      <c r="S91" s="111">
        <f t="shared" si="1"/>
        <v>809</v>
      </c>
    </row>
    <row r="92" spans="1:19" s="177" customFormat="1" ht="15.75" thickBot="1" x14ac:dyDescent="0.3">
      <c r="A92" s="174">
        <v>89</v>
      </c>
      <c r="B92" s="175" t="s">
        <v>2028</v>
      </c>
      <c r="C92" s="175">
        <v>125</v>
      </c>
      <c r="D92" s="175" t="s">
        <v>67</v>
      </c>
      <c r="E92" s="176">
        <v>0.11880787037037037</v>
      </c>
      <c r="F92" s="176">
        <v>2.2870370370370371E-2</v>
      </c>
      <c r="G92" s="176">
        <v>1.9328703703703704E-3</v>
      </c>
      <c r="H92" s="176">
        <v>5.5925925925925928E-2</v>
      </c>
      <c r="I92" s="176">
        <v>2.8032407407407409E-2</v>
      </c>
      <c r="J92" s="176">
        <v>2.7881944444444445E-2</v>
      </c>
      <c r="K92" s="176">
        <v>1.0648148148148147E-3</v>
      </c>
      <c r="L92" s="176">
        <v>3.7002314814814814E-2</v>
      </c>
      <c r="M92" s="175" t="s">
        <v>30</v>
      </c>
      <c r="N92" s="175">
        <v>85</v>
      </c>
      <c r="O92" s="175">
        <v>68</v>
      </c>
      <c r="P92" s="175" t="s">
        <v>17</v>
      </c>
      <c r="Q92" s="175" t="s">
        <v>1946</v>
      </c>
      <c r="R92" s="175"/>
      <c r="S92" s="111">
        <f t="shared" si="1"/>
        <v>808</v>
      </c>
    </row>
    <row r="93" spans="1:19" s="177" customFormat="1" ht="15.75" thickBot="1" x14ac:dyDescent="0.3">
      <c r="A93" s="178">
        <v>90</v>
      </c>
      <c r="B93" s="179" t="s">
        <v>1522</v>
      </c>
      <c r="C93" s="179">
        <v>24</v>
      </c>
      <c r="D93" s="179" t="s">
        <v>71</v>
      </c>
      <c r="E93" s="180">
        <v>0.11886574074074074</v>
      </c>
      <c r="F93" s="179" t="s">
        <v>864</v>
      </c>
      <c r="G93" s="179" t="s">
        <v>864</v>
      </c>
      <c r="H93" s="180">
        <v>5.9479166666666666E-2</v>
      </c>
      <c r="I93" s="180">
        <v>2.9224537037037038E-2</v>
      </c>
      <c r="J93" s="180">
        <v>3.0243055555555554E-2</v>
      </c>
      <c r="K93" s="180">
        <v>5.3240740740740744E-4</v>
      </c>
      <c r="L93" s="180">
        <v>3.5486111111111114E-2</v>
      </c>
      <c r="M93" s="179" t="s">
        <v>34</v>
      </c>
      <c r="N93" s="179">
        <v>5</v>
      </c>
      <c r="O93" s="179">
        <v>4</v>
      </c>
      <c r="P93" s="179" t="s">
        <v>8</v>
      </c>
      <c r="Q93" s="179" t="s">
        <v>1946</v>
      </c>
      <c r="R93" s="179" t="s">
        <v>1955</v>
      </c>
      <c r="S93" s="111">
        <f t="shared" si="1"/>
        <v>807</v>
      </c>
    </row>
    <row r="94" spans="1:19" s="177" customFormat="1" ht="15.75" thickBot="1" x14ac:dyDescent="0.3">
      <c r="A94" s="174">
        <v>91</v>
      </c>
      <c r="B94" s="175" t="s">
        <v>1717</v>
      </c>
      <c r="C94" s="175">
        <v>119</v>
      </c>
      <c r="D94" s="175" t="s">
        <v>67</v>
      </c>
      <c r="E94" s="176">
        <v>0.11903935185185184</v>
      </c>
      <c r="F94" s="176">
        <v>2.3032407407407404E-2</v>
      </c>
      <c r="G94" s="176">
        <v>2.0023148148148148E-3</v>
      </c>
      <c r="H94" s="176">
        <v>5.5474537037037037E-2</v>
      </c>
      <c r="I94" s="176">
        <v>2.7245370370370368E-2</v>
      </c>
      <c r="J94" s="176">
        <v>2.8229166666666666E-2</v>
      </c>
      <c r="K94" s="176">
        <v>1.25E-3</v>
      </c>
      <c r="L94" s="176">
        <v>3.7256944444444447E-2</v>
      </c>
      <c r="M94" s="175" t="s">
        <v>30</v>
      </c>
      <c r="N94" s="175">
        <v>86</v>
      </c>
      <c r="O94" s="175">
        <v>69</v>
      </c>
      <c r="P94" s="175" t="s">
        <v>80</v>
      </c>
      <c r="Q94" s="175" t="s">
        <v>1946</v>
      </c>
      <c r="R94" s="175" t="s">
        <v>2029</v>
      </c>
      <c r="S94" s="111">
        <f t="shared" si="1"/>
        <v>806</v>
      </c>
    </row>
    <row r="95" spans="1:19" s="177" customFormat="1" ht="15.75" thickBot="1" x14ac:dyDescent="0.3">
      <c r="A95" s="178">
        <v>92</v>
      </c>
      <c r="B95" s="179" t="s">
        <v>2030</v>
      </c>
      <c r="C95" s="179">
        <v>22</v>
      </c>
      <c r="D95" s="179" t="s">
        <v>67</v>
      </c>
      <c r="E95" s="180">
        <v>0.11918981481481482</v>
      </c>
      <c r="F95" s="180">
        <v>1.9560185185185184E-2</v>
      </c>
      <c r="G95" s="180">
        <v>2.0486111111111113E-3</v>
      </c>
      <c r="H95" s="180">
        <v>5.8784722222222224E-2</v>
      </c>
      <c r="I95" s="180">
        <v>2.9548611111111109E-2</v>
      </c>
      <c r="J95" s="180">
        <v>2.9224537037037038E-2</v>
      </c>
      <c r="K95" s="180">
        <v>4.0509259259259258E-4</v>
      </c>
      <c r="L95" s="180">
        <v>3.8368055555555551E-2</v>
      </c>
      <c r="M95" s="179" t="s">
        <v>43</v>
      </c>
      <c r="N95" s="179">
        <v>87</v>
      </c>
      <c r="O95" s="179">
        <v>15</v>
      </c>
      <c r="P95" s="179" t="s">
        <v>8</v>
      </c>
      <c r="Q95" s="179" t="s">
        <v>1946</v>
      </c>
      <c r="R95" s="179" t="s">
        <v>2031</v>
      </c>
      <c r="S95" s="111">
        <f t="shared" si="1"/>
        <v>805</v>
      </c>
    </row>
    <row r="96" spans="1:19" s="177" customFormat="1" ht="15.75" thickBot="1" x14ac:dyDescent="0.3">
      <c r="A96" s="174">
        <v>93</v>
      </c>
      <c r="B96" s="175" t="s">
        <v>1880</v>
      </c>
      <c r="C96" s="175">
        <v>12</v>
      </c>
      <c r="D96" s="175" t="s">
        <v>67</v>
      </c>
      <c r="E96" s="176">
        <v>0.11921296296296297</v>
      </c>
      <c r="F96" s="176">
        <v>2.3680555555555555E-2</v>
      </c>
      <c r="G96" s="176">
        <v>1.4814814814814814E-3</v>
      </c>
      <c r="H96" s="176">
        <v>5.5775462962962964E-2</v>
      </c>
      <c r="I96" s="176">
        <v>2.7280092592592592E-2</v>
      </c>
      <c r="J96" s="176">
        <v>2.8483796296296295E-2</v>
      </c>
      <c r="K96" s="176">
        <v>9.8379629629629642E-4</v>
      </c>
      <c r="L96" s="176">
        <v>3.7256944444444447E-2</v>
      </c>
      <c r="M96" s="175" t="s">
        <v>40</v>
      </c>
      <c r="N96" s="175">
        <v>88</v>
      </c>
      <c r="O96" s="175">
        <v>3</v>
      </c>
      <c r="P96" s="175" t="s">
        <v>1787</v>
      </c>
      <c r="Q96" s="175" t="s">
        <v>1958</v>
      </c>
      <c r="R96" s="175"/>
      <c r="S96" s="111">
        <f t="shared" si="1"/>
        <v>805</v>
      </c>
    </row>
    <row r="97" spans="1:19" s="177" customFormat="1" ht="15.75" thickBot="1" x14ac:dyDescent="0.3">
      <c r="A97" s="178">
        <v>94</v>
      </c>
      <c r="B97" s="179" t="s">
        <v>2032</v>
      </c>
      <c r="C97" s="179">
        <v>123</v>
      </c>
      <c r="D97" s="179" t="s">
        <v>67</v>
      </c>
      <c r="E97" s="180">
        <v>0.12010416666666668</v>
      </c>
      <c r="F97" s="180">
        <v>2.0868055555555556E-2</v>
      </c>
      <c r="G97" s="180">
        <v>3.8425925925925923E-3</v>
      </c>
      <c r="H97" s="180">
        <v>5.8344907407407408E-2</v>
      </c>
      <c r="I97" s="180">
        <v>2.8645833333333332E-2</v>
      </c>
      <c r="J97" s="180">
        <v>2.9687500000000002E-2</v>
      </c>
      <c r="K97" s="180">
        <v>2.9282407407407412E-3</v>
      </c>
      <c r="L97" s="180">
        <v>3.4097222222222223E-2</v>
      </c>
      <c r="M97" s="179" t="s">
        <v>43</v>
      </c>
      <c r="N97" s="179">
        <v>89</v>
      </c>
      <c r="O97" s="179">
        <v>16</v>
      </c>
      <c r="P97" s="179" t="s">
        <v>2033</v>
      </c>
      <c r="Q97" s="179" t="s">
        <v>1946</v>
      </c>
      <c r="R97" s="179"/>
      <c r="S97" s="111">
        <f t="shared" si="1"/>
        <v>799</v>
      </c>
    </row>
    <row r="98" spans="1:19" s="177" customFormat="1" ht="15.75" thickBot="1" x14ac:dyDescent="0.3">
      <c r="A98" s="174">
        <v>95</v>
      </c>
      <c r="B98" s="175" t="s">
        <v>2034</v>
      </c>
      <c r="C98" s="175">
        <v>32</v>
      </c>
      <c r="D98" s="175" t="s">
        <v>67</v>
      </c>
      <c r="E98" s="176">
        <v>0.12123842592592593</v>
      </c>
      <c r="F98" s="176">
        <v>2.4328703703703703E-2</v>
      </c>
      <c r="G98" s="176">
        <v>1.4120370370370369E-3</v>
      </c>
      <c r="H98" s="176">
        <v>6.0266203703703704E-2</v>
      </c>
      <c r="I98" s="176">
        <v>2.9351851851851851E-2</v>
      </c>
      <c r="J98" s="176">
        <v>3.0902777777777779E-2</v>
      </c>
      <c r="K98" s="176">
        <v>1.0532407407407407E-3</v>
      </c>
      <c r="L98" s="176">
        <v>3.4155092592592591E-2</v>
      </c>
      <c r="M98" s="175" t="s">
        <v>30</v>
      </c>
      <c r="N98" s="175">
        <v>90</v>
      </c>
      <c r="O98" s="175">
        <v>70</v>
      </c>
      <c r="P98" s="175" t="s">
        <v>80</v>
      </c>
      <c r="Q98" s="175" t="s">
        <v>1946</v>
      </c>
      <c r="R98" s="175"/>
      <c r="S98" s="111">
        <f t="shared" si="1"/>
        <v>791</v>
      </c>
    </row>
    <row r="99" spans="1:19" s="177" customFormat="1" ht="15.75" thickBot="1" x14ac:dyDescent="0.3">
      <c r="A99" s="178">
        <v>96</v>
      </c>
      <c r="B99" s="179" t="s">
        <v>2035</v>
      </c>
      <c r="C99" s="179">
        <v>121</v>
      </c>
      <c r="D99" s="179" t="s">
        <v>67</v>
      </c>
      <c r="E99" s="180">
        <v>0.12208333333333332</v>
      </c>
      <c r="F99" s="180">
        <v>2.359953703703704E-2</v>
      </c>
      <c r="G99" s="180">
        <v>2.9282407407407412E-3</v>
      </c>
      <c r="H99" s="180">
        <v>5.7314814814814818E-2</v>
      </c>
      <c r="I99" s="180">
        <v>2.8773148148148145E-2</v>
      </c>
      <c r="J99" s="180">
        <v>2.8530092592592593E-2</v>
      </c>
      <c r="K99" s="180">
        <v>4.7453703703703704E-4</v>
      </c>
      <c r="L99" s="180">
        <v>3.7743055555555557E-2</v>
      </c>
      <c r="M99" s="179" t="s">
        <v>30</v>
      </c>
      <c r="N99" s="179">
        <v>91</v>
      </c>
      <c r="O99" s="179">
        <v>71</v>
      </c>
      <c r="P99" s="179" t="s">
        <v>8</v>
      </c>
      <c r="Q99" s="179" t="s">
        <v>1946</v>
      </c>
      <c r="R99" s="179"/>
      <c r="S99" s="111">
        <f t="shared" si="1"/>
        <v>786</v>
      </c>
    </row>
    <row r="100" spans="1:19" s="177" customFormat="1" ht="15.75" thickBot="1" x14ac:dyDescent="0.3">
      <c r="A100" s="174">
        <v>97</v>
      </c>
      <c r="B100" s="175" t="s">
        <v>1910</v>
      </c>
      <c r="C100" s="175">
        <v>156</v>
      </c>
      <c r="D100" s="175" t="s">
        <v>67</v>
      </c>
      <c r="E100" s="176">
        <v>0.12262731481481481</v>
      </c>
      <c r="F100" s="176">
        <v>2.3240740740740742E-2</v>
      </c>
      <c r="G100" s="176">
        <v>1.8518518518518517E-3</v>
      </c>
      <c r="H100" s="176">
        <v>5.7615740740740738E-2</v>
      </c>
      <c r="I100" s="176">
        <v>2.8761574074074075E-2</v>
      </c>
      <c r="J100" s="176">
        <v>2.884259259259259E-2</v>
      </c>
      <c r="K100" s="176">
        <v>1.0300925925925926E-3</v>
      </c>
      <c r="L100" s="176">
        <v>3.8877314814814816E-2</v>
      </c>
      <c r="M100" s="175" t="s">
        <v>43</v>
      </c>
      <c r="N100" s="175">
        <v>92</v>
      </c>
      <c r="O100" s="175">
        <v>17</v>
      </c>
      <c r="P100" s="175" t="s">
        <v>17</v>
      </c>
      <c r="Q100" s="175" t="s">
        <v>1946</v>
      </c>
      <c r="R100" s="175" t="s">
        <v>2036</v>
      </c>
      <c r="S100" s="111">
        <f t="shared" si="1"/>
        <v>782</v>
      </c>
    </row>
    <row r="101" spans="1:19" s="177" customFormat="1" ht="15.75" thickBot="1" x14ac:dyDescent="0.3">
      <c r="A101" s="178">
        <v>98</v>
      </c>
      <c r="B101" s="179" t="s">
        <v>2037</v>
      </c>
      <c r="C101" s="179">
        <v>99</v>
      </c>
      <c r="D101" s="179" t="s">
        <v>67</v>
      </c>
      <c r="E101" s="180">
        <v>0.12356481481481481</v>
      </c>
      <c r="F101" s="179" t="s">
        <v>864</v>
      </c>
      <c r="G101" s="179" t="s">
        <v>864</v>
      </c>
      <c r="H101" s="180">
        <v>5.7291666666666664E-2</v>
      </c>
      <c r="I101" s="180">
        <v>2.8229166666666666E-2</v>
      </c>
      <c r="J101" s="180">
        <v>2.9050925925925928E-2</v>
      </c>
      <c r="K101" s="180">
        <v>8.449074074074075E-4</v>
      </c>
      <c r="L101" s="180">
        <v>3.8773148148148147E-2</v>
      </c>
      <c r="M101" s="179" t="s">
        <v>30</v>
      </c>
      <c r="N101" s="179">
        <v>93</v>
      </c>
      <c r="O101" s="179">
        <v>72</v>
      </c>
      <c r="P101" s="179" t="s">
        <v>1595</v>
      </c>
      <c r="Q101" s="179" t="s">
        <v>2002</v>
      </c>
      <c r="R101" s="179" t="s">
        <v>2038</v>
      </c>
      <c r="S101" s="111">
        <f t="shared" si="1"/>
        <v>777</v>
      </c>
    </row>
    <row r="102" spans="1:19" s="177" customFormat="1" ht="15.75" thickBot="1" x14ac:dyDescent="0.3">
      <c r="A102" s="174">
        <v>99</v>
      </c>
      <c r="B102" s="175" t="s">
        <v>2039</v>
      </c>
      <c r="C102" s="175">
        <v>9</v>
      </c>
      <c r="D102" s="175" t="s">
        <v>67</v>
      </c>
      <c r="E102" s="176">
        <v>0.12372685185185185</v>
      </c>
      <c r="F102" s="176">
        <v>2.7233796296296298E-2</v>
      </c>
      <c r="G102" s="176">
        <v>2.2685185185185182E-3</v>
      </c>
      <c r="H102" s="176">
        <v>6.0659722222222219E-2</v>
      </c>
      <c r="I102" s="176">
        <v>3.0034722222222223E-2</v>
      </c>
      <c r="J102" s="176">
        <v>3.0613425925925929E-2</v>
      </c>
      <c r="K102" s="176">
        <v>5.4398148148148144E-4</v>
      </c>
      <c r="L102" s="176">
        <v>3.2997685185185185E-2</v>
      </c>
      <c r="M102" s="175" t="s">
        <v>43</v>
      </c>
      <c r="N102" s="175">
        <v>94</v>
      </c>
      <c r="O102" s="175">
        <v>18</v>
      </c>
      <c r="P102" s="175" t="s">
        <v>1781</v>
      </c>
      <c r="Q102" s="175" t="s">
        <v>1946</v>
      </c>
      <c r="R102" s="175" t="s">
        <v>2040</v>
      </c>
      <c r="S102" s="111">
        <f t="shared" si="1"/>
        <v>776</v>
      </c>
    </row>
    <row r="103" spans="1:19" s="177" customFormat="1" ht="15.75" thickBot="1" x14ac:dyDescent="0.3">
      <c r="A103" s="178">
        <v>100</v>
      </c>
      <c r="B103" s="179" t="s">
        <v>2041</v>
      </c>
      <c r="C103" s="179">
        <v>134</v>
      </c>
      <c r="D103" s="179" t="s">
        <v>67</v>
      </c>
      <c r="E103" s="180">
        <v>0.12494212962962963</v>
      </c>
      <c r="F103" s="180">
        <v>2.7141203703703706E-2</v>
      </c>
      <c r="G103" s="180">
        <v>2.5115740740740741E-3</v>
      </c>
      <c r="H103" s="180">
        <v>5.8090277777777775E-2</v>
      </c>
      <c r="I103" s="180">
        <v>2.8935185185185185E-2</v>
      </c>
      <c r="J103" s="180">
        <v>2.9155092592592594E-2</v>
      </c>
      <c r="K103" s="180">
        <v>9.1435185185185185E-4</v>
      </c>
      <c r="L103" s="180">
        <v>3.6249999999999998E-2</v>
      </c>
      <c r="M103" s="179" t="s">
        <v>43</v>
      </c>
      <c r="N103" s="179">
        <v>95</v>
      </c>
      <c r="O103" s="179">
        <v>19</v>
      </c>
      <c r="P103" s="179" t="s">
        <v>2042</v>
      </c>
      <c r="Q103" s="179" t="s">
        <v>2043</v>
      </c>
      <c r="R103" s="179"/>
      <c r="S103" s="111">
        <f t="shared" si="1"/>
        <v>768</v>
      </c>
    </row>
    <row r="104" spans="1:19" s="177" customFormat="1" ht="15.75" thickBot="1" x14ac:dyDescent="0.3">
      <c r="A104" s="174">
        <v>101</v>
      </c>
      <c r="B104" s="175" t="s">
        <v>2044</v>
      </c>
      <c r="C104" s="175">
        <v>122</v>
      </c>
      <c r="D104" s="175" t="s">
        <v>67</v>
      </c>
      <c r="E104" s="176">
        <v>0.12581018518518519</v>
      </c>
      <c r="F104" s="176">
        <v>2.2499999999999996E-2</v>
      </c>
      <c r="G104" s="176">
        <v>6.1574074074074074E-3</v>
      </c>
      <c r="H104" s="176">
        <v>6.1168981481481477E-2</v>
      </c>
      <c r="I104" s="176">
        <v>3.0462962962962966E-2</v>
      </c>
      <c r="J104" s="176">
        <v>3.0694444444444444E-2</v>
      </c>
      <c r="K104" s="176">
        <v>8.449074074074075E-4</v>
      </c>
      <c r="L104" s="176">
        <v>3.5104166666666665E-2</v>
      </c>
      <c r="M104" s="175" t="s">
        <v>30</v>
      </c>
      <c r="N104" s="175">
        <v>96</v>
      </c>
      <c r="O104" s="175">
        <v>73</v>
      </c>
      <c r="P104" s="175" t="s">
        <v>8</v>
      </c>
      <c r="Q104" s="175" t="s">
        <v>1946</v>
      </c>
      <c r="R104" s="175"/>
      <c r="S104" s="111">
        <f t="shared" si="1"/>
        <v>763</v>
      </c>
    </row>
    <row r="105" spans="1:19" s="177" customFormat="1" ht="15.75" thickBot="1" x14ac:dyDescent="0.3">
      <c r="A105" s="178">
        <v>102</v>
      </c>
      <c r="B105" s="179" t="s">
        <v>2045</v>
      </c>
      <c r="C105" s="179">
        <v>158</v>
      </c>
      <c r="D105" s="179" t="s">
        <v>67</v>
      </c>
      <c r="E105" s="180">
        <v>0.12636574074074072</v>
      </c>
      <c r="F105" s="180">
        <v>2.2824074074074076E-2</v>
      </c>
      <c r="G105" s="180">
        <v>9.1435185185185185E-4</v>
      </c>
      <c r="H105" s="180">
        <v>6.2488425925925926E-2</v>
      </c>
      <c r="I105" s="180">
        <v>3.108796296296296E-2</v>
      </c>
      <c r="J105" s="180">
        <v>3.138888888888889E-2</v>
      </c>
      <c r="K105" s="180">
        <v>5.0925925925925921E-4</v>
      </c>
      <c r="L105" s="180">
        <v>3.9618055555555552E-2</v>
      </c>
      <c r="M105" s="179" t="s">
        <v>30</v>
      </c>
      <c r="N105" s="179">
        <v>97</v>
      </c>
      <c r="O105" s="179">
        <v>74</v>
      </c>
      <c r="P105" s="179" t="s">
        <v>2046</v>
      </c>
      <c r="Q105" s="179" t="s">
        <v>1946</v>
      </c>
      <c r="R105" s="179" t="s">
        <v>2047</v>
      </c>
      <c r="S105" s="111">
        <f t="shared" si="1"/>
        <v>759</v>
      </c>
    </row>
    <row r="106" spans="1:19" s="177" customFormat="1" ht="15.75" thickBot="1" x14ac:dyDescent="0.3">
      <c r="A106" s="174">
        <v>103</v>
      </c>
      <c r="B106" s="175" t="s">
        <v>2048</v>
      </c>
      <c r="C106" s="175">
        <v>141</v>
      </c>
      <c r="D106" s="175" t="s">
        <v>67</v>
      </c>
      <c r="E106" s="176">
        <v>0.12658564814814816</v>
      </c>
      <c r="F106" s="176">
        <v>2.9618055555555554E-2</v>
      </c>
      <c r="G106" s="176">
        <v>2.1759259259259258E-3</v>
      </c>
      <c r="H106" s="176">
        <v>5.7152777777777775E-2</v>
      </c>
      <c r="I106" s="176">
        <v>2.8113425925925927E-2</v>
      </c>
      <c r="J106" s="176">
        <v>2.9039351851851854E-2</v>
      </c>
      <c r="K106" s="176">
        <v>7.0601851851851847E-4</v>
      </c>
      <c r="L106" s="176">
        <v>3.6921296296296292E-2</v>
      </c>
      <c r="M106" s="175" t="s">
        <v>30</v>
      </c>
      <c r="N106" s="175">
        <v>98</v>
      </c>
      <c r="O106" s="175">
        <v>75</v>
      </c>
      <c r="P106" s="175" t="s">
        <v>8</v>
      </c>
      <c r="Q106" s="175" t="s">
        <v>2049</v>
      </c>
      <c r="R106" s="175" t="s">
        <v>2050</v>
      </c>
      <c r="S106" s="111">
        <f t="shared" si="1"/>
        <v>758</v>
      </c>
    </row>
    <row r="107" spans="1:19" s="177" customFormat="1" ht="15.75" thickBot="1" x14ac:dyDescent="0.3">
      <c r="A107" s="178">
        <v>104</v>
      </c>
      <c r="B107" s="179" t="s">
        <v>2051</v>
      </c>
      <c r="C107" s="179">
        <v>102</v>
      </c>
      <c r="D107" s="179" t="s">
        <v>67</v>
      </c>
      <c r="E107" s="180">
        <v>0.12695601851851851</v>
      </c>
      <c r="F107" s="180">
        <v>1.8124999999999999E-2</v>
      </c>
      <c r="G107" s="180">
        <v>2.6967592592592594E-3</v>
      </c>
      <c r="H107" s="180">
        <v>6.1828703703703712E-2</v>
      </c>
      <c r="I107" s="180">
        <v>3.0324074074074073E-2</v>
      </c>
      <c r="J107" s="180">
        <v>3.1504629629629625E-2</v>
      </c>
      <c r="K107" s="180">
        <v>9.1435185185185185E-4</v>
      </c>
      <c r="L107" s="180">
        <v>4.3368055555555556E-2</v>
      </c>
      <c r="M107" s="179" t="s">
        <v>30</v>
      </c>
      <c r="N107" s="179">
        <v>99</v>
      </c>
      <c r="O107" s="179">
        <v>76</v>
      </c>
      <c r="P107" s="179" t="s">
        <v>2052</v>
      </c>
      <c r="Q107" s="179" t="s">
        <v>2002</v>
      </c>
      <c r="R107" s="179"/>
      <c r="S107" s="111">
        <f t="shared" si="1"/>
        <v>756</v>
      </c>
    </row>
    <row r="108" spans="1:19" s="177" customFormat="1" ht="15.75" thickBot="1" x14ac:dyDescent="0.3">
      <c r="A108" s="174">
        <v>105</v>
      </c>
      <c r="B108" s="175" t="s">
        <v>2053</v>
      </c>
      <c r="C108" s="175">
        <v>38</v>
      </c>
      <c r="D108" s="175" t="s">
        <v>67</v>
      </c>
      <c r="E108" s="176">
        <v>0.12711805555555555</v>
      </c>
      <c r="F108" s="176">
        <v>2.6712962962962966E-2</v>
      </c>
      <c r="G108" s="176">
        <v>2.3611111111111111E-3</v>
      </c>
      <c r="H108" s="176">
        <v>5.9004629629629629E-2</v>
      </c>
      <c r="I108" s="176">
        <v>2.9502314814814815E-2</v>
      </c>
      <c r="J108" s="176">
        <v>2.9502314814814815E-2</v>
      </c>
      <c r="K108" s="176">
        <v>1.0648148148148147E-3</v>
      </c>
      <c r="L108" s="176">
        <v>3.7939814814814815E-2</v>
      </c>
      <c r="M108" s="175" t="s">
        <v>30</v>
      </c>
      <c r="N108" s="175">
        <v>100</v>
      </c>
      <c r="O108" s="175">
        <v>77</v>
      </c>
      <c r="P108" s="175" t="s">
        <v>17</v>
      </c>
      <c r="Q108" s="175" t="s">
        <v>1946</v>
      </c>
      <c r="R108" s="175" t="s">
        <v>2054</v>
      </c>
      <c r="S108" s="111">
        <f t="shared" si="1"/>
        <v>755</v>
      </c>
    </row>
    <row r="109" spans="1:19" s="177" customFormat="1" ht="15.75" thickBot="1" x14ac:dyDescent="0.3">
      <c r="A109" s="178">
        <v>106</v>
      </c>
      <c r="B109" s="179" t="s">
        <v>2055</v>
      </c>
      <c r="C109" s="179">
        <v>72</v>
      </c>
      <c r="D109" s="179" t="s">
        <v>67</v>
      </c>
      <c r="E109" s="180">
        <v>0.12821759259259261</v>
      </c>
      <c r="F109" s="180">
        <v>2.7291666666666662E-2</v>
      </c>
      <c r="G109" s="180">
        <v>1.3773148148148147E-3</v>
      </c>
      <c r="H109" s="180">
        <v>5.5914351851851847E-2</v>
      </c>
      <c r="I109" s="180">
        <v>2.7337962962962963E-2</v>
      </c>
      <c r="J109" s="180">
        <v>2.8564814814814817E-2</v>
      </c>
      <c r="K109" s="180">
        <v>5.9027777777777778E-4</v>
      </c>
      <c r="L109" s="180">
        <v>4.3020833333333335E-2</v>
      </c>
      <c r="M109" s="179" t="s">
        <v>43</v>
      </c>
      <c r="N109" s="179">
        <v>101</v>
      </c>
      <c r="O109" s="179">
        <v>20</v>
      </c>
      <c r="P109" s="179" t="s">
        <v>8</v>
      </c>
      <c r="Q109" s="179" t="s">
        <v>1946</v>
      </c>
      <c r="R109" s="179"/>
      <c r="S109" s="111">
        <f t="shared" si="1"/>
        <v>748</v>
      </c>
    </row>
    <row r="110" spans="1:19" s="177" customFormat="1" ht="15.75" thickBot="1" x14ac:dyDescent="0.3">
      <c r="A110" s="174">
        <v>107</v>
      </c>
      <c r="B110" s="175" t="s">
        <v>2056</v>
      </c>
      <c r="C110" s="175">
        <v>133</v>
      </c>
      <c r="D110" s="175" t="s">
        <v>67</v>
      </c>
      <c r="E110" s="176">
        <v>0.12864583333333332</v>
      </c>
      <c r="F110" s="176">
        <v>2.2893518518518521E-2</v>
      </c>
      <c r="G110" s="176">
        <v>1.8171296296296297E-3</v>
      </c>
      <c r="H110" s="176">
        <v>5.62037037037037E-2</v>
      </c>
      <c r="I110" s="176">
        <v>2.8009259259259262E-2</v>
      </c>
      <c r="J110" s="176">
        <v>2.8194444444444442E-2</v>
      </c>
      <c r="K110" s="176">
        <v>1.4004629629629629E-3</v>
      </c>
      <c r="L110" s="176">
        <v>4.6307870370370374E-2</v>
      </c>
      <c r="M110" s="175" t="s">
        <v>30</v>
      </c>
      <c r="N110" s="175">
        <v>102</v>
      </c>
      <c r="O110" s="175">
        <v>78</v>
      </c>
      <c r="P110" s="175" t="s">
        <v>2057</v>
      </c>
      <c r="Q110" s="175" t="s">
        <v>2058</v>
      </c>
      <c r="R110" s="175" t="s">
        <v>2059</v>
      </c>
      <c r="S110" s="111">
        <f t="shared" si="1"/>
        <v>746</v>
      </c>
    </row>
    <row r="111" spans="1:19" s="177" customFormat="1" ht="15.75" thickBot="1" x14ac:dyDescent="0.3">
      <c r="A111" s="178">
        <v>108</v>
      </c>
      <c r="B111" s="179" t="s">
        <v>2060</v>
      </c>
      <c r="C111" s="179">
        <v>98</v>
      </c>
      <c r="D111" s="179" t="s">
        <v>67</v>
      </c>
      <c r="E111" s="180">
        <v>0.12881944444444446</v>
      </c>
      <c r="F111" s="180">
        <v>2.2812499999999999E-2</v>
      </c>
      <c r="G111" s="180">
        <v>2.5347222222222221E-3</v>
      </c>
      <c r="H111" s="180">
        <v>6.0810185185185182E-2</v>
      </c>
      <c r="I111" s="180">
        <v>2.9780092592592594E-2</v>
      </c>
      <c r="J111" s="180">
        <v>3.1018518518518515E-2</v>
      </c>
      <c r="K111" s="180">
        <v>1.6782407407407406E-3</v>
      </c>
      <c r="L111" s="180">
        <v>4.0960648148148149E-2</v>
      </c>
      <c r="M111" s="179" t="s">
        <v>30</v>
      </c>
      <c r="N111" s="179">
        <v>103</v>
      </c>
      <c r="O111" s="179">
        <v>79</v>
      </c>
      <c r="P111" s="179" t="s">
        <v>1595</v>
      </c>
      <c r="Q111" s="179" t="s">
        <v>2002</v>
      </c>
      <c r="R111" s="179" t="s">
        <v>2038</v>
      </c>
      <c r="S111" s="111">
        <f t="shared" si="1"/>
        <v>745</v>
      </c>
    </row>
    <row r="112" spans="1:19" s="177" customFormat="1" ht="15.75" thickBot="1" x14ac:dyDescent="0.3">
      <c r="A112" s="174">
        <v>109</v>
      </c>
      <c r="B112" s="175" t="s">
        <v>1879</v>
      </c>
      <c r="C112" s="175">
        <v>49</v>
      </c>
      <c r="D112" s="175" t="s">
        <v>67</v>
      </c>
      <c r="E112" s="176">
        <v>0.12979166666666667</v>
      </c>
      <c r="F112" s="176">
        <v>2.7129629629629632E-2</v>
      </c>
      <c r="G112" s="176">
        <v>3.5532407407407405E-3</v>
      </c>
      <c r="H112" s="176">
        <v>6.0682870370370373E-2</v>
      </c>
      <c r="I112" s="176">
        <v>3.0046296296296297E-2</v>
      </c>
      <c r="J112" s="176">
        <v>3.0624999999999999E-2</v>
      </c>
      <c r="K112" s="176">
        <v>9.9537037037037042E-4</v>
      </c>
      <c r="L112" s="176">
        <v>3.740740740740741E-2</v>
      </c>
      <c r="M112" s="175" t="s">
        <v>30</v>
      </c>
      <c r="N112" s="175">
        <v>104</v>
      </c>
      <c r="O112" s="175">
        <v>80</v>
      </c>
      <c r="P112" s="175" t="s">
        <v>8</v>
      </c>
      <c r="Q112" s="175" t="s">
        <v>1946</v>
      </c>
      <c r="R112" s="175" t="s">
        <v>710</v>
      </c>
      <c r="S112" s="111">
        <f t="shared" si="1"/>
        <v>739</v>
      </c>
    </row>
    <row r="113" spans="1:19" s="177" customFormat="1" ht="15.75" thickBot="1" x14ac:dyDescent="0.3">
      <c r="A113" s="178">
        <v>110</v>
      </c>
      <c r="B113" s="179" t="s">
        <v>2061</v>
      </c>
      <c r="C113" s="179">
        <v>138</v>
      </c>
      <c r="D113" s="179" t="s">
        <v>67</v>
      </c>
      <c r="E113" s="180">
        <v>0.13047453703703704</v>
      </c>
      <c r="F113" s="180">
        <v>1.8229166666666668E-2</v>
      </c>
      <c r="G113" s="180">
        <v>1.6087962962962963E-3</v>
      </c>
      <c r="H113" s="180">
        <v>6.3761574074074068E-2</v>
      </c>
      <c r="I113" s="180">
        <v>3.1516203703703706E-2</v>
      </c>
      <c r="J113" s="180">
        <v>3.2233796296296295E-2</v>
      </c>
      <c r="K113" s="180">
        <v>1.2731481481481483E-3</v>
      </c>
      <c r="L113" s="180">
        <v>4.5578703703703705E-2</v>
      </c>
      <c r="M113" s="179" t="s">
        <v>40</v>
      </c>
      <c r="N113" s="179">
        <v>105</v>
      </c>
      <c r="O113" s="179">
        <v>4</v>
      </c>
      <c r="P113" s="179" t="s">
        <v>1595</v>
      </c>
      <c r="Q113" s="179" t="s">
        <v>1958</v>
      </c>
      <c r="R113" s="179" t="s">
        <v>2003</v>
      </c>
      <c r="S113" s="111">
        <f t="shared" si="1"/>
        <v>735</v>
      </c>
    </row>
    <row r="114" spans="1:19" s="177" customFormat="1" ht="15.75" thickBot="1" x14ac:dyDescent="0.3">
      <c r="A114" s="174">
        <v>111</v>
      </c>
      <c r="B114" s="175" t="s">
        <v>2062</v>
      </c>
      <c r="C114" s="175">
        <v>150</v>
      </c>
      <c r="D114" s="175" t="s">
        <v>67</v>
      </c>
      <c r="E114" s="176">
        <v>0.13167824074074075</v>
      </c>
      <c r="F114" s="176">
        <v>2.5057870370370373E-2</v>
      </c>
      <c r="G114" s="176">
        <v>2.7777777777777779E-3</v>
      </c>
      <c r="H114" s="176">
        <v>5.9641203703703703E-2</v>
      </c>
      <c r="I114" s="176">
        <v>2.9062500000000002E-2</v>
      </c>
      <c r="J114" s="176">
        <v>3.0578703703703702E-2</v>
      </c>
      <c r="K114" s="176">
        <v>1.423611111111111E-3</v>
      </c>
      <c r="L114" s="176">
        <v>4.2754629629629635E-2</v>
      </c>
      <c r="M114" s="175" t="s">
        <v>30</v>
      </c>
      <c r="N114" s="175">
        <v>106</v>
      </c>
      <c r="O114" s="175">
        <v>81</v>
      </c>
      <c r="P114" s="175" t="s">
        <v>1031</v>
      </c>
      <c r="Q114" s="175" t="s">
        <v>1946</v>
      </c>
      <c r="R114" s="175"/>
      <c r="S114" s="111">
        <f t="shared" si="1"/>
        <v>729</v>
      </c>
    </row>
    <row r="115" spans="1:19" s="177" customFormat="1" ht="15.75" thickBot="1" x14ac:dyDescent="0.3">
      <c r="A115" s="178">
        <v>112</v>
      </c>
      <c r="B115" s="179" t="s">
        <v>2063</v>
      </c>
      <c r="C115" s="179">
        <v>107</v>
      </c>
      <c r="D115" s="179" t="s">
        <v>67</v>
      </c>
      <c r="E115" s="180">
        <v>0.13358796296296296</v>
      </c>
      <c r="F115" s="180">
        <v>2.5277777777777777E-2</v>
      </c>
      <c r="G115" s="180">
        <v>1.8865740740740742E-3</v>
      </c>
      <c r="H115" s="180">
        <v>6.3506944444444449E-2</v>
      </c>
      <c r="I115" s="180">
        <v>3.1469907407407412E-2</v>
      </c>
      <c r="J115" s="180">
        <v>3.2037037037037037E-2</v>
      </c>
      <c r="K115" s="180">
        <v>9.6064814814814808E-4</v>
      </c>
      <c r="L115" s="180">
        <v>4.1932870370370377E-2</v>
      </c>
      <c r="M115" s="179" t="s">
        <v>30</v>
      </c>
      <c r="N115" s="179">
        <v>107</v>
      </c>
      <c r="O115" s="179">
        <v>82</v>
      </c>
      <c r="P115" s="179" t="s">
        <v>8</v>
      </c>
      <c r="Q115" s="179" t="s">
        <v>1946</v>
      </c>
      <c r="R115" s="179"/>
      <c r="S115" s="111">
        <f t="shared" si="1"/>
        <v>718</v>
      </c>
    </row>
    <row r="116" spans="1:19" s="177" customFormat="1" ht="15.75" thickBot="1" x14ac:dyDescent="0.3">
      <c r="A116" s="174">
        <v>113</v>
      </c>
      <c r="B116" s="175" t="s">
        <v>2064</v>
      </c>
      <c r="C116" s="175">
        <v>61</v>
      </c>
      <c r="D116" s="175" t="s">
        <v>67</v>
      </c>
      <c r="E116" s="176">
        <v>0.13387731481481482</v>
      </c>
      <c r="F116" s="176">
        <v>2.7696759259259258E-2</v>
      </c>
      <c r="G116" s="176">
        <v>1.6550925925925926E-3</v>
      </c>
      <c r="H116" s="176">
        <v>6.3148148148148148E-2</v>
      </c>
      <c r="I116" s="176">
        <v>3.0810185185185187E-2</v>
      </c>
      <c r="J116" s="176">
        <v>3.2326388888888884E-2</v>
      </c>
      <c r="K116" s="176">
        <v>9.6064814814814808E-4</v>
      </c>
      <c r="L116" s="176">
        <v>4.0393518518518516E-2</v>
      </c>
      <c r="M116" s="175" t="s">
        <v>45</v>
      </c>
      <c r="N116" s="175">
        <v>108</v>
      </c>
      <c r="O116" s="175">
        <v>1</v>
      </c>
      <c r="P116" s="175" t="s">
        <v>17</v>
      </c>
      <c r="Q116" s="175" t="s">
        <v>1946</v>
      </c>
      <c r="R116" s="175"/>
      <c r="S116" s="111">
        <f t="shared" si="1"/>
        <v>717</v>
      </c>
    </row>
    <row r="117" spans="1:19" s="177" customFormat="1" ht="15.75" thickBot="1" x14ac:dyDescent="0.3">
      <c r="A117" s="178">
        <v>114</v>
      </c>
      <c r="B117" s="179" t="s">
        <v>2065</v>
      </c>
      <c r="C117" s="179">
        <v>110</v>
      </c>
      <c r="D117" s="179" t="s">
        <v>67</v>
      </c>
      <c r="E117" s="180">
        <v>0.13443287037037036</v>
      </c>
      <c r="F117" s="180">
        <v>2.7604166666666666E-2</v>
      </c>
      <c r="G117" s="180">
        <v>2.1874999999999998E-3</v>
      </c>
      <c r="H117" s="180">
        <v>5.9270833333333335E-2</v>
      </c>
      <c r="I117" s="180">
        <v>2.8923611111111108E-2</v>
      </c>
      <c r="J117" s="180">
        <v>3.0347222222222223E-2</v>
      </c>
      <c r="K117" s="180">
        <v>1.1689814814814816E-3</v>
      </c>
      <c r="L117" s="180">
        <v>4.4178240740740747E-2</v>
      </c>
      <c r="M117" s="179" t="s">
        <v>30</v>
      </c>
      <c r="N117" s="179">
        <v>109</v>
      </c>
      <c r="O117" s="179">
        <v>83</v>
      </c>
      <c r="P117" s="179" t="s">
        <v>17</v>
      </c>
      <c r="Q117" s="179" t="s">
        <v>1946</v>
      </c>
      <c r="R117" s="179" t="s">
        <v>2066</v>
      </c>
      <c r="S117" s="111">
        <f t="shared" si="1"/>
        <v>714</v>
      </c>
    </row>
    <row r="118" spans="1:19" s="177" customFormat="1" ht="15.75" thickBot="1" x14ac:dyDescent="0.3">
      <c r="A118" s="174">
        <v>115</v>
      </c>
      <c r="B118" s="175" t="s">
        <v>2067</v>
      </c>
      <c r="C118" s="175">
        <v>73</v>
      </c>
      <c r="D118" s="175" t="s">
        <v>67</v>
      </c>
      <c r="E118" s="176">
        <v>0.13473379629629631</v>
      </c>
      <c r="F118" s="176">
        <v>2.7951388888888887E-2</v>
      </c>
      <c r="G118" s="176">
        <v>2.0138888888888888E-3</v>
      </c>
      <c r="H118" s="176">
        <v>6.5590277777777775E-2</v>
      </c>
      <c r="I118" s="176">
        <v>3.2442129629629633E-2</v>
      </c>
      <c r="J118" s="176">
        <v>3.3136574074074075E-2</v>
      </c>
      <c r="K118" s="176">
        <v>9.8379629629629642E-4</v>
      </c>
      <c r="L118" s="176">
        <v>3.8171296296296293E-2</v>
      </c>
      <c r="M118" s="175" t="s">
        <v>43</v>
      </c>
      <c r="N118" s="175">
        <v>110</v>
      </c>
      <c r="O118" s="175">
        <v>21</v>
      </c>
      <c r="P118" s="175" t="s">
        <v>2068</v>
      </c>
      <c r="Q118" s="175" t="s">
        <v>1946</v>
      </c>
      <c r="R118" s="175" t="s">
        <v>898</v>
      </c>
      <c r="S118" s="111">
        <f t="shared" si="1"/>
        <v>712</v>
      </c>
    </row>
    <row r="119" spans="1:19" s="177" customFormat="1" ht="15.75" thickBot="1" x14ac:dyDescent="0.3">
      <c r="A119" s="178">
        <v>116</v>
      </c>
      <c r="B119" s="179" t="s">
        <v>2069</v>
      </c>
      <c r="C119" s="179">
        <v>77</v>
      </c>
      <c r="D119" s="179" t="s">
        <v>67</v>
      </c>
      <c r="E119" s="180">
        <v>0.13728009259259258</v>
      </c>
      <c r="F119" s="180">
        <v>2.3020833333333334E-2</v>
      </c>
      <c r="G119" s="180">
        <v>2.2453703703703702E-3</v>
      </c>
      <c r="H119" s="180">
        <v>6.5787037037037033E-2</v>
      </c>
      <c r="I119" s="180">
        <v>3.1666666666666669E-2</v>
      </c>
      <c r="J119" s="180">
        <v>3.412037037037037E-2</v>
      </c>
      <c r="K119" s="180">
        <v>9.6064814814814808E-4</v>
      </c>
      <c r="L119" s="180">
        <v>4.5243055555555557E-2</v>
      </c>
      <c r="M119" s="179" t="s">
        <v>30</v>
      </c>
      <c r="N119" s="179">
        <v>111</v>
      </c>
      <c r="O119" s="179">
        <v>84</v>
      </c>
      <c r="P119" s="179" t="s">
        <v>2070</v>
      </c>
      <c r="Q119" s="179" t="s">
        <v>1946</v>
      </c>
      <c r="R119" s="179" t="s">
        <v>2040</v>
      </c>
      <c r="S119" s="111">
        <f t="shared" si="1"/>
        <v>699</v>
      </c>
    </row>
    <row r="120" spans="1:19" s="177" customFormat="1" ht="15.75" thickBot="1" x14ac:dyDescent="0.3">
      <c r="A120" s="174">
        <v>117</v>
      </c>
      <c r="B120" s="175" t="s">
        <v>2071</v>
      </c>
      <c r="C120" s="175">
        <v>152</v>
      </c>
      <c r="D120" s="175" t="s">
        <v>67</v>
      </c>
      <c r="E120" s="176">
        <v>0.13804398148148148</v>
      </c>
      <c r="F120" s="175" t="s">
        <v>864</v>
      </c>
      <c r="G120" s="175" t="s">
        <v>864</v>
      </c>
      <c r="H120" s="176">
        <v>6.6689814814814813E-2</v>
      </c>
      <c r="I120" s="176">
        <v>3.2650462962962964E-2</v>
      </c>
      <c r="J120" s="176">
        <v>3.4027777777777775E-2</v>
      </c>
      <c r="K120" s="176">
        <v>1.1111111111111111E-3</v>
      </c>
      <c r="L120" s="176">
        <v>4.1689814814814818E-2</v>
      </c>
      <c r="M120" s="175" t="s">
        <v>30</v>
      </c>
      <c r="N120" s="175">
        <v>112</v>
      </c>
      <c r="O120" s="175">
        <v>85</v>
      </c>
      <c r="P120" s="175" t="s">
        <v>2072</v>
      </c>
      <c r="Q120" s="175" t="s">
        <v>2073</v>
      </c>
      <c r="R120" s="175" t="s">
        <v>2074</v>
      </c>
      <c r="S120" s="111">
        <f t="shared" si="1"/>
        <v>695</v>
      </c>
    </row>
    <row r="121" spans="1:19" s="177" customFormat="1" ht="15.75" thickBot="1" x14ac:dyDescent="0.3">
      <c r="A121" s="178">
        <v>118</v>
      </c>
      <c r="B121" s="179" t="s">
        <v>2075</v>
      </c>
      <c r="C121" s="179">
        <v>124</v>
      </c>
      <c r="D121" s="179" t="s">
        <v>67</v>
      </c>
      <c r="E121" s="180">
        <v>0.13815972222222223</v>
      </c>
      <c r="F121" s="180">
        <v>2.3414351851851853E-2</v>
      </c>
      <c r="G121" s="180">
        <v>5.6134259259259271E-3</v>
      </c>
      <c r="H121" s="180">
        <v>6.5451388888888892E-2</v>
      </c>
      <c r="I121" s="180">
        <v>3.1666666666666669E-2</v>
      </c>
      <c r="J121" s="180">
        <v>3.3773148148148149E-2</v>
      </c>
      <c r="K121" s="180">
        <v>1.3078703703703705E-3</v>
      </c>
      <c r="L121" s="180">
        <v>4.2349537037037033E-2</v>
      </c>
      <c r="M121" s="179" t="s">
        <v>30</v>
      </c>
      <c r="N121" s="179">
        <v>113</v>
      </c>
      <c r="O121" s="179">
        <v>86</v>
      </c>
      <c r="P121" s="179" t="s">
        <v>17</v>
      </c>
      <c r="Q121" s="179" t="s">
        <v>1946</v>
      </c>
      <c r="R121" s="179"/>
      <c r="S121" s="111">
        <f t="shared" si="1"/>
        <v>695</v>
      </c>
    </row>
    <row r="122" spans="1:19" s="177" customFormat="1" ht="15.75" thickBot="1" x14ac:dyDescent="0.3">
      <c r="A122" s="174">
        <v>119</v>
      </c>
      <c r="B122" s="175" t="s">
        <v>2076</v>
      </c>
      <c r="C122" s="175">
        <v>89</v>
      </c>
      <c r="D122" s="175" t="s">
        <v>67</v>
      </c>
      <c r="E122" s="176">
        <v>0.13924768518518518</v>
      </c>
      <c r="F122" s="176">
        <v>2.6157407407407407E-2</v>
      </c>
      <c r="G122" s="176">
        <v>2.5925925925925925E-3</v>
      </c>
      <c r="H122" s="176">
        <v>6.3344907407407405E-2</v>
      </c>
      <c r="I122" s="176">
        <v>3.1481481481481485E-2</v>
      </c>
      <c r="J122" s="176">
        <v>3.1851851851851853E-2</v>
      </c>
      <c r="K122" s="176">
        <v>1.1805555555555556E-3</v>
      </c>
      <c r="L122" s="176">
        <v>4.5960648148148146E-2</v>
      </c>
      <c r="M122" s="175" t="s">
        <v>30</v>
      </c>
      <c r="N122" s="175">
        <v>114</v>
      </c>
      <c r="O122" s="175">
        <v>87</v>
      </c>
      <c r="P122" s="175" t="s">
        <v>8</v>
      </c>
      <c r="Q122" s="175" t="s">
        <v>1946</v>
      </c>
      <c r="R122" s="175"/>
      <c r="S122" s="111">
        <f t="shared" si="1"/>
        <v>689</v>
      </c>
    </row>
    <row r="123" spans="1:19" s="177" customFormat="1" ht="15.75" thickBot="1" x14ac:dyDescent="0.3">
      <c r="A123" s="178">
        <v>120</v>
      </c>
      <c r="B123" s="179" t="s">
        <v>2077</v>
      </c>
      <c r="C123" s="179">
        <v>84</v>
      </c>
      <c r="D123" s="179" t="s">
        <v>67</v>
      </c>
      <c r="E123" s="180">
        <v>0.14193287037037036</v>
      </c>
      <c r="F123" s="180">
        <v>2.883101851851852E-2</v>
      </c>
      <c r="G123" s="180">
        <v>2.9050925925925928E-3</v>
      </c>
      <c r="H123" s="180">
        <v>6.356481481481481E-2</v>
      </c>
      <c r="I123" s="180">
        <v>3.1099537037037037E-2</v>
      </c>
      <c r="J123" s="180">
        <v>3.24537037037037E-2</v>
      </c>
      <c r="K123" s="180">
        <v>9.3750000000000007E-4</v>
      </c>
      <c r="L123" s="180">
        <v>4.5659722222222227E-2</v>
      </c>
      <c r="M123" s="179" t="s">
        <v>103</v>
      </c>
      <c r="N123" s="179">
        <v>115</v>
      </c>
      <c r="O123" s="179">
        <v>2</v>
      </c>
      <c r="P123" s="179" t="s">
        <v>2078</v>
      </c>
      <c r="Q123" s="179" t="s">
        <v>2079</v>
      </c>
      <c r="R123" s="179"/>
      <c r="S123" s="111">
        <f t="shared" si="1"/>
        <v>676</v>
      </c>
    </row>
    <row r="124" spans="1:19" s="177" customFormat="1" ht="15.75" thickBot="1" x14ac:dyDescent="0.3">
      <c r="A124" s="174">
        <v>121</v>
      </c>
      <c r="B124" s="175" t="s">
        <v>2080</v>
      </c>
      <c r="C124" s="175">
        <v>111</v>
      </c>
      <c r="D124" s="175" t="s">
        <v>67</v>
      </c>
      <c r="E124" s="176">
        <v>0.14836805555555554</v>
      </c>
      <c r="F124" s="176">
        <v>2.6273148148148153E-2</v>
      </c>
      <c r="G124" s="176">
        <v>2.9976851851851848E-3</v>
      </c>
      <c r="H124" s="176">
        <v>7.2511574074074062E-2</v>
      </c>
      <c r="I124" s="176">
        <v>3.4293981481481481E-2</v>
      </c>
      <c r="J124" s="176">
        <v>3.8217592592592588E-2</v>
      </c>
      <c r="K124" s="176">
        <v>7.175925925925927E-4</v>
      </c>
      <c r="L124" s="176">
        <v>4.5856481481481477E-2</v>
      </c>
      <c r="M124" s="175" t="s">
        <v>30</v>
      </c>
      <c r="N124" s="175">
        <v>116</v>
      </c>
      <c r="O124" s="175">
        <v>88</v>
      </c>
      <c r="P124" s="175" t="s">
        <v>17</v>
      </c>
      <c r="Q124" s="175" t="s">
        <v>1946</v>
      </c>
      <c r="R124" s="175" t="s">
        <v>2066</v>
      </c>
      <c r="S124" s="111">
        <f t="shared" si="1"/>
        <v>647</v>
      </c>
    </row>
    <row r="125" spans="1:19" s="177" customFormat="1" ht="15.75" thickBot="1" x14ac:dyDescent="0.3">
      <c r="A125" s="178">
        <v>122</v>
      </c>
      <c r="B125" s="179" t="s">
        <v>15</v>
      </c>
      <c r="C125" s="179">
        <v>127</v>
      </c>
      <c r="D125" s="179" t="s">
        <v>67</v>
      </c>
      <c r="E125" s="180">
        <v>0.15597222222222221</v>
      </c>
      <c r="F125" s="180">
        <v>3.2268518518518523E-2</v>
      </c>
      <c r="G125" s="180">
        <v>1.5509259259259261E-3</v>
      </c>
      <c r="H125" s="180">
        <v>6.2337962962962963E-2</v>
      </c>
      <c r="I125" s="180">
        <v>3.0115740740740738E-2</v>
      </c>
      <c r="J125" s="180">
        <v>3.2210648148148148E-2</v>
      </c>
      <c r="K125" s="180">
        <v>5.0925925925925921E-4</v>
      </c>
      <c r="L125" s="180">
        <v>5.9270833333333335E-2</v>
      </c>
      <c r="M125" s="179" t="s">
        <v>109</v>
      </c>
      <c r="N125" s="179">
        <v>117</v>
      </c>
      <c r="O125" s="179">
        <v>1</v>
      </c>
      <c r="P125" s="179" t="s">
        <v>8</v>
      </c>
      <c r="Q125" s="179" t="s">
        <v>1946</v>
      </c>
      <c r="R125" s="179" t="s">
        <v>1068</v>
      </c>
      <c r="S125" s="111">
        <f t="shared" si="1"/>
        <v>615</v>
      </c>
    </row>
    <row r="126" spans="1:19" s="177" customFormat="1" ht="15.75" thickBot="1" x14ac:dyDescent="0.3">
      <c r="A126" s="174">
        <v>123</v>
      </c>
      <c r="B126" s="175" t="s">
        <v>2081</v>
      </c>
      <c r="C126" s="175">
        <v>135</v>
      </c>
      <c r="D126" s="175" t="s">
        <v>67</v>
      </c>
      <c r="E126" s="176">
        <v>0.17200231481481479</v>
      </c>
      <c r="F126" s="176">
        <v>3.1886574074074074E-2</v>
      </c>
      <c r="G126" s="176">
        <v>2.3495370370370371E-3</v>
      </c>
      <c r="H126" s="176">
        <v>8.8576388888888899E-2</v>
      </c>
      <c r="I126" s="176">
        <v>3.7905092592592594E-2</v>
      </c>
      <c r="J126" s="176">
        <v>5.0671296296296298E-2</v>
      </c>
      <c r="K126" s="176">
        <v>3.2638888888888891E-3</v>
      </c>
      <c r="L126" s="176">
        <v>4.5902777777777772E-2</v>
      </c>
      <c r="M126" s="175" t="s">
        <v>30</v>
      </c>
      <c r="N126" s="175">
        <v>118</v>
      </c>
      <c r="O126" s="175">
        <v>89</v>
      </c>
      <c r="P126" s="175" t="s">
        <v>1993</v>
      </c>
      <c r="Q126" s="175" t="s">
        <v>1958</v>
      </c>
      <c r="R126" s="175" t="s">
        <v>2018</v>
      </c>
      <c r="S126" s="111">
        <f t="shared" si="1"/>
        <v>558</v>
      </c>
    </row>
    <row r="127" spans="1:19" s="177" customFormat="1" ht="15.75" thickBot="1" x14ac:dyDescent="0.3">
      <c r="A127" s="178">
        <v>0</v>
      </c>
      <c r="B127" s="179" t="s">
        <v>1390</v>
      </c>
      <c r="C127" s="179">
        <v>143</v>
      </c>
      <c r="D127" s="179" t="s">
        <v>67</v>
      </c>
      <c r="E127" s="179" t="s">
        <v>1320</v>
      </c>
      <c r="F127" s="180">
        <v>1.8807870370370371E-2</v>
      </c>
      <c r="G127" s="180">
        <v>6.7129629629629625E-4</v>
      </c>
      <c r="H127" s="180">
        <v>4.5231481481481484E-2</v>
      </c>
      <c r="I127" s="180">
        <v>2.2731481481481481E-2</v>
      </c>
      <c r="J127" s="180">
        <v>2.2488425925925926E-2</v>
      </c>
      <c r="K127" s="180">
        <v>4.5138888888888892E-4</v>
      </c>
      <c r="L127" s="180">
        <v>2.8136574074074074E-2</v>
      </c>
      <c r="M127" s="179" t="s">
        <v>43</v>
      </c>
      <c r="N127" s="179" t="s">
        <v>1320</v>
      </c>
      <c r="O127" s="179" t="s">
        <v>1320</v>
      </c>
      <c r="P127" s="179" t="s">
        <v>8</v>
      </c>
      <c r="Q127" s="179" t="s">
        <v>1946</v>
      </c>
      <c r="R127" s="179" t="s">
        <v>710</v>
      </c>
      <c r="S127" s="111">
        <f t="shared" si="1"/>
        <v>0</v>
      </c>
    </row>
    <row r="128" spans="1:19" s="177" customFormat="1" ht="15.75" thickBot="1" x14ac:dyDescent="0.3">
      <c r="A128" s="174">
        <v>0</v>
      </c>
      <c r="B128" s="175" t="s">
        <v>2082</v>
      </c>
      <c r="C128" s="175">
        <v>85</v>
      </c>
      <c r="D128" s="175" t="s">
        <v>67</v>
      </c>
      <c r="E128" s="175" t="s">
        <v>1320</v>
      </c>
      <c r="F128" s="176">
        <v>2.013888888888889E-2</v>
      </c>
      <c r="G128" s="176">
        <v>3.0902777777777782E-3</v>
      </c>
      <c r="H128" s="176">
        <v>5.5763888888888891E-2</v>
      </c>
      <c r="I128" s="176">
        <v>2.8020833333333332E-2</v>
      </c>
      <c r="J128" s="176">
        <v>2.7743055555555559E-2</v>
      </c>
      <c r="K128" s="176">
        <v>1.0532407407407407E-3</v>
      </c>
      <c r="L128" s="176">
        <v>4.2037037037037039E-2</v>
      </c>
      <c r="M128" s="175" t="s">
        <v>30</v>
      </c>
      <c r="N128" s="175" t="s">
        <v>1320</v>
      </c>
      <c r="O128" s="175" t="s">
        <v>1320</v>
      </c>
      <c r="P128" s="175" t="s">
        <v>2017</v>
      </c>
      <c r="Q128" s="175" t="s">
        <v>1958</v>
      </c>
      <c r="R128" s="175" t="s">
        <v>2018</v>
      </c>
      <c r="S128" s="111">
        <f t="shared" si="1"/>
        <v>0</v>
      </c>
    </row>
    <row r="129" spans="1:19" s="177" customFormat="1" ht="15.75" thickBot="1" x14ac:dyDescent="0.3">
      <c r="A129" s="178">
        <v>0</v>
      </c>
      <c r="B129" s="179" t="s">
        <v>1900</v>
      </c>
      <c r="C129" s="179">
        <v>91</v>
      </c>
      <c r="D129" s="179" t="s">
        <v>67</v>
      </c>
      <c r="E129" s="179" t="s">
        <v>1320</v>
      </c>
      <c r="F129" s="180">
        <v>1.5879629629629629E-2</v>
      </c>
      <c r="G129" s="180">
        <v>7.7546296296296304E-4</v>
      </c>
      <c r="H129" s="180">
        <v>4.3993055555555556E-2</v>
      </c>
      <c r="I129" s="180">
        <v>2.2719907407407411E-2</v>
      </c>
      <c r="J129" s="180">
        <v>2.1261574074074075E-2</v>
      </c>
      <c r="K129" s="180">
        <v>5.4398148148148144E-4</v>
      </c>
      <c r="L129" s="180">
        <v>3.0266203703703708E-2</v>
      </c>
      <c r="M129" s="179" t="s">
        <v>30</v>
      </c>
      <c r="N129" s="179" t="s">
        <v>1320</v>
      </c>
      <c r="O129" s="179" t="s">
        <v>1320</v>
      </c>
      <c r="P129" s="179" t="s">
        <v>8</v>
      </c>
      <c r="Q129" s="179" t="s">
        <v>1946</v>
      </c>
      <c r="R129" s="179"/>
      <c r="S129" s="111">
        <f t="shared" si="1"/>
        <v>0</v>
      </c>
    </row>
    <row r="130" spans="1:19" s="177" customFormat="1" ht="15.75" thickBot="1" x14ac:dyDescent="0.3">
      <c r="A130" s="174">
        <v>0</v>
      </c>
      <c r="B130" s="175" t="s">
        <v>2083</v>
      </c>
      <c r="C130" s="175">
        <v>75</v>
      </c>
      <c r="D130" s="175" t="s">
        <v>67</v>
      </c>
      <c r="E130" s="175" t="s">
        <v>1320</v>
      </c>
      <c r="F130" s="176">
        <v>1.8379629629629628E-2</v>
      </c>
      <c r="G130" s="176">
        <v>1.4814814814814814E-3</v>
      </c>
      <c r="H130" s="176">
        <v>4.898148148148148E-2</v>
      </c>
      <c r="I130" s="176">
        <v>2.3981481481481479E-2</v>
      </c>
      <c r="J130" s="176">
        <v>2.4988425925925928E-2</v>
      </c>
      <c r="K130" s="176">
        <v>8.1018518518518516E-4</v>
      </c>
      <c r="L130" s="176">
        <v>3.4652777777777775E-2</v>
      </c>
      <c r="M130" s="175" t="s">
        <v>30</v>
      </c>
      <c r="N130" s="175" t="s">
        <v>1320</v>
      </c>
      <c r="O130" s="175" t="s">
        <v>1320</v>
      </c>
      <c r="P130" s="175" t="s">
        <v>8</v>
      </c>
      <c r="Q130" s="175" t="s">
        <v>1946</v>
      </c>
      <c r="R130" s="175"/>
      <c r="S130" s="111">
        <f t="shared" si="1"/>
        <v>0</v>
      </c>
    </row>
    <row r="131" spans="1:19" s="177" customFormat="1" ht="15.75" thickBot="1" x14ac:dyDescent="0.3">
      <c r="A131" s="178">
        <v>0</v>
      </c>
      <c r="B131" s="179" t="s">
        <v>1707</v>
      </c>
      <c r="C131" s="179">
        <v>68</v>
      </c>
      <c r="D131" s="179" t="s">
        <v>67</v>
      </c>
      <c r="E131" s="179" t="s">
        <v>72</v>
      </c>
      <c r="F131" s="180">
        <v>1.7685185185185182E-2</v>
      </c>
      <c r="G131" s="180">
        <v>4.9768518518518521E-4</v>
      </c>
      <c r="H131" s="179" t="s">
        <v>864</v>
      </c>
      <c r="I131" s="179" t="s">
        <v>864</v>
      </c>
      <c r="J131" s="179" t="s">
        <v>864</v>
      </c>
      <c r="K131" s="179" t="s">
        <v>864</v>
      </c>
      <c r="L131" s="179" t="s">
        <v>864</v>
      </c>
      <c r="M131" s="179" t="s">
        <v>30</v>
      </c>
      <c r="N131" s="179" t="s">
        <v>72</v>
      </c>
      <c r="O131" s="179" t="s">
        <v>72</v>
      </c>
      <c r="P131" s="179" t="s">
        <v>8</v>
      </c>
      <c r="Q131" s="179" t="s">
        <v>1946</v>
      </c>
      <c r="R131" s="179" t="s">
        <v>875</v>
      </c>
      <c r="S131" s="111">
        <f t="shared" si="1"/>
        <v>0</v>
      </c>
    </row>
    <row r="132" spans="1:19" s="177" customFormat="1" ht="15.75" thickBot="1" x14ac:dyDescent="0.3">
      <c r="A132" s="174">
        <v>0</v>
      </c>
      <c r="B132" s="175" t="s">
        <v>2084</v>
      </c>
      <c r="C132" s="175">
        <v>47</v>
      </c>
      <c r="D132" s="175" t="s">
        <v>67</v>
      </c>
      <c r="E132" s="175" t="s">
        <v>72</v>
      </c>
      <c r="F132" s="175" t="s">
        <v>864</v>
      </c>
      <c r="G132" s="175" t="s">
        <v>864</v>
      </c>
      <c r="H132" s="175" t="s">
        <v>864</v>
      </c>
      <c r="I132" s="175" t="s">
        <v>864</v>
      </c>
      <c r="J132" s="175" t="s">
        <v>864</v>
      </c>
      <c r="K132" s="175" t="s">
        <v>864</v>
      </c>
      <c r="L132" s="175" t="s">
        <v>864</v>
      </c>
      <c r="M132" s="175" t="s">
        <v>30</v>
      </c>
      <c r="N132" s="175" t="s">
        <v>72</v>
      </c>
      <c r="O132" s="175" t="s">
        <v>72</v>
      </c>
      <c r="P132" s="175" t="s">
        <v>8</v>
      </c>
      <c r="Q132" s="175" t="s">
        <v>1946</v>
      </c>
      <c r="R132" s="175" t="s">
        <v>710</v>
      </c>
      <c r="S132" s="111">
        <f t="shared" si="1"/>
        <v>0</v>
      </c>
    </row>
    <row r="133" spans="1:19" s="177" customFormat="1" ht="15.75" thickBot="1" x14ac:dyDescent="0.3">
      <c r="A133" s="181">
        <v>0</v>
      </c>
      <c r="B133" s="182" t="s">
        <v>2085</v>
      </c>
      <c r="C133" s="182">
        <v>15</v>
      </c>
      <c r="D133" s="182" t="s">
        <v>67</v>
      </c>
      <c r="E133" s="182" t="s">
        <v>1320</v>
      </c>
      <c r="F133" s="182" t="s">
        <v>864</v>
      </c>
      <c r="G133" s="182" t="s">
        <v>864</v>
      </c>
      <c r="H133" s="183">
        <v>4.9247685185185186E-2</v>
      </c>
      <c r="I133" s="183">
        <v>2.4270833333333335E-2</v>
      </c>
      <c r="J133" s="183">
        <v>2.4976851851851851E-2</v>
      </c>
      <c r="K133" s="183">
        <v>6.134259259259259E-4</v>
      </c>
      <c r="L133" s="183">
        <v>3.4074074074074076E-2</v>
      </c>
      <c r="M133" s="182" t="s">
        <v>30</v>
      </c>
      <c r="N133" s="182" t="s">
        <v>1320</v>
      </c>
      <c r="O133" s="182" t="s">
        <v>1320</v>
      </c>
      <c r="P133" s="182" t="s">
        <v>8</v>
      </c>
      <c r="Q133" s="182" t="s">
        <v>1946</v>
      </c>
      <c r="R133" s="182" t="s">
        <v>875</v>
      </c>
      <c r="S133" s="111">
        <f t="shared" ref="S133" si="2">IFERROR(ROUND($E$4/E133*1000*1.15,0),0)</f>
        <v>0</v>
      </c>
    </row>
    <row r="134" spans="1:19" s="177" customFormat="1" x14ac:dyDescent="0.25"/>
    <row r="137" spans="1:19" ht="15.75" thickBot="1" x14ac:dyDescent="0.3">
      <c r="A137" s="171" t="s">
        <v>2086</v>
      </c>
    </row>
    <row r="138" spans="1:19" ht="26.25" thickBot="1" x14ac:dyDescent="0.3">
      <c r="A138" s="185" t="s">
        <v>1935</v>
      </c>
      <c r="B138" s="186" t="s">
        <v>1936</v>
      </c>
      <c r="C138" s="186" t="s">
        <v>1937</v>
      </c>
      <c r="D138" s="186" t="s">
        <v>1938</v>
      </c>
      <c r="E138" s="186" t="s">
        <v>1939</v>
      </c>
      <c r="F138" s="186" t="s">
        <v>98</v>
      </c>
      <c r="G138" s="186" t="s">
        <v>853</v>
      </c>
      <c r="H138" s="186" t="s">
        <v>1940</v>
      </c>
      <c r="I138" s="186" t="s">
        <v>857</v>
      </c>
      <c r="J138" s="186" t="s">
        <v>148</v>
      </c>
      <c r="K138" s="186" t="s">
        <v>6</v>
      </c>
      <c r="L138" s="186" t="s">
        <v>236</v>
      </c>
      <c r="M138" s="186" t="s">
        <v>16</v>
      </c>
      <c r="O138" s="187"/>
      <c r="S138" s="184" t="s">
        <v>0</v>
      </c>
    </row>
    <row r="139" spans="1:19" s="177" customFormat="1" ht="15.75" thickBot="1" x14ac:dyDescent="0.3">
      <c r="A139" s="188">
        <v>1</v>
      </c>
      <c r="B139" s="189" t="s">
        <v>1402</v>
      </c>
      <c r="C139" s="189">
        <v>2091</v>
      </c>
      <c r="D139" s="189" t="s">
        <v>67</v>
      </c>
      <c r="E139" s="190">
        <v>4.5821759259259263E-2</v>
      </c>
      <c r="F139" s="190">
        <v>8.773148148148148E-3</v>
      </c>
      <c r="G139" s="190">
        <v>4.2824074074074075E-4</v>
      </c>
      <c r="H139" s="190">
        <v>2.3055555555555555E-2</v>
      </c>
      <c r="I139" s="190">
        <v>3.1250000000000001E-4</v>
      </c>
      <c r="J139" s="190">
        <v>1.324074074074074E-2</v>
      </c>
      <c r="K139" s="189" t="s">
        <v>2087</v>
      </c>
      <c r="L139" s="189" t="s">
        <v>1946</v>
      </c>
      <c r="M139" s="189" t="s">
        <v>1955</v>
      </c>
      <c r="S139" s="111">
        <f t="shared" ref="S139:S170" si="3">IFERROR(ROUND($E$139/E139*900,0),0)</f>
        <v>900</v>
      </c>
    </row>
    <row r="140" spans="1:19" s="177" customFormat="1" ht="15.75" thickBot="1" x14ac:dyDescent="0.3">
      <c r="A140" s="191">
        <v>2</v>
      </c>
      <c r="B140" s="192" t="s">
        <v>1398</v>
      </c>
      <c r="C140" s="192">
        <v>2073</v>
      </c>
      <c r="D140" s="192" t="s">
        <v>67</v>
      </c>
      <c r="E140" s="193">
        <v>4.6446759259259257E-2</v>
      </c>
      <c r="F140" s="192" t="s">
        <v>864</v>
      </c>
      <c r="G140" s="192" t="s">
        <v>864</v>
      </c>
      <c r="H140" s="193">
        <v>2.2858796296296294E-2</v>
      </c>
      <c r="I140" s="193">
        <v>3.9351851851851852E-4</v>
      </c>
      <c r="J140" s="193">
        <v>1.375E-2</v>
      </c>
      <c r="K140" s="192" t="s">
        <v>166</v>
      </c>
      <c r="L140" s="192" t="s">
        <v>1946</v>
      </c>
      <c r="M140" s="192" t="s">
        <v>2088</v>
      </c>
      <c r="S140" s="111">
        <f t="shared" si="3"/>
        <v>888</v>
      </c>
    </row>
    <row r="141" spans="1:19" s="177" customFormat="1" ht="15.75" thickBot="1" x14ac:dyDescent="0.3">
      <c r="A141" s="188">
        <v>3</v>
      </c>
      <c r="B141" s="189" t="s">
        <v>1707</v>
      </c>
      <c r="C141" s="189">
        <v>2078</v>
      </c>
      <c r="D141" s="189" t="s">
        <v>67</v>
      </c>
      <c r="E141" s="190">
        <v>4.6747685185185184E-2</v>
      </c>
      <c r="F141" s="190">
        <v>8.819444444444444E-3</v>
      </c>
      <c r="G141" s="190">
        <v>9.8379629629629642E-4</v>
      </c>
      <c r="H141" s="190">
        <v>2.2430555555555554E-2</v>
      </c>
      <c r="I141" s="190">
        <v>3.7037037037037035E-4</v>
      </c>
      <c r="J141" s="190">
        <v>1.4120370370370368E-2</v>
      </c>
      <c r="K141" s="189" t="s">
        <v>8</v>
      </c>
      <c r="L141" s="189" t="s">
        <v>1946</v>
      </c>
      <c r="M141" s="189" t="s">
        <v>2089</v>
      </c>
      <c r="S141" s="111">
        <f t="shared" si="3"/>
        <v>882</v>
      </c>
    </row>
    <row r="142" spans="1:19" s="177" customFormat="1" ht="15.75" thickBot="1" x14ac:dyDescent="0.3">
      <c r="A142" s="191">
        <v>4</v>
      </c>
      <c r="B142" s="192" t="s">
        <v>1736</v>
      </c>
      <c r="C142" s="192">
        <v>2053</v>
      </c>
      <c r="D142" s="192" t="s">
        <v>67</v>
      </c>
      <c r="E142" s="193">
        <v>4.6944444444444448E-2</v>
      </c>
      <c r="F142" s="193">
        <v>9.1203703703703707E-3</v>
      </c>
      <c r="G142" s="193">
        <v>7.8703703703703705E-4</v>
      </c>
      <c r="H142" s="193">
        <v>2.2592592592592591E-2</v>
      </c>
      <c r="I142" s="193">
        <v>4.7453703703703704E-4</v>
      </c>
      <c r="J142" s="193">
        <v>1.3946759259259258E-2</v>
      </c>
      <c r="K142" s="192" t="s">
        <v>8</v>
      </c>
      <c r="L142" s="192" t="s">
        <v>1946</v>
      </c>
      <c r="M142" s="192" t="s">
        <v>924</v>
      </c>
      <c r="S142" s="111">
        <f t="shared" si="3"/>
        <v>878</v>
      </c>
    </row>
    <row r="143" spans="1:19" s="177" customFormat="1" ht="15.75" thickBot="1" x14ac:dyDescent="0.3">
      <c r="A143" s="188">
        <v>5</v>
      </c>
      <c r="B143" s="189" t="s">
        <v>1915</v>
      </c>
      <c r="C143" s="189">
        <v>2093</v>
      </c>
      <c r="D143" s="189" t="s">
        <v>67</v>
      </c>
      <c r="E143" s="190">
        <v>4.7696759259259258E-2</v>
      </c>
      <c r="F143" s="190">
        <v>9.1898148148148139E-3</v>
      </c>
      <c r="G143" s="190">
        <v>3.5879629629629635E-4</v>
      </c>
      <c r="H143" s="190">
        <v>2.2442129629629631E-2</v>
      </c>
      <c r="I143" s="190">
        <v>2.4305555555555552E-4</v>
      </c>
      <c r="J143" s="190">
        <v>1.5439814814814816E-2</v>
      </c>
      <c r="K143" s="189" t="s">
        <v>8</v>
      </c>
      <c r="L143" s="189" t="s">
        <v>1946</v>
      </c>
      <c r="M143" s="189" t="s">
        <v>905</v>
      </c>
      <c r="S143" s="111">
        <f t="shared" si="3"/>
        <v>865</v>
      </c>
    </row>
    <row r="144" spans="1:19" s="177" customFormat="1" ht="15.75" thickBot="1" x14ac:dyDescent="0.3">
      <c r="A144" s="191">
        <v>6</v>
      </c>
      <c r="B144" s="192" t="s">
        <v>1535</v>
      </c>
      <c r="C144" s="192">
        <v>2023</v>
      </c>
      <c r="D144" s="192" t="s">
        <v>67</v>
      </c>
      <c r="E144" s="193">
        <v>4.8483796296296296E-2</v>
      </c>
      <c r="F144" s="193">
        <v>7.4537037037037028E-3</v>
      </c>
      <c r="G144" s="193">
        <v>7.407407407407407E-4</v>
      </c>
      <c r="H144" s="193">
        <v>2.4837962962962964E-2</v>
      </c>
      <c r="I144" s="193">
        <v>4.0509259259259258E-4</v>
      </c>
      <c r="J144" s="193">
        <v>1.5023148148148148E-2</v>
      </c>
      <c r="K144" s="192" t="s">
        <v>46</v>
      </c>
      <c r="L144" s="192" t="s">
        <v>1946</v>
      </c>
      <c r="M144" s="192" t="s">
        <v>710</v>
      </c>
      <c r="S144" s="111">
        <f t="shared" si="3"/>
        <v>851</v>
      </c>
    </row>
    <row r="145" spans="1:19" s="177" customFormat="1" ht="15.75" thickBot="1" x14ac:dyDescent="0.3">
      <c r="A145" s="188">
        <v>7</v>
      </c>
      <c r="B145" s="189" t="s">
        <v>1486</v>
      </c>
      <c r="C145" s="189">
        <v>2024</v>
      </c>
      <c r="D145" s="189" t="s">
        <v>67</v>
      </c>
      <c r="E145" s="190">
        <v>4.9097222222222216E-2</v>
      </c>
      <c r="F145" s="190">
        <v>8.611111111111111E-3</v>
      </c>
      <c r="G145" s="190">
        <v>7.6388888888888893E-4</v>
      </c>
      <c r="H145" s="190">
        <v>2.2858796296296294E-2</v>
      </c>
      <c r="I145" s="190">
        <v>4.0509259259259258E-4</v>
      </c>
      <c r="J145" s="190">
        <v>1.6435185185185188E-2</v>
      </c>
      <c r="K145" s="189" t="s">
        <v>8</v>
      </c>
      <c r="L145" s="189" t="s">
        <v>1946</v>
      </c>
      <c r="M145" s="189" t="s">
        <v>875</v>
      </c>
      <c r="S145" s="111">
        <f t="shared" si="3"/>
        <v>840</v>
      </c>
    </row>
    <row r="146" spans="1:19" s="177" customFormat="1" ht="15.75" thickBot="1" x14ac:dyDescent="0.3">
      <c r="A146" s="191">
        <v>8</v>
      </c>
      <c r="B146" s="192" t="s">
        <v>1575</v>
      </c>
      <c r="C146" s="192">
        <v>2075</v>
      </c>
      <c r="D146" s="192" t="s">
        <v>67</v>
      </c>
      <c r="E146" s="193">
        <v>5.019675925925926E-2</v>
      </c>
      <c r="F146" s="193">
        <v>9.2592592592592605E-3</v>
      </c>
      <c r="G146" s="193">
        <v>6.3657407407407402E-4</v>
      </c>
      <c r="H146" s="193">
        <v>2.4814814814814817E-2</v>
      </c>
      <c r="I146" s="193">
        <v>4.6296296296296293E-4</v>
      </c>
      <c r="J146" s="193">
        <v>1.5000000000000001E-2</v>
      </c>
      <c r="K146" s="192" t="s">
        <v>1047</v>
      </c>
      <c r="L146" s="192" t="s">
        <v>1946</v>
      </c>
      <c r="M146" s="192" t="s">
        <v>2088</v>
      </c>
      <c r="S146" s="111">
        <f t="shared" si="3"/>
        <v>822</v>
      </c>
    </row>
    <row r="147" spans="1:19" s="177" customFormat="1" ht="15.75" thickBot="1" x14ac:dyDescent="0.3">
      <c r="A147" s="188">
        <v>9</v>
      </c>
      <c r="B147" s="189" t="s">
        <v>2090</v>
      </c>
      <c r="C147" s="189">
        <v>2069</v>
      </c>
      <c r="D147" s="189" t="s">
        <v>67</v>
      </c>
      <c r="E147" s="190">
        <v>5.1064814814814813E-2</v>
      </c>
      <c r="F147" s="190">
        <v>1.1979166666666666E-2</v>
      </c>
      <c r="G147" s="190">
        <v>8.2175925925925917E-4</v>
      </c>
      <c r="H147" s="190">
        <v>2.4131944444444445E-2</v>
      </c>
      <c r="I147" s="190">
        <v>4.8611111111111104E-4</v>
      </c>
      <c r="J147" s="190">
        <v>1.3634259259259257E-2</v>
      </c>
      <c r="K147" s="189" t="s">
        <v>166</v>
      </c>
      <c r="L147" s="189" t="s">
        <v>1946</v>
      </c>
      <c r="M147" s="189" t="s">
        <v>1808</v>
      </c>
      <c r="S147" s="111">
        <f t="shared" si="3"/>
        <v>808</v>
      </c>
    </row>
    <row r="148" spans="1:19" s="177" customFormat="1" ht="15.75" thickBot="1" x14ac:dyDescent="0.3">
      <c r="A148" s="191">
        <v>10</v>
      </c>
      <c r="B148" s="192" t="s">
        <v>1744</v>
      </c>
      <c r="C148" s="192">
        <v>2011</v>
      </c>
      <c r="D148" s="192" t="s">
        <v>67</v>
      </c>
      <c r="E148" s="193">
        <v>5.1458333333333328E-2</v>
      </c>
      <c r="F148" s="193">
        <v>9.9884259259259266E-3</v>
      </c>
      <c r="G148" s="193">
        <v>1.261574074074074E-3</v>
      </c>
      <c r="H148" s="193">
        <v>2.2847222222222224E-2</v>
      </c>
      <c r="I148" s="193">
        <v>5.4398148148148144E-4</v>
      </c>
      <c r="J148" s="193">
        <v>1.6793981481481483E-2</v>
      </c>
      <c r="K148" s="192" t="s">
        <v>17</v>
      </c>
      <c r="L148" s="192" t="s">
        <v>1946</v>
      </c>
      <c r="M148" s="192" t="s">
        <v>2091</v>
      </c>
      <c r="S148" s="111">
        <f t="shared" si="3"/>
        <v>801</v>
      </c>
    </row>
    <row r="149" spans="1:19" s="177" customFormat="1" ht="15.75" thickBot="1" x14ac:dyDescent="0.3">
      <c r="A149" s="188">
        <v>11</v>
      </c>
      <c r="B149" s="189" t="s">
        <v>2092</v>
      </c>
      <c r="C149" s="189">
        <v>2014</v>
      </c>
      <c r="D149" s="189" t="s">
        <v>67</v>
      </c>
      <c r="E149" s="190">
        <v>5.1875000000000004E-2</v>
      </c>
      <c r="F149" s="190">
        <v>9.3518518518518525E-3</v>
      </c>
      <c r="G149" s="190">
        <v>8.6805555555555551E-4</v>
      </c>
      <c r="H149" s="190">
        <v>2.5937500000000002E-2</v>
      </c>
      <c r="I149" s="190">
        <v>4.7453703703703704E-4</v>
      </c>
      <c r="J149" s="190">
        <v>1.5219907407407409E-2</v>
      </c>
      <c r="K149" s="189" t="s">
        <v>2093</v>
      </c>
      <c r="L149" s="189" t="s">
        <v>1989</v>
      </c>
      <c r="M149" s="189"/>
      <c r="S149" s="111">
        <f t="shared" si="3"/>
        <v>795</v>
      </c>
    </row>
    <row r="150" spans="1:19" s="177" customFormat="1" ht="15.75" thickBot="1" x14ac:dyDescent="0.3">
      <c r="A150" s="191">
        <v>12</v>
      </c>
      <c r="B150" s="192" t="s">
        <v>168</v>
      </c>
      <c r="C150" s="192">
        <v>2104</v>
      </c>
      <c r="D150" s="192" t="s">
        <v>67</v>
      </c>
      <c r="E150" s="193">
        <v>5.2164351851851858E-2</v>
      </c>
      <c r="F150" s="192" t="s">
        <v>864</v>
      </c>
      <c r="G150" s="192" t="s">
        <v>864</v>
      </c>
      <c r="H150" s="193">
        <v>2.7268518518518515E-2</v>
      </c>
      <c r="I150" s="193">
        <v>3.7037037037037035E-4</v>
      </c>
      <c r="J150" s="193">
        <v>1.4155092592592592E-2</v>
      </c>
      <c r="K150" s="192" t="s">
        <v>8</v>
      </c>
      <c r="L150" s="192" t="s">
        <v>1946</v>
      </c>
      <c r="M150" s="192" t="s">
        <v>2094</v>
      </c>
      <c r="S150" s="111">
        <f t="shared" si="3"/>
        <v>791</v>
      </c>
    </row>
    <row r="151" spans="1:19" s="177" customFormat="1" ht="15.75" thickBot="1" x14ac:dyDescent="0.3">
      <c r="A151" s="188">
        <v>13</v>
      </c>
      <c r="B151" s="189" t="s">
        <v>1578</v>
      </c>
      <c r="C151" s="189">
        <v>2001</v>
      </c>
      <c r="D151" s="189" t="s">
        <v>67</v>
      </c>
      <c r="E151" s="190">
        <v>5.2361111111111108E-2</v>
      </c>
      <c r="F151" s="190">
        <v>9.8263888888888897E-3</v>
      </c>
      <c r="G151" s="190">
        <v>7.291666666666667E-4</v>
      </c>
      <c r="H151" s="190">
        <v>2.4409722222222222E-2</v>
      </c>
      <c r="I151" s="190">
        <v>4.1666666666666669E-4</v>
      </c>
      <c r="J151" s="190">
        <v>1.6967592592592593E-2</v>
      </c>
      <c r="K151" s="189" t="s">
        <v>8</v>
      </c>
      <c r="L151" s="189" t="s">
        <v>1946</v>
      </c>
      <c r="M151" s="189" t="s">
        <v>33</v>
      </c>
      <c r="S151" s="111">
        <f t="shared" si="3"/>
        <v>788</v>
      </c>
    </row>
    <row r="152" spans="1:19" s="177" customFormat="1" ht="15.75" thickBot="1" x14ac:dyDescent="0.3">
      <c r="A152" s="191">
        <v>14</v>
      </c>
      <c r="B152" s="192" t="s">
        <v>2095</v>
      </c>
      <c r="C152" s="192">
        <v>2107</v>
      </c>
      <c r="D152" s="192" t="s">
        <v>67</v>
      </c>
      <c r="E152" s="193">
        <v>5.2997685185185182E-2</v>
      </c>
      <c r="F152" s="193">
        <v>1.1574074074074075E-2</v>
      </c>
      <c r="G152" s="193">
        <v>8.2175925925925917E-4</v>
      </c>
      <c r="H152" s="193">
        <v>2.4930555555555553E-2</v>
      </c>
      <c r="I152" s="193">
        <v>6.3657407407407402E-4</v>
      </c>
      <c r="J152" s="193">
        <v>1.5023148148148148E-2</v>
      </c>
      <c r="K152" s="192" t="s">
        <v>8</v>
      </c>
      <c r="L152" s="192" t="s">
        <v>1946</v>
      </c>
      <c r="M152" s="192" t="s">
        <v>710</v>
      </c>
      <c r="S152" s="111">
        <f t="shared" si="3"/>
        <v>778</v>
      </c>
    </row>
    <row r="153" spans="1:19" s="177" customFormat="1" ht="15.75" thickBot="1" x14ac:dyDescent="0.3">
      <c r="A153" s="188">
        <v>15</v>
      </c>
      <c r="B153" s="189" t="s">
        <v>1762</v>
      </c>
      <c r="C153" s="189">
        <v>2049</v>
      </c>
      <c r="D153" s="189" t="s">
        <v>67</v>
      </c>
      <c r="E153" s="190">
        <v>5.3124999999999999E-2</v>
      </c>
      <c r="F153" s="190">
        <v>9.6990740740740735E-3</v>
      </c>
      <c r="G153" s="190">
        <v>6.134259259259259E-4</v>
      </c>
      <c r="H153" s="190">
        <v>2.6701388888888889E-2</v>
      </c>
      <c r="I153" s="190">
        <v>3.9351851851851852E-4</v>
      </c>
      <c r="J153" s="190">
        <v>1.5706018518518518E-2</v>
      </c>
      <c r="K153" s="189" t="s">
        <v>17</v>
      </c>
      <c r="L153" s="189" t="s">
        <v>1946</v>
      </c>
      <c r="M153" s="189" t="s">
        <v>710</v>
      </c>
      <c r="S153" s="111">
        <f t="shared" si="3"/>
        <v>776</v>
      </c>
    </row>
    <row r="154" spans="1:19" s="177" customFormat="1" ht="15.75" thickBot="1" x14ac:dyDescent="0.3">
      <c r="A154" s="191">
        <v>16</v>
      </c>
      <c r="B154" s="192" t="s">
        <v>1546</v>
      </c>
      <c r="C154" s="192">
        <v>2004</v>
      </c>
      <c r="D154" s="192" t="s">
        <v>67</v>
      </c>
      <c r="E154" s="193">
        <v>5.3495370370370367E-2</v>
      </c>
      <c r="F154" s="193">
        <v>9.6412037037037039E-3</v>
      </c>
      <c r="G154" s="193">
        <v>9.4907407407407408E-4</v>
      </c>
      <c r="H154" s="193">
        <v>2.5601851851851851E-2</v>
      </c>
      <c r="I154" s="193">
        <v>6.134259259259259E-4</v>
      </c>
      <c r="J154" s="193">
        <v>1.6666666666666666E-2</v>
      </c>
      <c r="K154" s="192" t="s">
        <v>17</v>
      </c>
      <c r="L154" s="192" t="s">
        <v>1946</v>
      </c>
      <c r="M154" s="192"/>
      <c r="S154" s="111">
        <f t="shared" si="3"/>
        <v>771</v>
      </c>
    </row>
    <row r="155" spans="1:19" s="177" customFormat="1" ht="15.75" thickBot="1" x14ac:dyDescent="0.3">
      <c r="A155" s="188">
        <v>17</v>
      </c>
      <c r="B155" s="189" t="s">
        <v>2096</v>
      </c>
      <c r="C155" s="189">
        <v>2039</v>
      </c>
      <c r="D155" s="189" t="s">
        <v>71</v>
      </c>
      <c r="E155" s="190">
        <v>5.3576388888888889E-2</v>
      </c>
      <c r="F155" s="190">
        <v>7.4884259259259262E-3</v>
      </c>
      <c r="G155" s="190">
        <v>1.3310185185185185E-3</v>
      </c>
      <c r="H155" s="190">
        <v>2.7314814814814816E-2</v>
      </c>
      <c r="I155" s="190">
        <v>6.9444444444444447E-4</v>
      </c>
      <c r="J155" s="190">
        <v>1.6724537037037034E-2</v>
      </c>
      <c r="K155" s="189" t="s">
        <v>2097</v>
      </c>
      <c r="L155" s="189" t="s">
        <v>1958</v>
      </c>
      <c r="M155" s="189" t="s">
        <v>2098</v>
      </c>
      <c r="S155" s="111">
        <f t="shared" si="3"/>
        <v>770</v>
      </c>
    </row>
    <row r="156" spans="1:19" s="177" customFormat="1" ht="15.75" thickBot="1" x14ac:dyDescent="0.3">
      <c r="A156" s="191">
        <v>18</v>
      </c>
      <c r="B156" s="192" t="s">
        <v>2099</v>
      </c>
      <c r="C156" s="192">
        <v>2030</v>
      </c>
      <c r="D156" s="192" t="s">
        <v>67</v>
      </c>
      <c r="E156" s="193">
        <v>5.3738425925925926E-2</v>
      </c>
      <c r="F156" s="193">
        <v>1.1504629629629629E-2</v>
      </c>
      <c r="G156" s="193">
        <v>4.5138888888888892E-4</v>
      </c>
      <c r="H156" s="193">
        <v>2.5162037037037038E-2</v>
      </c>
      <c r="I156" s="193">
        <v>4.0509259259259258E-4</v>
      </c>
      <c r="J156" s="193">
        <v>1.6192129629629629E-2</v>
      </c>
      <c r="K156" s="192" t="s">
        <v>17</v>
      </c>
      <c r="L156" s="192" t="s">
        <v>1946</v>
      </c>
      <c r="M156" s="192"/>
      <c r="S156" s="111">
        <f t="shared" si="3"/>
        <v>767</v>
      </c>
    </row>
    <row r="157" spans="1:19" s="177" customFormat="1" ht="15.75" thickBot="1" x14ac:dyDescent="0.3">
      <c r="A157" s="188">
        <v>19</v>
      </c>
      <c r="B157" s="189" t="s">
        <v>2100</v>
      </c>
      <c r="C157" s="189">
        <v>2105</v>
      </c>
      <c r="D157" s="189" t="s">
        <v>67</v>
      </c>
      <c r="E157" s="190">
        <v>5.4120370370370374E-2</v>
      </c>
      <c r="F157" s="190">
        <v>1.1689814814814814E-2</v>
      </c>
      <c r="G157" s="190">
        <v>1.2731481481481483E-3</v>
      </c>
      <c r="H157" s="190">
        <v>2.7893518518518515E-2</v>
      </c>
      <c r="I157" s="190">
        <v>2.8935185185185189E-4</v>
      </c>
      <c r="J157" s="190">
        <v>1.2951388888888887E-2</v>
      </c>
      <c r="K157" s="189" t="s">
        <v>76</v>
      </c>
      <c r="L157" s="189" t="s">
        <v>1946</v>
      </c>
      <c r="M157" s="189" t="s">
        <v>1162</v>
      </c>
      <c r="S157" s="111">
        <f t="shared" si="3"/>
        <v>762</v>
      </c>
    </row>
    <row r="158" spans="1:19" s="177" customFormat="1" ht="15.75" thickBot="1" x14ac:dyDescent="0.3">
      <c r="A158" s="191">
        <v>20</v>
      </c>
      <c r="B158" s="192" t="s">
        <v>2101</v>
      </c>
      <c r="C158" s="192">
        <v>2071</v>
      </c>
      <c r="D158" s="192" t="s">
        <v>67</v>
      </c>
      <c r="E158" s="193">
        <v>5.4224537037037036E-2</v>
      </c>
      <c r="F158" s="193">
        <v>1.1631944444444445E-2</v>
      </c>
      <c r="G158" s="193">
        <v>1.1805555555555556E-3</v>
      </c>
      <c r="H158" s="193">
        <v>2.5636574074074072E-2</v>
      </c>
      <c r="I158" s="193">
        <v>3.4722222222222224E-4</v>
      </c>
      <c r="J158" s="193">
        <v>1.5416666666666667E-2</v>
      </c>
      <c r="K158" s="192" t="s">
        <v>8</v>
      </c>
      <c r="L158" s="192" t="s">
        <v>1946</v>
      </c>
      <c r="M158" s="192"/>
      <c r="S158" s="111">
        <f t="shared" si="3"/>
        <v>761</v>
      </c>
    </row>
    <row r="159" spans="1:19" s="177" customFormat="1" ht="15.75" thickBot="1" x14ac:dyDescent="0.3">
      <c r="A159" s="188">
        <v>21</v>
      </c>
      <c r="B159" s="189" t="s">
        <v>2102</v>
      </c>
      <c r="C159" s="189">
        <v>2016</v>
      </c>
      <c r="D159" s="189" t="s">
        <v>67</v>
      </c>
      <c r="E159" s="190">
        <v>5.4398148148148147E-2</v>
      </c>
      <c r="F159" s="189" t="s">
        <v>864</v>
      </c>
      <c r="G159" s="189" t="s">
        <v>864</v>
      </c>
      <c r="H159" s="190">
        <v>2.7442129629629632E-2</v>
      </c>
      <c r="I159" s="190">
        <v>4.6296296296296293E-4</v>
      </c>
      <c r="J159" s="190">
        <v>1.5405092592592593E-2</v>
      </c>
      <c r="K159" s="189" t="s">
        <v>2103</v>
      </c>
      <c r="L159" s="189" t="s">
        <v>1946</v>
      </c>
      <c r="M159" s="189"/>
      <c r="S159" s="111">
        <f t="shared" si="3"/>
        <v>758</v>
      </c>
    </row>
    <row r="160" spans="1:19" s="177" customFormat="1" ht="15.75" thickBot="1" x14ac:dyDescent="0.3">
      <c r="A160" s="191">
        <v>22</v>
      </c>
      <c r="B160" s="192" t="s">
        <v>1476</v>
      </c>
      <c r="C160" s="192">
        <v>2009</v>
      </c>
      <c r="D160" s="192" t="s">
        <v>67</v>
      </c>
      <c r="E160" s="193">
        <v>5.4618055555555552E-2</v>
      </c>
      <c r="F160" s="193">
        <v>1.082175925925926E-2</v>
      </c>
      <c r="G160" s="193">
        <v>9.6064814814814808E-4</v>
      </c>
      <c r="H160" s="193">
        <v>2.5462962962962962E-2</v>
      </c>
      <c r="I160" s="193">
        <v>4.8611111111111104E-4</v>
      </c>
      <c r="J160" s="193">
        <v>1.6863425925925928E-2</v>
      </c>
      <c r="K160" s="192" t="s">
        <v>76</v>
      </c>
      <c r="L160" s="192" t="s">
        <v>1946</v>
      </c>
      <c r="M160" s="192" t="s">
        <v>1045</v>
      </c>
      <c r="S160" s="111">
        <f t="shared" si="3"/>
        <v>755</v>
      </c>
    </row>
    <row r="161" spans="1:19" s="177" customFormat="1" ht="15.75" thickBot="1" x14ac:dyDescent="0.3">
      <c r="A161" s="188">
        <v>23</v>
      </c>
      <c r="B161" s="189" t="s">
        <v>1448</v>
      </c>
      <c r="C161" s="189">
        <v>2110</v>
      </c>
      <c r="D161" s="189" t="s">
        <v>67</v>
      </c>
      <c r="E161" s="190">
        <v>5.4733796296296294E-2</v>
      </c>
      <c r="F161" s="190">
        <v>1.2002314814814815E-2</v>
      </c>
      <c r="G161" s="190">
        <v>8.7962962962962962E-4</v>
      </c>
      <c r="H161" s="190">
        <v>2.4537037037037038E-2</v>
      </c>
      <c r="I161" s="190">
        <v>3.1250000000000001E-4</v>
      </c>
      <c r="J161" s="190">
        <v>1.6979166666666667E-2</v>
      </c>
      <c r="K161" s="189" t="s">
        <v>17</v>
      </c>
      <c r="L161" s="189" t="s">
        <v>1946</v>
      </c>
      <c r="M161" s="189" t="s">
        <v>2104</v>
      </c>
      <c r="S161" s="111">
        <f t="shared" si="3"/>
        <v>753</v>
      </c>
    </row>
    <row r="162" spans="1:19" s="177" customFormat="1" ht="15.75" thickBot="1" x14ac:dyDescent="0.3">
      <c r="A162" s="191">
        <v>24</v>
      </c>
      <c r="B162" s="192" t="s">
        <v>2105</v>
      </c>
      <c r="C162" s="192">
        <v>2060</v>
      </c>
      <c r="D162" s="192" t="s">
        <v>67</v>
      </c>
      <c r="E162" s="193">
        <v>5.4930555555555559E-2</v>
      </c>
      <c r="F162" s="192" t="s">
        <v>864</v>
      </c>
      <c r="G162" s="192" t="s">
        <v>864</v>
      </c>
      <c r="H162" s="193">
        <v>2.5763888888888892E-2</v>
      </c>
      <c r="I162" s="193">
        <v>6.5972222222222213E-4</v>
      </c>
      <c r="J162" s="193">
        <v>1.5081018518518516E-2</v>
      </c>
      <c r="K162" s="192" t="s">
        <v>1031</v>
      </c>
      <c r="L162" s="192" t="s">
        <v>1946</v>
      </c>
      <c r="M162" s="192" t="s">
        <v>2106</v>
      </c>
      <c r="S162" s="111">
        <f t="shared" si="3"/>
        <v>751</v>
      </c>
    </row>
    <row r="163" spans="1:19" s="177" customFormat="1" ht="15.75" thickBot="1" x14ac:dyDescent="0.3">
      <c r="A163" s="188">
        <v>25</v>
      </c>
      <c r="B163" s="189" t="s">
        <v>2107</v>
      </c>
      <c r="C163" s="189">
        <v>2033</v>
      </c>
      <c r="D163" s="189" t="s">
        <v>67</v>
      </c>
      <c r="E163" s="190">
        <v>5.4942129629629632E-2</v>
      </c>
      <c r="F163" s="190">
        <v>9.3055555555555548E-3</v>
      </c>
      <c r="G163" s="190">
        <v>2.1874999999999998E-3</v>
      </c>
      <c r="H163" s="190">
        <v>2.6493055555555558E-2</v>
      </c>
      <c r="I163" s="190">
        <v>8.1018518518518516E-4</v>
      </c>
      <c r="J163" s="190">
        <v>1.6134259259259261E-2</v>
      </c>
      <c r="K163" s="189" t="s">
        <v>8</v>
      </c>
      <c r="L163" s="189" t="s">
        <v>1946</v>
      </c>
      <c r="M163" s="189"/>
      <c r="S163" s="111">
        <f t="shared" si="3"/>
        <v>751</v>
      </c>
    </row>
    <row r="164" spans="1:19" s="177" customFormat="1" ht="15.75" thickBot="1" x14ac:dyDescent="0.3">
      <c r="A164" s="191">
        <v>26</v>
      </c>
      <c r="B164" s="192" t="s">
        <v>1432</v>
      </c>
      <c r="C164" s="192">
        <v>2043</v>
      </c>
      <c r="D164" s="192" t="s">
        <v>67</v>
      </c>
      <c r="E164" s="193">
        <v>5.5185185185185191E-2</v>
      </c>
      <c r="F164" s="193">
        <v>1.0983796296296297E-2</v>
      </c>
      <c r="G164" s="193">
        <v>1.3194444444444443E-3</v>
      </c>
      <c r="H164" s="193">
        <v>2.494212962962963E-2</v>
      </c>
      <c r="I164" s="193">
        <v>4.5138888888888892E-4</v>
      </c>
      <c r="J164" s="193">
        <v>1.7453703703703704E-2</v>
      </c>
      <c r="K164" s="192" t="s">
        <v>17</v>
      </c>
      <c r="L164" s="192" t="s">
        <v>1946</v>
      </c>
      <c r="M164" s="192" t="s">
        <v>997</v>
      </c>
      <c r="S164" s="111">
        <f t="shared" si="3"/>
        <v>747</v>
      </c>
    </row>
    <row r="165" spans="1:19" s="177" customFormat="1" ht="15.75" thickBot="1" x14ac:dyDescent="0.3">
      <c r="A165" s="188">
        <v>27</v>
      </c>
      <c r="B165" s="189" t="s">
        <v>2108</v>
      </c>
      <c r="C165" s="189">
        <v>2108</v>
      </c>
      <c r="D165" s="189" t="s">
        <v>67</v>
      </c>
      <c r="E165" s="190">
        <v>5.5289351851851853E-2</v>
      </c>
      <c r="F165" s="190">
        <v>8.9236111111111113E-3</v>
      </c>
      <c r="G165" s="190">
        <v>1.6435185185185183E-3</v>
      </c>
      <c r="H165" s="190">
        <v>2.5567129629629634E-2</v>
      </c>
      <c r="I165" s="190">
        <v>1.3773148148148147E-3</v>
      </c>
      <c r="J165" s="190">
        <v>1.7754629629629631E-2</v>
      </c>
      <c r="K165" s="189" t="s">
        <v>82</v>
      </c>
      <c r="L165" s="189" t="s">
        <v>1946</v>
      </c>
      <c r="M165" s="189" t="s">
        <v>2109</v>
      </c>
      <c r="S165" s="111">
        <f t="shared" si="3"/>
        <v>746</v>
      </c>
    </row>
    <row r="166" spans="1:19" s="177" customFormat="1" ht="15.75" thickBot="1" x14ac:dyDescent="0.3">
      <c r="A166" s="191">
        <v>28</v>
      </c>
      <c r="B166" s="192" t="s">
        <v>2110</v>
      </c>
      <c r="C166" s="192">
        <v>2063</v>
      </c>
      <c r="D166" s="192" t="s">
        <v>67</v>
      </c>
      <c r="E166" s="193">
        <v>5.5335648148148148E-2</v>
      </c>
      <c r="F166" s="193">
        <v>8.7615740740740744E-3</v>
      </c>
      <c r="G166" s="193">
        <v>1.0069444444444444E-3</v>
      </c>
      <c r="H166" s="193">
        <v>2.855324074074074E-2</v>
      </c>
      <c r="I166" s="193">
        <v>4.9768518518518521E-4</v>
      </c>
      <c r="J166" s="193">
        <v>1.6493055555555556E-2</v>
      </c>
      <c r="K166" s="192" t="s">
        <v>17</v>
      </c>
      <c r="L166" s="192" t="s">
        <v>1946</v>
      </c>
      <c r="M166" s="192"/>
      <c r="S166" s="111">
        <f t="shared" si="3"/>
        <v>745</v>
      </c>
    </row>
    <row r="167" spans="1:19" s="177" customFormat="1" ht="15.75" thickBot="1" x14ac:dyDescent="0.3">
      <c r="A167" s="188">
        <v>29</v>
      </c>
      <c r="B167" s="189" t="s">
        <v>1422</v>
      </c>
      <c r="C167" s="189">
        <v>2019</v>
      </c>
      <c r="D167" s="189" t="s">
        <v>67</v>
      </c>
      <c r="E167" s="190">
        <v>5.5520833333333332E-2</v>
      </c>
      <c r="F167" s="190">
        <v>1.1863425925925925E-2</v>
      </c>
      <c r="G167" s="190">
        <v>1.0416666666666667E-3</v>
      </c>
      <c r="H167" s="190">
        <v>2.5324074074074079E-2</v>
      </c>
      <c r="I167" s="190">
        <v>3.4722222222222224E-4</v>
      </c>
      <c r="J167" s="190">
        <v>1.6921296296296299E-2</v>
      </c>
      <c r="K167" s="189" t="s">
        <v>8</v>
      </c>
      <c r="L167" s="189" t="s">
        <v>1946</v>
      </c>
      <c r="M167" s="189" t="s">
        <v>710</v>
      </c>
      <c r="S167" s="111">
        <f t="shared" si="3"/>
        <v>743</v>
      </c>
    </row>
    <row r="168" spans="1:19" s="177" customFormat="1" ht="15.75" thickBot="1" x14ac:dyDescent="0.3">
      <c r="A168" s="191">
        <v>30</v>
      </c>
      <c r="B168" s="192" t="s">
        <v>1917</v>
      </c>
      <c r="C168" s="192">
        <v>2008</v>
      </c>
      <c r="D168" s="192" t="s">
        <v>67</v>
      </c>
      <c r="E168" s="193">
        <v>5.6064814814814817E-2</v>
      </c>
      <c r="F168" s="193">
        <v>1.1087962962962964E-2</v>
      </c>
      <c r="G168" s="193">
        <v>1.2384259259259258E-3</v>
      </c>
      <c r="H168" s="193">
        <v>2.6388888888888889E-2</v>
      </c>
      <c r="I168" s="193">
        <v>6.5972222222222213E-4</v>
      </c>
      <c r="J168" s="193">
        <v>1.6666666666666666E-2</v>
      </c>
      <c r="K168" s="192" t="s">
        <v>8</v>
      </c>
      <c r="L168" s="192" t="s">
        <v>1946</v>
      </c>
      <c r="M168" s="192"/>
      <c r="S168" s="111">
        <f t="shared" si="3"/>
        <v>736</v>
      </c>
    </row>
    <row r="169" spans="1:19" s="177" customFormat="1" ht="15.75" thickBot="1" x14ac:dyDescent="0.3">
      <c r="A169" s="188">
        <v>31</v>
      </c>
      <c r="B169" s="189" t="s">
        <v>2111</v>
      </c>
      <c r="C169" s="189">
        <v>2101</v>
      </c>
      <c r="D169" s="189" t="s">
        <v>67</v>
      </c>
      <c r="E169" s="190">
        <v>5.6157407407407406E-2</v>
      </c>
      <c r="F169" s="190">
        <v>1.1678240740740741E-2</v>
      </c>
      <c r="G169" s="190">
        <v>1.8287037037037037E-3</v>
      </c>
      <c r="H169" s="190">
        <v>2.6030092592592594E-2</v>
      </c>
      <c r="I169" s="190">
        <v>4.2824074074074075E-4</v>
      </c>
      <c r="J169" s="190">
        <v>1.6168981481481482E-2</v>
      </c>
      <c r="K169" s="189" t="s">
        <v>2112</v>
      </c>
      <c r="L169" s="189" t="s">
        <v>1946</v>
      </c>
      <c r="M169" s="189" t="s">
        <v>2113</v>
      </c>
      <c r="S169" s="111">
        <f t="shared" si="3"/>
        <v>734</v>
      </c>
    </row>
    <row r="170" spans="1:19" s="177" customFormat="1" ht="15.75" thickBot="1" x14ac:dyDescent="0.3">
      <c r="A170" s="191">
        <v>32</v>
      </c>
      <c r="B170" s="192" t="s">
        <v>2114</v>
      </c>
      <c r="C170" s="192">
        <v>2037</v>
      </c>
      <c r="D170" s="192" t="s">
        <v>67</v>
      </c>
      <c r="E170" s="193">
        <v>5.6828703703703708E-2</v>
      </c>
      <c r="F170" s="193">
        <v>1.383101851851852E-2</v>
      </c>
      <c r="G170" s="193">
        <v>1.6435185185185183E-3</v>
      </c>
      <c r="H170" s="193">
        <v>2.4467592592592593E-2</v>
      </c>
      <c r="I170" s="193">
        <v>7.7546296296296304E-4</v>
      </c>
      <c r="J170" s="193">
        <v>1.6099537037037037E-2</v>
      </c>
      <c r="K170" s="192" t="s">
        <v>8</v>
      </c>
      <c r="L170" s="192" t="s">
        <v>1946</v>
      </c>
      <c r="M170" s="192"/>
      <c r="S170" s="111">
        <f t="shared" si="3"/>
        <v>726</v>
      </c>
    </row>
    <row r="171" spans="1:19" s="177" customFormat="1" ht="15.75" thickBot="1" x14ac:dyDescent="0.3">
      <c r="A171" s="188">
        <v>33</v>
      </c>
      <c r="B171" s="189" t="s">
        <v>1507</v>
      </c>
      <c r="C171" s="189">
        <v>2041</v>
      </c>
      <c r="D171" s="189" t="s">
        <v>67</v>
      </c>
      <c r="E171" s="190">
        <v>5.693287037037037E-2</v>
      </c>
      <c r="F171" s="189" t="s">
        <v>864</v>
      </c>
      <c r="G171" s="189" t="s">
        <v>864</v>
      </c>
      <c r="H171" s="190">
        <v>2.9178240740740741E-2</v>
      </c>
      <c r="I171" s="190">
        <v>5.3240740740740744E-4</v>
      </c>
      <c r="J171" s="190">
        <v>1.7187499999999998E-2</v>
      </c>
      <c r="K171" s="189" t="s">
        <v>17</v>
      </c>
      <c r="L171" s="189" t="s">
        <v>1946</v>
      </c>
      <c r="M171" s="189" t="s">
        <v>710</v>
      </c>
      <c r="S171" s="111">
        <f t="shared" ref="S171:S202" si="4">IFERROR(ROUND($E$139/E171*900,0),0)</f>
        <v>724</v>
      </c>
    </row>
    <row r="172" spans="1:19" s="177" customFormat="1" ht="15.75" thickBot="1" x14ac:dyDescent="0.3">
      <c r="A172" s="191">
        <v>34</v>
      </c>
      <c r="B172" s="192" t="s">
        <v>2115</v>
      </c>
      <c r="C172" s="192">
        <v>2077</v>
      </c>
      <c r="D172" s="192" t="s">
        <v>67</v>
      </c>
      <c r="E172" s="193">
        <v>5.710648148148148E-2</v>
      </c>
      <c r="F172" s="193">
        <v>1.525462962962963E-2</v>
      </c>
      <c r="G172" s="193">
        <v>1.4351851851851854E-3</v>
      </c>
      <c r="H172" s="193">
        <v>2.6331018518518517E-2</v>
      </c>
      <c r="I172" s="193">
        <v>2.5462962962962961E-4</v>
      </c>
      <c r="J172" s="193">
        <v>1.3819444444444445E-2</v>
      </c>
      <c r="K172" s="192" t="s">
        <v>8</v>
      </c>
      <c r="L172" s="192" t="s">
        <v>1946</v>
      </c>
      <c r="M172" s="192" t="s">
        <v>2116</v>
      </c>
      <c r="S172" s="111">
        <f t="shared" si="4"/>
        <v>722</v>
      </c>
    </row>
    <row r="173" spans="1:19" s="177" customFormat="1" ht="15.75" thickBot="1" x14ac:dyDescent="0.3">
      <c r="A173" s="188">
        <v>35</v>
      </c>
      <c r="B173" s="189" t="s">
        <v>178</v>
      </c>
      <c r="C173" s="189">
        <v>2025</v>
      </c>
      <c r="D173" s="189" t="s">
        <v>67</v>
      </c>
      <c r="E173" s="190">
        <v>5.7708333333333334E-2</v>
      </c>
      <c r="F173" s="190">
        <v>1.4027777777777778E-2</v>
      </c>
      <c r="G173" s="190">
        <v>8.449074074074075E-4</v>
      </c>
      <c r="H173" s="190">
        <v>2.7118055555555552E-2</v>
      </c>
      <c r="I173" s="190">
        <v>7.5231481481481471E-4</v>
      </c>
      <c r="J173" s="190">
        <v>1.494212962962963E-2</v>
      </c>
      <c r="K173" s="189" t="s">
        <v>1662</v>
      </c>
      <c r="L173" s="189" t="s">
        <v>1946</v>
      </c>
      <c r="M173" s="189" t="s">
        <v>710</v>
      </c>
      <c r="S173" s="111">
        <f t="shared" si="4"/>
        <v>715</v>
      </c>
    </row>
    <row r="174" spans="1:19" s="177" customFormat="1" ht="15.75" thickBot="1" x14ac:dyDescent="0.3">
      <c r="A174" s="191">
        <v>36</v>
      </c>
      <c r="B174" s="192" t="s">
        <v>2117</v>
      </c>
      <c r="C174" s="192">
        <v>2062</v>
      </c>
      <c r="D174" s="192" t="s">
        <v>67</v>
      </c>
      <c r="E174" s="193">
        <v>5.8101851851851849E-2</v>
      </c>
      <c r="F174" s="193">
        <v>1.1666666666666667E-2</v>
      </c>
      <c r="G174" s="193">
        <v>1.3310185185185185E-3</v>
      </c>
      <c r="H174" s="193">
        <v>2.6817129629629632E-2</v>
      </c>
      <c r="I174" s="193">
        <v>1.2152777777777778E-3</v>
      </c>
      <c r="J174" s="193">
        <v>1.7048611111111112E-2</v>
      </c>
      <c r="K174" s="192" t="s">
        <v>17</v>
      </c>
      <c r="L174" s="192" t="s">
        <v>1946</v>
      </c>
      <c r="M174" s="192" t="s">
        <v>2118</v>
      </c>
      <c r="S174" s="111">
        <f t="shared" si="4"/>
        <v>710</v>
      </c>
    </row>
    <row r="175" spans="1:19" s="177" customFormat="1" ht="15.75" thickBot="1" x14ac:dyDescent="0.3">
      <c r="A175" s="188">
        <v>37</v>
      </c>
      <c r="B175" s="189" t="s">
        <v>2119</v>
      </c>
      <c r="C175" s="189">
        <v>2092</v>
      </c>
      <c r="D175" s="189" t="s">
        <v>67</v>
      </c>
      <c r="E175" s="190">
        <v>5.8472222222222224E-2</v>
      </c>
      <c r="F175" s="190">
        <v>1.2650462962962962E-2</v>
      </c>
      <c r="G175" s="190">
        <v>1.2268518518518518E-3</v>
      </c>
      <c r="H175" s="190">
        <v>2.6331018518518517E-2</v>
      </c>
      <c r="I175" s="190">
        <v>4.8611111111111104E-4</v>
      </c>
      <c r="J175" s="190">
        <v>1.7754629629629631E-2</v>
      </c>
      <c r="K175" s="189" t="s">
        <v>8</v>
      </c>
      <c r="L175" s="189" t="s">
        <v>1946</v>
      </c>
      <c r="M175" s="189"/>
      <c r="S175" s="111">
        <f t="shared" si="4"/>
        <v>705</v>
      </c>
    </row>
    <row r="176" spans="1:19" s="177" customFormat="1" ht="15.75" thickBot="1" x14ac:dyDescent="0.3">
      <c r="A176" s="191">
        <v>38</v>
      </c>
      <c r="B176" s="192" t="s">
        <v>1735</v>
      </c>
      <c r="C176" s="192">
        <v>2051</v>
      </c>
      <c r="D176" s="192" t="s">
        <v>67</v>
      </c>
      <c r="E176" s="193">
        <v>5.8518518518518518E-2</v>
      </c>
      <c r="F176" s="193">
        <v>1.119212962962963E-2</v>
      </c>
      <c r="G176" s="193">
        <v>8.9120370370370362E-4</v>
      </c>
      <c r="H176" s="193">
        <v>2.704861111111111E-2</v>
      </c>
      <c r="I176" s="193">
        <v>7.175925925925927E-4</v>
      </c>
      <c r="J176" s="193">
        <v>1.8657407407407407E-2</v>
      </c>
      <c r="K176" s="192" t="s">
        <v>8</v>
      </c>
      <c r="L176" s="192" t="s">
        <v>1946</v>
      </c>
      <c r="M176" s="192" t="s">
        <v>1673</v>
      </c>
      <c r="S176" s="111">
        <f t="shared" si="4"/>
        <v>705</v>
      </c>
    </row>
    <row r="177" spans="1:19" s="177" customFormat="1" ht="15.75" thickBot="1" x14ac:dyDescent="0.3">
      <c r="A177" s="188">
        <v>39</v>
      </c>
      <c r="B177" s="189" t="s">
        <v>133</v>
      </c>
      <c r="C177" s="189">
        <v>2087</v>
      </c>
      <c r="D177" s="189" t="s">
        <v>67</v>
      </c>
      <c r="E177" s="190">
        <v>5.8657407407407408E-2</v>
      </c>
      <c r="F177" s="190">
        <v>1.1064814814814814E-2</v>
      </c>
      <c r="G177" s="190">
        <v>1.2152777777777778E-3</v>
      </c>
      <c r="H177" s="190">
        <v>2.8229166666666666E-2</v>
      </c>
      <c r="I177" s="190">
        <v>4.8611111111111104E-4</v>
      </c>
      <c r="J177" s="190">
        <v>1.7650462962962962E-2</v>
      </c>
      <c r="K177" s="189" t="s">
        <v>17</v>
      </c>
      <c r="L177" s="189" t="s">
        <v>1946</v>
      </c>
      <c r="M177" s="189" t="s">
        <v>1826</v>
      </c>
      <c r="S177" s="111">
        <f t="shared" si="4"/>
        <v>703</v>
      </c>
    </row>
    <row r="178" spans="1:19" s="177" customFormat="1" ht="15.75" thickBot="1" x14ac:dyDescent="0.3">
      <c r="A178" s="191">
        <v>40</v>
      </c>
      <c r="B178" s="192" t="s">
        <v>827</v>
      </c>
      <c r="C178" s="192">
        <v>2061</v>
      </c>
      <c r="D178" s="192" t="s">
        <v>71</v>
      </c>
      <c r="E178" s="193">
        <v>5.8750000000000004E-2</v>
      </c>
      <c r="F178" s="193">
        <v>9.4097222222222238E-3</v>
      </c>
      <c r="G178" s="193">
        <v>1.3078703703703705E-3</v>
      </c>
      <c r="H178" s="193">
        <v>2.8599537037037034E-2</v>
      </c>
      <c r="I178" s="193">
        <v>7.407407407407407E-4</v>
      </c>
      <c r="J178" s="193">
        <v>1.8668981481481481E-2</v>
      </c>
      <c r="K178" s="192" t="s">
        <v>17</v>
      </c>
      <c r="L178" s="192" t="s">
        <v>1946</v>
      </c>
      <c r="M178" s="192" t="s">
        <v>1667</v>
      </c>
      <c r="S178" s="111">
        <f t="shared" si="4"/>
        <v>702</v>
      </c>
    </row>
    <row r="179" spans="1:19" s="177" customFormat="1" ht="15.75" thickBot="1" x14ac:dyDescent="0.3">
      <c r="A179" s="188">
        <v>41</v>
      </c>
      <c r="B179" s="189" t="s">
        <v>2120</v>
      </c>
      <c r="C179" s="189">
        <v>2102</v>
      </c>
      <c r="D179" s="189" t="s">
        <v>67</v>
      </c>
      <c r="E179" s="190">
        <v>5.9120370370370372E-2</v>
      </c>
      <c r="F179" s="190">
        <v>1.3923611111111111E-2</v>
      </c>
      <c r="G179" s="190">
        <v>1.8287037037037037E-3</v>
      </c>
      <c r="H179" s="190">
        <v>2.5567129629629634E-2</v>
      </c>
      <c r="I179" s="190">
        <v>9.4907407407407408E-4</v>
      </c>
      <c r="J179" s="190">
        <v>1.6828703703703703E-2</v>
      </c>
      <c r="K179" s="189" t="s">
        <v>76</v>
      </c>
      <c r="L179" s="189" t="s">
        <v>1946</v>
      </c>
      <c r="M179" s="189" t="s">
        <v>2113</v>
      </c>
      <c r="S179" s="111">
        <f t="shared" si="4"/>
        <v>698</v>
      </c>
    </row>
    <row r="180" spans="1:19" s="177" customFormat="1" ht="15.75" thickBot="1" x14ac:dyDescent="0.3">
      <c r="A180" s="191">
        <v>42</v>
      </c>
      <c r="B180" s="192" t="s">
        <v>2121</v>
      </c>
      <c r="C180" s="192">
        <v>2100</v>
      </c>
      <c r="D180" s="192" t="s">
        <v>67</v>
      </c>
      <c r="E180" s="193">
        <v>5.9131944444444445E-2</v>
      </c>
      <c r="F180" s="193">
        <v>1.1770833333333333E-2</v>
      </c>
      <c r="G180" s="193">
        <v>1.736111111111111E-3</v>
      </c>
      <c r="H180" s="193">
        <v>2.5312500000000002E-2</v>
      </c>
      <c r="I180" s="193">
        <v>5.9027777777777778E-4</v>
      </c>
      <c r="J180" s="193">
        <v>1.96875E-2</v>
      </c>
      <c r="K180" s="192" t="s">
        <v>8</v>
      </c>
      <c r="L180" s="192" t="s">
        <v>1946</v>
      </c>
      <c r="M180" s="192" t="s">
        <v>2113</v>
      </c>
      <c r="S180" s="111">
        <f t="shared" si="4"/>
        <v>697</v>
      </c>
    </row>
    <row r="181" spans="1:19" s="177" customFormat="1" ht="15.75" thickBot="1" x14ac:dyDescent="0.3">
      <c r="A181" s="188">
        <v>43</v>
      </c>
      <c r="B181" s="189" t="s">
        <v>2122</v>
      </c>
      <c r="C181" s="189">
        <v>2083</v>
      </c>
      <c r="D181" s="189" t="s">
        <v>67</v>
      </c>
      <c r="E181" s="190">
        <v>5.966435185185185E-2</v>
      </c>
      <c r="F181" s="190">
        <v>1.3043981481481483E-2</v>
      </c>
      <c r="G181" s="190">
        <v>1.2962962962962963E-3</v>
      </c>
      <c r="H181" s="190">
        <v>2.6805555555555555E-2</v>
      </c>
      <c r="I181" s="190">
        <v>7.291666666666667E-4</v>
      </c>
      <c r="J181" s="190">
        <v>1.7766203703703704E-2</v>
      </c>
      <c r="K181" s="189" t="s">
        <v>8</v>
      </c>
      <c r="L181" s="189" t="s">
        <v>1946</v>
      </c>
      <c r="M181" s="189"/>
      <c r="S181" s="111">
        <f t="shared" si="4"/>
        <v>691</v>
      </c>
    </row>
    <row r="182" spans="1:19" s="177" customFormat="1" ht="15.75" thickBot="1" x14ac:dyDescent="0.3">
      <c r="A182" s="191">
        <v>44</v>
      </c>
      <c r="B182" s="192" t="s">
        <v>123</v>
      </c>
      <c r="C182" s="192">
        <v>2031</v>
      </c>
      <c r="D182" s="192" t="s">
        <v>67</v>
      </c>
      <c r="E182" s="193">
        <v>6.0127314814814814E-2</v>
      </c>
      <c r="F182" s="193">
        <v>1.3483796296296298E-2</v>
      </c>
      <c r="G182" s="193">
        <v>1.2962962962962963E-3</v>
      </c>
      <c r="H182" s="193">
        <v>2.8229166666666666E-2</v>
      </c>
      <c r="I182" s="193">
        <v>5.3240740740740744E-4</v>
      </c>
      <c r="J182" s="193">
        <v>1.6574074074074074E-2</v>
      </c>
      <c r="K182" s="192" t="s">
        <v>2123</v>
      </c>
      <c r="L182" s="192" t="s">
        <v>1946</v>
      </c>
      <c r="M182" s="192" t="s">
        <v>2124</v>
      </c>
      <c r="S182" s="111">
        <f t="shared" si="4"/>
        <v>686</v>
      </c>
    </row>
    <row r="183" spans="1:19" s="177" customFormat="1" ht="15.75" thickBot="1" x14ac:dyDescent="0.3">
      <c r="A183" s="188">
        <v>45</v>
      </c>
      <c r="B183" s="189" t="s">
        <v>2125</v>
      </c>
      <c r="C183" s="189">
        <v>2048</v>
      </c>
      <c r="D183" s="189" t="s">
        <v>67</v>
      </c>
      <c r="E183" s="190">
        <v>6.04050925925926E-2</v>
      </c>
      <c r="F183" s="190">
        <v>1.0856481481481481E-2</v>
      </c>
      <c r="G183" s="190">
        <v>1.5972222222222221E-3</v>
      </c>
      <c r="H183" s="190">
        <v>2.6192129629629631E-2</v>
      </c>
      <c r="I183" s="190">
        <v>1.0879629629629629E-3</v>
      </c>
      <c r="J183" s="190">
        <v>2.0659722222222222E-2</v>
      </c>
      <c r="K183" s="189" t="s">
        <v>8</v>
      </c>
      <c r="L183" s="189" t="s">
        <v>1946</v>
      </c>
      <c r="M183" s="189" t="s">
        <v>1996</v>
      </c>
      <c r="S183" s="111">
        <f t="shared" si="4"/>
        <v>683</v>
      </c>
    </row>
    <row r="184" spans="1:19" s="177" customFormat="1" ht="15.75" thickBot="1" x14ac:dyDescent="0.3">
      <c r="A184" s="191">
        <v>46</v>
      </c>
      <c r="B184" s="192" t="s">
        <v>2126</v>
      </c>
      <c r="C184" s="192">
        <v>2007</v>
      </c>
      <c r="D184" s="192" t="s">
        <v>67</v>
      </c>
      <c r="E184" s="193">
        <v>6.0636574074074079E-2</v>
      </c>
      <c r="F184" s="193">
        <v>1.0266203703703703E-2</v>
      </c>
      <c r="G184" s="193">
        <v>1.0069444444444444E-3</v>
      </c>
      <c r="H184" s="193">
        <v>2.9212962962962965E-2</v>
      </c>
      <c r="I184" s="193">
        <v>6.018518518518519E-4</v>
      </c>
      <c r="J184" s="193">
        <v>1.9537037037037037E-2</v>
      </c>
      <c r="K184" s="192" t="s">
        <v>32</v>
      </c>
      <c r="L184" s="192" t="s">
        <v>1946</v>
      </c>
      <c r="M184" s="192"/>
      <c r="S184" s="111">
        <f t="shared" si="4"/>
        <v>680</v>
      </c>
    </row>
    <row r="185" spans="1:19" s="177" customFormat="1" ht="15.75" thickBot="1" x14ac:dyDescent="0.3">
      <c r="A185" s="188">
        <v>47</v>
      </c>
      <c r="B185" s="189" t="s">
        <v>2127</v>
      </c>
      <c r="C185" s="189">
        <v>2040</v>
      </c>
      <c r="D185" s="189" t="s">
        <v>67</v>
      </c>
      <c r="E185" s="190">
        <v>6.1111111111111116E-2</v>
      </c>
      <c r="F185" s="190">
        <v>1.2175925925925929E-2</v>
      </c>
      <c r="G185" s="190">
        <v>1.2384259259259258E-3</v>
      </c>
      <c r="H185" s="190">
        <v>2.8402777777777777E-2</v>
      </c>
      <c r="I185" s="190">
        <v>9.3750000000000007E-4</v>
      </c>
      <c r="J185" s="190">
        <v>1.8333333333333333E-2</v>
      </c>
      <c r="K185" s="189" t="s">
        <v>1031</v>
      </c>
      <c r="L185" s="189" t="s">
        <v>1946</v>
      </c>
      <c r="M185" s="189" t="s">
        <v>2128</v>
      </c>
      <c r="S185" s="111">
        <f t="shared" si="4"/>
        <v>675</v>
      </c>
    </row>
    <row r="186" spans="1:19" s="177" customFormat="1" ht="15.75" thickBot="1" x14ac:dyDescent="0.3">
      <c r="A186" s="191">
        <v>48</v>
      </c>
      <c r="B186" s="192" t="s">
        <v>2129</v>
      </c>
      <c r="C186" s="192">
        <v>2076</v>
      </c>
      <c r="D186" s="192" t="s">
        <v>67</v>
      </c>
      <c r="E186" s="193">
        <v>6.115740740740741E-2</v>
      </c>
      <c r="F186" s="193">
        <v>1.5127314814814816E-2</v>
      </c>
      <c r="G186" s="193">
        <v>1.5277777777777779E-3</v>
      </c>
      <c r="H186" s="193">
        <v>2.6238425925925925E-2</v>
      </c>
      <c r="I186" s="193">
        <v>6.134259259259259E-4</v>
      </c>
      <c r="J186" s="193">
        <v>1.7638888888888888E-2</v>
      </c>
      <c r="K186" s="192" t="s">
        <v>8</v>
      </c>
      <c r="L186" s="192" t="s">
        <v>1946</v>
      </c>
      <c r="M186" s="192" t="s">
        <v>2130</v>
      </c>
      <c r="S186" s="111">
        <f t="shared" si="4"/>
        <v>674</v>
      </c>
    </row>
    <row r="187" spans="1:19" s="177" customFormat="1" ht="15.75" thickBot="1" x14ac:dyDescent="0.3">
      <c r="A187" s="188">
        <v>49</v>
      </c>
      <c r="B187" s="189" t="s">
        <v>1406</v>
      </c>
      <c r="C187" s="189">
        <v>2072</v>
      </c>
      <c r="D187" s="189" t="s">
        <v>67</v>
      </c>
      <c r="E187" s="190">
        <v>6.1203703703703705E-2</v>
      </c>
      <c r="F187" s="190">
        <v>1.0127314814814815E-2</v>
      </c>
      <c r="G187" s="190">
        <v>1.8171296296296297E-3</v>
      </c>
      <c r="H187" s="190">
        <v>2.8657407407407406E-2</v>
      </c>
      <c r="I187" s="190">
        <v>6.134259259259259E-4</v>
      </c>
      <c r="J187" s="190">
        <v>1.9976851851851853E-2</v>
      </c>
      <c r="K187" s="189" t="s">
        <v>8</v>
      </c>
      <c r="L187" s="189" t="s">
        <v>1946</v>
      </c>
      <c r="M187" s="189" t="s">
        <v>2131</v>
      </c>
      <c r="S187" s="111">
        <f t="shared" si="4"/>
        <v>674</v>
      </c>
    </row>
    <row r="188" spans="1:19" s="177" customFormat="1" ht="15.75" thickBot="1" x14ac:dyDescent="0.3">
      <c r="A188" s="191">
        <v>50</v>
      </c>
      <c r="B188" s="192" t="s">
        <v>2132</v>
      </c>
      <c r="C188" s="192">
        <v>2006</v>
      </c>
      <c r="D188" s="192" t="s">
        <v>67</v>
      </c>
      <c r="E188" s="193">
        <v>6.1249999999999999E-2</v>
      </c>
      <c r="F188" s="193">
        <v>1.2951388888888887E-2</v>
      </c>
      <c r="G188" s="193">
        <v>1.4583333333333334E-3</v>
      </c>
      <c r="H188" s="193">
        <v>2.884259259259259E-2</v>
      </c>
      <c r="I188" s="193">
        <v>5.6712962962962956E-4</v>
      </c>
      <c r="J188" s="193">
        <v>1.741898148148148E-2</v>
      </c>
      <c r="K188" s="192" t="s">
        <v>17</v>
      </c>
      <c r="L188" s="192" t="s">
        <v>1946</v>
      </c>
      <c r="M188" s="192" t="s">
        <v>2133</v>
      </c>
      <c r="S188" s="111">
        <f t="shared" si="4"/>
        <v>673</v>
      </c>
    </row>
    <row r="189" spans="1:19" s="177" customFormat="1" ht="15.75" thickBot="1" x14ac:dyDescent="0.3">
      <c r="A189" s="188">
        <v>51</v>
      </c>
      <c r="B189" s="189" t="s">
        <v>2134</v>
      </c>
      <c r="C189" s="189">
        <v>2074</v>
      </c>
      <c r="D189" s="189" t="s">
        <v>67</v>
      </c>
      <c r="E189" s="190">
        <v>6.1412037037037036E-2</v>
      </c>
      <c r="F189" s="190">
        <v>1.3564814814814816E-2</v>
      </c>
      <c r="G189" s="190">
        <v>9.2592592592592585E-4</v>
      </c>
      <c r="H189" s="190">
        <v>2.8576388888888887E-2</v>
      </c>
      <c r="I189" s="190">
        <v>6.018518518518519E-4</v>
      </c>
      <c r="J189" s="190">
        <v>1.7719907407407406E-2</v>
      </c>
      <c r="K189" s="189" t="s">
        <v>2135</v>
      </c>
      <c r="L189" s="189" t="s">
        <v>1970</v>
      </c>
      <c r="M189" s="189" t="s">
        <v>1959</v>
      </c>
      <c r="S189" s="111">
        <f t="shared" si="4"/>
        <v>672</v>
      </c>
    </row>
    <row r="190" spans="1:19" s="177" customFormat="1" ht="15.75" thickBot="1" x14ac:dyDescent="0.3">
      <c r="A190" s="191">
        <v>52</v>
      </c>
      <c r="B190" s="192" t="s">
        <v>2136</v>
      </c>
      <c r="C190" s="192">
        <v>2103</v>
      </c>
      <c r="D190" s="192" t="s">
        <v>67</v>
      </c>
      <c r="E190" s="193">
        <v>6.1666666666666668E-2</v>
      </c>
      <c r="F190" s="193">
        <v>1.1064814814814814E-2</v>
      </c>
      <c r="G190" s="193">
        <v>2.6620370370370374E-3</v>
      </c>
      <c r="H190" s="193">
        <v>2.8252314814814813E-2</v>
      </c>
      <c r="I190" s="193">
        <v>6.2500000000000001E-4</v>
      </c>
      <c r="J190" s="193">
        <v>1.9027777777777779E-2</v>
      </c>
      <c r="K190" s="192" t="s">
        <v>8</v>
      </c>
      <c r="L190" s="192" t="s">
        <v>1946</v>
      </c>
      <c r="M190" s="192"/>
      <c r="S190" s="111">
        <f t="shared" si="4"/>
        <v>669</v>
      </c>
    </row>
    <row r="191" spans="1:19" s="177" customFormat="1" ht="15.75" thickBot="1" x14ac:dyDescent="0.3">
      <c r="A191" s="188">
        <v>53</v>
      </c>
      <c r="B191" s="189" t="s">
        <v>1884</v>
      </c>
      <c r="C191" s="189">
        <v>2085</v>
      </c>
      <c r="D191" s="189" t="s">
        <v>67</v>
      </c>
      <c r="E191" s="190">
        <v>6.2175925925925933E-2</v>
      </c>
      <c r="F191" s="190">
        <v>1.1284722222222222E-2</v>
      </c>
      <c r="G191" s="190">
        <v>1.9328703703703704E-3</v>
      </c>
      <c r="H191" s="190">
        <v>3.0972222222222224E-2</v>
      </c>
      <c r="I191" s="190">
        <v>4.7453703703703704E-4</v>
      </c>
      <c r="J191" s="190">
        <v>1.7499999999999998E-2</v>
      </c>
      <c r="K191" s="189" t="s">
        <v>8</v>
      </c>
      <c r="L191" s="189" t="s">
        <v>1946</v>
      </c>
      <c r="M191" s="189" t="s">
        <v>965</v>
      </c>
      <c r="S191" s="111">
        <f t="shared" si="4"/>
        <v>663</v>
      </c>
    </row>
    <row r="192" spans="1:19" s="177" customFormat="1" ht="15.75" thickBot="1" x14ac:dyDescent="0.3">
      <c r="A192" s="191">
        <v>54</v>
      </c>
      <c r="B192" s="192" t="s">
        <v>1905</v>
      </c>
      <c r="C192" s="192">
        <v>2017</v>
      </c>
      <c r="D192" s="192" t="s">
        <v>71</v>
      </c>
      <c r="E192" s="193">
        <v>6.2303240740740735E-2</v>
      </c>
      <c r="F192" s="193">
        <v>1.4560185185185183E-2</v>
      </c>
      <c r="G192" s="193">
        <v>1.0648148148148147E-3</v>
      </c>
      <c r="H192" s="193">
        <v>2.7199074074074073E-2</v>
      </c>
      <c r="I192" s="193">
        <v>7.6388888888888893E-4</v>
      </c>
      <c r="J192" s="193">
        <v>1.8703703703703705E-2</v>
      </c>
      <c r="K192" s="192" t="s">
        <v>8</v>
      </c>
      <c r="L192" s="192" t="s">
        <v>1946</v>
      </c>
      <c r="M192" s="192" t="s">
        <v>710</v>
      </c>
      <c r="S192" s="111">
        <f t="shared" si="4"/>
        <v>662</v>
      </c>
    </row>
    <row r="193" spans="1:19" s="177" customFormat="1" ht="15.75" thickBot="1" x14ac:dyDescent="0.3">
      <c r="A193" s="188">
        <v>55</v>
      </c>
      <c r="B193" s="189" t="s">
        <v>2137</v>
      </c>
      <c r="C193" s="189">
        <v>2028</v>
      </c>
      <c r="D193" s="189" t="s">
        <v>67</v>
      </c>
      <c r="E193" s="190">
        <v>6.2534722222222228E-2</v>
      </c>
      <c r="F193" s="190">
        <v>8.8425925925925911E-3</v>
      </c>
      <c r="G193" s="190">
        <v>2.3611111111111111E-3</v>
      </c>
      <c r="H193" s="190">
        <v>3.3043981481481487E-2</v>
      </c>
      <c r="I193" s="190">
        <v>8.3333333333333339E-4</v>
      </c>
      <c r="J193" s="190">
        <v>1.7430555555555557E-2</v>
      </c>
      <c r="K193" s="189" t="s">
        <v>1031</v>
      </c>
      <c r="L193" s="189" t="s">
        <v>1946</v>
      </c>
      <c r="M193" s="189" t="s">
        <v>2138</v>
      </c>
      <c r="S193" s="111">
        <f t="shared" si="4"/>
        <v>659</v>
      </c>
    </row>
    <row r="194" spans="1:19" s="177" customFormat="1" ht="15.75" thickBot="1" x14ac:dyDescent="0.3">
      <c r="A194" s="191">
        <v>56</v>
      </c>
      <c r="B194" s="192" t="s">
        <v>2139</v>
      </c>
      <c r="C194" s="192">
        <v>2057</v>
      </c>
      <c r="D194" s="192" t="s">
        <v>67</v>
      </c>
      <c r="E194" s="193">
        <v>6.2557870370370375E-2</v>
      </c>
      <c r="F194" s="193">
        <v>1.2141203703703704E-2</v>
      </c>
      <c r="G194" s="193">
        <v>1.3425925925925925E-3</v>
      </c>
      <c r="H194" s="193">
        <v>3.2106481481481479E-2</v>
      </c>
      <c r="I194" s="193">
        <v>6.134259259259259E-4</v>
      </c>
      <c r="J194" s="193">
        <v>1.6331018518518519E-2</v>
      </c>
      <c r="K194" s="192" t="s">
        <v>8</v>
      </c>
      <c r="L194" s="192" t="s">
        <v>1946</v>
      </c>
      <c r="M194" s="192" t="s">
        <v>2140</v>
      </c>
      <c r="S194" s="111">
        <f t="shared" si="4"/>
        <v>659</v>
      </c>
    </row>
    <row r="195" spans="1:19" s="177" customFormat="1" ht="15.75" thickBot="1" x14ac:dyDescent="0.3">
      <c r="A195" s="188">
        <v>57</v>
      </c>
      <c r="B195" s="189" t="s">
        <v>2141</v>
      </c>
      <c r="C195" s="189">
        <v>2058</v>
      </c>
      <c r="D195" s="189" t="s">
        <v>67</v>
      </c>
      <c r="E195" s="190">
        <v>6.2916666666666662E-2</v>
      </c>
      <c r="F195" s="190">
        <v>1.4386574074074072E-2</v>
      </c>
      <c r="G195" s="190">
        <v>2.0486111111111113E-3</v>
      </c>
      <c r="H195" s="190">
        <v>2.7789351851851853E-2</v>
      </c>
      <c r="I195" s="190">
        <v>8.564814814814815E-4</v>
      </c>
      <c r="J195" s="190">
        <v>1.7812499999999998E-2</v>
      </c>
      <c r="K195" s="189" t="s">
        <v>8</v>
      </c>
      <c r="L195" s="189" t="s">
        <v>1946</v>
      </c>
      <c r="M195" s="189"/>
      <c r="S195" s="111">
        <f t="shared" si="4"/>
        <v>655</v>
      </c>
    </row>
    <row r="196" spans="1:19" s="177" customFormat="1" ht="15.75" thickBot="1" x14ac:dyDescent="0.3">
      <c r="A196" s="191">
        <v>58</v>
      </c>
      <c r="B196" s="192" t="s">
        <v>2142</v>
      </c>
      <c r="C196" s="192">
        <v>2089</v>
      </c>
      <c r="D196" s="192" t="s">
        <v>67</v>
      </c>
      <c r="E196" s="193">
        <v>6.3819444444444443E-2</v>
      </c>
      <c r="F196" s="193">
        <v>1.2581018518518519E-2</v>
      </c>
      <c r="G196" s="193">
        <v>2.1064814814814813E-3</v>
      </c>
      <c r="H196" s="193">
        <v>2.9479166666666667E-2</v>
      </c>
      <c r="I196" s="193">
        <v>7.407407407407407E-4</v>
      </c>
      <c r="J196" s="193">
        <v>1.8877314814814816E-2</v>
      </c>
      <c r="K196" s="192" t="s">
        <v>8</v>
      </c>
      <c r="L196" s="192" t="s">
        <v>1946</v>
      </c>
      <c r="M196" s="192"/>
      <c r="S196" s="111">
        <f t="shared" si="4"/>
        <v>646</v>
      </c>
    </row>
    <row r="197" spans="1:19" s="177" customFormat="1" ht="15.75" thickBot="1" x14ac:dyDescent="0.3">
      <c r="A197" s="188">
        <v>59</v>
      </c>
      <c r="B197" s="189" t="s">
        <v>1479</v>
      </c>
      <c r="C197" s="189">
        <v>2018</v>
      </c>
      <c r="D197" s="189" t="s">
        <v>71</v>
      </c>
      <c r="E197" s="190">
        <v>6.3900462962962964E-2</v>
      </c>
      <c r="F197" s="189" t="s">
        <v>864</v>
      </c>
      <c r="G197" s="189" t="s">
        <v>864</v>
      </c>
      <c r="H197" s="190">
        <v>3.0520833333333334E-2</v>
      </c>
      <c r="I197" s="190">
        <v>5.4398148148148144E-4</v>
      </c>
      <c r="J197" s="190">
        <v>1.6342592592592593E-2</v>
      </c>
      <c r="K197" s="189" t="s">
        <v>8</v>
      </c>
      <c r="L197" s="189" t="s">
        <v>1946</v>
      </c>
      <c r="M197" s="189" t="s">
        <v>710</v>
      </c>
      <c r="S197" s="111">
        <f t="shared" si="4"/>
        <v>645</v>
      </c>
    </row>
    <row r="198" spans="1:19" s="177" customFormat="1" ht="15.75" thickBot="1" x14ac:dyDescent="0.3">
      <c r="A198" s="191">
        <v>60</v>
      </c>
      <c r="B198" s="192" t="s">
        <v>2143</v>
      </c>
      <c r="C198" s="192">
        <v>2097</v>
      </c>
      <c r="D198" s="192" t="s">
        <v>67</v>
      </c>
      <c r="E198" s="193">
        <v>6.3900462962962964E-2</v>
      </c>
      <c r="F198" s="193">
        <v>1.4548611111111111E-2</v>
      </c>
      <c r="G198" s="193">
        <v>1.7708333333333332E-3</v>
      </c>
      <c r="H198" s="193">
        <v>2.929398148148148E-2</v>
      </c>
      <c r="I198" s="193">
        <v>6.3657407407407402E-4</v>
      </c>
      <c r="J198" s="193">
        <v>1.7627314814814814E-2</v>
      </c>
      <c r="K198" s="192" t="s">
        <v>76</v>
      </c>
      <c r="L198" s="192" t="s">
        <v>1946</v>
      </c>
      <c r="M198" s="192" t="s">
        <v>2113</v>
      </c>
      <c r="S198" s="111">
        <f t="shared" si="4"/>
        <v>645</v>
      </c>
    </row>
    <row r="199" spans="1:19" s="177" customFormat="1" ht="15.75" thickBot="1" x14ac:dyDescent="0.3">
      <c r="A199" s="188">
        <v>61</v>
      </c>
      <c r="B199" s="189" t="s">
        <v>2144</v>
      </c>
      <c r="C199" s="189">
        <v>2090</v>
      </c>
      <c r="D199" s="189" t="s">
        <v>67</v>
      </c>
      <c r="E199" s="190">
        <v>6.4155092592592597E-2</v>
      </c>
      <c r="F199" s="190">
        <v>1.0960648148148148E-2</v>
      </c>
      <c r="G199" s="190">
        <v>2.5115740740740741E-3</v>
      </c>
      <c r="H199" s="190">
        <v>3.1018518518518515E-2</v>
      </c>
      <c r="I199" s="190">
        <v>7.407407407407407E-4</v>
      </c>
      <c r="J199" s="190">
        <v>1.8900462962962963E-2</v>
      </c>
      <c r="K199" s="189" t="s">
        <v>8</v>
      </c>
      <c r="L199" s="189" t="s">
        <v>1946</v>
      </c>
      <c r="M199" s="189"/>
      <c r="S199" s="111">
        <f t="shared" si="4"/>
        <v>643</v>
      </c>
    </row>
    <row r="200" spans="1:19" s="177" customFormat="1" ht="15.75" thickBot="1" x14ac:dyDescent="0.3">
      <c r="A200" s="191">
        <v>62</v>
      </c>
      <c r="B200" s="192" t="s">
        <v>1475</v>
      </c>
      <c r="C200" s="192">
        <v>2022</v>
      </c>
      <c r="D200" s="192" t="s">
        <v>71</v>
      </c>
      <c r="E200" s="193">
        <v>6.4166666666666664E-2</v>
      </c>
      <c r="F200" s="193">
        <v>1.3472222222222221E-2</v>
      </c>
      <c r="G200" s="193">
        <v>9.2592592592592585E-4</v>
      </c>
      <c r="H200" s="193">
        <v>2.943287037037037E-2</v>
      </c>
      <c r="I200" s="193">
        <v>6.5972222222222213E-4</v>
      </c>
      <c r="J200" s="193">
        <v>1.9652777777777779E-2</v>
      </c>
      <c r="K200" s="192" t="s">
        <v>8</v>
      </c>
      <c r="L200" s="192" t="s">
        <v>1946</v>
      </c>
      <c r="M200" s="192" t="s">
        <v>710</v>
      </c>
      <c r="S200" s="111">
        <f t="shared" si="4"/>
        <v>643</v>
      </c>
    </row>
    <row r="201" spans="1:19" s="177" customFormat="1" ht="15.75" thickBot="1" x14ac:dyDescent="0.3">
      <c r="A201" s="188">
        <v>63</v>
      </c>
      <c r="B201" s="189" t="s">
        <v>2145</v>
      </c>
      <c r="C201" s="189">
        <v>2095</v>
      </c>
      <c r="D201" s="189" t="s">
        <v>71</v>
      </c>
      <c r="E201" s="190">
        <v>6.4803240740740745E-2</v>
      </c>
      <c r="F201" s="190">
        <v>1.3912037037037037E-2</v>
      </c>
      <c r="G201" s="190">
        <v>2.4421296296296296E-3</v>
      </c>
      <c r="H201" s="190">
        <v>3.0717592592592591E-2</v>
      </c>
      <c r="I201" s="190">
        <v>3.9351851851851852E-4</v>
      </c>
      <c r="J201" s="190">
        <v>1.7303240740740741E-2</v>
      </c>
      <c r="K201" s="189" t="s">
        <v>8</v>
      </c>
      <c r="L201" s="189" t="s">
        <v>1946</v>
      </c>
      <c r="M201" s="189" t="s">
        <v>2146</v>
      </c>
      <c r="S201" s="111">
        <f t="shared" si="4"/>
        <v>636</v>
      </c>
    </row>
    <row r="202" spans="1:19" s="177" customFormat="1" ht="15.75" thickBot="1" x14ac:dyDescent="0.3">
      <c r="A202" s="191">
        <v>64</v>
      </c>
      <c r="B202" s="192" t="s">
        <v>2147</v>
      </c>
      <c r="C202" s="192">
        <v>2015</v>
      </c>
      <c r="D202" s="192" t="s">
        <v>67</v>
      </c>
      <c r="E202" s="193">
        <v>6.4803240740740745E-2</v>
      </c>
      <c r="F202" s="193">
        <v>1.5682870370370371E-2</v>
      </c>
      <c r="G202" s="193">
        <v>1.7592592592592592E-3</v>
      </c>
      <c r="H202" s="193">
        <v>2.7685185185185188E-2</v>
      </c>
      <c r="I202" s="193">
        <v>7.7546296296296304E-4</v>
      </c>
      <c r="J202" s="193">
        <v>1.8877314814814816E-2</v>
      </c>
      <c r="K202" s="192" t="s">
        <v>8</v>
      </c>
      <c r="L202" s="192" t="s">
        <v>1946</v>
      </c>
      <c r="M202" s="192" t="s">
        <v>924</v>
      </c>
      <c r="S202" s="111">
        <f t="shared" si="4"/>
        <v>636</v>
      </c>
    </row>
    <row r="203" spans="1:19" s="177" customFormat="1" ht="15.75" thickBot="1" x14ac:dyDescent="0.3">
      <c r="A203" s="188">
        <v>65</v>
      </c>
      <c r="B203" s="189" t="s">
        <v>1499</v>
      </c>
      <c r="C203" s="189">
        <v>2042</v>
      </c>
      <c r="D203" s="189" t="s">
        <v>67</v>
      </c>
      <c r="E203" s="190">
        <v>6.5092592592592591E-2</v>
      </c>
      <c r="F203" s="190">
        <v>1.1238425925925928E-2</v>
      </c>
      <c r="G203" s="190">
        <v>1.2847222222222223E-3</v>
      </c>
      <c r="H203" s="190">
        <v>3.1481481481481485E-2</v>
      </c>
      <c r="I203" s="190">
        <v>7.9861111111111105E-4</v>
      </c>
      <c r="J203" s="190">
        <v>2.0277777777777777E-2</v>
      </c>
      <c r="K203" s="189" t="s">
        <v>8</v>
      </c>
      <c r="L203" s="189" t="s">
        <v>1946</v>
      </c>
      <c r="M203" s="189"/>
      <c r="S203" s="111">
        <f t="shared" ref="S203:S232" si="5">IFERROR(ROUND($E$139/E203*900,0),0)</f>
        <v>634</v>
      </c>
    </row>
    <row r="204" spans="1:19" s="177" customFormat="1" ht="15.75" thickBot="1" x14ac:dyDescent="0.3">
      <c r="A204" s="191">
        <v>66</v>
      </c>
      <c r="B204" s="192" t="s">
        <v>2148</v>
      </c>
      <c r="C204" s="192">
        <v>2096</v>
      </c>
      <c r="D204" s="192" t="s">
        <v>67</v>
      </c>
      <c r="E204" s="193">
        <v>6.5509259259259267E-2</v>
      </c>
      <c r="F204" s="193">
        <v>1.5659722222222224E-2</v>
      </c>
      <c r="G204" s="193">
        <v>1.5509259259259261E-3</v>
      </c>
      <c r="H204" s="193">
        <v>2.9594907407407407E-2</v>
      </c>
      <c r="I204" s="193">
        <v>4.5138888888888892E-4</v>
      </c>
      <c r="J204" s="193">
        <v>1.8229166666666668E-2</v>
      </c>
      <c r="K204" s="192" t="s">
        <v>76</v>
      </c>
      <c r="L204" s="192" t="s">
        <v>1946</v>
      </c>
      <c r="M204" s="192" t="s">
        <v>2113</v>
      </c>
      <c r="S204" s="111">
        <f t="shared" si="5"/>
        <v>630</v>
      </c>
    </row>
    <row r="205" spans="1:19" s="177" customFormat="1" ht="15.75" thickBot="1" x14ac:dyDescent="0.3">
      <c r="A205" s="188">
        <v>67</v>
      </c>
      <c r="B205" s="189" t="s">
        <v>2149</v>
      </c>
      <c r="C205" s="189">
        <v>2032</v>
      </c>
      <c r="D205" s="189" t="s">
        <v>67</v>
      </c>
      <c r="E205" s="190">
        <v>6.7106481481481475E-2</v>
      </c>
      <c r="F205" s="190">
        <v>1.3622685185185184E-2</v>
      </c>
      <c r="G205" s="190">
        <v>1.1689814814814816E-3</v>
      </c>
      <c r="H205" s="190">
        <v>2.9074074074074075E-2</v>
      </c>
      <c r="I205" s="190">
        <v>9.1435185185185185E-4</v>
      </c>
      <c r="J205" s="190">
        <v>2.2303240740740738E-2</v>
      </c>
      <c r="K205" s="189" t="s">
        <v>8</v>
      </c>
      <c r="L205" s="189" t="s">
        <v>1946</v>
      </c>
      <c r="M205" s="189"/>
      <c r="S205" s="111">
        <f t="shared" si="5"/>
        <v>615</v>
      </c>
    </row>
    <row r="206" spans="1:19" s="177" customFormat="1" ht="15.75" thickBot="1" x14ac:dyDescent="0.3">
      <c r="A206" s="191">
        <v>68</v>
      </c>
      <c r="B206" s="192" t="s">
        <v>2150</v>
      </c>
      <c r="C206" s="192">
        <v>2047</v>
      </c>
      <c r="D206" s="192" t="s">
        <v>71</v>
      </c>
      <c r="E206" s="193">
        <v>6.7280092592592586E-2</v>
      </c>
      <c r="F206" s="193">
        <v>1.1655092592592594E-2</v>
      </c>
      <c r="G206" s="193">
        <v>3.0208333333333333E-3</v>
      </c>
      <c r="H206" s="193">
        <v>3.3032407407407406E-2</v>
      </c>
      <c r="I206" s="193">
        <v>5.3240740740740744E-4</v>
      </c>
      <c r="J206" s="193">
        <v>1.9016203703703705E-2</v>
      </c>
      <c r="K206" s="192" t="s">
        <v>8</v>
      </c>
      <c r="L206" s="192" t="s">
        <v>1946</v>
      </c>
      <c r="M206" s="192"/>
      <c r="S206" s="111">
        <f t="shared" si="5"/>
        <v>613</v>
      </c>
    </row>
    <row r="207" spans="1:19" s="177" customFormat="1" ht="15.75" thickBot="1" x14ac:dyDescent="0.3">
      <c r="A207" s="188">
        <v>69</v>
      </c>
      <c r="B207" s="189" t="s">
        <v>2151</v>
      </c>
      <c r="C207" s="189">
        <v>2070</v>
      </c>
      <c r="D207" s="189" t="s">
        <v>71</v>
      </c>
      <c r="E207" s="190">
        <v>6.7766203703703703E-2</v>
      </c>
      <c r="F207" s="190">
        <v>1.4293981481481482E-2</v>
      </c>
      <c r="G207" s="190">
        <v>3.5879629629629629E-3</v>
      </c>
      <c r="H207" s="190">
        <v>3.0601851851851852E-2</v>
      </c>
      <c r="I207" s="190">
        <v>1.4699074074074074E-3</v>
      </c>
      <c r="J207" s="190">
        <v>1.7800925925925925E-2</v>
      </c>
      <c r="K207" s="189" t="s">
        <v>8</v>
      </c>
      <c r="L207" s="189" t="s">
        <v>1946</v>
      </c>
      <c r="M207" s="189" t="s">
        <v>2152</v>
      </c>
      <c r="S207" s="111">
        <f t="shared" si="5"/>
        <v>609</v>
      </c>
    </row>
    <row r="208" spans="1:19" s="177" customFormat="1" ht="15.75" thickBot="1" x14ac:dyDescent="0.3">
      <c r="A208" s="191">
        <v>70</v>
      </c>
      <c r="B208" s="192" t="s">
        <v>1541</v>
      </c>
      <c r="C208" s="192">
        <v>2012</v>
      </c>
      <c r="D208" s="192" t="s">
        <v>67</v>
      </c>
      <c r="E208" s="193">
        <v>6.789351851851852E-2</v>
      </c>
      <c r="F208" s="193">
        <v>1.4155092592592592E-2</v>
      </c>
      <c r="G208" s="193">
        <v>1.8981481481481482E-3</v>
      </c>
      <c r="H208" s="193">
        <v>3.0763888888888886E-2</v>
      </c>
      <c r="I208" s="193">
        <v>7.291666666666667E-4</v>
      </c>
      <c r="J208" s="193">
        <v>2.0312500000000001E-2</v>
      </c>
      <c r="K208" s="192" t="s">
        <v>8</v>
      </c>
      <c r="L208" s="192" t="s">
        <v>1946</v>
      </c>
      <c r="M208" s="192"/>
      <c r="S208" s="111">
        <f t="shared" si="5"/>
        <v>607</v>
      </c>
    </row>
    <row r="209" spans="1:19" s="177" customFormat="1" ht="15.75" thickBot="1" x14ac:dyDescent="0.3">
      <c r="A209" s="188">
        <v>71</v>
      </c>
      <c r="B209" s="189" t="s">
        <v>2153</v>
      </c>
      <c r="C209" s="189">
        <v>2044</v>
      </c>
      <c r="D209" s="189" t="s">
        <v>71</v>
      </c>
      <c r="E209" s="190">
        <v>6.8182870370370366E-2</v>
      </c>
      <c r="F209" s="190">
        <v>1.230324074074074E-2</v>
      </c>
      <c r="G209" s="190">
        <v>1.3541666666666667E-3</v>
      </c>
      <c r="H209" s="190">
        <v>3.2002314814814817E-2</v>
      </c>
      <c r="I209" s="190">
        <v>8.564814814814815E-4</v>
      </c>
      <c r="J209" s="190">
        <v>2.165509259259259E-2</v>
      </c>
      <c r="K209" s="189" t="s">
        <v>2154</v>
      </c>
      <c r="L209" s="189" t="s">
        <v>1989</v>
      </c>
      <c r="M209" s="189" t="s">
        <v>2155</v>
      </c>
      <c r="S209" s="111">
        <f t="shared" si="5"/>
        <v>605</v>
      </c>
    </row>
    <row r="210" spans="1:19" s="177" customFormat="1" ht="15.75" thickBot="1" x14ac:dyDescent="0.3">
      <c r="A210" s="191">
        <v>72</v>
      </c>
      <c r="B210" s="192" t="s">
        <v>2156</v>
      </c>
      <c r="C210" s="192">
        <v>2109</v>
      </c>
      <c r="D210" s="192" t="s">
        <v>67</v>
      </c>
      <c r="E210" s="193">
        <v>6.8888888888888888E-2</v>
      </c>
      <c r="F210" s="193">
        <v>1.2418981481481482E-2</v>
      </c>
      <c r="G210" s="193">
        <v>2.1874999999999998E-3</v>
      </c>
      <c r="H210" s="193">
        <v>3.5902777777777777E-2</v>
      </c>
      <c r="I210" s="193">
        <v>4.1666666666666669E-4</v>
      </c>
      <c r="J210" s="193">
        <v>1.7951388888888888E-2</v>
      </c>
      <c r="K210" s="192" t="s">
        <v>8</v>
      </c>
      <c r="L210" s="192" t="s">
        <v>1946</v>
      </c>
      <c r="M210" s="192"/>
      <c r="S210" s="111">
        <f t="shared" si="5"/>
        <v>599</v>
      </c>
    </row>
    <row r="211" spans="1:19" s="177" customFormat="1" ht="15.75" thickBot="1" x14ac:dyDescent="0.3">
      <c r="A211" s="188">
        <v>73</v>
      </c>
      <c r="B211" s="189" t="s">
        <v>2157</v>
      </c>
      <c r="C211" s="189">
        <v>2081</v>
      </c>
      <c r="D211" s="189" t="s">
        <v>67</v>
      </c>
      <c r="E211" s="190">
        <v>7.0231481481481492E-2</v>
      </c>
      <c r="F211" s="190">
        <v>1.6724537037037034E-2</v>
      </c>
      <c r="G211" s="190">
        <v>2.3842592592592591E-3</v>
      </c>
      <c r="H211" s="190">
        <v>3.1435185185185184E-2</v>
      </c>
      <c r="I211" s="190">
        <v>9.1435185185185185E-4</v>
      </c>
      <c r="J211" s="190">
        <v>1.8761574074074073E-2</v>
      </c>
      <c r="K211" s="189" t="s">
        <v>8</v>
      </c>
      <c r="L211" s="189" t="s">
        <v>1946</v>
      </c>
      <c r="M211" s="189" t="s">
        <v>2158</v>
      </c>
      <c r="S211" s="111">
        <f t="shared" si="5"/>
        <v>587</v>
      </c>
    </row>
    <row r="212" spans="1:19" s="177" customFormat="1" ht="15.75" thickBot="1" x14ac:dyDescent="0.3">
      <c r="A212" s="191">
        <v>74</v>
      </c>
      <c r="B212" s="192" t="s">
        <v>2159</v>
      </c>
      <c r="C212" s="192">
        <v>2064</v>
      </c>
      <c r="D212" s="192" t="s">
        <v>71</v>
      </c>
      <c r="E212" s="193">
        <v>7.0706018518518529E-2</v>
      </c>
      <c r="F212" s="193">
        <v>1.300925925925926E-2</v>
      </c>
      <c r="G212" s="193">
        <v>8.9120370370370362E-4</v>
      </c>
      <c r="H212" s="193">
        <v>3.2685185185185185E-2</v>
      </c>
      <c r="I212" s="193">
        <v>5.6712962962962956E-4</v>
      </c>
      <c r="J212" s="193">
        <v>2.3530092592592592E-2</v>
      </c>
      <c r="K212" s="192" t="s">
        <v>17</v>
      </c>
      <c r="L212" s="192" t="s">
        <v>1946</v>
      </c>
      <c r="M212" s="192" t="s">
        <v>2066</v>
      </c>
      <c r="S212" s="111">
        <f t="shared" si="5"/>
        <v>583</v>
      </c>
    </row>
    <row r="213" spans="1:19" s="177" customFormat="1" ht="15.75" thickBot="1" x14ac:dyDescent="0.3">
      <c r="A213" s="188">
        <v>75</v>
      </c>
      <c r="B213" s="189" t="s">
        <v>2160</v>
      </c>
      <c r="C213" s="189">
        <v>2052</v>
      </c>
      <c r="D213" s="189" t="s">
        <v>67</v>
      </c>
      <c r="E213" s="190">
        <v>7.0729166666666662E-2</v>
      </c>
      <c r="F213" s="190">
        <v>1.2893518518518519E-2</v>
      </c>
      <c r="G213" s="190">
        <v>2.4189814814814816E-3</v>
      </c>
      <c r="H213" s="190">
        <v>3.1655092592592596E-2</v>
      </c>
      <c r="I213" s="190">
        <v>1.0763888888888889E-3</v>
      </c>
      <c r="J213" s="190">
        <v>2.2662037037037036E-2</v>
      </c>
      <c r="K213" s="189" t="s">
        <v>8</v>
      </c>
      <c r="L213" s="189" t="s">
        <v>1946</v>
      </c>
      <c r="M213" s="189" t="s">
        <v>2161</v>
      </c>
      <c r="S213" s="111">
        <f t="shared" si="5"/>
        <v>583</v>
      </c>
    </row>
    <row r="214" spans="1:19" s="177" customFormat="1" ht="15.75" thickBot="1" x14ac:dyDescent="0.3">
      <c r="A214" s="191">
        <v>76</v>
      </c>
      <c r="B214" s="192" t="s">
        <v>1498</v>
      </c>
      <c r="C214" s="192">
        <v>2020</v>
      </c>
      <c r="D214" s="192" t="s">
        <v>71</v>
      </c>
      <c r="E214" s="193">
        <v>7.1643518518518523E-2</v>
      </c>
      <c r="F214" s="193">
        <v>1.5879629629629629E-2</v>
      </c>
      <c r="G214" s="193">
        <v>2.0486111111111113E-3</v>
      </c>
      <c r="H214" s="193">
        <v>3.1932870370370368E-2</v>
      </c>
      <c r="I214" s="193">
        <v>1.5046296296296294E-3</v>
      </c>
      <c r="J214" s="193">
        <v>2.0266203703703703E-2</v>
      </c>
      <c r="K214" s="192" t="s">
        <v>8</v>
      </c>
      <c r="L214" s="192" t="s">
        <v>1946</v>
      </c>
      <c r="M214" s="192" t="s">
        <v>1162</v>
      </c>
      <c r="S214" s="111">
        <f t="shared" si="5"/>
        <v>576</v>
      </c>
    </row>
    <row r="215" spans="1:19" s="177" customFormat="1" ht="15.75" thickBot="1" x14ac:dyDescent="0.3">
      <c r="A215" s="188">
        <v>77</v>
      </c>
      <c r="B215" s="189" t="s">
        <v>2162</v>
      </c>
      <c r="C215" s="189">
        <v>2010</v>
      </c>
      <c r="D215" s="189" t="s">
        <v>67</v>
      </c>
      <c r="E215" s="190">
        <v>7.2939814814814818E-2</v>
      </c>
      <c r="F215" s="190">
        <v>1.4953703703703705E-2</v>
      </c>
      <c r="G215" s="190">
        <v>4.3518518518518515E-3</v>
      </c>
      <c r="H215" s="190">
        <v>2.8530092592592593E-2</v>
      </c>
      <c r="I215" s="190">
        <v>1.2731481481481483E-3</v>
      </c>
      <c r="J215" s="190">
        <v>2.3807870370370368E-2</v>
      </c>
      <c r="K215" s="189" t="s">
        <v>200</v>
      </c>
      <c r="L215" s="189" t="s">
        <v>1946</v>
      </c>
      <c r="M215" s="189"/>
      <c r="S215" s="111">
        <f t="shared" si="5"/>
        <v>565</v>
      </c>
    </row>
    <row r="216" spans="1:19" s="177" customFormat="1" ht="15.75" thickBot="1" x14ac:dyDescent="0.3">
      <c r="A216" s="191">
        <v>78</v>
      </c>
      <c r="B216" s="192" t="s">
        <v>1750</v>
      </c>
      <c r="C216" s="192">
        <v>2036</v>
      </c>
      <c r="D216" s="192" t="s">
        <v>67</v>
      </c>
      <c r="E216" s="193">
        <v>7.2962962962962966E-2</v>
      </c>
      <c r="F216" s="193">
        <v>1.2118055555555556E-2</v>
      </c>
      <c r="G216" s="193">
        <v>1.5277777777777779E-3</v>
      </c>
      <c r="H216" s="193">
        <v>3.4004629629629628E-2</v>
      </c>
      <c r="I216" s="193">
        <v>8.449074074074075E-4</v>
      </c>
      <c r="J216" s="193">
        <v>2.4444444444444446E-2</v>
      </c>
      <c r="K216" s="192" t="s">
        <v>8</v>
      </c>
      <c r="L216" s="192" t="s">
        <v>1946</v>
      </c>
      <c r="M216" s="192"/>
      <c r="S216" s="111">
        <f t="shared" si="5"/>
        <v>565</v>
      </c>
    </row>
    <row r="217" spans="1:19" s="177" customFormat="1" ht="15.75" thickBot="1" x14ac:dyDescent="0.3">
      <c r="A217" s="188">
        <v>79</v>
      </c>
      <c r="B217" s="189" t="s">
        <v>2163</v>
      </c>
      <c r="C217" s="189">
        <v>2056</v>
      </c>
      <c r="D217" s="189" t="s">
        <v>67</v>
      </c>
      <c r="E217" s="190">
        <v>7.3472222222222217E-2</v>
      </c>
      <c r="F217" s="190">
        <v>1.5694444444444445E-2</v>
      </c>
      <c r="G217" s="190">
        <v>1.9444444444444442E-3</v>
      </c>
      <c r="H217" s="190">
        <v>3.1759259259259258E-2</v>
      </c>
      <c r="I217" s="190">
        <v>1.8171296296296297E-3</v>
      </c>
      <c r="J217" s="190">
        <v>2.2233796296296297E-2</v>
      </c>
      <c r="K217" s="189" t="s">
        <v>8</v>
      </c>
      <c r="L217" s="189" t="s">
        <v>1946</v>
      </c>
      <c r="M217" s="189"/>
      <c r="S217" s="111">
        <f t="shared" si="5"/>
        <v>561</v>
      </c>
    </row>
    <row r="218" spans="1:19" s="177" customFormat="1" ht="15.75" thickBot="1" x14ac:dyDescent="0.3">
      <c r="A218" s="191">
        <v>80</v>
      </c>
      <c r="B218" s="192" t="s">
        <v>2164</v>
      </c>
      <c r="C218" s="192">
        <v>2084</v>
      </c>
      <c r="D218" s="192" t="s">
        <v>67</v>
      </c>
      <c r="E218" s="193">
        <v>7.391203703703704E-2</v>
      </c>
      <c r="F218" s="193">
        <v>2.0300925925925927E-2</v>
      </c>
      <c r="G218" s="193">
        <v>1.4814814814814814E-3</v>
      </c>
      <c r="H218" s="193">
        <v>3.1064814814814812E-2</v>
      </c>
      <c r="I218" s="193">
        <v>6.134259259259259E-4</v>
      </c>
      <c r="J218" s="193">
        <v>2.0428240740740743E-2</v>
      </c>
      <c r="K218" s="192" t="s">
        <v>17</v>
      </c>
      <c r="L218" s="192" t="s">
        <v>1946</v>
      </c>
      <c r="M218" s="192"/>
      <c r="S218" s="111">
        <f t="shared" si="5"/>
        <v>558</v>
      </c>
    </row>
    <row r="219" spans="1:19" s="177" customFormat="1" ht="15.75" thickBot="1" x14ac:dyDescent="0.3">
      <c r="A219" s="188">
        <v>81</v>
      </c>
      <c r="B219" s="189" t="s">
        <v>2165</v>
      </c>
      <c r="C219" s="189">
        <v>2005</v>
      </c>
      <c r="D219" s="189" t="s">
        <v>67</v>
      </c>
      <c r="E219" s="190">
        <v>7.5104166666666666E-2</v>
      </c>
      <c r="F219" s="190">
        <v>1.5000000000000001E-2</v>
      </c>
      <c r="G219" s="190">
        <v>3.0208333333333333E-3</v>
      </c>
      <c r="H219" s="190">
        <v>3.2187500000000001E-2</v>
      </c>
      <c r="I219" s="190">
        <v>6.134259259259259E-4</v>
      </c>
      <c r="J219" s="190">
        <v>2.4259259259259258E-2</v>
      </c>
      <c r="K219" s="189" t="s">
        <v>8</v>
      </c>
      <c r="L219" s="189" t="s">
        <v>1946</v>
      </c>
      <c r="M219" s="189" t="s">
        <v>2133</v>
      </c>
      <c r="S219" s="111">
        <f t="shared" si="5"/>
        <v>549</v>
      </c>
    </row>
    <row r="220" spans="1:19" s="177" customFormat="1" ht="15.75" thickBot="1" x14ac:dyDescent="0.3">
      <c r="A220" s="191">
        <v>82</v>
      </c>
      <c r="B220" s="192" t="s">
        <v>2166</v>
      </c>
      <c r="C220" s="192">
        <v>2099</v>
      </c>
      <c r="D220" s="192" t="s">
        <v>67</v>
      </c>
      <c r="E220" s="193">
        <v>7.5659722222222225E-2</v>
      </c>
      <c r="F220" s="193">
        <v>1.6053240740740739E-2</v>
      </c>
      <c r="G220" s="193">
        <v>3.8657407407407408E-3</v>
      </c>
      <c r="H220" s="193">
        <v>3.3449074074074069E-2</v>
      </c>
      <c r="I220" s="193">
        <v>2.4652777777777776E-3</v>
      </c>
      <c r="J220" s="193">
        <v>1.9814814814814816E-2</v>
      </c>
      <c r="K220" s="192" t="s">
        <v>8</v>
      </c>
      <c r="L220" s="192" t="s">
        <v>1946</v>
      </c>
      <c r="M220" s="192" t="s">
        <v>2167</v>
      </c>
      <c r="S220" s="111">
        <f t="shared" si="5"/>
        <v>545</v>
      </c>
    </row>
    <row r="221" spans="1:19" s="177" customFormat="1" ht="15.75" thickBot="1" x14ac:dyDescent="0.3">
      <c r="A221" s="188">
        <v>83</v>
      </c>
      <c r="B221" s="189" t="s">
        <v>735</v>
      </c>
      <c r="C221" s="189">
        <v>2098</v>
      </c>
      <c r="D221" s="189" t="s">
        <v>67</v>
      </c>
      <c r="E221" s="190">
        <v>7.5659722222222225E-2</v>
      </c>
      <c r="F221" s="190">
        <v>1.6053240740740739E-2</v>
      </c>
      <c r="G221" s="190">
        <v>3.8425925925925923E-3</v>
      </c>
      <c r="H221" s="190">
        <v>3.3460648148148149E-2</v>
      </c>
      <c r="I221" s="190">
        <v>2.4652777777777776E-3</v>
      </c>
      <c r="J221" s="190">
        <v>1.9814814814814816E-2</v>
      </c>
      <c r="K221" s="189" t="s">
        <v>8</v>
      </c>
      <c r="L221" s="189" t="s">
        <v>1946</v>
      </c>
      <c r="M221" s="189" t="s">
        <v>2113</v>
      </c>
      <c r="S221" s="111">
        <f t="shared" si="5"/>
        <v>545</v>
      </c>
    </row>
    <row r="222" spans="1:19" s="177" customFormat="1" ht="15.75" thickBot="1" x14ac:dyDescent="0.3">
      <c r="A222" s="191">
        <v>84</v>
      </c>
      <c r="B222" s="192" t="s">
        <v>2168</v>
      </c>
      <c r="C222" s="192">
        <v>2054</v>
      </c>
      <c r="D222" s="192" t="s">
        <v>67</v>
      </c>
      <c r="E222" s="193">
        <v>7.5717592592592586E-2</v>
      </c>
      <c r="F222" s="193">
        <v>1.3819444444444445E-2</v>
      </c>
      <c r="G222" s="193">
        <v>2.5231481481481481E-3</v>
      </c>
      <c r="H222" s="193">
        <v>3.4629629629629628E-2</v>
      </c>
      <c r="I222" s="193">
        <v>4.5138888888888892E-4</v>
      </c>
      <c r="J222" s="193">
        <v>2.4270833333333335E-2</v>
      </c>
      <c r="K222" s="192" t="s">
        <v>17</v>
      </c>
      <c r="L222" s="192" t="s">
        <v>1946</v>
      </c>
      <c r="M222" s="192"/>
      <c r="S222" s="111">
        <f t="shared" si="5"/>
        <v>545</v>
      </c>
    </row>
    <row r="223" spans="1:19" s="177" customFormat="1" ht="15.75" thickBot="1" x14ac:dyDescent="0.3">
      <c r="A223" s="188">
        <v>85</v>
      </c>
      <c r="B223" s="189" t="s">
        <v>1455</v>
      </c>
      <c r="C223" s="189">
        <v>2088</v>
      </c>
      <c r="D223" s="189" t="s">
        <v>67</v>
      </c>
      <c r="E223" s="190">
        <v>7.6030092592592594E-2</v>
      </c>
      <c r="F223" s="190">
        <v>1.2685185185185183E-2</v>
      </c>
      <c r="G223" s="190">
        <v>4.0393518518518521E-3</v>
      </c>
      <c r="H223" s="190">
        <v>3.3333333333333333E-2</v>
      </c>
      <c r="I223" s="190">
        <v>7.0601851851851847E-4</v>
      </c>
      <c r="J223" s="190">
        <v>2.5243055555555557E-2</v>
      </c>
      <c r="K223" s="189" t="s">
        <v>17</v>
      </c>
      <c r="L223" s="189" t="s">
        <v>1946</v>
      </c>
      <c r="M223" s="189" t="s">
        <v>2169</v>
      </c>
      <c r="S223" s="111">
        <f t="shared" si="5"/>
        <v>542</v>
      </c>
    </row>
    <row r="224" spans="1:19" s="177" customFormat="1" ht="15.75" thickBot="1" x14ac:dyDescent="0.3">
      <c r="A224" s="191">
        <v>86</v>
      </c>
      <c r="B224" s="192" t="s">
        <v>2170</v>
      </c>
      <c r="C224" s="192">
        <v>2034</v>
      </c>
      <c r="D224" s="192" t="s">
        <v>71</v>
      </c>
      <c r="E224" s="193">
        <v>7.6342592592592587E-2</v>
      </c>
      <c r="F224" s="193">
        <v>1.5659722222222224E-2</v>
      </c>
      <c r="G224" s="193">
        <v>1.7939814814814815E-3</v>
      </c>
      <c r="H224" s="193">
        <v>3.5300925925925923E-2</v>
      </c>
      <c r="I224" s="193">
        <v>5.7870370370370378E-4</v>
      </c>
      <c r="J224" s="193">
        <v>2.298611111111111E-2</v>
      </c>
      <c r="K224" s="192" t="s">
        <v>2171</v>
      </c>
      <c r="L224" s="192" t="s">
        <v>1946</v>
      </c>
      <c r="M224" s="192"/>
      <c r="S224" s="111">
        <f t="shared" si="5"/>
        <v>540</v>
      </c>
    </row>
    <row r="225" spans="1:19" s="177" customFormat="1" ht="15.75" thickBot="1" x14ac:dyDescent="0.3">
      <c r="A225" s="188">
        <v>87</v>
      </c>
      <c r="B225" s="189" t="s">
        <v>2172</v>
      </c>
      <c r="C225" s="189">
        <v>2080</v>
      </c>
      <c r="D225" s="189" t="s">
        <v>67</v>
      </c>
      <c r="E225" s="190">
        <v>7.6516203703703697E-2</v>
      </c>
      <c r="F225" s="190">
        <v>1.5243055555555557E-2</v>
      </c>
      <c r="G225" s="190">
        <v>3.6805555555555554E-3</v>
      </c>
      <c r="H225" s="190">
        <v>3.577546296296296E-2</v>
      </c>
      <c r="I225" s="190">
        <v>6.134259259259259E-4</v>
      </c>
      <c r="J225" s="190">
        <v>2.1180555555555553E-2</v>
      </c>
      <c r="K225" s="189" t="s">
        <v>8</v>
      </c>
      <c r="L225" s="189" t="s">
        <v>1946</v>
      </c>
      <c r="M225" s="189"/>
      <c r="S225" s="111">
        <f t="shared" si="5"/>
        <v>539</v>
      </c>
    </row>
    <row r="226" spans="1:19" s="177" customFormat="1" ht="15.75" thickBot="1" x14ac:dyDescent="0.3">
      <c r="A226" s="191">
        <v>88</v>
      </c>
      <c r="B226" s="192" t="s">
        <v>2173</v>
      </c>
      <c r="C226" s="192">
        <v>2079</v>
      </c>
      <c r="D226" s="192" t="s">
        <v>67</v>
      </c>
      <c r="E226" s="193">
        <v>7.6736111111111116E-2</v>
      </c>
      <c r="F226" s="193">
        <v>1.7766203703703704E-2</v>
      </c>
      <c r="G226" s="193">
        <v>2.2800925925925927E-3</v>
      </c>
      <c r="H226" s="193">
        <v>3.5254629629629629E-2</v>
      </c>
      <c r="I226" s="193">
        <v>4.1666666666666669E-4</v>
      </c>
      <c r="J226" s="193">
        <v>2.1006944444444443E-2</v>
      </c>
      <c r="K226" s="192" t="s">
        <v>8</v>
      </c>
      <c r="L226" s="192" t="s">
        <v>1946</v>
      </c>
      <c r="M226" s="192"/>
      <c r="S226" s="111">
        <f t="shared" si="5"/>
        <v>537</v>
      </c>
    </row>
    <row r="227" spans="1:19" s="177" customFormat="1" ht="15.75" thickBot="1" x14ac:dyDescent="0.3">
      <c r="A227" s="188">
        <v>89</v>
      </c>
      <c r="B227" s="189" t="s">
        <v>2174</v>
      </c>
      <c r="C227" s="189">
        <v>2067</v>
      </c>
      <c r="D227" s="189" t="s">
        <v>67</v>
      </c>
      <c r="E227" s="190">
        <v>8.0324074074074062E-2</v>
      </c>
      <c r="F227" s="190">
        <v>1.4074074074074074E-2</v>
      </c>
      <c r="G227" s="190">
        <v>1.9791666666666668E-3</v>
      </c>
      <c r="H227" s="190">
        <v>3.7951388888888889E-2</v>
      </c>
      <c r="I227" s="190">
        <v>1.5972222222222221E-3</v>
      </c>
      <c r="J227" s="190">
        <v>2.4710648148148148E-2</v>
      </c>
      <c r="K227" s="189" t="s">
        <v>17</v>
      </c>
      <c r="L227" s="189" t="s">
        <v>1946</v>
      </c>
      <c r="M227" s="189" t="s">
        <v>2175</v>
      </c>
      <c r="S227" s="111">
        <f t="shared" si="5"/>
        <v>513</v>
      </c>
    </row>
    <row r="228" spans="1:19" s="177" customFormat="1" ht="15.75" thickBot="1" x14ac:dyDescent="0.3">
      <c r="A228" s="191">
        <v>90</v>
      </c>
      <c r="B228" s="192" t="s">
        <v>2176</v>
      </c>
      <c r="C228" s="192">
        <v>2059</v>
      </c>
      <c r="D228" s="192" t="s">
        <v>67</v>
      </c>
      <c r="E228" s="193">
        <v>8.1747685185185187E-2</v>
      </c>
      <c r="F228" s="193">
        <v>0.02</v>
      </c>
      <c r="G228" s="193">
        <v>2.0138888888888888E-3</v>
      </c>
      <c r="H228" s="193">
        <v>3.4571759259259253E-2</v>
      </c>
      <c r="I228" s="193">
        <v>9.0277777777777784E-4</v>
      </c>
      <c r="J228" s="193">
        <v>2.4247685185185181E-2</v>
      </c>
      <c r="K228" s="192" t="s">
        <v>17</v>
      </c>
      <c r="L228" s="192" t="s">
        <v>1946</v>
      </c>
      <c r="M228" s="192" t="s">
        <v>2113</v>
      </c>
      <c r="S228" s="111">
        <f t="shared" si="5"/>
        <v>504</v>
      </c>
    </row>
    <row r="229" spans="1:19" s="177" customFormat="1" ht="15.75" thickBot="1" x14ac:dyDescent="0.3">
      <c r="A229" s="188">
        <v>91</v>
      </c>
      <c r="B229" s="189" t="s">
        <v>2177</v>
      </c>
      <c r="C229" s="189">
        <v>2068</v>
      </c>
      <c r="D229" s="189" t="s">
        <v>67</v>
      </c>
      <c r="E229" s="190">
        <v>8.1863425925925923E-2</v>
      </c>
      <c r="F229" s="190">
        <v>1.4606481481481482E-2</v>
      </c>
      <c r="G229" s="190">
        <v>3.3912037037037036E-3</v>
      </c>
      <c r="H229" s="190">
        <v>3.9849537037037037E-2</v>
      </c>
      <c r="I229" s="190">
        <v>8.3333333333333339E-4</v>
      </c>
      <c r="J229" s="190">
        <v>2.3159722222222224E-2</v>
      </c>
      <c r="K229" s="189" t="s">
        <v>8</v>
      </c>
      <c r="L229" s="189" t="s">
        <v>1946</v>
      </c>
      <c r="M229" s="189"/>
      <c r="S229" s="111">
        <f t="shared" si="5"/>
        <v>504</v>
      </c>
    </row>
    <row r="230" spans="1:19" s="177" customFormat="1" ht="15.75" thickBot="1" x14ac:dyDescent="0.3">
      <c r="A230" s="191">
        <v>92</v>
      </c>
      <c r="B230" s="192" t="s">
        <v>2178</v>
      </c>
      <c r="C230" s="192">
        <v>2106</v>
      </c>
      <c r="D230" s="192" t="s">
        <v>67</v>
      </c>
      <c r="E230" s="193">
        <v>8.5532407407407404E-2</v>
      </c>
      <c r="F230" s="193">
        <v>1.5983796296296295E-2</v>
      </c>
      <c r="G230" s="193">
        <v>3.5416666666666665E-3</v>
      </c>
      <c r="H230" s="193">
        <v>3.0011574074074076E-2</v>
      </c>
      <c r="I230" s="193">
        <v>2.7893518518518519E-3</v>
      </c>
      <c r="J230" s="193">
        <v>3.318287037037037E-2</v>
      </c>
      <c r="K230" s="192" t="s">
        <v>17</v>
      </c>
      <c r="L230" s="192" t="s">
        <v>1946</v>
      </c>
      <c r="M230" s="192" t="s">
        <v>17</v>
      </c>
      <c r="S230" s="111">
        <f t="shared" si="5"/>
        <v>482</v>
      </c>
    </row>
    <row r="231" spans="1:19" s="177" customFormat="1" ht="15.75" thickBot="1" x14ac:dyDescent="0.3">
      <c r="A231" s="188">
        <v>93</v>
      </c>
      <c r="B231" s="189" t="s">
        <v>2179</v>
      </c>
      <c r="C231" s="189">
        <v>2046</v>
      </c>
      <c r="D231" s="189" t="s">
        <v>67</v>
      </c>
      <c r="E231" s="190">
        <v>8.6331018518518529E-2</v>
      </c>
      <c r="F231" s="190">
        <v>1.6087962962962964E-2</v>
      </c>
      <c r="G231" s="190">
        <v>1.5393518518518519E-3</v>
      </c>
      <c r="H231" s="190">
        <v>4.2905092592592592E-2</v>
      </c>
      <c r="I231" s="190">
        <v>6.9444444444444447E-4</v>
      </c>
      <c r="J231" s="190">
        <v>2.5104166666666664E-2</v>
      </c>
      <c r="K231" s="189" t="s">
        <v>17</v>
      </c>
      <c r="L231" s="189" t="s">
        <v>1946</v>
      </c>
      <c r="M231" s="189"/>
      <c r="S231" s="111">
        <f t="shared" si="5"/>
        <v>478</v>
      </c>
    </row>
    <row r="232" spans="1:19" s="177" customFormat="1" ht="15.75" thickBot="1" x14ac:dyDescent="0.3">
      <c r="A232" s="191">
        <v>0</v>
      </c>
      <c r="B232" s="192" t="s">
        <v>2180</v>
      </c>
      <c r="C232" s="192">
        <v>2055</v>
      </c>
      <c r="D232" s="192" t="s">
        <v>71</v>
      </c>
      <c r="E232" s="192" t="s">
        <v>864</v>
      </c>
      <c r="F232" s="193">
        <v>1.7557870370370373E-2</v>
      </c>
      <c r="G232" s="192" t="s">
        <v>864</v>
      </c>
      <c r="H232" s="192" t="s">
        <v>864</v>
      </c>
      <c r="I232" s="192" t="s">
        <v>864</v>
      </c>
      <c r="J232" s="192" t="s">
        <v>864</v>
      </c>
      <c r="K232" s="192" t="s">
        <v>1595</v>
      </c>
      <c r="L232" s="192" t="s">
        <v>2002</v>
      </c>
      <c r="M232" s="192"/>
      <c r="S232" s="111">
        <f t="shared" si="5"/>
        <v>0</v>
      </c>
    </row>
    <row r="233" spans="1:19" s="177" customFormat="1" ht="15.75" thickBot="1" x14ac:dyDescent="0.3">
      <c r="A233" s="188">
        <v>0</v>
      </c>
      <c r="B233" s="189" t="s">
        <v>2181</v>
      </c>
      <c r="C233" s="189">
        <v>2065</v>
      </c>
      <c r="D233" s="189" t="s">
        <v>71</v>
      </c>
      <c r="E233" s="190">
        <v>9.239583333333333E-2</v>
      </c>
      <c r="F233" s="189" t="s">
        <v>864</v>
      </c>
      <c r="G233" s="189" t="s">
        <v>864</v>
      </c>
      <c r="H233" s="189" t="s">
        <v>864</v>
      </c>
      <c r="I233" s="189" t="s">
        <v>864</v>
      </c>
      <c r="J233" s="189" t="s">
        <v>864</v>
      </c>
      <c r="K233" s="189" t="s">
        <v>17</v>
      </c>
      <c r="L233" s="189" t="s">
        <v>1946</v>
      </c>
      <c r="M233" s="189" t="s">
        <v>2066</v>
      </c>
      <c r="S233" s="111">
        <v>0</v>
      </c>
    </row>
    <row r="234" spans="1:19" s="177" customFormat="1" ht="15.75" thickBot="1" x14ac:dyDescent="0.3">
      <c r="A234" s="191">
        <v>0</v>
      </c>
      <c r="B234" s="192" t="s">
        <v>2182</v>
      </c>
      <c r="C234" s="192">
        <v>2082</v>
      </c>
      <c r="D234" s="192" t="s">
        <v>67</v>
      </c>
      <c r="E234" s="192" t="s">
        <v>864</v>
      </c>
      <c r="F234" s="192" t="s">
        <v>864</v>
      </c>
      <c r="G234" s="192" t="s">
        <v>864</v>
      </c>
      <c r="H234" s="192" t="s">
        <v>864</v>
      </c>
      <c r="I234" s="192" t="s">
        <v>864</v>
      </c>
      <c r="J234" s="192" t="s">
        <v>864</v>
      </c>
      <c r="K234" s="192" t="s">
        <v>2183</v>
      </c>
      <c r="L234" s="192" t="s">
        <v>1946</v>
      </c>
      <c r="M234" s="192" t="s">
        <v>2184</v>
      </c>
      <c r="S234" s="111">
        <f>IFERROR(ROUND($E$139/E234*900,0),0)</f>
        <v>0</v>
      </c>
    </row>
    <row r="235" spans="1:19" s="177" customFormat="1" ht="15.75" thickBot="1" x14ac:dyDescent="0.3">
      <c r="A235" s="188">
        <v>0</v>
      </c>
      <c r="B235" s="189" t="s">
        <v>2185</v>
      </c>
      <c r="C235" s="189">
        <v>2086</v>
      </c>
      <c r="D235" s="189" t="s">
        <v>71</v>
      </c>
      <c r="E235" s="189" t="s">
        <v>864</v>
      </c>
      <c r="F235" s="190">
        <v>8.3796296296296292E-3</v>
      </c>
      <c r="G235" s="190">
        <v>7.175925925925927E-4</v>
      </c>
      <c r="H235" s="189" t="s">
        <v>864</v>
      </c>
      <c r="I235" s="189" t="s">
        <v>864</v>
      </c>
      <c r="J235" s="189" t="s">
        <v>864</v>
      </c>
      <c r="K235" s="189" t="s">
        <v>1031</v>
      </c>
      <c r="L235" s="189" t="s">
        <v>1946</v>
      </c>
      <c r="M235" s="189" t="s">
        <v>875</v>
      </c>
      <c r="S235" s="111">
        <f>IFERROR(ROUND($E$139/E235*900,0),0)</f>
        <v>0</v>
      </c>
    </row>
    <row r="236" spans="1:19" s="177" customFormat="1" ht="15.75" thickBot="1" x14ac:dyDescent="0.3">
      <c r="A236" s="194">
        <v>0</v>
      </c>
      <c r="B236" s="195" t="s">
        <v>2186</v>
      </c>
      <c r="C236" s="195">
        <v>2027</v>
      </c>
      <c r="D236" s="195" t="s">
        <v>71</v>
      </c>
      <c r="E236" s="195" t="s">
        <v>864</v>
      </c>
      <c r="F236" s="196">
        <v>2.0925925925925928E-2</v>
      </c>
      <c r="G236" s="196">
        <v>6.875E-3</v>
      </c>
      <c r="H236" s="195" t="s">
        <v>864</v>
      </c>
      <c r="I236" s="195" t="s">
        <v>864</v>
      </c>
      <c r="J236" s="195" t="s">
        <v>864</v>
      </c>
      <c r="K236" s="195" t="s">
        <v>8</v>
      </c>
      <c r="L236" s="195" t="s">
        <v>1946</v>
      </c>
      <c r="M236" s="197"/>
      <c r="S236" s="111">
        <f>IFERROR(ROUND($E$139/E236*900,0),0)</f>
        <v>0</v>
      </c>
    </row>
    <row r="237" spans="1:19" s="177" customFormat="1" x14ac:dyDescent="0.25"/>
    <row r="238" spans="1:19" s="177" customFormat="1" x14ac:dyDescent="0.25"/>
    <row r="239" spans="1:19" s="177" customFormat="1" x14ac:dyDescent="0.25"/>
    <row r="240" spans="1:19" s="177" customForma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E08F-515F-4DCE-8CC1-A95F681C9508}">
  <dimension ref="A1:X2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2" sqref="K12"/>
    </sheetView>
  </sheetViews>
  <sheetFormatPr defaultRowHeight="15" x14ac:dyDescent="0.25"/>
  <sheetData>
    <row r="1" spans="1:24" x14ac:dyDescent="0.25">
      <c r="A1" t="s">
        <v>2191</v>
      </c>
    </row>
    <row r="2" spans="1:24" ht="22.5" x14ac:dyDescent="0.25">
      <c r="A2" s="201" t="s">
        <v>839</v>
      </c>
      <c r="B2" s="201" t="s">
        <v>840</v>
      </c>
      <c r="C2" s="199" t="s">
        <v>842</v>
      </c>
      <c r="D2" s="200" t="s">
        <v>843</v>
      </c>
      <c r="E2" s="200" t="s">
        <v>844</v>
      </c>
      <c r="F2" s="202" t="s">
        <v>846</v>
      </c>
      <c r="G2" s="202" t="s">
        <v>847</v>
      </c>
      <c r="H2" s="202" t="s">
        <v>848</v>
      </c>
      <c r="I2" s="203" t="s">
        <v>849</v>
      </c>
      <c r="J2" s="204" t="s">
        <v>850</v>
      </c>
      <c r="K2" s="205" t="s">
        <v>851</v>
      </c>
      <c r="L2" s="206" t="s">
        <v>852</v>
      </c>
      <c r="M2" s="205" t="s">
        <v>853</v>
      </c>
      <c r="N2" s="204" t="s">
        <v>854</v>
      </c>
      <c r="O2" s="205" t="s">
        <v>855</v>
      </c>
      <c r="P2" s="206" t="s">
        <v>856</v>
      </c>
      <c r="Q2" s="205" t="s">
        <v>857</v>
      </c>
      <c r="R2" s="204" t="s">
        <v>858</v>
      </c>
      <c r="S2" s="205" t="s">
        <v>859</v>
      </c>
      <c r="T2" s="206" t="s">
        <v>860</v>
      </c>
      <c r="U2" s="206" t="s">
        <v>861</v>
      </c>
      <c r="V2" s="241" t="s">
        <v>0</v>
      </c>
      <c r="W2" s="227"/>
      <c r="X2" s="227"/>
    </row>
    <row r="3" spans="1:24" x14ac:dyDescent="0.25">
      <c r="A3" s="207" t="s">
        <v>869</v>
      </c>
      <c r="B3" s="207" t="s">
        <v>870</v>
      </c>
      <c r="C3" s="207">
        <v>1</v>
      </c>
      <c r="D3" s="208" t="s">
        <v>864</v>
      </c>
      <c r="E3" s="208">
        <v>1</v>
      </c>
      <c r="F3" s="209" t="s">
        <v>864</v>
      </c>
      <c r="G3" s="207" t="s">
        <v>67</v>
      </c>
      <c r="H3" s="207" t="s">
        <v>871</v>
      </c>
      <c r="I3" s="207" t="s">
        <v>872</v>
      </c>
      <c r="J3" s="210">
        <v>1</v>
      </c>
      <c r="K3" s="211">
        <v>1.8275462962962962E-2</v>
      </c>
      <c r="L3" s="211">
        <v>1.2183641975308643E-3</v>
      </c>
      <c r="M3" s="211">
        <v>3.3564814814814812E-4</v>
      </c>
      <c r="N3" s="210">
        <v>2</v>
      </c>
      <c r="O3" s="211">
        <v>4.7442129629629626E-2</v>
      </c>
      <c r="P3" s="212">
        <v>38.643571602829965</v>
      </c>
      <c r="Q3" s="211">
        <v>3.8194444444444446E-4</v>
      </c>
      <c r="R3" s="210">
        <v>3</v>
      </c>
      <c r="S3" s="211">
        <v>2.854166666666667E-2</v>
      </c>
      <c r="T3" s="211">
        <v>2.7443910256410259E-3</v>
      </c>
      <c r="U3" s="213">
        <v>9.5000000000000015E-2</v>
      </c>
      <c r="V3" s="111">
        <f>IFERROR(ROUND($U$3/U3*1000,0),0)</f>
        <v>1000</v>
      </c>
      <c r="W3" s="227"/>
      <c r="X3" s="227" t="str">
        <f>A3&amp;" "&amp;B3</f>
        <v>Andrius Murauskas</v>
      </c>
    </row>
    <row r="4" spans="1:24" x14ac:dyDescent="0.25">
      <c r="A4" s="207" t="s">
        <v>866</v>
      </c>
      <c r="B4" s="207" t="s">
        <v>867</v>
      </c>
      <c r="C4" s="207">
        <v>2</v>
      </c>
      <c r="D4" s="208" t="s">
        <v>864</v>
      </c>
      <c r="E4" s="208">
        <v>2</v>
      </c>
      <c r="F4" s="209" t="s">
        <v>864</v>
      </c>
      <c r="G4" s="207" t="s">
        <v>67</v>
      </c>
      <c r="H4" s="207" t="s">
        <v>8</v>
      </c>
      <c r="I4" s="207" t="s">
        <v>868</v>
      </c>
      <c r="J4" s="210">
        <v>3</v>
      </c>
      <c r="K4" s="211">
        <v>2.0011574074074074E-2</v>
      </c>
      <c r="L4" s="211">
        <v>1.334104938271605E-3</v>
      </c>
      <c r="M4" s="211">
        <v>4.0509259259259258E-4</v>
      </c>
      <c r="N4" s="210">
        <v>1</v>
      </c>
      <c r="O4" s="211">
        <v>4.7175925925925927E-2</v>
      </c>
      <c r="P4" s="212">
        <v>38.861629048086357</v>
      </c>
      <c r="Q4" s="211">
        <v>4.1666666666666669E-4</v>
      </c>
      <c r="R4" s="210">
        <v>2</v>
      </c>
      <c r="S4" s="211">
        <v>2.8113425925925927E-2</v>
      </c>
      <c r="T4" s="211">
        <v>2.7032140313390314E-3</v>
      </c>
      <c r="U4" s="213">
        <v>9.6145833333333333E-2</v>
      </c>
      <c r="V4" s="111">
        <f t="shared" ref="V4:V67" si="0">IFERROR(ROUND($U$3/U4*1000,0),0)</f>
        <v>988</v>
      </c>
      <c r="W4" s="227"/>
      <c r="X4" s="227" t="str">
        <f t="shared" ref="X4:X67" si="1">A4&amp;" "&amp;B4</f>
        <v>Gediminas Pajėda</v>
      </c>
    </row>
    <row r="5" spans="1:24" x14ac:dyDescent="0.25">
      <c r="A5" s="207" t="s">
        <v>880</v>
      </c>
      <c r="B5" s="207" t="s">
        <v>881</v>
      </c>
      <c r="C5" s="207">
        <v>3</v>
      </c>
      <c r="D5" s="208" t="s">
        <v>864</v>
      </c>
      <c r="E5" s="208">
        <v>3</v>
      </c>
      <c r="F5" s="209" t="s">
        <v>864</v>
      </c>
      <c r="G5" s="207" t="s">
        <v>67</v>
      </c>
      <c r="H5" s="207" t="s">
        <v>8</v>
      </c>
      <c r="I5" s="207" t="s">
        <v>710</v>
      </c>
      <c r="J5" s="210">
        <v>4</v>
      </c>
      <c r="K5" s="211">
        <v>2.0046296296296295E-2</v>
      </c>
      <c r="L5" s="211">
        <v>1.3364197530864195E-3</v>
      </c>
      <c r="M5" s="211">
        <v>3.1250000000000001E-4</v>
      </c>
      <c r="N5" s="210">
        <v>10</v>
      </c>
      <c r="O5" s="211">
        <v>5.0219907407407414E-2</v>
      </c>
      <c r="P5" s="212">
        <v>36.506107398017974</v>
      </c>
      <c r="Q5" s="211">
        <v>3.5879629629629635E-4</v>
      </c>
      <c r="R5" s="210">
        <v>1</v>
      </c>
      <c r="S5" s="211">
        <v>2.7546296296296294E-2</v>
      </c>
      <c r="T5" s="211">
        <v>2.6486823361823357E-3</v>
      </c>
      <c r="U5" s="213">
        <v>9.8506944444444453E-2</v>
      </c>
      <c r="V5" s="111">
        <f t="shared" si="0"/>
        <v>964</v>
      </c>
      <c r="W5" s="227"/>
      <c r="X5" s="227" t="str">
        <f t="shared" si="1"/>
        <v>Vytas Vasilevičius</v>
      </c>
    </row>
    <row r="6" spans="1:24" x14ac:dyDescent="0.25">
      <c r="A6" s="207" t="s">
        <v>869</v>
      </c>
      <c r="B6" s="207" t="s">
        <v>878</v>
      </c>
      <c r="C6" s="207">
        <v>4</v>
      </c>
      <c r="D6" s="208" t="s">
        <v>864</v>
      </c>
      <c r="E6" s="208">
        <v>4</v>
      </c>
      <c r="F6" s="209" t="s">
        <v>864</v>
      </c>
      <c r="G6" s="207" t="s">
        <v>67</v>
      </c>
      <c r="H6" s="207" t="s">
        <v>871</v>
      </c>
      <c r="I6" s="207" t="s">
        <v>879</v>
      </c>
      <c r="J6" s="210">
        <v>8</v>
      </c>
      <c r="K6" s="211">
        <v>2.0914351851851851E-2</v>
      </c>
      <c r="L6" s="211">
        <v>1.39429012345679E-3</v>
      </c>
      <c r="M6" s="211">
        <v>3.9351851851851852E-4</v>
      </c>
      <c r="N6" s="210">
        <v>5</v>
      </c>
      <c r="O6" s="211">
        <v>4.9085648148148149E-2</v>
      </c>
      <c r="P6" s="212">
        <v>37.349681678849322</v>
      </c>
      <c r="Q6" s="211">
        <v>3.5879629629629635E-4</v>
      </c>
      <c r="R6" s="210">
        <v>5</v>
      </c>
      <c r="S6" s="211">
        <v>2.8726851851851851E-2</v>
      </c>
      <c r="T6" s="211">
        <v>2.762197293447293E-3</v>
      </c>
      <c r="U6" s="213">
        <v>9.9513888888888888E-2</v>
      </c>
      <c r="V6" s="111">
        <f t="shared" si="0"/>
        <v>955</v>
      </c>
      <c r="W6" s="227"/>
      <c r="X6" s="227" t="str">
        <f t="shared" si="1"/>
        <v>Andrius Dapkevičius</v>
      </c>
    </row>
    <row r="7" spans="1:24" x14ac:dyDescent="0.25">
      <c r="A7" s="207" t="s">
        <v>1588</v>
      </c>
      <c r="B7" s="207" t="s">
        <v>1589</v>
      </c>
      <c r="C7" s="207">
        <v>5</v>
      </c>
      <c r="D7" s="208" t="s">
        <v>864</v>
      </c>
      <c r="E7" s="208">
        <v>5</v>
      </c>
      <c r="F7" s="209" t="s">
        <v>864</v>
      </c>
      <c r="G7" s="207" t="s">
        <v>67</v>
      </c>
      <c r="H7" s="207" t="s">
        <v>8</v>
      </c>
      <c r="I7" s="207" t="s">
        <v>875</v>
      </c>
      <c r="J7" s="210">
        <v>2</v>
      </c>
      <c r="K7" s="211">
        <v>1.996527777777778E-2</v>
      </c>
      <c r="L7" s="211">
        <v>1.3310185185185187E-3</v>
      </c>
      <c r="M7" s="211">
        <v>3.1250000000000001E-4</v>
      </c>
      <c r="N7" s="210">
        <v>3</v>
      </c>
      <c r="O7" s="211">
        <v>4.7986111111111111E-2</v>
      </c>
      <c r="P7" s="212">
        <v>38.205499276410997</v>
      </c>
      <c r="Q7" s="211">
        <v>3.5879629629629635E-4</v>
      </c>
      <c r="R7" s="210">
        <v>16</v>
      </c>
      <c r="S7" s="211">
        <v>3.123842592592593E-2</v>
      </c>
      <c r="T7" s="211">
        <v>3.0036948005698009E-3</v>
      </c>
      <c r="U7" s="213">
        <v>9.9895833333333336E-2</v>
      </c>
      <c r="V7" s="111">
        <f t="shared" si="0"/>
        <v>951</v>
      </c>
      <c r="W7" s="227"/>
      <c r="X7" s="227" t="str">
        <f t="shared" si="1"/>
        <v>Vilgaudas Kaupa</v>
      </c>
    </row>
    <row r="8" spans="1:24" x14ac:dyDescent="0.25">
      <c r="A8" s="207" t="s">
        <v>903</v>
      </c>
      <c r="B8" s="207" t="s">
        <v>904</v>
      </c>
      <c r="C8" s="207">
        <v>6</v>
      </c>
      <c r="D8" s="208" t="s">
        <v>864</v>
      </c>
      <c r="E8" s="208">
        <v>6</v>
      </c>
      <c r="F8" s="209" t="s">
        <v>864</v>
      </c>
      <c r="G8" s="207" t="s">
        <v>67</v>
      </c>
      <c r="H8" s="207" t="s">
        <v>8</v>
      </c>
      <c r="I8" s="207" t="s">
        <v>905</v>
      </c>
      <c r="J8" s="210">
        <v>18</v>
      </c>
      <c r="K8" s="211">
        <v>2.2361111111111113E-2</v>
      </c>
      <c r="L8" s="211">
        <v>1.4907407407407408E-3</v>
      </c>
      <c r="M8" s="211">
        <v>9.1435185185185185E-4</v>
      </c>
      <c r="N8" s="210">
        <v>8</v>
      </c>
      <c r="O8" s="211">
        <v>5.004629629629629E-2</v>
      </c>
      <c r="P8" s="212">
        <v>36.632747456059207</v>
      </c>
      <c r="Q8" s="211">
        <v>4.5138888888888892E-4</v>
      </c>
      <c r="R8" s="210">
        <v>6</v>
      </c>
      <c r="S8" s="211">
        <v>2.9270833333333333E-2</v>
      </c>
      <c r="T8" s="211">
        <v>2.8145032051282051E-3</v>
      </c>
      <c r="U8" s="213">
        <v>0.1030787037037037</v>
      </c>
      <c r="V8" s="111">
        <f t="shared" si="0"/>
        <v>922</v>
      </c>
      <c r="W8" s="227"/>
      <c r="X8" s="227" t="str">
        <f t="shared" si="1"/>
        <v>Domas Bagdonavičius</v>
      </c>
    </row>
    <row r="9" spans="1:24" x14ac:dyDescent="0.25">
      <c r="A9" s="207" t="s">
        <v>1013</v>
      </c>
      <c r="B9" s="207" t="s">
        <v>1014</v>
      </c>
      <c r="C9" s="207">
        <v>7</v>
      </c>
      <c r="D9" s="208" t="s">
        <v>864</v>
      </c>
      <c r="E9" s="208">
        <v>7</v>
      </c>
      <c r="F9" s="209" t="s">
        <v>864</v>
      </c>
      <c r="G9" s="207" t="s">
        <v>67</v>
      </c>
      <c r="H9" s="207" t="s">
        <v>8</v>
      </c>
      <c r="I9" s="207" t="s">
        <v>875</v>
      </c>
      <c r="J9" s="210">
        <v>5</v>
      </c>
      <c r="K9" s="211">
        <v>2.0787037037037038E-2</v>
      </c>
      <c r="L9" s="211">
        <v>1.3858024691358025E-3</v>
      </c>
      <c r="M9" s="211">
        <v>5.4398148148148144E-4</v>
      </c>
      <c r="N9" s="210">
        <v>11</v>
      </c>
      <c r="O9" s="211">
        <v>5.0625000000000003E-2</v>
      </c>
      <c r="P9" s="212">
        <v>36.21399176954732</v>
      </c>
      <c r="Q9" s="211">
        <v>4.6296296296296293E-4</v>
      </c>
      <c r="R9" s="210">
        <v>13</v>
      </c>
      <c r="S9" s="211">
        <v>3.0914351851851849E-2</v>
      </c>
      <c r="T9" s="211">
        <v>2.9725338319088316E-3</v>
      </c>
      <c r="U9" s="213">
        <v>0.10335648148148148</v>
      </c>
      <c r="V9" s="111">
        <f t="shared" si="0"/>
        <v>919</v>
      </c>
      <c r="W9" s="227"/>
      <c r="X9" s="227" t="str">
        <f t="shared" si="1"/>
        <v>Mantas Jonikas</v>
      </c>
    </row>
    <row r="10" spans="1:24" x14ac:dyDescent="0.25">
      <c r="A10" s="207" t="s">
        <v>890</v>
      </c>
      <c r="B10" s="207" t="s">
        <v>891</v>
      </c>
      <c r="C10" s="207">
        <v>8</v>
      </c>
      <c r="D10" s="208" t="s">
        <v>864</v>
      </c>
      <c r="E10" s="208">
        <v>8</v>
      </c>
      <c r="F10" s="209" t="s">
        <v>864</v>
      </c>
      <c r="G10" s="207" t="s">
        <v>67</v>
      </c>
      <c r="H10" s="207" t="s">
        <v>78</v>
      </c>
      <c r="I10" s="207" t="s">
        <v>710</v>
      </c>
      <c r="J10" s="210">
        <v>6</v>
      </c>
      <c r="K10" s="211">
        <v>2.0833333333333332E-2</v>
      </c>
      <c r="L10" s="211">
        <v>1.3888888888888887E-3</v>
      </c>
      <c r="M10" s="211">
        <v>3.9351851851851852E-4</v>
      </c>
      <c r="N10" s="210">
        <v>12</v>
      </c>
      <c r="O10" s="211">
        <v>5.0717592592592592E-2</v>
      </c>
      <c r="P10" s="212">
        <v>36.147877681424006</v>
      </c>
      <c r="Q10" s="211">
        <v>4.7453703703703704E-4</v>
      </c>
      <c r="R10" s="210">
        <v>14</v>
      </c>
      <c r="S10" s="211">
        <v>3.0972222222222224E-2</v>
      </c>
      <c r="T10" s="211">
        <v>2.9780982905982909E-3</v>
      </c>
      <c r="U10" s="213">
        <v>0.10341435185185184</v>
      </c>
      <c r="V10" s="111">
        <f t="shared" si="0"/>
        <v>919</v>
      </c>
      <c r="W10" s="227"/>
      <c r="X10" s="227" t="str">
        <f t="shared" si="1"/>
        <v>Jevgenijus Tolstokorovas</v>
      </c>
    </row>
    <row r="11" spans="1:24" x14ac:dyDescent="0.25">
      <c r="A11" s="207" t="s">
        <v>888</v>
      </c>
      <c r="B11" s="207" t="s">
        <v>1273</v>
      </c>
      <c r="C11" s="207">
        <v>9</v>
      </c>
      <c r="D11" s="208">
        <v>1</v>
      </c>
      <c r="E11" s="208">
        <v>9</v>
      </c>
      <c r="F11" s="209" t="s">
        <v>889</v>
      </c>
      <c r="G11" s="207" t="s">
        <v>67</v>
      </c>
      <c r="H11" s="207" t="s">
        <v>8</v>
      </c>
      <c r="I11" s="207" t="s">
        <v>710</v>
      </c>
      <c r="J11" s="210">
        <v>34</v>
      </c>
      <c r="K11" s="211">
        <v>2.4293981481481482E-2</v>
      </c>
      <c r="L11" s="211">
        <v>1.6195987654320989E-3</v>
      </c>
      <c r="M11" s="211">
        <v>3.7037037037037035E-4</v>
      </c>
      <c r="N11" s="210">
        <v>6</v>
      </c>
      <c r="O11" s="211">
        <v>4.9108796296296296E-2</v>
      </c>
      <c r="P11" s="212">
        <v>37.332076361065283</v>
      </c>
      <c r="Q11" s="211">
        <v>5.0925925925925921E-4</v>
      </c>
      <c r="R11" s="210">
        <v>7</v>
      </c>
      <c r="S11" s="211">
        <v>2.9270833333333333E-2</v>
      </c>
      <c r="T11" s="211">
        <v>2.8145032051282051E-3</v>
      </c>
      <c r="U11" s="213">
        <v>0.10356481481481482</v>
      </c>
      <c r="V11" s="111">
        <f t="shared" si="0"/>
        <v>917</v>
      </c>
      <c r="W11" s="227"/>
      <c r="X11" s="227" t="str">
        <f t="shared" si="1"/>
        <v>Saulius Batavičius</v>
      </c>
    </row>
    <row r="12" spans="1:24" x14ac:dyDescent="0.25">
      <c r="A12" s="207" t="s">
        <v>1013</v>
      </c>
      <c r="B12" s="207" t="s">
        <v>1587</v>
      </c>
      <c r="C12" s="207">
        <v>10</v>
      </c>
      <c r="D12" s="208" t="s">
        <v>864</v>
      </c>
      <c r="E12" s="208">
        <v>10</v>
      </c>
      <c r="F12" s="209" t="s">
        <v>864</v>
      </c>
      <c r="G12" s="207" t="s">
        <v>67</v>
      </c>
      <c r="H12" s="207" t="s">
        <v>8</v>
      </c>
      <c r="I12" s="207" t="s">
        <v>924</v>
      </c>
      <c r="J12" s="210">
        <v>42</v>
      </c>
      <c r="K12" s="211">
        <v>2.494212962962963E-2</v>
      </c>
      <c r="L12" s="211">
        <v>1.6628086419753084E-3</v>
      </c>
      <c r="M12" s="211">
        <v>6.9444444444444447E-4</v>
      </c>
      <c r="N12" s="210">
        <v>9</v>
      </c>
      <c r="O12" s="211">
        <v>5.0208333333333334E-2</v>
      </c>
      <c r="P12" s="212">
        <v>36.514522821576762</v>
      </c>
      <c r="Q12" s="211">
        <v>6.134259259259259E-4</v>
      </c>
      <c r="R12" s="210">
        <v>4</v>
      </c>
      <c r="S12" s="211">
        <v>2.8645833333333332E-2</v>
      </c>
      <c r="T12" s="211">
        <v>2.754407051282051E-3</v>
      </c>
      <c r="U12" s="213">
        <v>0.10513888888888889</v>
      </c>
      <c r="V12" s="111">
        <f t="shared" si="0"/>
        <v>904</v>
      </c>
      <c r="W12" s="227"/>
      <c r="X12" s="227" t="str">
        <f t="shared" si="1"/>
        <v>Mantas Staliūnas</v>
      </c>
    </row>
    <row r="13" spans="1:24" x14ac:dyDescent="0.25">
      <c r="A13" s="207" t="s">
        <v>892</v>
      </c>
      <c r="B13" s="207" t="s">
        <v>893</v>
      </c>
      <c r="C13" s="207">
        <v>11</v>
      </c>
      <c r="D13" s="208" t="s">
        <v>864</v>
      </c>
      <c r="E13" s="208">
        <v>11</v>
      </c>
      <c r="F13" s="209" t="s">
        <v>864</v>
      </c>
      <c r="G13" s="207" t="s">
        <v>67</v>
      </c>
      <c r="H13" s="207" t="s">
        <v>8</v>
      </c>
      <c r="I13" s="207" t="s">
        <v>710</v>
      </c>
      <c r="J13" s="210">
        <v>11</v>
      </c>
      <c r="K13" s="211">
        <v>2.1261574074074075E-2</v>
      </c>
      <c r="L13" s="211">
        <v>1.4174382716049384E-3</v>
      </c>
      <c r="M13" s="211">
        <v>3.5879629629629635E-4</v>
      </c>
      <c r="N13" s="210">
        <v>13</v>
      </c>
      <c r="O13" s="211">
        <v>5.1469907407407402E-2</v>
      </c>
      <c r="P13" s="212">
        <v>35.619518776703401</v>
      </c>
      <c r="Q13" s="211">
        <v>3.9351851851851852E-4</v>
      </c>
      <c r="R13" s="210">
        <v>22</v>
      </c>
      <c r="S13" s="211">
        <v>3.2152777777777773E-2</v>
      </c>
      <c r="T13" s="211">
        <v>3.0916132478632473E-3</v>
      </c>
      <c r="U13" s="213">
        <v>0.10567129629629629</v>
      </c>
      <c r="V13" s="111">
        <f t="shared" si="0"/>
        <v>899</v>
      </c>
      <c r="W13" s="227"/>
      <c r="X13" s="227" t="str">
        <f t="shared" si="1"/>
        <v>Vytautas Vaičiulis</v>
      </c>
    </row>
    <row r="14" spans="1:24" x14ac:dyDescent="0.25">
      <c r="A14" s="207" t="s">
        <v>885</v>
      </c>
      <c r="B14" s="207" t="s">
        <v>886</v>
      </c>
      <c r="C14" s="207">
        <v>12</v>
      </c>
      <c r="D14" s="208" t="s">
        <v>864</v>
      </c>
      <c r="E14" s="208">
        <v>12</v>
      </c>
      <c r="F14" s="209" t="s">
        <v>864</v>
      </c>
      <c r="G14" s="207" t="s">
        <v>67</v>
      </c>
      <c r="H14" s="207" t="s">
        <v>106</v>
      </c>
      <c r="I14" s="207" t="s">
        <v>887</v>
      </c>
      <c r="J14" s="210">
        <v>68</v>
      </c>
      <c r="K14" s="211">
        <v>2.7442129629629632E-2</v>
      </c>
      <c r="L14" s="211">
        <v>1.8294753086419754E-3</v>
      </c>
      <c r="M14" s="211">
        <v>5.6712962962962956E-4</v>
      </c>
      <c r="N14" s="210">
        <v>7</v>
      </c>
      <c r="O14" s="211">
        <v>4.9594907407407407E-2</v>
      </c>
      <c r="P14" s="212">
        <v>36.96616102683781</v>
      </c>
      <c r="Q14" s="211">
        <v>4.8611111111111104E-4</v>
      </c>
      <c r="R14" s="210">
        <v>8</v>
      </c>
      <c r="S14" s="211">
        <v>2.9270833333333333E-2</v>
      </c>
      <c r="T14" s="211">
        <v>2.8145032051282051E-3</v>
      </c>
      <c r="U14" s="213">
        <v>0.10738425925925926</v>
      </c>
      <c r="V14" s="111">
        <f t="shared" si="0"/>
        <v>885</v>
      </c>
      <c r="W14" s="227"/>
      <c r="X14" s="227" t="str">
        <f t="shared" si="1"/>
        <v>Donatas Stulgys</v>
      </c>
    </row>
    <row r="15" spans="1:24" x14ac:dyDescent="0.25">
      <c r="A15" s="207" t="s">
        <v>919</v>
      </c>
      <c r="B15" s="207" t="s">
        <v>920</v>
      </c>
      <c r="C15" s="207">
        <v>13</v>
      </c>
      <c r="D15" s="208" t="s">
        <v>864</v>
      </c>
      <c r="E15" s="208">
        <v>13</v>
      </c>
      <c r="F15" s="209" t="s">
        <v>864</v>
      </c>
      <c r="G15" s="207" t="s">
        <v>67</v>
      </c>
      <c r="H15" s="207" t="s">
        <v>8</v>
      </c>
      <c r="I15" s="207" t="s">
        <v>875</v>
      </c>
      <c r="J15" s="210">
        <v>19</v>
      </c>
      <c r="K15" s="211">
        <v>2.2442129629629631E-2</v>
      </c>
      <c r="L15" s="211">
        <v>1.4961419753086421E-3</v>
      </c>
      <c r="M15" s="211">
        <v>6.5972222222222213E-4</v>
      </c>
      <c r="N15" s="210">
        <v>18</v>
      </c>
      <c r="O15" s="211">
        <v>5.2141203703703703E-2</v>
      </c>
      <c r="P15" s="212">
        <v>35.160932297447282</v>
      </c>
      <c r="Q15" s="211">
        <v>4.3981481481481481E-4</v>
      </c>
      <c r="R15" s="210">
        <v>24</v>
      </c>
      <c r="S15" s="211">
        <v>3.2187500000000001E-2</v>
      </c>
      <c r="T15" s="211">
        <v>3.0949519230769229E-3</v>
      </c>
      <c r="U15" s="213">
        <v>0.10790509259259258</v>
      </c>
      <c r="V15" s="111">
        <f t="shared" si="0"/>
        <v>880</v>
      </c>
      <c r="W15" s="227"/>
      <c r="X15" s="227" t="str">
        <f t="shared" si="1"/>
        <v>Povilas Kvajauskas</v>
      </c>
    </row>
    <row r="16" spans="1:24" x14ac:dyDescent="0.25">
      <c r="A16" s="207" t="s">
        <v>1079</v>
      </c>
      <c r="B16" s="207" t="s">
        <v>1599</v>
      </c>
      <c r="C16" s="207">
        <v>14</v>
      </c>
      <c r="D16" s="208" t="s">
        <v>864</v>
      </c>
      <c r="E16" s="208">
        <v>14</v>
      </c>
      <c r="F16" s="209" t="s">
        <v>864</v>
      </c>
      <c r="G16" s="207" t="s">
        <v>67</v>
      </c>
      <c r="H16" s="207" t="s">
        <v>8</v>
      </c>
      <c r="I16" s="207" t="s">
        <v>875</v>
      </c>
      <c r="J16" s="210">
        <v>54</v>
      </c>
      <c r="K16" s="211">
        <v>2.5763888888888892E-2</v>
      </c>
      <c r="L16" s="211">
        <v>1.7175925925925928E-3</v>
      </c>
      <c r="M16" s="211">
        <v>9.0277777777777784E-4</v>
      </c>
      <c r="N16" s="210">
        <v>4</v>
      </c>
      <c r="O16" s="211">
        <v>4.8564814814814818E-2</v>
      </c>
      <c r="P16" s="212">
        <v>37.750238322211629</v>
      </c>
      <c r="Q16" s="211">
        <v>4.8611111111111104E-4</v>
      </c>
      <c r="R16" s="210">
        <v>23</v>
      </c>
      <c r="S16" s="211">
        <v>3.2164351851851854E-2</v>
      </c>
      <c r="T16" s="211">
        <v>3.0927261396011397E-3</v>
      </c>
      <c r="U16" s="213">
        <v>0.10790509259259258</v>
      </c>
      <c r="V16" s="111">
        <f t="shared" si="0"/>
        <v>880</v>
      </c>
      <c r="W16" s="227"/>
      <c r="X16" s="227" t="str">
        <f t="shared" si="1"/>
        <v>Mindaugas Rudys</v>
      </c>
    </row>
    <row r="17" spans="1:24" x14ac:dyDescent="0.25">
      <c r="A17" s="207" t="s">
        <v>903</v>
      </c>
      <c r="B17" s="207" t="s">
        <v>941</v>
      </c>
      <c r="C17" s="207">
        <v>15</v>
      </c>
      <c r="D17" s="208" t="s">
        <v>864</v>
      </c>
      <c r="E17" s="208">
        <v>15</v>
      </c>
      <c r="F17" s="209" t="s">
        <v>864</v>
      </c>
      <c r="G17" s="207" t="s">
        <v>67</v>
      </c>
      <c r="H17" s="207" t="s">
        <v>17</v>
      </c>
      <c r="I17" s="207" t="s">
        <v>898</v>
      </c>
      <c r="J17" s="210">
        <v>15</v>
      </c>
      <c r="K17" s="211">
        <v>2.1828703703703701E-2</v>
      </c>
      <c r="L17" s="211">
        <v>1.4552469135802467E-3</v>
      </c>
      <c r="M17" s="211">
        <v>7.5231481481481471E-4</v>
      </c>
      <c r="N17" s="210">
        <v>29</v>
      </c>
      <c r="O17" s="211">
        <v>5.4363425925925933E-2</v>
      </c>
      <c r="P17" s="212">
        <v>33.723653395784538</v>
      </c>
      <c r="Q17" s="211">
        <v>7.0601851851851847E-4</v>
      </c>
      <c r="R17" s="210">
        <v>12</v>
      </c>
      <c r="S17" s="211">
        <v>3.0763888888888886E-2</v>
      </c>
      <c r="T17" s="211">
        <v>2.9580662393162388E-3</v>
      </c>
      <c r="U17" s="213">
        <v>0.10843750000000001</v>
      </c>
      <c r="V17" s="111">
        <f t="shared" si="0"/>
        <v>876</v>
      </c>
      <c r="W17" s="227"/>
      <c r="X17" s="227" t="str">
        <f t="shared" si="1"/>
        <v>Domas Skeiverys</v>
      </c>
    </row>
    <row r="18" spans="1:24" x14ac:dyDescent="0.25">
      <c r="A18" s="207" t="s">
        <v>911</v>
      </c>
      <c r="B18" s="207" t="s">
        <v>912</v>
      </c>
      <c r="C18" s="207">
        <v>16</v>
      </c>
      <c r="D18" s="208" t="s">
        <v>864</v>
      </c>
      <c r="E18" s="208">
        <v>16</v>
      </c>
      <c r="F18" s="209" t="s">
        <v>864</v>
      </c>
      <c r="G18" s="207" t="s">
        <v>67</v>
      </c>
      <c r="H18" s="207" t="s">
        <v>8</v>
      </c>
      <c r="I18" s="207" t="s">
        <v>710</v>
      </c>
      <c r="J18" s="210">
        <v>21</v>
      </c>
      <c r="K18" s="211">
        <v>2.297453703703704E-2</v>
      </c>
      <c r="L18" s="211">
        <v>1.531635802469136E-3</v>
      </c>
      <c r="M18" s="211">
        <v>1.1689814814814816E-3</v>
      </c>
      <c r="N18" s="210">
        <v>19</v>
      </c>
      <c r="O18" s="211">
        <v>5.2280092592592593E-2</v>
      </c>
      <c r="P18" s="212">
        <v>35.067522692052243</v>
      </c>
      <c r="Q18" s="211">
        <v>4.7453703703703704E-4</v>
      </c>
      <c r="R18" s="210">
        <v>18</v>
      </c>
      <c r="S18" s="211">
        <v>3.170138888888889E-2</v>
      </c>
      <c r="T18" s="211">
        <v>3.0482104700854701E-3</v>
      </c>
      <c r="U18" s="213">
        <v>0.10862268518518518</v>
      </c>
      <c r="V18" s="111">
        <f t="shared" si="0"/>
        <v>875</v>
      </c>
      <c r="W18" s="227"/>
      <c r="X18" s="227" t="str">
        <f t="shared" si="1"/>
        <v>Aleksej Kaminskij</v>
      </c>
    </row>
    <row r="19" spans="1:24" x14ac:dyDescent="0.25">
      <c r="A19" s="207" t="s">
        <v>934</v>
      </c>
      <c r="B19" s="207" t="s">
        <v>935</v>
      </c>
      <c r="C19" s="207">
        <v>17</v>
      </c>
      <c r="D19" s="208">
        <v>2</v>
      </c>
      <c r="E19" s="208">
        <v>17</v>
      </c>
      <c r="F19" s="209" t="s">
        <v>889</v>
      </c>
      <c r="G19" s="207" t="s">
        <v>67</v>
      </c>
      <c r="H19" s="207" t="s">
        <v>921</v>
      </c>
      <c r="I19" s="207" t="s">
        <v>112</v>
      </c>
      <c r="J19" s="210">
        <v>37</v>
      </c>
      <c r="K19" s="211">
        <v>2.4606481481481479E-2</v>
      </c>
      <c r="L19" s="211">
        <v>1.6404320987654321E-3</v>
      </c>
      <c r="M19" s="211">
        <v>1.0185185185185186E-3</v>
      </c>
      <c r="N19" s="210">
        <v>16</v>
      </c>
      <c r="O19" s="211">
        <v>5.1782407407407409E-2</v>
      </c>
      <c r="P19" s="212">
        <v>35.404559678140366</v>
      </c>
      <c r="Q19" s="211">
        <v>1.0300925925925926E-3</v>
      </c>
      <c r="R19" s="210">
        <v>15</v>
      </c>
      <c r="S19" s="211">
        <v>3.1041666666666665E-2</v>
      </c>
      <c r="T19" s="211">
        <v>2.9847756410256408E-3</v>
      </c>
      <c r="U19" s="213">
        <v>0.10950231481481482</v>
      </c>
      <c r="V19" s="111">
        <f t="shared" si="0"/>
        <v>868</v>
      </c>
      <c r="W19" s="227"/>
      <c r="X19" s="227" t="str">
        <f t="shared" si="1"/>
        <v>Evaldas Morkūnas</v>
      </c>
    </row>
    <row r="20" spans="1:24" x14ac:dyDescent="0.25">
      <c r="A20" s="207" t="s">
        <v>2192</v>
      </c>
      <c r="B20" s="207" t="s">
        <v>2193</v>
      </c>
      <c r="C20" s="207">
        <v>18</v>
      </c>
      <c r="D20" s="208">
        <v>3</v>
      </c>
      <c r="E20" s="208">
        <v>18</v>
      </c>
      <c r="F20" s="209" t="s">
        <v>889</v>
      </c>
      <c r="G20" s="207" t="s">
        <v>67</v>
      </c>
      <c r="H20" s="207" t="s">
        <v>2194</v>
      </c>
      <c r="I20" s="207" t="s">
        <v>864</v>
      </c>
      <c r="J20" s="210">
        <v>47</v>
      </c>
      <c r="K20" s="211">
        <v>2.5497685185185189E-2</v>
      </c>
      <c r="L20" s="211">
        <v>1.6998456790123459E-3</v>
      </c>
      <c r="M20" s="211">
        <v>3.2407407407407406E-4</v>
      </c>
      <c r="N20" s="210">
        <v>15</v>
      </c>
      <c r="O20" s="211">
        <v>5.1712962962962961E-2</v>
      </c>
      <c r="P20" s="212">
        <v>35.452103849597137</v>
      </c>
      <c r="Q20" s="211">
        <v>4.0509259259259258E-4</v>
      </c>
      <c r="R20" s="210">
        <v>20</v>
      </c>
      <c r="S20" s="211">
        <v>3.184027777777778E-2</v>
      </c>
      <c r="T20" s="211">
        <v>3.0615651709401709E-3</v>
      </c>
      <c r="U20" s="213">
        <v>0.10981481481481481</v>
      </c>
      <c r="V20" s="111">
        <f t="shared" si="0"/>
        <v>865</v>
      </c>
      <c r="W20" s="227"/>
      <c r="X20" s="227" t="str">
        <f t="shared" si="1"/>
        <v>Ramūnas Mačius</v>
      </c>
    </row>
    <row r="21" spans="1:24" x14ac:dyDescent="0.25">
      <c r="A21" s="207" t="s">
        <v>966</v>
      </c>
      <c r="B21" s="207" t="s">
        <v>1615</v>
      </c>
      <c r="C21" s="207">
        <v>19</v>
      </c>
      <c r="D21" s="208" t="s">
        <v>864</v>
      </c>
      <c r="E21" s="208">
        <v>19</v>
      </c>
      <c r="F21" s="209" t="s">
        <v>864</v>
      </c>
      <c r="G21" s="207" t="s">
        <v>67</v>
      </c>
      <c r="H21" s="207" t="s">
        <v>17</v>
      </c>
      <c r="I21" s="207" t="s">
        <v>710</v>
      </c>
      <c r="J21" s="210">
        <v>16</v>
      </c>
      <c r="K21" s="211">
        <v>2.1851851851851848E-2</v>
      </c>
      <c r="L21" s="211">
        <v>1.4567901234567898E-3</v>
      </c>
      <c r="M21" s="211">
        <v>6.018518518518519E-4</v>
      </c>
      <c r="N21" s="210">
        <v>43</v>
      </c>
      <c r="O21" s="211">
        <v>5.6076388888888884E-2</v>
      </c>
      <c r="P21" s="212">
        <v>32.693498452012385</v>
      </c>
      <c r="Q21" s="211">
        <v>5.6712962962962956E-4</v>
      </c>
      <c r="R21" s="210">
        <v>19</v>
      </c>
      <c r="S21" s="211">
        <v>3.1712962962962964E-2</v>
      </c>
      <c r="T21" s="211">
        <v>3.0493233618233617E-3</v>
      </c>
      <c r="U21" s="213">
        <v>0.11084490740740742</v>
      </c>
      <c r="V21" s="111">
        <f t="shared" si="0"/>
        <v>857</v>
      </c>
      <c r="W21" s="227"/>
      <c r="X21" s="227" t="str">
        <f t="shared" si="1"/>
        <v>Darius Masionis</v>
      </c>
    </row>
    <row r="22" spans="1:24" x14ac:dyDescent="0.25">
      <c r="A22" s="207" t="s">
        <v>932</v>
      </c>
      <c r="B22" s="207" t="s">
        <v>933</v>
      </c>
      <c r="C22" s="207">
        <v>20</v>
      </c>
      <c r="D22" s="208" t="s">
        <v>864</v>
      </c>
      <c r="E22" s="208">
        <v>20</v>
      </c>
      <c r="F22" s="209" t="s">
        <v>864</v>
      </c>
      <c r="G22" s="207" t="s">
        <v>67</v>
      </c>
      <c r="H22" s="207" t="s">
        <v>78</v>
      </c>
      <c r="I22" s="207" t="s">
        <v>710</v>
      </c>
      <c r="J22" s="210">
        <v>26</v>
      </c>
      <c r="K22" s="211">
        <v>2.3703703703703703E-2</v>
      </c>
      <c r="L22" s="211">
        <v>1.580246913580247E-3</v>
      </c>
      <c r="M22" s="211">
        <v>6.8287037037037025E-4</v>
      </c>
      <c r="N22" s="210">
        <v>33</v>
      </c>
      <c r="O22" s="211">
        <v>5.4745370370370368E-2</v>
      </c>
      <c r="P22" s="212">
        <v>33.488372093023258</v>
      </c>
      <c r="Q22" s="211">
        <v>5.0925925925925921E-4</v>
      </c>
      <c r="R22" s="210">
        <v>25</v>
      </c>
      <c r="S22" s="211">
        <v>3.2719907407407406E-2</v>
      </c>
      <c r="T22" s="211">
        <v>3.146144943019943E-3</v>
      </c>
      <c r="U22" s="213">
        <v>0.11238425925925927</v>
      </c>
      <c r="V22" s="111">
        <f t="shared" si="0"/>
        <v>845</v>
      </c>
      <c r="W22" s="227"/>
      <c r="X22" s="227" t="str">
        <f t="shared" si="1"/>
        <v>Arvydas Čiužas</v>
      </c>
    </row>
    <row r="23" spans="1:24" x14ac:dyDescent="0.25">
      <c r="A23" s="207" t="s">
        <v>906</v>
      </c>
      <c r="B23" s="207" t="s">
        <v>907</v>
      </c>
      <c r="C23" s="207">
        <v>21</v>
      </c>
      <c r="D23" s="208" t="s">
        <v>864</v>
      </c>
      <c r="E23" s="208">
        <v>21</v>
      </c>
      <c r="F23" s="209" t="s">
        <v>864</v>
      </c>
      <c r="G23" s="207" t="s">
        <v>67</v>
      </c>
      <c r="H23" s="207" t="s">
        <v>908</v>
      </c>
      <c r="I23" s="207" t="s">
        <v>710</v>
      </c>
      <c r="J23" s="210">
        <v>20</v>
      </c>
      <c r="K23" s="211">
        <v>2.2881944444444444E-2</v>
      </c>
      <c r="L23" s="211">
        <v>1.5254629629629628E-3</v>
      </c>
      <c r="M23" s="211">
        <v>1.1574074074074073E-3</v>
      </c>
      <c r="N23" s="210">
        <v>47</v>
      </c>
      <c r="O23" s="211">
        <v>5.6539351851851855E-2</v>
      </c>
      <c r="P23" s="212">
        <v>32.425793244626405</v>
      </c>
      <c r="Q23" s="211">
        <v>4.8611111111111104E-4</v>
      </c>
      <c r="R23" s="210">
        <v>17</v>
      </c>
      <c r="S23" s="211">
        <v>3.1296296296296301E-2</v>
      </c>
      <c r="T23" s="211">
        <v>3.0092592592592597E-3</v>
      </c>
      <c r="U23" s="213">
        <v>0.11239583333333332</v>
      </c>
      <c r="V23" s="111">
        <f t="shared" si="0"/>
        <v>845</v>
      </c>
      <c r="W23" s="227"/>
      <c r="X23" s="227" t="str">
        <f t="shared" si="1"/>
        <v>Marius Skučas</v>
      </c>
    </row>
    <row r="24" spans="1:24" x14ac:dyDescent="0.25">
      <c r="A24" s="207" t="s">
        <v>2195</v>
      </c>
      <c r="B24" s="207" t="s">
        <v>2196</v>
      </c>
      <c r="C24" s="207">
        <v>22</v>
      </c>
      <c r="D24" s="208" t="s">
        <v>864</v>
      </c>
      <c r="E24" s="208">
        <v>22</v>
      </c>
      <c r="F24" s="209" t="s">
        <v>864</v>
      </c>
      <c r="G24" s="207" t="s">
        <v>67</v>
      </c>
      <c r="H24" s="207" t="s">
        <v>8</v>
      </c>
      <c r="I24" s="207" t="s">
        <v>875</v>
      </c>
      <c r="J24" s="210">
        <v>22</v>
      </c>
      <c r="K24" s="211">
        <v>2.3067129629629632E-2</v>
      </c>
      <c r="L24" s="211">
        <v>1.537808641975309E-3</v>
      </c>
      <c r="M24" s="211">
        <v>1.0648148148148147E-3</v>
      </c>
      <c r="N24" s="210">
        <v>21</v>
      </c>
      <c r="O24" s="211">
        <v>5.2766203703703697E-2</v>
      </c>
      <c r="P24" s="212">
        <v>34.74446150471595</v>
      </c>
      <c r="Q24" s="211">
        <v>5.0925925925925921E-4</v>
      </c>
      <c r="R24" s="210">
        <v>42</v>
      </c>
      <c r="S24" s="211">
        <v>3.5462962962962967E-2</v>
      </c>
      <c r="T24" s="211">
        <v>3.4099002849002852E-3</v>
      </c>
      <c r="U24" s="213">
        <v>0.11289351851851852</v>
      </c>
      <c r="V24" s="111">
        <f t="shared" si="0"/>
        <v>842</v>
      </c>
      <c r="W24" s="227"/>
      <c r="X24" s="227" t="str">
        <f t="shared" si="1"/>
        <v>TomasPetras Rupšys</v>
      </c>
    </row>
    <row r="25" spans="1:24" x14ac:dyDescent="0.25">
      <c r="A25" s="207" t="s">
        <v>966</v>
      </c>
      <c r="B25" s="207" t="s">
        <v>1050</v>
      </c>
      <c r="C25" s="207">
        <v>23</v>
      </c>
      <c r="D25" s="208">
        <v>4</v>
      </c>
      <c r="E25" s="208">
        <v>23</v>
      </c>
      <c r="F25" s="209" t="s">
        <v>889</v>
      </c>
      <c r="G25" s="207" t="s">
        <v>67</v>
      </c>
      <c r="H25" s="207" t="s">
        <v>8</v>
      </c>
      <c r="I25" s="207" t="s">
        <v>864</v>
      </c>
      <c r="J25" s="210">
        <v>31</v>
      </c>
      <c r="K25" s="211">
        <v>2.4131944444444445E-2</v>
      </c>
      <c r="L25" s="211">
        <v>1.6087962962962963E-3</v>
      </c>
      <c r="M25" s="211">
        <v>1.2268518518518518E-3</v>
      </c>
      <c r="N25" s="210">
        <v>14</v>
      </c>
      <c r="O25" s="211">
        <v>5.1527777777777777E-2</v>
      </c>
      <c r="P25" s="212">
        <v>35.579514824797847</v>
      </c>
      <c r="Q25" s="211">
        <v>7.5231481481481471E-4</v>
      </c>
      <c r="R25" s="210">
        <v>41</v>
      </c>
      <c r="S25" s="211">
        <v>3.5358796296296298E-2</v>
      </c>
      <c r="T25" s="211">
        <v>3.3998842592592592E-3</v>
      </c>
      <c r="U25" s="213">
        <v>0.11300925925925925</v>
      </c>
      <c r="V25" s="111">
        <f t="shared" si="0"/>
        <v>841</v>
      </c>
      <c r="W25" s="227"/>
      <c r="X25" s="227" t="str">
        <f t="shared" si="1"/>
        <v>Darius Tijūnonis</v>
      </c>
    </row>
    <row r="26" spans="1:24" x14ac:dyDescent="0.25">
      <c r="A26" s="207" t="s">
        <v>1605</v>
      </c>
      <c r="B26" s="207" t="s">
        <v>1606</v>
      </c>
      <c r="C26" s="207">
        <v>24</v>
      </c>
      <c r="D26" s="208">
        <v>5</v>
      </c>
      <c r="E26" s="208">
        <v>24</v>
      </c>
      <c r="F26" s="209" t="s">
        <v>889</v>
      </c>
      <c r="G26" s="207" t="s">
        <v>67</v>
      </c>
      <c r="H26" s="207" t="s">
        <v>8</v>
      </c>
      <c r="I26" s="207" t="s">
        <v>2197</v>
      </c>
      <c r="J26" s="210">
        <v>70</v>
      </c>
      <c r="K26" s="211">
        <v>2.7916666666666669E-2</v>
      </c>
      <c r="L26" s="211">
        <v>1.8611111111111113E-3</v>
      </c>
      <c r="M26" s="211">
        <v>6.5972222222222213E-4</v>
      </c>
      <c r="N26" s="210">
        <v>25</v>
      </c>
      <c r="O26" s="211">
        <v>5.392361111111111E-2</v>
      </c>
      <c r="P26" s="212">
        <v>33.99871216999356</v>
      </c>
      <c r="Q26" s="211">
        <v>6.9444444444444447E-4</v>
      </c>
      <c r="R26" s="210">
        <v>9</v>
      </c>
      <c r="S26" s="211">
        <v>3.0208333333333334E-2</v>
      </c>
      <c r="T26" s="211">
        <v>2.904647435897436E-3</v>
      </c>
      <c r="U26" s="213">
        <v>0.11343750000000001</v>
      </c>
      <c r="V26" s="111">
        <f t="shared" si="0"/>
        <v>837</v>
      </c>
      <c r="W26" s="227"/>
      <c r="X26" s="227" t="str">
        <f t="shared" si="1"/>
        <v>Vidas Staveckas</v>
      </c>
    </row>
    <row r="27" spans="1:24" x14ac:dyDescent="0.25">
      <c r="A27" s="207" t="s">
        <v>943</v>
      </c>
      <c r="B27" s="207" t="s">
        <v>944</v>
      </c>
      <c r="C27" s="207">
        <v>25</v>
      </c>
      <c r="D27" s="208">
        <v>6</v>
      </c>
      <c r="E27" s="208">
        <v>25</v>
      </c>
      <c r="F27" s="209" t="s">
        <v>889</v>
      </c>
      <c r="G27" s="207" t="s">
        <v>67</v>
      </c>
      <c r="H27" s="207" t="s">
        <v>8</v>
      </c>
      <c r="I27" s="207" t="s">
        <v>710</v>
      </c>
      <c r="J27" s="210">
        <v>38</v>
      </c>
      <c r="K27" s="211">
        <v>2.461805555555556E-2</v>
      </c>
      <c r="L27" s="211">
        <v>1.641203703703704E-3</v>
      </c>
      <c r="M27" s="211">
        <v>1.0879629629629629E-3</v>
      </c>
      <c r="N27" s="210">
        <v>24</v>
      </c>
      <c r="O27" s="211">
        <v>5.3865740740740742E-2</v>
      </c>
      <c r="P27" s="212">
        <v>34.03523850451225</v>
      </c>
      <c r="Q27" s="211">
        <v>7.175925925925927E-4</v>
      </c>
      <c r="R27" s="210">
        <v>29</v>
      </c>
      <c r="S27" s="211">
        <v>3.3437500000000002E-2</v>
      </c>
      <c r="T27" s="211">
        <v>3.2151442307692311E-3</v>
      </c>
      <c r="U27" s="213">
        <v>0.11375</v>
      </c>
      <c r="V27" s="111">
        <f t="shared" si="0"/>
        <v>835</v>
      </c>
      <c r="W27" s="227"/>
      <c r="X27" s="227" t="str">
        <f t="shared" si="1"/>
        <v>Andrej Vidinevič</v>
      </c>
    </row>
    <row r="28" spans="1:24" x14ac:dyDescent="0.25">
      <c r="A28" s="207" t="s">
        <v>1113</v>
      </c>
      <c r="B28" s="207" t="s">
        <v>1114</v>
      </c>
      <c r="C28" s="207">
        <v>26</v>
      </c>
      <c r="D28" s="208">
        <v>7</v>
      </c>
      <c r="E28" s="208">
        <v>26</v>
      </c>
      <c r="F28" s="209" t="s">
        <v>889</v>
      </c>
      <c r="G28" s="207" t="s">
        <v>67</v>
      </c>
      <c r="H28" s="207" t="s">
        <v>17</v>
      </c>
      <c r="I28" s="207" t="s">
        <v>931</v>
      </c>
      <c r="J28" s="210">
        <v>35</v>
      </c>
      <c r="K28" s="211">
        <v>2.4363425925925927E-2</v>
      </c>
      <c r="L28" s="211">
        <v>1.6242283950617287E-3</v>
      </c>
      <c r="M28" s="211">
        <v>5.0925925925925921E-4</v>
      </c>
      <c r="N28" s="210">
        <v>20</v>
      </c>
      <c r="O28" s="211">
        <v>5.2453703703703704E-2</v>
      </c>
      <c r="P28" s="212">
        <v>34.95145631067961</v>
      </c>
      <c r="Q28" s="211">
        <v>4.8611111111111104E-4</v>
      </c>
      <c r="R28" s="210">
        <v>49</v>
      </c>
      <c r="S28" s="211">
        <v>3.6377314814814814E-2</v>
      </c>
      <c r="T28" s="211">
        <v>3.4978187321937321E-3</v>
      </c>
      <c r="U28" s="213">
        <v>0.11421296296296296</v>
      </c>
      <c r="V28" s="111">
        <f t="shared" si="0"/>
        <v>832</v>
      </c>
      <c r="W28" s="227"/>
      <c r="X28" s="227" t="str">
        <f t="shared" si="1"/>
        <v>Nerijus Brazionis</v>
      </c>
    </row>
    <row r="29" spans="1:24" x14ac:dyDescent="0.25">
      <c r="A29" s="207" t="s">
        <v>969</v>
      </c>
      <c r="B29" s="207" t="s">
        <v>970</v>
      </c>
      <c r="C29" s="207">
        <v>27</v>
      </c>
      <c r="D29" s="208" t="s">
        <v>864</v>
      </c>
      <c r="E29" s="208">
        <v>1</v>
      </c>
      <c r="F29" s="209" t="s">
        <v>864</v>
      </c>
      <c r="G29" s="207" t="s">
        <v>71</v>
      </c>
      <c r="H29" s="207" t="s">
        <v>8</v>
      </c>
      <c r="I29" s="207" t="s">
        <v>865</v>
      </c>
      <c r="J29" s="210">
        <v>46</v>
      </c>
      <c r="K29" s="211">
        <v>2.5150462962962961E-2</v>
      </c>
      <c r="L29" s="211">
        <v>1.6766975308641972E-3</v>
      </c>
      <c r="M29" s="211">
        <v>5.2083333333333333E-4</v>
      </c>
      <c r="N29" s="210">
        <v>30</v>
      </c>
      <c r="O29" s="211">
        <v>5.4398148148148147E-2</v>
      </c>
      <c r="P29" s="212">
        <v>33.702127659574465</v>
      </c>
      <c r="Q29" s="211">
        <v>4.8611111111111104E-4</v>
      </c>
      <c r="R29" s="210">
        <v>30</v>
      </c>
      <c r="S29" s="211">
        <v>3.3680555555555554E-2</v>
      </c>
      <c r="T29" s="211">
        <v>3.238514957264957E-3</v>
      </c>
      <c r="U29" s="213">
        <v>0.11428240740740742</v>
      </c>
      <c r="V29" s="111">
        <f t="shared" si="0"/>
        <v>831</v>
      </c>
      <c r="W29" s="227"/>
      <c r="X29" s="227" t="str">
        <f t="shared" si="1"/>
        <v>Elena Šimaitienė</v>
      </c>
    </row>
    <row r="30" spans="1:24" x14ac:dyDescent="0.25">
      <c r="A30" s="207" t="s">
        <v>1616</v>
      </c>
      <c r="B30" s="207" t="s">
        <v>1617</v>
      </c>
      <c r="C30" s="207">
        <v>28</v>
      </c>
      <c r="D30" s="208" t="s">
        <v>864</v>
      </c>
      <c r="E30" s="208">
        <v>27</v>
      </c>
      <c r="F30" s="209" t="s">
        <v>864</v>
      </c>
      <c r="G30" s="207" t="s">
        <v>67</v>
      </c>
      <c r="H30" s="207" t="s">
        <v>864</v>
      </c>
      <c r="I30" s="207" t="s">
        <v>864</v>
      </c>
      <c r="J30" s="210">
        <v>32</v>
      </c>
      <c r="K30" s="211">
        <v>2.4247685185185181E-2</v>
      </c>
      <c r="L30" s="211">
        <v>1.6165123456790122E-3</v>
      </c>
      <c r="M30" s="211">
        <v>6.4814814814814813E-4</v>
      </c>
      <c r="N30" s="210">
        <v>26</v>
      </c>
      <c r="O30" s="211">
        <v>5.395833333333333E-2</v>
      </c>
      <c r="P30" s="212">
        <v>33.97683397683398</v>
      </c>
      <c r="Q30" s="211">
        <v>7.291666666666667E-4</v>
      </c>
      <c r="R30" s="210">
        <v>37</v>
      </c>
      <c r="S30" s="211">
        <v>3.4942129629629635E-2</v>
      </c>
      <c r="T30" s="211">
        <v>3.3598201566951572E-3</v>
      </c>
      <c r="U30" s="213">
        <v>0.11456018518518518</v>
      </c>
      <c r="V30" s="111">
        <f t="shared" si="0"/>
        <v>829</v>
      </c>
      <c r="W30" s="227"/>
      <c r="X30" s="227" t="str">
        <f t="shared" si="1"/>
        <v>Matas Milius</v>
      </c>
    </row>
    <row r="31" spans="1:24" x14ac:dyDescent="0.25">
      <c r="A31" s="207" t="s">
        <v>1000</v>
      </c>
      <c r="B31" s="207" t="s">
        <v>1001</v>
      </c>
      <c r="C31" s="207">
        <v>29</v>
      </c>
      <c r="D31" s="208" t="s">
        <v>864</v>
      </c>
      <c r="E31" s="208">
        <v>28</v>
      </c>
      <c r="F31" s="209" t="s">
        <v>864</v>
      </c>
      <c r="G31" s="207" t="s">
        <v>67</v>
      </c>
      <c r="H31" s="207" t="s">
        <v>17</v>
      </c>
      <c r="I31" s="207" t="s">
        <v>710</v>
      </c>
      <c r="J31" s="210">
        <v>27</v>
      </c>
      <c r="K31" s="211">
        <v>2.372685185185185E-2</v>
      </c>
      <c r="L31" s="211">
        <v>1.5817901234567897E-3</v>
      </c>
      <c r="M31" s="211">
        <v>7.9861111111111105E-4</v>
      </c>
      <c r="N31" s="210">
        <v>37</v>
      </c>
      <c r="O31" s="211">
        <v>5.5347222222222221E-2</v>
      </c>
      <c r="P31" s="212">
        <v>33.12421580928482</v>
      </c>
      <c r="Q31" s="211">
        <v>6.5972222222222213E-4</v>
      </c>
      <c r="R31" s="210">
        <v>32</v>
      </c>
      <c r="S31" s="211">
        <v>3.4027777777777775E-2</v>
      </c>
      <c r="T31" s="211">
        <v>3.2719017094017091E-3</v>
      </c>
      <c r="U31" s="213">
        <v>0.11459490740740741</v>
      </c>
      <c r="V31" s="111">
        <f t="shared" si="0"/>
        <v>829</v>
      </c>
      <c r="W31" s="227"/>
      <c r="X31" s="227" t="str">
        <f t="shared" si="1"/>
        <v>Tadas Šlentneris</v>
      </c>
    </row>
    <row r="32" spans="1:24" x14ac:dyDescent="0.25">
      <c r="A32" s="207" t="s">
        <v>902</v>
      </c>
      <c r="B32" s="207" t="s">
        <v>1277</v>
      </c>
      <c r="C32" s="207">
        <v>30</v>
      </c>
      <c r="D32" s="208" t="s">
        <v>864</v>
      </c>
      <c r="E32" s="208">
        <v>2</v>
      </c>
      <c r="F32" s="209" t="s">
        <v>864</v>
      </c>
      <c r="G32" s="207" t="s">
        <v>71</v>
      </c>
      <c r="H32" s="207" t="s">
        <v>8</v>
      </c>
      <c r="I32" s="207" t="s">
        <v>710</v>
      </c>
      <c r="J32" s="210">
        <v>9</v>
      </c>
      <c r="K32" s="211">
        <v>2.0925925925925928E-2</v>
      </c>
      <c r="L32" s="211">
        <v>1.3950617283950619E-3</v>
      </c>
      <c r="M32" s="211">
        <v>5.5555555555555556E-4</v>
      </c>
      <c r="N32" s="210">
        <v>66</v>
      </c>
      <c r="O32" s="211">
        <v>5.8831018518518519E-2</v>
      </c>
      <c r="P32" s="212">
        <v>31.162699193389731</v>
      </c>
      <c r="Q32" s="211">
        <v>4.9768518518518521E-4</v>
      </c>
      <c r="R32" s="210">
        <v>33</v>
      </c>
      <c r="S32" s="211">
        <v>3.4074074074074076E-2</v>
      </c>
      <c r="T32" s="211">
        <v>3.2763532763532763E-3</v>
      </c>
      <c r="U32" s="213">
        <v>0.1149074074074074</v>
      </c>
      <c r="V32" s="111">
        <f t="shared" si="0"/>
        <v>827</v>
      </c>
      <c r="W32" s="227"/>
      <c r="X32" s="227" t="str">
        <f t="shared" si="1"/>
        <v>Inga Paplauskė</v>
      </c>
    </row>
    <row r="33" spans="1:24" x14ac:dyDescent="0.25">
      <c r="A33" s="207" t="s">
        <v>1079</v>
      </c>
      <c r="B33" s="207" t="s">
        <v>1080</v>
      </c>
      <c r="C33" s="207">
        <v>31</v>
      </c>
      <c r="D33" s="208" t="s">
        <v>864</v>
      </c>
      <c r="E33" s="208">
        <v>29</v>
      </c>
      <c r="F33" s="209" t="s">
        <v>864</v>
      </c>
      <c r="G33" s="207" t="s">
        <v>67</v>
      </c>
      <c r="H33" s="207" t="s">
        <v>8</v>
      </c>
      <c r="I33" s="207" t="s">
        <v>710</v>
      </c>
      <c r="J33" s="210">
        <v>66</v>
      </c>
      <c r="K33" s="211">
        <v>2.7407407407407408E-2</v>
      </c>
      <c r="L33" s="211">
        <v>1.8271604938271606E-3</v>
      </c>
      <c r="M33" s="211">
        <v>5.0925925925925921E-4</v>
      </c>
      <c r="N33" s="210">
        <v>40</v>
      </c>
      <c r="O33" s="211">
        <v>5.5925925925925928E-2</v>
      </c>
      <c r="P33" s="212">
        <v>32.781456953642383</v>
      </c>
      <c r="Q33" s="211">
        <v>7.0601851851851847E-4</v>
      </c>
      <c r="R33" s="210">
        <v>11</v>
      </c>
      <c r="S33" s="211">
        <v>3.0656550925925927E-2</v>
      </c>
      <c r="T33" s="211">
        <v>2.9477452813390314E-3</v>
      </c>
      <c r="U33" s="213">
        <v>0.11523148148148148</v>
      </c>
      <c r="V33" s="111">
        <f t="shared" si="0"/>
        <v>824</v>
      </c>
      <c r="W33" s="227"/>
      <c r="X33" s="227" t="str">
        <f t="shared" si="1"/>
        <v>Mindaugas Janulionis</v>
      </c>
    </row>
    <row r="34" spans="1:24" x14ac:dyDescent="0.25">
      <c r="A34" s="207" t="s">
        <v>1013</v>
      </c>
      <c r="B34" s="207" t="s">
        <v>1017</v>
      </c>
      <c r="C34" s="207">
        <v>32</v>
      </c>
      <c r="D34" s="208" t="s">
        <v>864</v>
      </c>
      <c r="E34" s="208">
        <v>30</v>
      </c>
      <c r="F34" s="209" t="s">
        <v>864</v>
      </c>
      <c r="G34" s="207" t="s">
        <v>67</v>
      </c>
      <c r="H34" s="207" t="s">
        <v>17</v>
      </c>
      <c r="I34" s="207" t="s">
        <v>864</v>
      </c>
      <c r="J34" s="210">
        <v>55</v>
      </c>
      <c r="K34" s="211">
        <v>2.5775462962962962E-2</v>
      </c>
      <c r="L34" s="211">
        <v>1.7183641975308641E-3</v>
      </c>
      <c r="M34" s="211">
        <v>3.8194444444444446E-4</v>
      </c>
      <c r="N34" s="210">
        <v>22</v>
      </c>
      <c r="O34" s="211">
        <v>5.3726851851851852E-2</v>
      </c>
      <c r="P34" s="212">
        <v>34.123222748815166</v>
      </c>
      <c r="Q34" s="211">
        <v>7.0601851851851847E-4</v>
      </c>
      <c r="R34" s="210">
        <v>39</v>
      </c>
      <c r="S34" s="211">
        <v>3.5034722222222224E-2</v>
      </c>
      <c r="T34" s="211">
        <v>3.3687232905982908E-3</v>
      </c>
      <c r="U34" s="213">
        <v>0.11563657407407407</v>
      </c>
      <c r="V34" s="111">
        <f t="shared" si="0"/>
        <v>822</v>
      </c>
      <c r="W34" s="227"/>
      <c r="X34" s="227" t="str">
        <f t="shared" si="1"/>
        <v>Mantas Pilipavičius</v>
      </c>
    </row>
    <row r="35" spans="1:24" x14ac:dyDescent="0.25">
      <c r="A35" s="207" t="s">
        <v>916</v>
      </c>
      <c r="B35" s="207" t="s">
        <v>917</v>
      </c>
      <c r="C35" s="207">
        <v>33</v>
      </c>
      <c r="D35" s="208">
        <v>1</v>
      </c>
      <c r="E35" s="208">
        <v>31</v>
      </c>
      <c r="F35" s="209" t="s">
        <v>901</v>
      </c>
      <c r="G35" s="207" t="s">
        <v>67</v>
      </c>
      <c r="H35" s="207" t="s">
        <v>17</v>
      </c>
      <c r="I35" s="207" t="s">
        <v>918</v>
      </c>
      <c r="J35" s="210">
        <v>14</v>
      </c>
      <c r="K35" s="211">
        <v>2.1574074074074075E-2</v>
      </c>
      <c r="L35" s="211">
        <v>1.4382716049382716E-3</v>
      </c>
      <c r="M35" s="211">
        <v>6.3657407407407402E-4</v>
      </c>
      <c r="N35" s="210">
        <v>23</v>
      </c>
      <c r="O35" s="211">
        <v>5.3854166666666668E-2</v>
      </c>
      <c r="P35" s="212">
        <v>34.042553191489361</v>
      </c>
      <c r="Q35" s="211">
        <v>9.6064814814814808E-4</v>
      </c>
      <c r="R35" s="210">
        <v>68</v>
      </c>
      <c r="S35" s="211">
        <v>3.8645833333333331E-2</v>
      </c>
      <c r="T35" s="211">
        <v>3.7159455128205126E-3</v>
      </c>
      <c r="U35" s="213">
        <v>0.11570601851851851</v>
      </c>
      <c r="V35" s="111">
        <f t="shared" si="0"/>
        <v>821</v>
      </c>
      <c r="W35" s="227"/>
      <c r="X35" s="227" t="str">
        <f t="shared" si="1"/>
        <v>Rasius Kerbedis</v>
      </c>
    </row>
    <row r="36" spans="1:24" x14ac:dyDescent="0.25">
      <c r="A36" s="207" t="s">
        <v>938</v>
      </c>
      <c r="B36" s="207" t="s">
        <v>956</v>
      </c>
      <c r="C36" s="207">
        <v>34</v>
      </c>
      <c r="D36" s="208" t="s">
        <v>864</v>
      </c>
      <c r="E36" s="208">
        <v>32</v>
      </c>
      <c r="F36" s="209" t="s">
        <v>864</v>
      </c>
      <c r="G36" s="207" t="s">
        <v>67</v>
      </c>
      <c r="H36" s="207" t="s">
        <v>17</v>
      </c>
      <c r="I36" s="207" t="s">
        <v>864</v>
      </c>
      <c r="J36" s="210">
        <v>28</v>
      </c>
      <c r="K36" s="211">
        <v>2.390046296296296E-2</v>
      </c>
      <c r="L36" s="211">
        <v>1.5933641975308642E-3</v>
      </c>
      <c r="M36" s="211">
        <v>6.7129629629629625E-4</v>
      </c>
      <c r="N36" s="210">
        <v>32</v>
      </c>
      <c r="O36" s="211">
        <v>5.4618055555555552E-2</v>
      </c>
      <c r="P36" s="212">
        <v>33.566433566433567</v>
      </c>
      <c r="Q36" s="211">
        <v>6.9444444444444447E-4</v>
      </c>
      <c r="R36" s="210">
        <v>44</v>
      </c>
      <c r="S36" s="211">
        <v>3.5914351851851857E-2</v>
      </c>
      <c r="T36" s="211">
        <v>3.4533030626780628E-3</v>
      </c>
      <c r="U36" s="213">
        <v>0.11583333333333333</v>
      </c>
      <c r="V36" s="111">
        <f t="shared" si="0"/>
        <v>820</v>
      </c>
      <c r="W36" s="227"/>
      <c r="X36" s="227" t="str">
        <f t="shared" si="1"/>
        <v>Rolandas Krušinskas</v>
      </c>
    </row>
    <row r="37" spans="1:24" x14ac:dyDescent="0.25">
      <c r="A37" s="207" t="s">
        <v>1279</v>
      </c>
      <c r="B37" s="207" t="s">
        <v>1280</v>
      </c>
      <c r="C37" s="207">
        <v>35</v>
      </c>
      <c r="D37" s="208">
        <v>8</v>
      </c>
      <c r="E37" s="208">
        <v>33</v>
      </c>
      <c r="F37" s="209" t="s">
        <v>889</v>
      </c>
      <c r="G37" s="207" t="s">
        <v>67</v>
      </c>
      <c r="H37" s="207" t="s">
        <v>8</v>
      </c>
      <c r="I37" s="207" t="s">
        <v>710</v>
      </c>
      <c r="J37" s="210">
        <v>40</v>
      </c>
      <c r="K37" s="211">
        <v>2.4710648148148148E-2</v>
      </c>
      <c r="L37" s="211">
        <v>1.6473765432098767E-3</v>
      </c>
      <c r="M37" s="211">
        <v>6.134259259259259E-4</v>
      </c>
      <c r="N37" s="210">
        <v>49</v>
      </c>
      <c r="O37" s="211">
        <v>5.7094907407407407E-2</v>
      </c>
      <c r="P37" s="212">
        <v>32.110277721467668</v>
      </c>
      <c r="Q37" s="211">
        <v>5.7870370370370378E-4</v>
      </c>
      <c r="R37" s="210">
        <v>27</v>
      </c>
      <c r="S37" s="211">
        <v>3.2986111111111112E-2</v>
      </c>
      <c r="T37" s="211">
        <v>3.171741452991453E-3</v>
      </c>
      <c r="U37" s="213">
        <v>0.11600694444444444</v>
      </c>
      <c r="V37" s="111">
        <f t="shared" si="0"/>
        <v>819</v>
      </c>
      <c r="W37" s="227"/>
      <c r="X37" s="227" t="str">
        <f t="shared" si="1"/>
        <v>Arūnas Maciulevičius</v>
      </c>
    </row>
    <row r="38" spans="1:24" x14ac:dyDescent="0.25">
      <c r="A38" s="207" t="s">
        <v>945</v>
      </c>
      <c r="B38" s="207" t="s">
        <v>946</v>
      </c>
      <c r="C38" s="207">
        <v>36</v>
      </c>
      <c r="D38" s="208" t="s">
        <v>864</v>
      </c>
      <c r="E38" s="208">
        <v>34</v>
      </c>
      <c r="F38" s="209" t="s">
        <v>864</v>
      </c>
      <c r="G38" s="207" t="s">
        <v>67</v>
      </c>
      <c r="H38" s="207" t="s">
        <v>17</v>
      </c>
      <c r="I38" s="207" t="s">
        <v>931</v>
      </c>
      <c r="J38" s="210">
        <v>57</v>
      </c>
      <c r="K38" s="211">
        <v>2.584490740740741E-2</v>
      </c>
      <c r="L38" s="211">
        <v>1.7229938271604939E-3</v>
      </c>
      <c r="M38" s="211">
        <v>5.0925925925925921E-4</v>
      </c>
      <c r="N38" s="210">
        <v>17</v>
      </c>
      <c r="O38" s="211">
        <v>5.1944444444444439E-2</v>
      </c>
      <c r="P38" s="212">
        <v>35.294117647058826</v>
      </c>
      <c r="Q38" s="211">
        <v>4.2824074074074075E-4</v>
      </c>
      <c r="R38" s="210">
        <v>56</v>
      </c>
      <c r="S38" s="211">
        <v>3.7291666666666667E-2</v>
      </c>
      <c r="T38" s="211">
        <v>3.5857371794871793E-3</v>
      </c>
      <c r="U38" s="213">
        <v>0.11605324074074075</v>
      </c>
      <c r="V38" s="111">
        <f t="shared" si="0"/>
        <v>819</v>
      </c>
      <c r="W38" s="227"/>
      <c r="X38" s="227" t="str">
        <f t="shared" si="1"/>
        <v>Kestutis Kaupas</v>
      </c>
    </row>
    <row r="39" spans="1:24" x14ac:dyDescent="0.25">
      <c r="A39" s="207" t="s">
        <v>963</v>
      </c>
      <c r="B39" s="207" t="s">
        <v>979</v>
      </c>
      <c r="C39" s="207">
        <v>37</v>
      </c>
      <c r="D39" s="208" t="s">
        <v>864</v>
      </c>
      <c r="E39" s="208">
        <v>35</v>
      </c>
      <c r="F39" s="209" t="s">
        <v>864</v>
      </c>
      <c r="G39" s="207" t="s">
        <v>67</v>
      </c>
      <c r="H39" s="207" t="s">
        <v>8</v>
      </c>
      <c r="I39" s="207" t="s">
        <v>980</v>
      </c>
      <c r="J39" s="210">
        <v>24</v>
      </c>
      <c r="K39" s="211">
        <v>2.3113425925925926E-2</v>
      </c>
      <c r="L39" s="211">
        <v>1.5408950617283952E-3</v>
      </c>
      <c r="M39" s="211">
        <v>1.25E-3</v>
      </c>
      <c r="N39" s="210">
        <v>45</v>
      </c>
      <c r="O39" s="211">
        <v>5.6307870370370362E-2</v>
      </c>
      <c r="P39" s="212">
        <v>32.559095580678317</v>
      </c>
      <c r="Q39" s="211">
        <v>7.5231481481481471E-4</v>
      </c>
      <c r="R39" s="210">
        <v>38</v>
      </c>
      <c r="S39" s="211">
        <v>3.4942129629629635E-2</v>
      </c>
      <c r="T39" s="211">
        <v>3.3598201566951572E-3</v>
      </c>
      <c r="U39" s="213">
        <v>0.11638888888888889</v>
      </c>
      <c r="V39" s="111">
        <f t="shared" si="0"/>
        <v>816</v>
      </c>
      <c r="W39" s="227"/>
      <c r="X39" s="227" t="str">
        <f t="shared" si="1"/>
        <v>Tomas Jonkus</v>
      </c>
    </row>
    <row r="40" spans="1:24" x14ac:dyDescent="0.25">
      <c r="A40" s="207" t="s">
        <v>1279</v>
      </c>
      <c r="B40" s="207" t="s">
        <v>1789</v>
      </c>
      <c r="C40" s="207">
        <v>38</v>
      </c>
      <c r="D40" s="208">
        <v>2</v>
      </c>
      <c r="E40" s="208">
        <v>36</v>
      </c>
      <c r="F40" s="209" t="s">
        <v>901</v>
      </c>
      <c r="G40" s="207" t="s">
        <v>67</v>
      </c>
      <c r="H40" s="207" t="s">
        <v>8</v>
      </c>
      <c r="I40" s="207" t="s">
        <v>864</v>
      </c>
      <c r="J40" s="210">
        <v>49</v>
      </c>
      <c r="K40" s="211">
        <v>2.5532407407407406E-2</v>
      </c>
      <c r="L40" s="211">
        <v>1.7021604938271602E-3</v>
      </c>
      <c r="M40" s="211">
        <v>1.0300925925925926E-3</v>
      </c>
      <c r="N40" s="210">
        <v>56</v>
      </c>
      <c r="O40" s="211">
        <v>5.7581018518518517E-2</v>
      </c>
      <c r="P40" s="212">
        <v>31.839195979899497</v>
      </c>
      <c r="Q40" s="211">
        <v>9.2592592592592585E-4</v>
      </c>
      <c r="R40" s="210">
        <v>21</v>
      </c>
      <c r="S40" s="211">
        <v>3.1898148148148148E-2</v>
      </c>
      <c r="T40" s="211">
        <v>3.0671296296296293E-3</v>
      </c>
      <c r="U40" s="213">
        <v>0.11699074074074074</v>
      </c>
      <c r="V40" s="111">
        <f t="shared" si="0"/>
        <v>812</v>
      </c>
      <c r="W40" s="227"/>
      <c r="X40" s="227" t="str">
        <f t="shared" si="1"/>
        <v>Arūnas Kumpis</v>
      </c>
    </row>
    <row r="41" spans="1:24" x14ac:dyDescent="0.25">
      <c r="A41" s="207" t="s">
        <v>913</v>
      </c>
      <c r="B41" s="207" t="s">
        <v>914</v>
      </c>
      <c r="C41" s="207">
        <v>39</v>
      </c>
      <c r="D41" s="208" t="s">
        <v>864</v>
      </c>
      <c r="E41" s="208">
        <v>37</v>
      </c>
      <c r="F41" s="209" t="s">
        <v>864</v>
      </c>
      <c r="G41" s="207" t="s">
        <v>67</v>
      </c>
      <c r="H41" s="207" t="s">
        <v>2198</v>
      </c>
      <c r="I41" s="207" t="s">
        <v>710</v>
      </c>
      <c r="J41" s="210">
        <v>25</v>
      </c>
      <c r="K41" s="211">
        <v>2.3206018518518515E-2</v>
      </c>
      <c r="L41" s="211">
        <v>1.5470679012345677E-3</v>
      </c>
      <c r="M41" s="211">
        <v>5.9027777777777778E-4</v>
      </c>
      <c r="N41" s="210">
        <v>39</v>
      </c>
      <c r="O41" s="211">
        <v>5.5474537037037037E-2</v>
      </c>
      <c r="P41" s="212">
        <v>33.048195284790317</v>
      </c>
      <c r="Q41" s="211">
        <v>8.3333333333333339E-4</v>
      </c>
      <c r="R41" s="210">
        <v>63</v>
      </c>
      <c r="S41" s="211">
        <v>3.771990740740741E-2</v>
      </c>
      <c r="T41" s="211">
        <v>3.6269141737891738E-3</v>
      </c>
      <c r="U41" s="213">
        <v>0.11785879629629629</v>
      </c>
      <c r="V41" s="111">
        <f t="shared" si="0"/>
        <v>806</v>
      </c>
      <c r="W41" s="227"/>
      <c r="X41" s="227" t="str">
        <f t="shared" si="1"/>
        <v>Vaidas Velutis</v>
      </c>
    </row>
    <row r="42" spans="1:24" x14ac:dyDescent="0.25">
      <c r="A42" s="207" t="s">
        <v>949</v>
      </c>
      <c r="B42" s="207" t="s">
        <v>950</v>
      </c>
      <c r="C42" s="207">
        <v>40</v>
      </c>
      <c r="D42" s="208">
        <v>3</v>
      </c>
      <c r="E42" s="208">
        <v>38</v>
      </c>
      <c r="F42" s="209" t="s">
        <v>901</v>
      </c>
      <c r="G42" s="207" t="s">
        <v>67</v>
      </c>
      <c r="H42" s="207" t="s">
        <v>17</v>
      </c>
      <c r="I42" s="207" t="s">
        <v>79</v>
      </c>
      <c r="J42" s="210">
        <v>52</v>
      </c>
      <c r="K42" s="211">
        <v>2.5659722222222223E-2</v>
      </c>
      <c r="L42" s="211">
        <v>1.710648148148148E-3</v>
      </c>
      <c r="M42" s="211">
        <v>6.018518518518519E-4</v>
      </c>
      <c r="N42" s="210">
        <v>34</v>
      </c>
      <c r="O42" s="211">
        <v>5.4895833333333331E-2</v>
      </c>
      <c r="P42" s="212">
        <v>33.396584440227706</v>
      </c>
      <c r="Q42" s="211">
        <v>6.3657407407407402E-4</v>
      </c>
      <c r="R42" s="210">
        <v>46</v>
      </c>
      <c r="S42" s="211">
        <v>3.6064814814814813E-2</v>
      </c>
      <c r="T42" s="211">
        <v>3.4677706552706548E-3</v>
      </c>
      <c r="U42" s="213">
        <v>0.11789351851851852</v>
      </c>
      <c r="V42" s="111">
        <f t="shared" si="0"/>
        <v>806</v>
      </c>
      <c r="W42" s="227"/>
      <c r="X42" s="227" t="str">
        <f t="shared" si="1"/>
        <v>Vygantas Vitkus</v>
      </c>
    </row>
    <row r="43" spans="1:24" x14ac:dyDescent="0.25">
      <c r="A43" s="207" t="s">
        <v>1011</v>
      </c>
      <c r="B43" s="207" t="s">
        <v>1618</v>
      </c>
      <c r="C43" s="207">
        <v>41</v>
      </c>
      <c r="D43" s="208">
        <v>4</v>
      </c>
      <c r="E43" s="208">
        <v>39</v>
      </c>
      <c r="F43" s="209" t="s">
        <v>901</v>
      </c>
      <c r="G43" s="207" t="s">
        <v>67</v>
      </c>
      <c r="H43" s="207" t="s">
        <v>8</v>
      </c>
      <c r="I43" s="207" t="s">
        <v>1619</v>
      </c>
      <c r="J43" s="210">
        <v>53</v>
      </c>
      <c r="K43" s="211">
        <v>2.5717592592592594E-2</v>
      </c>
      <c r="L43" s="211">
        <v>1.7145061728395064E-3</v>
      </c>
      <c r="M43" s="211">
        <v>5.9027777777777778E-4</v>
      </c>
      <c r="N43" s="210">
        <v>27</v>
      </c>
      <c r="O43" s="211">
        <v>5.4340277777777779E-2</v>
      </c>
      <c r="P43" s="212">
        <v>33.738019169329071</v>
      </c>
      <c r="Q43" s="211">
        <v>8.9120370370370362E-4</v>
      </c>
      <c r="R43" s="210">
        <v>48</v>
      </c>
      <c r="S43" s="211">
        <v>3.6331018518518519E-2</v>
      </c>
      <c r="T43" s="211">
        <v>3.4933671652421653E-3</v>
      </c>
      <c r="U43" s="213">
        <v>0.11790509259259259</v>
      </c>
      <c r="V43" s="111">
        <f t="shared" si="0"/>
        <v>806</v>
      </c>
      <c r="W43" s="227"/>
      <c r="X43" s="227" t="str">
        <f t="shared" si="1"/>
        <v>Dainius Miežys</v>
      </c>
    </row>
    <row r="44" spans="1:24" x14ac:dyDescent="0.25">
      <c r="A44" s="207" t="s">
        <v>974</v>
      </c>
      <c r="B44" s="207" t="s">
        <v>975</v>
      </c>
      <c r="C44" s="207">
        <v>42</v>
      </c>
      <c r="D44" s="208" t="s">
        <v>864</v>
      </c>
      <c r="E44" s="208">
        <v>40</v>
      </c>
      <c r="F44" s="209" t="s">
        <v>864</v>
      </c>
      <c r="G44" s="207" t="s">
        <v>67</v>
      </c>
      <c r="H44" s="207" t="s">
        <v>8</v>
      </c>
      <c r="I44" s="207" t="s">
        <v>864</v>
      </c>
      <c r="J44" s="210">
        <v>33</v>
      </c>
      <c r="K44" s="211">
        <v>2.4270833333333335E-2</v>
      </c>
      <c r="L44" s="211">
        <v>1.6180555555555557E-3</v>
      </c>
      <c r="M44" s="211">
        <v>9.2592592592592585E-4</v>
      </c>
      <c r="N44" s="210">
        <v>54</v>
      </c>
      <c r="O44" s="211">
        <v>5.7268518518518517E-2</v>
      </c>
      <c r="P44" s="212">
        <v>32.012934518997575</v>
      </c>
      <c r="Q44" s="211">
        <v>6.7129629629629625E-4</v>
      </c>
      <c r="R44" s="210">
        <v>40</v>
      </c>
      <c r="S44" s="211">
        <v>3.5081018518518518E-2</v>
      </c>
      <c r="T44" s="211">
        <v>3.3731748575498576E-3</v>
      </c>
      <c r="U44" s="213">
        <v>0.11824074074074074</v>
      </c>
      <c r="V44" s="111">
        <f t="shared" si="0"/>
        <v>803</v>
      </c>
      <c r="W44" s="227"/>
      <c r="X44" s="227" t="str">
        <f t="shared" si="1"/>
        <v>Mintautas Šukys</v>
      </c>
    </row>
    <row r="45" spans="1:24" x14ac:dyDescent="0.25">
      <c r="A45" s="207" t="s">
        <v>925</v>
      </c>
      <c r="B45" s="207" t="s">
        <v>1600</v>
      </c>
      <c r="C45" s="207">
        <v>43</v>
      </c>
      <c r="D45" s="208" t="s">
        <v>864</v>
      </c>
      <c r="E45" s="208">
        <v>41</v>
      </c>
      <c r="F45" s="209" t="s">
        <v>864</v>
      </c>
      <c r="G45" s="207" t="s">
        <v>67</v>
      </c>
      <c r="H45" s="207" t="s">
        <v>8</v>
      </c>
      <c r="I45" s="207" t="s">
        <v>1601</v>
      </c>
      <c r="J45" s="210">
        <v>77</v>
      </c>
      <c r="K45" s="211">
        <v>2.8981481481481483E-2</v>
      </c>
      <c r="L45" s="211">
        <v>1.9320987654320989E-3</v>
      </c>
      <c r="M45" s="211">
        <v>9.0277777777777784E-4</v>
      </c>
      <c r="N45" s="210">
        <v>57</v>
      </c>
      <c r="O45" s="211">
        <v>5.7743055555555554E-2</v>
      </c>
      <c r="P45" s="212">
        <v>31.7498496692724</v>
      </c>
      <c r="Q45" s="211">
        <v>7.7546296296296304E-4</v>
      </c>
      <c r="R45" s="210">
        <v>10</v>
      </c>
      <c r="S45" s="211">
        <v>3.037037037037037E-2</v>
      </c>
      <c r="T45" s="211">
        <v>2.92022792022792E-3</v>
      </c>
      <c r="U45" s="213">
        <v>0.11879629629629629</v>
      </c>
      <c r="V45" s="111">
        <f t="shared" si="0"/>
        <v>800</v>
      </c>
      <c r="W45" s="227"/>
      <c r="X45" s="227" t="str">
        <f t="shared" si="1"/>
        <v>Egidijus Buožys</v>
      </c>
    </row>
    <row r="46" spans="1:24" x14ac:dyDescent="0.25">
      <c r="A46" s="207" t="s">
        <v>1628</v>
      </c>
      <c r="B46" s="207" t="s">
        <v>1629</v>
      </c>
      <c r="C46" s="207">
        <v>44</v>
      </c>
      <c r="D46" s="208" t="s">
        <v>864</v>
      </c>
      <c r="E46" s="208">
        <v>3</v>
      </c>
      <c r="F46" s="209" t="s">
        <v>864</v>
      </c>
      <c r="G46" s="207" t="s">
        <v>71</v>
      </c>
      <c r="H46" s="207" t="s">
        <v>8</v>
      </c>
      <c r="I46" s="207" t="s">
        <v>710</v>
      </c>
      <c r="J46" s="210">
        <v>13</v>
      </c>
      <c r="K46" s="211">
        <v>2.1377314814814818E-2</v>
      </c>
      <c r="L46" s="211">
        <v>1.4251543209876545E-3</v>
      </c>
      <c r="M46" s="211">
        <v>6.9444444444444447E-4</v>
      </c>
      <c r="N46" s="210">
        <v>70</v>
      </c>
      <c r="O46" s="211">
        <v>5.9375000000000004E-2</v>
      </c>
      <c r="P46" s="212">
        <v>30.87719298245614</v>
      </c>
      <c r="Q46" s="211">
        <v>6.8287037037037025E-4</v>
      </c>
      <c r="R46" s="210">
        <v>57</v>
      </c>
      <c r="S46" s="211">
        <v>3.7303240740740741E-2</v>
      </c>
      <c r="T46" s="211">
        <v>3.5868500712250709E-3</v>
      </c>
      <c r="U46" s="213">
        <v>0.11944444444444445</v>
      </c>
      <c r="V46" s="111">
        <f t="shared" si="0"/>
        <v>795</v>
      </c>
      <c r="W46" s="227"/>
      <c r="X46" s="227" t="str">
        <f t="shared" si="1"/>
        <v>Ieva Urbonavičiūtė</v>
      </c>
    </row>
    <row r="47" spans="1:24" x14ac:dyDescent="0.25">
      <c r="A47" s="207" t="s">
        <v>1055</v>
      </c>
      <c r="B47" s="207" t="s">
        <v>1056</v>
      </c>
      <c r="C47" s="207">
        <v>45</v>
      </c>
      <c r="D47" s="208" t="s">
        <v>864</v>
      </c>
      <c r="E47" s="208">
        <v>42</v>
      </c>
      <c r="F47" s="209" t="s">
        <v>864</v>
      </c>
      <c r="G47" s="207" t="s">
        <v>67</v>
      </c>
      <c r="H47" s="207" t="s">
        <v>8</v>
      </c>
      <c r="I47" s="207" t="s">
        <v>924</v>
      </c>
      <c r="J47" s="210">
        <v>23</v>
      </c>
      <c r="K47" s="211">
        <v>2.3078703703703702E-2</v>
      </c>
      <c r="L47" s="211">
        <v>1.5385802469135802E-3</v>
      </c>
      <c r="M47" s="211">
        <v>6.5972222222222213E-4</v>
      </c>
      <c r="N47" s="210">
        <v>53</v>
      </c>
      <c r="O47" s="211">
        <v>5.7222222222222223E-2</v>
      </c>
      <c r="P47" s="212">
        <v>32.038834951456309</v>
      </c>
      <c r="Q47" s="211">
        <v>5.5555555555555556E-4</v>
      </c>
      <c r="R47" s="210">
        <v>65</v>
      </c>
      <c r="S47" s="211">
        <v>3.7974537037037036E-2</v>
      </c>
      <c r="T47" s="211">
        <v>3.6513977920227918E-3</v>
      </c>
      <c r="U47" s="213">
        <v>0.11952546296296296</v>
      </c>
      <c r="V47" s="111">
        <f t="shared" si="0"/>
        <v>795</v>
      </c>
      <c r="W47" s="227"/>
      <c r="X47" s="227" t="str">
        <f t="shared" si="1"/>
        <v>Vitalis Gricius</v>
      </c>
    </row>
    <row r="48" spans="1:24" x14ac:dyDescent="0.25">
      <c r="A48" s="207" t="s">
        <v>952</v>
      </c>
      <c r="B48" s="207" t="s">
        <v>953</v>
      </c>
      <c r="C48" s="207">
        <v>46</v>
      </c>
      <c r="D48" s="208">
        <v>9</v>
      </c>
      <c r="E48" s="208">
        <v>43</v>
      </c>
      <c r="F48" s="209" t="s">
        <v>889</v>
      </c>
      <c r="G48" s="207" t="s">
        <v>67</v>
      </c>
      <c r="H48" s="207" t="s">
        <v>8</v>
      </c>
      <c r="I48" s="207" t="s">
        <v>710</v>
      </c>
      <c r="J48" s="210">
        <v>41</v>
      </c>
      <c r="K48" s="211">
        <v>2.4895833333333336E-2</v>
      </c>
      <c r="L48" s="211">
        <v>1.6597222222222226E-3</v>
      </c>
      <c r="M48" s="211">
        <v>5.9027777777777778E-4</v>
      </c>
      <c r="N48" s="210">
        <v>28</v>
      </c>
      <c r="O48" s="211">
        <v>5.4351851851851853E-2</v>
      </c>
      <c r="P48" s="212">
        <v>33.730834752981259</v>
      </c>
      <c r="Q48" s="211">
        <v>6.2500000000000001E-4</v>
      </c>
      <c r="R48" s="210">
        <v>72</v>
      </c>
      <c r="S48" s="211">
        <v>3.9155092592592596E-2</v>
      </c>
      <c r="T48" s="211">
        <v>3.7649127492877495E-3</v>
      </c>
      <c r="U48" s="213">
        <v>0.11965277777777777</v>
      </c>
      <c r="V48" s="111">
        <f t="shared" si="0"/>
        <v>794</v>
      </c>
      <c r="W48" s="227"/>
      <c r="X48" s="227" t="str">
        <f t="shared" si="1"/>
        <v>Edvinas Paulauskas</v>
      </c>
    </row>
    <row r="49" spans="1:24" x14ac:dyDescent="0.25">
      <c r="A49" s="207" t="s">
        <v>971</v>
      </c>
      <c r="B49" s="207" t="s">
        <v>972</v>
      </c>
      <c r="C49" s="207">
        <v>47</v>
      </c>
      <c r="D49" s="208" t="s">
        <v>864</v>
      </c>
      <c r="E49" s="208">
        <v>44</v>
      </c>
      <c r="F49" s="209" t="s">
        <v>864</v>
      </c>
      <c r="G49" s="207" t="s">
        <v>67</v>
      </c>
      <c r="H49" s="207" t="s">
        <v>8</v>
      </c>
      <c r="I49" s="207" t="s">
        <v>973</v>
      </c>
      <c r="J49" s="210">
        <v>74</v>
      </c>
      <c r="K49" s="211">
        <v>2.855324074074074E-2</v>
      </c>
      <c r="L49" s="211">
        <v>1.9035493827160492E-3</v>
      </c>
      <c r="M49" s="211">
        <v>9.1435185185185185E-4</v>
      </c>
      <c r="N49" s="210">
        <v>36</v>
      </c>
      <c r="O49" s="211">
        <v>5.527777777777778E-2</v>
      </c>
      <c r="P49" s="212">
        <v>33.165829145728644</v>
      </c>
      <c r="Q49" s="211">
        <v>7.175925925925927E-4</v>
      </c>
      <c r="R49" s="210">
        <v>35</v>
      </c>
      <c r="S49" s="211">
        <v>3.4224537037037032E-2</v>
      </c>
      <c r="T49" s="211">
        <v>3.2908208689458682E-3</v>
      </c>
      <c r="U49" s="213">
        <v>0.11972222222222222</v>
      </c>
      <c r="V49" s="111">
        <f t="shared" si="0"/>
        <v>794</v>
      </c>
      <c r="W49" s="227"/>
      <c r="X49" s="227" t="str">
        <f t="shared" si="1"/>
        <v>Vitalijus Žilys</v>
      </c>
    </row>
    <row r="50" spans="1:24" x14ac:dyDescent="0.25">
      <c r="A50" s="207" t="s">
        <v>1022</v>
      </c>
      <c r="B50" s="207" t="s">
        <v>1820</v>
      </c>
      <c r="C50" s="207">
        <v>48</v>
      </c>
      <c r="D50" s="208" t="s">
        <v>864</v>
      </c>
      <c r="E50" s="208">
        <v>45</v>
      </c>
      <c r="F50" s="209" t="s">
        <v>864</v>
      </c>
      <c r="G50" s="207" t="s">
        <v>67</v>
      </c>
      <c r="H50" s="207" t="s">
        <v>17</v>
      </c>
      <c r="I50" s="207" t="s">
        <v>1821</v>
      </c>
      <c r="J50" s="210">
        <v>12</v>
      </c>
      <c r="K50" s="211">
        <v>2.1284722222222222E-2</v>
      </c>
      <c r="L50" s="211">
        <v>1.4189814814814816E-3</v>
      </c>
      <c r="M50" s="211">
        <v>1.0995370370370371E-3</v>
      </c>
      <c r="N50" s="210">
        <v>60</v>
      </c>
      <c r="O50" s="211">
        <v>5.8182870370370371E-2</v>
      </c>
      <c r="P50" s="212">
        <v>31.50984682713348</v>
      </c>
      <c r="Q50" s="211">
        <v>7.291666666666667E-4</v>
      </c>
      <c r="R50" s="210">
        <v>70</v>
      </c>
      <c r="S50" s="211">
        <v>3.8946759259259257E-2</v>
      </c>
      <c r="T50" s="211">
        <v>3.7448806980056979E-3</v>
      </c>
      <c r="U50" s="213">
        <v>0.12027777777777778</v>
      </c>
      <c r="V50" s="111">
        <f t="shared" si="0"/>
        <v>790</v>
      </c>
      <c r="W50" s="227"/>
      <c r="X50" s="227" t="str">
        <f t="shared" si="1"/>
        <v>Žilvinas Treinys</v>
      </c>
    </row>
    <row r="51" spans="1:24" x14ac:dyDescent="0.25">
      <c r="A51" s="207" t="s">
        <v>2199</v>
      </c>
      <c r="B51" s="207" t="s">
        <v>2200</v>
      </c>
      <c r="C51" s="207">
        <v>49</v>
      </c>
      <c r="D51" s="208" t="s">
        <v>864</v>
      </c>
      <c r="E51" s="208">
        <v>46</v>
      </c>
      <c r="F51" s="209" t="s">
        <v>864</v>
      </c>
      <c r="G51" s="207" t="s">
        <v>67</v>
      </c>
      <c r="H51" s="207" t="s">
        <v>8</v>
      </c>
      <c r="I51" s="207" t="s">
        <v>710</v>
      </c>
      <c r="J51" s="210">
        <v>61</v>
      </c>
      <c r="K51" s="211">
        <v>2.5972222222222219E-2</v>
      </c>
      <c r="L51" s="211">
        <v>1.7314814814814814E-3</v>
      </c>
      <c r="M51" s="211">
        <v>6.8287037037037025E-4</v>
      </c>
      <c r="N51" s="210">
        <v>38</v>
      </c>
      <c r="O51" s="211">
        <v>5.5358796296296288E-2</v>
      </c>
      <c r="P51" s="212">
        <v>33.117290403512442</v>
      </c>
      <c r="Q51" s="211">
        <v>5.9027777777777778E-4</v>
      </c>
      <c r="R51" s="210">
        <v>62</v>
      </c>
      <c r="S51" s="211">
        <v>3.770833333333333E-2</v>
      </c>
      <c r="T51" s="211">
        <v>3.6258012820512817E-3</v>
      </c>
      <c r="U51" s="213">
        <v>0.12033564814814814</v>
      </c>
      <c r="V51" s="111">
        <f t="shared" si="0"/>
        <v>789</v>
      </c>
      <c r="W51" s="227"/>
      <c r="X51" s="227" t="str">
        <f t="shared" si="1"/>
        <v>Simonas Paketūras</v>
      </c>
    </row>
    <row r="52" spans="1:24" x14ac:dyDescent="0.25">
      <c r="A52" s="207" t="s">
        <v>1179</v>
      </c>
      <c r="B52" s="207" t="s">
        <v>2201</v>
      </c>
      <c r="C52" s="207">
        <v>50</v>
      </c>
      <c r="D52" s="208" t="s">
        <v>864</v>
      </c>
      <c r="E52" s="208">
        <v>47</v>
      </c>
      <c r="F52" s="209" t="s">
        <v>864</v>
      </c>
      <c r="G52" s="207" t="s">
        <v>67</v>
      </c>
      <c r="H52" s="207" t="s">
        <v>8</v>
      </c>
      <c r="I52" s="207" t="s">
        <v>864</v>
      </c>
      <c r="J52" s="210">
        <v>59</v>
      </c>
      <c r="K52" s="211">
        <v>2.5879629629629627E-2</v>
      </c>
      <c r="L52" s="211">
        <v>1.7253086419753082E-3</v>
      </c>
      <c r="M52" s="211">
        <v>1.2847222222222223E-3</v>
      </c>
      <c r="N52" s="210">
        <v>65</v>
      </c>
      <c r="O52" s="211">
        <v>5.8645833333333335E-2</v>
      </c>
      <c r="P52" s="212">
        <v>31.261101243339255</v>
      </c>
      <c r="Q52" s="211">
        <v>7.0601851851851847E-4</v>
      </c>
      <c r="R52" s="210">
        <v>31</v>
      </c>
      <c r="S52" s="211">
        <v>3.380787037037037E-2</v>
      </c>
      <c r="T52" s="211">
        <v>3.2507567663817663E-3</v>
      </c>
      <c r="U52" s="213">
        <v>0.1203587962962963</v>
      </c>
      <c r="V52" s="111">
        <f t="shared" si="0"/>
        <v>789</v>
      </c>
      <c r="W52" s="227"/>
      <c r="X52" s="227" t="str">
        <f t="shared" si="1"/>
        <v>Kristupas Šaikus</v>
      </c>
    </row>
    <row r="53" spans="1:24" x14ac:dyDescent="0.25">
      <c r="A53" s="207" t="s">
        <v>1000</v>
      </c>
      <c r="B53" s="207" t="s">
        <v>2202</v>
      </c>
      <c r="C53" s="207">
        <v>51</v>
      </c>
      <c r="D53" s="208" t="s">
        <v>864</v>
      </c>
      <c r="E53" s="208">
        <v>48</v>
      </c>
      <c r="F53" s="209" t="s">
        <v>864</v>
      </c>
      <c r="G53" s="207" t="s">
        <v>67</v>
      </c>
      <c r="H53" s="207" t="s">
        <v>8</v>
      </c>
      <c r="I53" s="207" t="s">
        <v>998</v>
      </c>
      <c r="J53" s="210">
        <v>64</v>
      </c>
      <c r="K53" s="211">
        <v>2.6712962962962966E-2</v>
      </c>
      <c r="L53" s="211">
        <v>1.7808641975308643E-3</v>
      </c>
      <c r="M53" s="211">
        <v>1.9212962962962962E-3</v>
      </c>
      <c r="N53" s="210">
        <v>58</v>
      </c>
      <c r="O53" s="211">
        <v>5.8078703703703709E-2</v>
      </c>
      <c r="P53" s="212">
        <v>31.566361100039856</v>
      </c>
      <c r="Q53" s="211">
        <v>5.0925925925925921E-4</v>
      </c>
      <c r="R53" s="210">
        <v>28</v>
      </c>
      <c r="S53" s="211">
        <v>3.3136574074074075E-2</v>
      </c>
      <c r="T53" s="211">
        <v>3.1862090455840454E-3</v>
      </c>
      <c r="U53" s="213">
        <v>0.12039351851851852</v>
      </c>
      <c r="V53" s="111">
        <f t="shared" si="0"/>
        <v>789</v>
      </c>
      <c r="W53" s="227"/>
      <c r="X53" s="227" t="str">
        <f t="shared" si="1"/>
        <v>Tadas Tamašauskas</v>
      </c>
    </row>
    <row r="54" spans="1:24" x14ac:dyDescent="0.25">
      <c r="A54" s="207" t="s">
        <v>938</v>
      </c>
      <c r="B54" s="207" t="s">
        <v>939</v>
      </c>
      <c r="C54" s="207">
        <v>52</v>
      </c>
      <c r="D54" s="208" t="s">
        <v>864</v>
      </c>
      <c r="E54" s="208">
        <v>49</v>
      </c>
      <c r="F54" s="209" t="s">
        <v>864</v>
      </c>
      <c r="G54" s="207" t="s">
        <v>67</v>
      </c>
      <c r="H54" s="207" t="s">
        <v>46</v>
      </c>
      <c r="I54" s="207" t="s">
        <v>940</v>
      </c>
      <c r="J54" s="210">
        <v>36</v>
      </c>
      <c r="K54" s="211">
        <v>2.4444444444444446E-2</v>
      </c>
      <c r="L54" s="211">
        <v>1.6296296296296297E-3</v>
      </c>
      <c r="M54" s="211">
        <v>1.0763888888888889E-3</v>
      </c>
      <c r="N54" s="210">
        <v>78</v>
      </c>
      <c r="O54" s="211">
        <v>6.0625000000000005E-2</v>
      </c>
      <c r="P54" s="212">
        <v>30.240549828178693</v>
      </c>
      <c r="Q54" s="211">
        <v>7.5231481481481471E-4</v>
      </c>
      <c r="R54" s="210">
        <v>34</v>
      </c>
      <c r="S54" s="211">
        <v>3.412037037037037E-2</v>
      </c>
      <c r="T54" s="211">
        <v>3.2808048433048431E-3</v>
      </c>
      <c r="U54" s="213">
        <v>0.12105324074074075</v>
      </c>
      <c r="V54" s="111">
        <f t="shared" si="0"/>
        <v>785</v>
      </c>
      <c r="W54" s="227"/>
      <c r="X54" s="227" t="str">
        <f t="shared" si="1"/>
        <v>Rolandas Kriugžda</v>
      </c>
    </row>
    <row r="55" spans="1:24" x14ac:dyDescent="0.25">
      <c r="A55" s="207" t="s">
        <v>894</v>
      </c>
      <c r="B55" s="207" t="s">
        <v>904</v>
      </c>
      <c r="C55" s="207">
        <v>53</v>
      </c>
      <c r="D55" s="208" t="s">
        <v>864</v>
      </c>
      <c r="E55" s="208">
        <v>50</v>
      </c>
      <c r="F55" s="209" t="s">
        <v>864</v>
      </c>
      <c r="G55" s="207" t="s">
        <v>67</v>
      </c>
      <c r="H55" s="207" t="s">
        <v>8</v>
      </c>
      <c r="I55" s="207" t="s">
        <v>924</v>
      </c>
      <c r="J55" s="210">
        <v>17</v>
      </c>
      <c r="K55" s="211">
        <v>2.1898148148148149E-2</v>
      </c>
      <c r="L55" s="211">
        <v>1.4598765432098767E-3</v>
      </c>
      <c r="M55" s="211">
        <v>7.291666666666667E-4</v>
      </c>
      <c r="N55" s="210">
        <v>55</v>
      </c>
      <c r="O55" s="211">
        <v>5.7442129629629628E-2</v>
      </c>
      <c r="P55" s="212">
        <v>31.916179730002018</v>
      </c>
      <c r="Q55" s="211">
        <v>5.0925925925925921E-4</v>
      </c>
      <c r="R55" s="210">
        <v>78</v>
      </c>
      <c r="S55" s="211">
        <v>4.0520833333333332E-2</v>
      </c>
      <c r="T55" s="211">
        <v>3.896233974358974E-3</v>
      </c>
      <c r="U55" s="213">
        <v>0.12112268518518519</v>
      </c>
      <c r="V55" s="111">
        <f t="shared" si="0"/>
        <v>784</v>
      </c>
      <c r="W55" s="227"/>
      <c r="X55" s="227" t="str">
        <f t="shared" si="1"/>
        <v>Justas Bagdonavičius</v>
      </c>
    </row>
    <row r="56" spans="1:24" x14ac:dyDescent="0.25">
      <c r="A56" s="207" t="s">
        <v>869</v>
      </c>
      <c r="B56" s="207" t="s">
        <v>2203</v>
      </c>
      <c r="C56" s="207">
        <v>54</v>
      </c>
      <c r="D56" s="208" t="s">
        <v>864</v>
      </c>
      <c r="E56" s="208">
        <v>51</v>
      </c>
      <c r="F56" s="209" t="s">
        <v>864</v>
      </c>
      <c r="G56" s="207" t="s">
        <v>67</v>
      </c>
      <c r="H56" s="207" t="s">
        <v>17</v>
      </c>
      <c r="I56" s="207" t="s">
        <v>864</v>
      </c>
      <c r="J56" s="210">
        <v>51</v>
      </c>
      <c r="K56" s="211">
        <v>2.5648148148148146E-2</v>
      </c>
      <c r="L56" s="211">
        <v>1.7098765432098765E-3</v>
      </c>
      <c r="M56" s="211">
        <v>9.2592592592592585E-4</v>
      </c>
      <c r="N56" s="210">
        <v>52</v>
      </c>
      <c r="O56" s="211">
        <v>5.7187500000000002E-2</v>
      </c>
      <c r="P56" s="212">
        <v>32.058287795992712</v>
      </c>
      <c r="Q56" s="211">
        <v>6.9444444444444447E-4</v>
      </c>
      <c r="R56" s="210">
        <v>50</v>
      </c>
      <c r="S56" s="211">
        <v>3.667824074074074E-2</v>
      </c>
      <c r="T56" s="211">
        <v>3.5267539173789173E-3</v>
      </c>
      <c r="U56" s="213">
        <v>0.12114583333333334</v>
      </c>
      <c r="V56" s="111">
        <f t="shared" si="0"/>
        <v>784</v>
      </c>
      <c r="W56" s="227"/>
      <c r="X56" s="227" t="str">
        <f t="shared" si="1"/>
        <v>Andrius Backevičius</v>
      </c>
    </row>
    <row r="57" spans="1:24" x14ac:dyDescent="0.25">
      <c r="A57" s="207" t="s">
        <v>2204</v>
      </c>
      <c r="B57" s="207" t="s">
        <v>2205</v>
      </c>
      <c r="C57" s="207">
        <v>55</v>
      </c>
      <c r="D57" s="208" t="s">
        <v>864</v>
      </c>
      <c r="E57" s="208">
        <v>52</v>
      </c>
      <c r="F57" s="209" t="s">
        <v>864</v>
      </c>
      <c r="G57" s="207" t="s">
        <v>67</v>
      </c>
      <c r="H57" s="207" t="s">
        <v>17</v>
      </c>
      <c r="I57" s="207" t="s">
        <v>864</v>
      </c>
      <c r="J57" s="210">
        <v>65</v>
      </c>
      <c r="K57" s="211">
        <v>2.7349537037037037E-2</v>
      </c>
      <c r="L57" s="211">
        <v>1.8233024691358024E-3</v>
      </c>
      <c r="M57" s="211">
        <v>6.3657407407407402E-4</v>
      </c>
      <c r="N57" s="210">
        <v>51</v>
      </c>
      <c r="O57" s="211">
        <v>5.7175925925925929E-2</v>
      </c>
      <c r="P57" s="212">
        <v>32.064777327935225</v>
      </c>
      <c r="Q57" s="211">
        <v>4.3981481481481481E-4</v>
      </c>
      <c r="R57" s="210">
        <v>47</v>
      </c>
      <c r="S57" s="211">
        <v>3.6145833333333328E-2</v>
      </c>
      <c r="T57" s="211">
        <v>3.4755608974358968E-3</v>
      </c>
      <c r="U57" s="213">
        <v>0.12177083333333333</v>
      </c>
      <c r="V57" s="111">
        <f t="shared" si="0"/>
        <v>780</v>
      </c>
      <c r="W57" s="227"/>
      <c r="X57" s="227" t="str">
        <f t="shared" si="1"/>
        <v>Danas Andriuškevičius</v>
      </c>
    </row>
    <row r="58" spans="1:24" x14ac:dyDescent="0.25">
      <c r="A58" s="207" t="s">
        <v>955</v>
      </c>
      <c r="B58" s="207" t="s">
        <v>1625</v>
      </c>
      <c r="C58" s="207">
        <v>56</v>
      </c>
      <c r="D58" s="208" t="s">
        <v>864</v>
      </c>
      <c r="E58" s="208">
        <v>53</v>
      </c>
      <c r="F58" s="209" t="s">
        <v>864</v>
      </c>
      <c r="G58" s="207" t="s">
        <v>67</v>
      </c>
      <c r="H58" s="207" t="s">
        <v>76</v>
      </c>
      <c r="I58" s="207" t="s">
        <v>875</v>
      </c>
      <c r="J58" s="210">
        <v>43</v>
      </c>
      <c r="K58" s="211">
        <v>2.5011574074074075E-2</v>
      </c>
      <c r="L58" s="211">
        <v>1.6674382716049382E-3</v>
      </c>
      <c r="M58" s="211">
        <v>9.7222222222222209E-4</v>
      </c>
      <c r="N58" s="210">
        <v>50</v>
      </c>
      <c r="O58" s="211">
        <v>5.7118055555555554E-2</v>
      </c>
      <c r="P58" s="212">
        <v>32.097264437689972</v>
      </c>
      <c r="Q58" s="211">
        <v>6.5972222222222213E-4</v>
      </c>
      <c r="R58" s="210">
        <v>66</v>
      </c>
      <c r="S58" s="211">
        <v>3.8252314814814815E-2</v>
      </c>
      <c r="T58" s="211">
        <v>3.6781071937321938E-3</v>
      </c>
      <c r="U58" s="213">
        <v>0.12206018518518519</v>
      </c>
      <c r="V58" s="111">
        <f t="shared" si="0"/>
        <v>778</v>
      </c>
      <c r="W58" s="227"/>
      <c r="X58" s="227" t="str">
        <f t="shared" si="1"/>
        <v>Renatas Belevičius</v>
      </c>
    </row>
    <row r="59" spans="1:24" x14ac:dyDescent="0.25">
      <c r="A59" s="207" t="s">
        <v>885</v>
      </c>
      <c r="B59" s="207" t="s">
        <v>1653</v>
      </c>
      <c r="C59" s="207">
        <v>57</v>
      </c>
      <c r="D59" s="208" t="s">
        <v>864</v>
      </c>
      <c r="E59" s="208">
        <v>54</v>
      </c>
      <c r="F59" s="209" t="s">
        <v>864</v>
      </c>
      <c r="G59" s="207" t="s">
        <v>67</v>
      </c>
      <c r="H59" s="207" t="s">
        <v>864</v>
      </c>
      <c r="I59" s="207" t="s">
        <v>937</v>
      </c>
      <c r="J59" s="210">
        <v>60</v>
      </c>
      <c r="K59" s="211">
        <v>2.5879629629629627E-2</v>
      </c>
      <c r="L59" s="211">
        <v>1.7253086419753082E-3</v>
      </c>
      <c r="M59" s="211">
        <v>6.5972222222222213E-4</v>
      </c>
      <c r="N59" s="210">
        <v>77</v>
      </c>
      <c r="O59" s="211">
        <v>6.0613425925925925E-2</v>
      </c>
      <c r="P59" s="212">
        <v>30.246324231430208</v>
      </c>
      <c r="Q59" s="211">
        <v>5.7870370370370378E-4</v>
      </c>
      <c r="R59" s="210">
        <v>36</v>
      </c>
      <c r="S59" s="211">
        <v>3.4583333333333334E-2</v>
      </c>
      <c r="T59" s="211">
        <v>3.3253205128205127E-3</v>
      </c>
      <c r="U59" s="213">
        <v>0.12233796296296295</v>
      </c>
      <c r="V59" s="111">
        <f t="shared" si="0"/>
        <v>777</v>
      </c>
      <c r="W59" s="227"/>
      <c r="X59" s="227" t="str">
        <f t="shared" si="1"/>
        <v>Donatas Adomonis</v>
      </c>
    </row>
    <row r="60" spans="1:24" x14ac:dyDescent="0.25">
      <c r="A60" s="207" t="s">
        <v>2206</v>
      </c>
      <c r="B60" s="207" t="s">
        <v>2207</v>
      </c>
      <c r="C60" s="207">
        <v>58</v>
      </c>
      <c r="D60" s="208" t="s">
        <v>864</v>
      </c>
      <c r="E60" s="208">
        <v>55</v>
      </c>
      <c r="F60" s="209" t="s">
        <v>864</v>
      </c>
      <c r="G60" s="207" t="s">
        <v>67</v>
      </c>
      <c r="H60" s="207" t="s">
        <v>8</v>
      </c>
      <c r="I60" s="207" t="s">
        <v>2208</v>
      </c>
      <c r="J60" s="210">
        <v>69</v>
      </c>
      <c r="K60" s="211">
        <v>2.7557870370370368E-2</v>
      </c>
      <c r="L60" s="211">
        <v>1.8371913580246912E-3</v>
      </c>
      <c r="M60" s="211">
        <v>1.1921296296296296E-3</v>
      </c>
      <c r="N60" s="210">
        <v>44</v>
      </c>
      <c r="O60" s="211">
        <v>5.618055555555556E-2</v>
      </c>
      <c r="P60" s="212">
        <v>32.632880098887512</v>
      </c>
      <c r="Q60" s="211">
        <v>5.3240740740740744E-4</v>
      </c>
      <c r="R60" s="210">
        <v>55</v>
      </c>
      <c r="S60" s="211">
        <v>3.7199074074074072E-2</v>
      </c>
      <c r="T60" s="211">
        <v>3.5768340455840453E-3</v>
      </c>
      <c r="U60" s="213">
        <v>0.12270833333333335</v>
      </c>
      <c r="V60" s="111">
        <f t="shared" si="0"/>
        <v>774</v>
      </c>
      <c r="W60" s="227"/>
      <c r="X60" s="227" t="str">
        <f t="shared" si="1"/>
        <v>Sergejus Abakumovas</v>
      </c>
    </row>
    <row r="61" spans="1:24" x14ac:dyDescent="0.25">
      <c r="A61" s="207" t="s">
        <v>906</v>
      </c>
      <c r="B61" s="207" t="s">
        <v>1659</v>
      </c>
      <c r="C61" s="207">
        <v>59</v>
      </c>
      <c r="D61" s="208">
        <v>10</v>
      </c>
      <c r="E61" s="208">
        <v>56</v>
      </c>
      <c r="F61" s="209" t="s">
        <v>889</v>
      </c>
      <c r="G61" s="207" t="s">
        <v>67</v>
      </c>
      <c r="H61" s="207" t="s">
        <v>8</v>
      </c>
      <c r="I61" s="207" t="s">
        <v>864</v>
      </c>
      <c r="J61" s="210">
        <v>30</v>
      </c>
      <c r="K61" s="211">
        <v>2.4097222222222225E-2</v>
      </c>
      <c r="L61" s="211">
        <v>1.6064814814814817E-3</v>
      </c>
      <c r="M61" s="211">
        <v>8.2175925925925917E-4</v>
      </c>
      <c r="N61" s="210">
        <v>48</v>
      </c>
      <c r="O61" s="211">
        <v>5.708333333333334E-2</v>
      </c>
      <c r="P61" s="212">
        <v>32.116788321167881</v>
      </c>
      <c r="Q61" s="211">
        <v>5.4398148148148144E-4</v>
      </c>
      <c r="R61" s="210">
        <v>76</v>
      </c>
      <c r="S61" s="211">
        <v>4.0196759259259258E-2</v>
      </c>
      <c r="T61" s="211">
        <v>3.8650730056980056E-3</v>
      </c>
      <c r="U61" s="213">
        <v>0.12277777777777778</v>
      </c>
      <c r="V61" s="111">
        <f t="shared" si="0"/>
        <v>774</v>
      </c>
      <c r="W61" s="227"/>
      <c r="X61" s="227" t="str">
        <f t="shared" si="1"/>
        <v>Marius Kybartas</v>
      </c>
    </row>
    <row r="62" spans="1:24" x14ac:dyDescent="0.25">
      <c r="A62" s="207" t="s">
        <v>906</v>
      </c>
      <c r="B62" s="207" t="s">
        <v>1632</v>
      </c>
      <c r="C62" s="207">
        <v>60</v>
      </c>
      <c r="D62" s="208">
        <v>11</v>
      </c>
      <c r="E62" s="208">
        <v>57</v>
      </c>
      <c r="F62" s="209" t="s">
        <v>889</v>
      </c>
      <c r="G62" s="207" t="s">
        <v>67</v>
      </c>
      <c r="H62" s="207" t="s">
        <v>8</v>
      </c>
      <c r="I62" s="207" t="s">
        <v>927</v>
      </c>
      <c r="J62" s="210">
        <v>63</v>
      </c>
      <c r="K62" s="211">
        <v>2.6192129629629631E-2</v>
      </c>
      <c r="L62" s="211">
        <v>1.7461419753086419E-3</v>
      </c>
      <c r="M62" s="211">
        <v>8.1018518518518516E-4</v>
      </c>
      <c r="N62" s="210">
        <v>69</v>
      </c>
      <c r="O62" s="211">
        <v>5.9120370370370372E-2</v>
      </c>
      <c r="P62" s="212">
        <v>31.01018010963195</v>
      </c>
      <c r="Q62" s="211">
        <v>6.4814814814814813E-4</v>
      </c>
      <c r="R62" s="210">
        <v>45</v>
      </c>
      <c r="S62" s="211">
        <v>3.5995370370370372E-2</v>
      </c>
      <c r="T62" s="211">
        <v>3.4610933048433048E-3</v>
      </c>
      <c r="U62" s="213">
        <v>0.12278935185185186</v>
      </c>
      <c r="V62" s="111">
        <f t="shared" si="0"/>
        <v>774</v>
      </c>
      <c r="W62" s="227"/>
      <c r="X62" s="227" t="str">
        <f t="shared" si="1"/>
        <v>Marius Turulis</v>
      </c>
    </row>
    <row r="63" spans="1:24" x14ac:dyDescent="0.25">
      <c r="A63" s="207" t="s">
        <v>963</v>
      </c>
      <c r="B63" s="207" t="s">
        <v>1073</v>
      </c>
      <c r="C63" s="207">
        <v>61</v>
      </c>
      <c r="D63" s="208" t="s">
        <v>864</v>
      </c>
      <c r="E63" s="208">
        <v>58</v>
      </c>
      <c r="F63" s="209" t="s">
        <v>864</v>
      </c>
      <c r="G63" s="207" t="s">
        <v>67</v>
      </c>
      <c r="H63" s="207" t="s">
        <v>8</v>
      </c>
      <c r="I63" s="207" t="s">
        <v>965</v>
      </c>
      <c r="J63" s="210">
        <v>29</v>
      </c>
      <c r="K63" s="211">
        <v>2.3993055555555556E-2</v>
      </c>
      <c r="L63" s="211">
        <v>1.5995370370370371E-3</v>
      </c>
      <c r="M63" s="211">
        <v>1.0416666666666667E-3</v>
      </c>
      <c r="N63" s="210">
        <v>35</v>
      </c>
      <c r="O63" s="211">
        <v>5.5069444444444449E-2</v>
      </c>
      <c r="P63" s="212">
        <v>33.291298865069358</v>
      </c>
      <c r="Q63" s="211">
        <v>7.7546296296296304E-4</v>
      </c>
      <c r="R63" s="210">
        <v>82</v>
      </c>
      <c r="S63" s="211">
        <v>4.221064814814815E-2</v>
      </c>
      <c r="T63" s="211">
        <v>4.0587161680911681E-3</v>
      </c>
      <c r="U63" s="213">
        <v>0.12311342592592593</v>
      </c>
      <c r="V63" s="111">
        <f t="shared" si="0"/>
        <v>772</v>
      </c>
      <c r="W63" s="227"/>
      <c r="X63" s="227" t="str">
        <f t="shared" si="1"/>
        <v>Tomas Gedvilas</v>
      </c>
    </row>
    <row r="64" spans="1:24" x14ac:dyDescent="0.25">
      <c r="A64" s="207" t="s">
        <v>906</v>
      </c>
      <c r="B64" s="207" t="s">
        <v>2209</v>
      </c>
      <c r="C64" s="207">
        <v>62</v>
      </c>
      <c r="D64" s="208" t="s">
        <v>864</v>
      </c>
      <c r="E64" s="208">
        <v>59</v>
      </c>
      <c r="F64" s="209" t="s">
        <v>864</v>
      </c>
      <c r="G64" s="207" t="s">
        <v>67</v>
      </c>
      <c r="H64" s="207" t="s">
        <v>8</v>
      </c>
      <c r="I64" s="207" t="s">
        <v>2210</v>
      </c>
      <c r="J64" s="210">
        <v>48</v>
      </c>
      <c r="K64" s="211">
        <v>2.5509259259259259E-2</v>
      </c>
      <c r="L64" s="211">
        <v>1.7006172839506171E-3</v>
      </c>
      <c r="M64" s="211">
        <v>6.134259259259259E-4</v>
      </c>
      <c r="N64" s="210">
        <v>63</v>
      </c>
      <c r="O64" s="211">
        <v>5.8541666666666665E-2</v>
      </c>
      <c r="P64" s="212">
        <v>31.316725978647685</v>
      </c>
      <c r="Q64" s="211">
        <v>7.9861111111111105E-4</v>
      </c>
      <c r="R64" s="210">
        <v>67</v>
      </c>
      <c r="S64" s="211">
        <v>3.8379629629629632E-2</v>
      </c>
      <c r="T64" s="211">
        <v>3.690349002849003E-3</v>
      </c>
      <c r="U64" s="213">
        <v>0.12386574074074075</v>
      </c>
      <c r="V64" s="111">
        <f t="shared" si="0"/>
        <v>767</v>
      </c>
      <c r="W64" s="227"/>
      <c r="X64" s="227" t="str">
        <f t="shared" si="1"/>
        <v>Marius Bausys</v>
      </c>
    </row>
    <row r="65" spans="1:24" x14ac:dyDescent="0.25">
      <c r="A65" s="207" t="s">
        <v>959</v>
      </c>
      <c r="B65" s="207" t="s">
        <v>2211</v>
      </c>
      <c r="C65" s="207">
        <v>63</v>
      </c>
      <c r="D65" s="208" t="s">
        <v>864</v>
      </c>
      <c r="E65" s="208">
        <v>60</v>
      </c>
      <c r="F65" s="209" t="s">
        <v>864</v>
      </c>
      <c r="G65" s="207" t="s">
        <v>67</v>
      </c>
      <c r="H65" s="207" t="s">
        <v>8</v>
      </c>
      <c r="I65" s="207" t="s">
        <v>960</v>
      </c>
      <c r="J65" s="210">
        <v>50</v>
      </c>
      <c r="K65" s="211">
        <v>2.5601851851851851E-2</v>
      </c>
      <c r="L65" s="211">
        <v>1.7067901234567901E-3</v>
      </c>
      <c r="M65" s="211">
        <v>1.2152777777777778E-3</v>
      </c>
      <c r="N65" s="210">
        <v>74</v>
      </c>
      <c r="O65" s="211">
        <v>5.9849537037037041E-2</v>
      </c>
      <c r="P65" s="212">
        <v>30.632372848578612</v>
      </c>
      <c r="Q65" s="211">
        <v>7.8703703703703705E-4</v>
      </c>
      <c r="R65" s="210">
        <v>52</v>
      </c>
      <c r="S65" s="211">
        <v>3.6851851851851851E-2</v>
      </c>
      <c r="T65" s="211">
        <v>3.5434472934472933E-3</v>
      </c>
      <c r="U65" s="213">
        <v>0.12432870370370371</v>
      </c>
      <c r="V65" s="111">
        <f t="shared" si="0"/>
        <v>764</v>
      </c>
      <c r="W65" s="227"/>
      <c r="X65" s="227" t="str">
        <f t="shared" si="1"/>
        <v>Vainius Cetrauskas</v>
      </c>
    </row>
    <row r="66" spans="1:24" x14ac:dyDescent="0.25">
      <c r="A66" s="207" t="s">
        <v>990</v>
      </c>
      <c r="B66" s="207" t="s">
        <v>991</v>
      </c>
      <c r="C66" s="207">
        <v>64</v>
      </c>
      <c r="D66" s="208">
        <v>12</v>
      </c>
      <c r="E66" s="208">
        <v>61</v>
      </c>
      <c r="F66" s="209" t="s">
        <v>889</v>
      </c>
      <c r="G66" s="207" t="s">
        <v>67</v>
      </c>
      <c r="H66" s="207" t="s">
        <v>992</v>
      </c>
      <c r="I66" s="207" t="s">
        <v>993</v>
      </c>
      <c r="J66" s="210">
        <v>73</v>
      </c>
      <c r="K66" s="211">
        <v>2.8344907407407412E-2</v>
      </c>
      <c r="L66" s="211">
        <v>1.8896604938271608E-3</v>
      </c>
      <c r="M66" s="211">
        <v>1.0648148148148147E-3</v>
      </c>
      <c r="N66" s="210">
        <v>82</v>
      </c>
      <c r="O66" s="211">
        <v>6.1446759259259263E-2</v>
      </c>
      <c r="P66" s="212">
        <v>29.836127330947448</v>
      </c>
      <c r="Q66" s="211">
        <v>8.6805555555555551E-4</v>
      </c>
      <c r="R66" s="210">
        <v>26</v>
      </c>
      <c r="S66" s="211">
        <v>3.2743055555555553E-2</v>
      </c>
      <c r="T66" s="211">
        <v>3.1483707264957262E-3</v>
      </c>
      <c r="U66" s="213">
        <v>0.12449074074074074</v>
      </c>
      <c r="V66" s="111">
        <f t="shared" si="0"/>
        <v>763</v>
      </c>
      <c r="W66" s="227"/>
      <c r="X66" s="227" t="str">
        <f t="shared" si="1"/>
        <v>Sigitas Ciukša</v>
      </c>
    </row>
    <row r="67" spans="1:24" x14ac:dyDescent="0.25">
      <c r="A67" s="207" t="s">
        <v>1290</v>
      </c>
      <c r="B67" s="207" t="s">
        <v>2212</v>
      </c>
      <c r="C67" s="207">
        <v>65</v>
      </c>
      <c r="D67" s="208" t="s">
        <v>864</v>
      </c>
      <c r="E67" s="208">
        <v>62</v>
      </c>
      <c r="F67" s="209" t="s">
        <v>864</v>
      </c>
      <c r="G67" s="207" t="s">
        <v>67</v>
      </c>
      <c r="H67" s="207" t="s">
        <v>1595</v>
      </c>
      <c r="I67" s="207" t="s">
        <v>2213</v>
      </c>
      <c r="J67" s="210">
        <v>39</v>
      </c>
      <c r="K67" s="211">
        <v>2.4652777777777777E-2</v>
      </c>
      <c r="L67" s="211">
        <v>1.6435185185185183E-3</v>
      </c>
      <c r="M67" s="211">
        <v>1.2847222222222223E-3</v>
      </c>
      <c r="N67" s="210">
        <v>62</v>
      </c>
      <c r="O67" s="211">
        <v>5.8495370370370371E-2</v>
      </c>
      <c r="P67" s="212">
        <v>31.341511673921644</v>
      </c>
      <c r="Q67" s="211">
        <v>1.2152777777777778E-3</v>
      </c>
      <c r="R67" s="210">
        <v>69</v>
      </c>
      <c r="S67" s="211">
        <v>3.8854166666666669E-2</v>
      </c>
      <c r="T67" s="211">
        <v>3.7359775641025643E-3</v>
      </c>
      <c r="U67" s="213">
        <v>0.12453703703703704</v>
      </c>
      <c r="V67" s="111">
        <f t="shared" si="0"/>
        <v>763</v>
      </c>
      <c r="W67" s="227"/>
      <c r="X67" s="227" t="str">
        <f t="shared" si="1"/>
        <v>Artūrs Brahmanis</v>
      </c>
    </row>
    <row r="68" spans="1:24" x14ac:dyDescent="0.25">
      <c r="A68" s="207" t="s">
        <v>966</v>
      </c>
      <c r="B68" s="207" t="s">
        <v>967</v>
      </c>
      <c r="C68" s="207">
        <v>66</v>
      </c>
      <c r="D68" s="208">
        <v>13</v>
      </c>
      <c r="E68" s="208">
        <v>63</v>
      </c>
      <c r="F68" s="209" t="s">
        <v>889</v>
      </c>
      <c r="G68" s="207" t="s">
        <v>67</v>
      </c>
      <c r="H68" s="207" t="s">
        <v>968</v>
      </c>
      <c r="I68" s="207" t="s">
        <v>864</v>
      </c>
      <c r="J68" s="210">
        <v>84</v>
      </c>
      <c r="K68" s="211">
        <v>3.0821759259259257E-2</v>
      </c>
      <c r="L68" s="211">
        <v>2.0547839506172838E-3</v>
      </c>
      <c r="M68" s="211">
        <v>9.9537037037037042E-4</v>
      </c>
      <c r="N68" s="210">
        <v>46</v>
      </c>
      <c r="O68" s="211">
        <v>5.6331018518518516E-2</v>
      </c>
      <c r="P68" s="212">
        <v>32.54571604684611</v>
      </c>
      <c r="Q68" s="211">
        <v>9.2592592592592585E-4</v>
      </c>
      <c r="R68" s="210">
        <v>43</v>
      </c>
      <c r="S68" s="211">
        <v>3.5787037037037034E-2</v>
      </c>
      <c r="T68" s="211">
        <v>3.4410612535612532E-3</v>
      </c>
      <c r="U68" s="213">
        <v>0.12489583333333333</v>
      </c>
      <c r="V68" s="111">
        <f t="shared" ref="V68:V92" si="2">IFERROR(ROUND($U$3/U68*1000,0),0)</f>
        <v>761</v>
      </c>
      <c r="W68" s="227"/>
      <c r="X68" s="227" t="str">
        <f t="shared" ref="X68:X92" si="3">A68&amp;" "&amp;B68</f>
        <v>Darius Jonaitis</v>
      </c>
    </row>
    <row r="69" spans="1:24" x14ac:dyDescent="0.25">
      <c r="A69" s="207" t="s">
        <v>1279</v>
      </c>
      <c r="B69" s="207" t="s">
        <v>1630</v>
      </c>
      <c r="C69" s="207">
        <v>67</v>
      </c>
      <c r="D69" s="208">
        <v>14</v>
      </c>
      <c r="E69" s="208">
        <v>64</v>
      </c>
      <c r="F69" s="209" t="s">
        <v>889</v>
      </c>
      <c r="G69" s="207" t="s">
        <v>67</v>
      </c>
      <c r="H69" s="207" t="s">
        <v>17</v>
      </c>
      <c r="I69" s="207" t="s">
        <v>1631</v>
      </c>
      <c r="J69" s="210">
        <v>45</v>
      </c>
      <c r="K69" s="211">
        <v>2.5046296296296299E-2</v>
      </c>
      <c r="L69" s="211">
        <v>1.6697530864197535E-3</v>
      </c>
      <c r="M69" s="211">
        <v>1.3310185185185185E-3</v>
      </c>
      <c r="N69" s="210">
        <v>31</v>
      </c>
      <c r="O69" s="211">
        <v>5.4421296296296294E-2</v>
      </c>
      <c r="P69" s="212">
        <v>33.687792428753724</v>
      </c>
      <c r="Q69" s="211">
        <v>6.2500000000000001E-4</v>
      </c>
      <c r="R69" s="210">
        <v>85</v>
      </c>
      <c r="S69" s="211">
        <v>4.3634259259259262E-2</v>
      </c>
      <c r="T69" s="211">
        <v>4.1956018518518523E-3</v>
      </c>
      <c r="U69" s="213">
        <v>0.12509259259259259</v>
      </c>
      <c r="V69" s="111">
        <f t="shared" si="2"/>
        <v>759</v>
      </c>
      <c r="W69" s="227"/>
      <c r="X69" s="227" t="str">
        <f t="shared" si="3"/>
        <v>Arūnas Gurskas</v>
      </c>
    </row>
    <row r="70" spans="1:24" x14ac:dyDescent="0.25">
      <c r="A70" s="207" t="s">
        <v>977</v>
      </c>
      <c r="B70" s="207" t="s">
        <v>978</v>
      </c>
      <c r="C70" s="207">
        <v>68</v>
      </c>
      <c r="D70" s="208" t="s">
        <v>864</v>
      </c>
      <c r="E70" s="208">
        <v>4</v>
      </c>
      <c r="F70" s="209" t="s">
        <v>864</v>
      </c>
      <c r="G70" s="207" t="s">
        <v>71</v>
      </c>
      <c r="H70" s="207" t="s">
        <v>8</v>
      </c>
      <c r="I70" s="207" t="s">
        <v>875</v>
      </c>
      <c r="J70" s="210">
        <v>44</v>
      </c>
      <c r="K70" s="211">
        <v>2.5034722222222222E-2</v>
      </c>
      <c r="L70" s="211">
        <v>1.6689814814814816E-3</v>
      </c>
      <c r="M70" s="211">
        <v>6.9444444444444447E-4</v>
      </c>
      <c r="N70" s="210">
        <v>83</v>
      </c>
      <c r="O70" s="211">
        <v>6.1956018518518514E-2</v>
      </c>
      <c r="P70" s="212">
        <v>29.590883616663554</v>
      </c>
      <c r="Q70" s="211">
        <v>4.2824074074074075E-4</v>
      </c>
      <c r="R70" s="210">
        <v>54</v>
      </c>
      <c r="S70" s="211">
        <v>3.7141203703703704E-2</v>
      </c>
      <c r="T70" s="211">
        <v>3.5712695868945869E-3</v>
      </c>
      <c r="U70" s="213">
        <v>0.12527777777777779</v>
      </c>
      <c r="V70" s="111">
        <f t="shared" si="2"/>
        <v>758</v>
      </c>
      <c r="W70" s="227"/>
      <c r="X70" s="227" t="str">
        <f t="shared" si="3"/>
        <v>Polina Čachovskaja</v>
      </c>
    </row>
    <row r="71" spans="1:24" x14ac:dyDescent="0.25">
      <c r="A71" s="207" t="s">
        <v>994</v>
      </c>
      <c r="B71" s="207" t="s">
        <v>995</v>
      </c>
      <c r="C71" s="207">
        <v>69</v>
      </c>
      <c r="D71" s="208" t="s">
        <v>864</v>
      </c>
      <c r="E71" s="208">
        <v>65</v>
      </c>
      <c r="F71" s="209" t="s">
        <v>864</v>
      </c>
      <c r="G71" s="207" t="s">
        <v>67</v>
      </c>
      <c r="H71" s="207" t="s">
        <v>17</v>
      </c>
      <c r="I71" s="207" t="s">
        <v>710</v>
      </c>
      <c r="J71" s="210">
        <v>67</v>
      </c>
      <c r="K71" s="211">
        <v>2.7418981481481485E-2</v>
      </c>
      <c r="L71" s="211">
        <v>1.8279320987654322E-3</v>
      </c>
      <c r="M71" s="211">
        <v>3.7037037037037035E-4</v>
      </c>
      <c r="N71" s="210">
        <v>41</v>
      </c>
      <c r="O71" s="211">
        <v>5.603009259259259E-2</v>
      </c>
      <c r="P71" s="212">
        <v>32.720512290849001</v>
      </c>
      <c r="Q71" s="211">
        <v>4.5138888888888892E-4</v>
      </c>
      <c r="R71" s="210">
        <v>80</v>
      </c>
      <c r="S71" s="211">
        <v>4.1053240740740744E-2</v>
      </c>
      <c r="T71" s="211">
        <v>3.9474269943019944E-3</v>
      </c>
      <c r="U71" s="213">
        <v>0.12534722222222222</v>
      </c>
      <c r="V71" s="111">
        <f t="shared" si="2"/>
        <v>758</v>
      </c>
      <c r="W71" s="227"/>
      <c r="X71" s="227" t="str">
        <f t="shared" si="3"/>
        <v>Benas Pabilionis</v>
      </c>
    </row>
    <row r="72" spans="1:24" x14ac:dyDescent="0.25">
      <c r="A72" s="207" t="s">
        <v>1019</v>
      </c>
      <c r="B72" s="207" t="s">
        <v>1666</v>
      </c>
      <c r="C72" s="207">
        <v>70</v>
      </c>
      <c r="D72" s="208" t="s">
        <v>864</v>
      </c>
      <c r="E72" s="208">
        <v>66</v>
      </c>
      <c r="F72" s="209" t="s">
        <v>864</v>
      </c>
      <c r="G72" s="207" t="s">
        <v>67</v>
      </c>
      <c r="H72" s="207" t="s">
        <v>1775</v>
      </c>
      <c r="I72" s="207" t="s">
        <v>2214</v>
      </c>
      <c r="J72" s="210">
        <v>7</v>
      </c>
      <c r="K72" s="211">
        <v>2.0902777777777781E-2</v>
      </c>
      <c r="L72" s="211">
        <v>1.3935185185185188E-3</v>
      </c>
      <c r="M72" s="211">
        <v>9.0277777777777784E-4</v>
      </c>
      <c r="N72" s="210">
        <v>71</v>
      </c>
      <c r="O72" s="211">
        <v>5.9432870370370372E-2</v>
      </c>
      <c r="P72" s="212">
        <v>30.847127555988315</v>
      </c>
      <c r="Q72" s="211">
        <v>8.1018518518518516E-4</v>
      </c>
      <c r="R72" s="210">
        <v>86</v>
      </c>
      <c r="S72" s="211">
        <v>4.372685185185185E-2</v>
      </c>
      <c r="T72" s="211">
        <v>4.2045049857549859E-3</v>
      </c>
      <c r="U72" s="213">
        <v>0.1257986111111111</v>
      </c>
      <c r="V72" s="111">
        <f t="shared" si="2"/>
        <v>755</v>
      </c>
      <c r="W72" s="227"/>
      <c r="X72" s="227" t="str">
        <f t="shared" si="3"/>
        <v>Lukas Baranauskas</v>
      </c>
    </row>
    <row r="73" spans="1:24" x14ac:dyDescent="0.25">
      <c r="A73" s="207" t="s">
        <v>947</v>
      </c>
      <c r="B73" s="207" t="s">
        <v>948</v>
      </c>
      <c r="C73" s="207">
        <v>71</v>
      </c>
      <c r="D73" s="208" t="s">
        <v>864</v>
      </c>
      <c r="E73" s="208">
        <v>67</v>
      </c>
      <c r="F73" s="209" t="s">
        <v>864</v>
      </c>
      <c r="G73" s="207" t="s">
        <v>67</v>
      </c>
      <c r="H73" s="207" t="s">
        <v>78</v>
      </c>
      <c r="I73" s="207" t="s">
        <v>710</v>
      </c>
      <c r="J73" s="210">
        <v>76</v>
      </c>
      <c r="K73" s="211">
        <v>2.8900462962962961E-2</v>
      </c>
      <c r="L73" s="211">
        <v>1.9266975308641977E-3</v>
      </c>
      <c r="M73" s="211">
        <v>4.8611111111111104E-4</v>
      </c>
      <c r="N73" s="210">
        <v>67</v>
      </c>
      <c r="O73" s="211">
        <v>5.8865740740740739E-2</v>
      </c>
      <c r="P73" s="212">
        <v>31.144317734958712</v>
      </c>
      <c r="Q73" s="211">
        <v>4.5138888888888892E-4</v>
      </c>
      <c r="R73" s="210">
        <v>59</v>
      </c>
      <c r="S73" s="211">
        <v>3.7523148148148146E-2</v>
      </c>
      <c r="T73" s="211">
        <v>3.6079950142450137E-3</v>
      </c>
      <c r="U73" s="213">
        <v>0.12625</v>
      </c>
      <c r="V73" s="111">
        <f t="shared" si="2"/>
        <v>752</v>
      </c>
      <c r="W73" s="227"/>
      <c r="X73" s="227" t="str">
        <f t="shared" si="3"/>
        <v>Deividas Klovas</v>
      </c>
    </row>
    <row r="74" spans="1:24" x14ac:dyDescent="0.25">
      <c r="A74" s="207" t="s">
        <v>1079</v>
      </c>
      <c r="B74" s="207" t="s">
        <v>1117</v>
      </c>
      <c r="C74" s="207">
        <v>72</v>
      </c>
      <c r="D74" s="208" t="s">
        <v>864</v>
      </c>
      <c r="E74" s="208">
        <v>68</v>
      </c>
      <c r="F74" s="209" t="s">
        <v>864</v>
      </c>
      <c r="G74" s="207" t="s">
        <v>67</v>
      </c>
      <c r="H74" s="207" t="s">
        <v>78</v>
      </c>
      <c r="I74" s="207" t="s">
        <v>710</v>
      </c>
      <c r="J74" s="210">
        <v>85</v>
      </c>
      <c r="K74" s="211">
        <v>3.0937499999999996E-2</v>
      </c>
      <c r="L74" s="211">
        <v>2.0624999999999997E-3</v>
      </c>
      <c r="M74" s="211">
        <v>1.1689814814814816E-3</v>
      </c>
      <c r="N74" s="210">
        <v>42</v>
      </c>
      <c r="O74" s="211">
        <v>5.6064814814814817E-2</v>
      </c>
      <c r="P74" s="212">
        <v>32.70024772914946</v>
      </c>
      <c r="Q74" s="211">
        <v>6.9444444444444447E-4</v>
      </c>
      <c r="R74" s="210">
        <v>58</v>
      </c>
      <c r="S74" s="211">
        <v>3.7511574074074072E-2</v>
      </c>
      <c r="T74" s="211">
        <v>3.6068821225071221E-3</v>
      </c>
      <c r="U74" s="213">
        <v>0.12640046296296295</v>
      </c>
      <c r="V74" s="111">
        <f t="shared" si="2"/>
        <v>752</v>
      </c>
      <c r="W74" s="227"/>
      <c r="X74" s="227" t="str">
        <f t="shared" si="3"/>
        <v>Mindaugas Sinkevičius</v>
      </c>
    </row>
    <row r="75" spans="1:24" x14ac:dyDescent="0.25">
      <c r="A75" s="207" t="s">
        <v>2215</v>
      </c>
      <c r="B75" s="207" t="s">
        <v>2216</v>
      </c>
      <c r="C75" s="207">
        <v>73</v>
      </c>
      <c r="D75" s="208">
        <v>15</v>
      </c>
      <c r="E75" s="208">
        <v>69</v>
      </c>
      <c r="F75" s="209" t="s">
        <v>889</v>
      </c>
      <c r="G75" s="207" t="s">
        <v>67</v>
      </c>
      <c r="H75" s="207" t="s">
        <v>17</v>
      </c>
      <c r="I75" s="207" t="s">
        <v>2217</v>
      </c>
      <c r="J75" s="210">
        <v>10</v>
      </c>
      <c r="K75" s="211">
        <v>2.1122685185185185E-2</v>
      </c>
      <c r="L75" s="211">
        <v>1.408179012345679E-3</v>
      </c>
      <c r="M75" s="211">
        <v>1.1226851851851851E-3</v>
      </c>
      <c r="N75" s="210">
        <v>79</v>
      </c>
      <c r="O75" s="211">
        <v>6.06712962962963E-2</v>
      </c>
      <c r="P75" s="212">
        <v>30.217474246470811</v>
      </c>
      <c r="Q75" s="211">
        <v>1.1226851851851851E-3</v>
      </c>
      <c r="R75" s="210">
        <v>83</v>
      </c>
      <c r="S75" s="211">
        <v>4.2465277777777775E-2</v>
      </c>
      <c r="T75" s="211">
        <v>4.0831997863247857E-3</v>
      </c>
      <c r="U75" s="213">
        <v>0.12652777777777777</v>
      </c>
      <c r="V75" s="111">
        <f t="shared" si="2"/>
        <v>751</v>
      </c>
      <c r="W75" s="227"/>
      <c r="X75" s="227" t="str">
        <f t="shared" si="3"/>
        <v>Aurelijus Motiejūnas</v>
      </c>
    </row>
    <row r="76" spans="1:24" x14ac:dyDescent="0.25">
      <c r="A76" s="207" t="s">
        <v>892</v>
      </c>
      <c r="B76" s="207" t="s">
        <v>999</v>
      </c>
      <c r="C76" s="207">
        <v>74</v>
      </c>
      <c r="D76" s="208" t="s">
        <v>864</v>
      </c>
      <c r="E76" s="208">
        <v>70</v>
      </c>
      <c r="F76" s="209" t="s">
        <v>864</v>
      </c>
      <c r="G76" s="207" t="s">
        <v>67</v>
      </c>
      <c r="H76" s="207" t="s">
        <v>8</v>
      </c>
      <c r="I76" s="207" t="s">
        <v>710</v>
      </c>
      <c r="J76" s="210">
        <v>71</v>
      </c>
      <c r="K76" s="211">
        <v>2.7928240740740743E-2</v>
      </c>
      <c r="L76" s="211">
        <v>1.861882716049383E-3</v>
      </c>
      <c r="M76" s="211">
        <v>1.1111111111111111E-3</v>
      </c>
      <c r="N76" s="210">
        <v>59</v>
      </c>
      <c r="O76" s="211">
        <v>5.8078703703703709E-2</v>
      </c>
      <c r="P76" s="212">
        <v>31.566361100039856</v>
      </c>
      <c r="Q76" s="211">
        <v>7.8703703703703705E-4</v>
      </c>
      <c r="R76" s="210">
        <v>74</v>
      </c>
      <c r="S76" s="211">
        <v>3.953703703703703E-2</v>
      </c>
      <c r="T76" s="211">
        <v>3.8016381766381759E-3</v>
      </c>
      <c r="U76" s="213">
        <v>0.12746527777777777</v>
      </c>
      <c r="V76" s="111">
        <f t="shared" si="2"/>
        <v>745</v>
      </c>
      <c r="W76" s="227"/>
      <c r="X76" s="227" t="str">
        <f t="shared" si="3"/>
        <v>Vytautas Vasiliauskas</v>
      </c>
    </row>
    <row r="77" spans="1:24" x14ac:dyDescent="0.25">
      <c r="A77" s="207" t="s">
        <v>1121</v>
      </c>
      <c r="B77" s="207" t="s">
        <v>1122</v>
      </c>
      <c r="C77" s="207">
        <v>75</v>
      </c>
      <c r="D77" s="208" t="s">
        <v>864</v>
      </c>
      <c r="E77" s="208">
        <v>71</v>
      </c>
      <c r="F77" s="209" t="s">
        <v>864</v>
      </c>
      <c r="G77" s="207" t="s">
        <v>67</v>
      </c>
      <c r="H77" s="207" t="s">
        <v>80</v>
      </c>
      <c r="I77" s="207" t="s">
        <v>710</v>
      </c>
      <c r="J77" s="210">
        <v>62</v>
      </c>
      <c r="K77" s="211">
        <v>2.5995370370370367E-2</v>
      </c>
      <c r="L77" s="211">
        <v>1.7330246913580245E-3</v>
      </c>
      <c r="M77" s="211">
        <v>6.4814814814814813E-4</v>
      </c>
      <c r="N77" s="210">
        <v>85</v>
      </c>
      <c r="O77" s="211">
        <v>6.3611111111111118E-2</v>
      </c>
      <c r="P77" s="212">
        <v>28.820960698689952</v>
      </c>
      <c r="Q77" s="211">
        <v>3.9351851851851852E-4</v>
      </c>
      <c r="R77" s="210">
        <v>53</v>
      </c>
      <c r="S77" s="211">
        <v>3.7106481481481483E-2</v>
      </c>
      <c r="T77" s="211">
        <v>3.5679309116809117E-3</v>
      </c>
      <c r="U77" s="213">
        <v>0.1277777777777778</v>
      </c>
      <c r="V77" s="111">
        <f t="shared" si="2"/>
        <v>743</v>
      </c>
      <c r="W77" s="227"/>
      <c r="X77" s="227" t="str">
        <f t="shared" si="3"/>
        <v>Žygimantas Zaleckas</v>
      </c>
    </row>
    <row r="78" spans="1:24" x14ac:dyDescent="0.25">
      <c r="A78" s="207" t="s">
        <v>1043</v>
      </c>
      <c r="B78" s="207" t="s">
        <v>1824</v>
      </c>
      <c r="C78" s="207">
        <v>76</v>
      </c>
      <c r="D78" s="208" t="s">
        <v>864</v>
      </c>
      <c r="E78" s="208">
        <v>72</v>
      </c>
      <c r="F78" s="209" t="s">
        <v>864</v>
      </c>
      <c r="G78" s="207" t="s">
        <v>67</v>
      </c>
      <c r="H78" s="207" t="s">
        <v>8</v>
      </c>
      <c r="I78" s="207" t="s">
        <v>864</v>
      </c>
      <c r="J78" s="210">
        <v>56</v>
      </c>
      <c r="K78" s="211">
        <v>2.5833333333333333E-2</v>
      </c>
      <c r="L78" s="211">
        <v>1.7222222222222224E-3</v>
      </c>
      <c r="M78" s="211">
        <v>1.0995370370370371E-3</v>
      </c>
      <c r="N78" s="210">
        <v>81</v>
      </c>
      <c r="O78" s="211">
        <v>6.1180555555555551E-2</v>
      </c>
      <c r="P78" s="212">
        <v>29.965947786606129</v>
      </c>
      <c r="Q78" s="211">
        <v>8.3333333333333339E-4</v>
      </c>
      <c r="R78" s="210">
        <v>73</v>
      </c>
      <c r="S78" s="211">
        <v>3.9351851851851853E-2</v>
      </c>
      <c r="T78" s="211">
        <v>3.7838319088319087E-3</v>
      </c>
      <c r="U78" s="213">
        <v>0.12832175925925926</v>
      </c>
      <c r="V78" s="111">
        <f t="shared" si="2"/>
        <v>740</v>
      </c>
      <c r="W78" s="227"/>
      <c r="X78" s="227" t="str">
        <f t="shared" si="3"/>
        <v>Robertas Stankus</v>
      </c>
    </row>
    <row r="79" spans="1:24" x14ac:dyDescent="0.25">
      <c r="A79" s="207" t="s">
        <v>869</v>
      </c>
      <c r="B79" s="207" t="s">
        <v>1641</v>
      </c>
      <c r="C79" s="207">
        <v>77</v>
      </c>
      <c r="D79" s="208" t="s">
        <v>864</v>
      </c>
      <c r="E79" s="208">
        <v>73</v>
      </c>
      <c r="F79" s="209" t="s">
        <v>864</v>
      </c>
      <c r="G79" s="207" t="s">
        <v>67</v>
      </c>
      <c r="H79" s="207" t="s">
        <v>1097</v>
      </c>
      <c r="I79" s="207" t="s">
        <v>2218</v>
      </c>
      <c r="J79" s="210">
        <v>83</v>
      </c>
      <c r="K79" s="211">
        <v>3.0624999999999999E-2</v>
      </c>
      <c r="L79" s="211">
        <v>2.0416666666666669E-3</v>
      </c>
      <c r="M79" s="211">
        <v>9.0277777777777784E-4</v>
      </c>
      <c r="N79" s="210">
        <v>73</v>
      </c>
      <c r="O79" s="211">
        <v>5.9687500000000004E-2</v>
      </c>
      <c r="P79" s="212">
        <v>30.715532286212913</v>
      </c>
      <c r="Q79" s="211">
        <v>4.9768518518518521E-4</v>
      </c>
      <c r="R79" s="210">
        <v>51</v>
      </c>
      <c r="S79" s="211">
        <v>3.667824074074074E-2</v>
      </c>
      <c r="T79" s="211">
        <v>3.5267539173789173E-3</v>
      </c>
      <c r="U79" s="213">
        <v>0.12841435185185185</v>
      </c>
      <c r="V79" s="111">
        <f t="shared" si="2"/>
        <v>740</v>
      </c>
      <c r="W79" s="227"/>
      <c r="X79" s="227" t="str">
        <f t="shared" si="3"/>
        <v>Andrius Arnasius</v>
      </c>
    </row>
    <row r="80" spans="1:24" x14ac:dyDescent="0.25">
      <c r="A80" s="207" t="s">
        <v>1079</v>
      </c>
      <c r="B80" s="207" t="s">
        <v>2219</v>
      </c>
      <c r="C80" s="207">
        <v>78</v>
      </c>
      <c r="D80" s="208" t="s">
        <v>864</v>
      </c>
      <c r="E80" s="208">
        <v>74</v>
      </c>
      <c r="F80" s="209" t="s">
        <v>864</v>
      </c>
      <c r="G80" s="207" t="s">
        <v>67</v>
      </c>
      <c r="H80" s="207" t="s">
        <v>17</v>
      </c>
      <c r="I80" s="207" t="s">
        <v>931</v>
      </c>
      <c r="J80" s="210">
        <v>81</v>
      </c>
      <c r="K80" s="211">
        <v>2.9363425925925921E-2</v>
      </c>
      <c r="L80" s="211">
        <v>1.9575617283950613E-3</v>
      </c>
      <c r="M80" s="211">
        <v>1.25E-3</v>
      </c>
      <c r="N80" s="210">
        <v>75</v>
      </c>
      <c r="O80" s="211">
        <v>5.9965277777777777E-2</v>
      </c>
      <c r="P80" s="212">
        <v>30.573248407643312</v>
      </c>
      <c r="Q80" s="211">
        <v>8.2175925925925917E-4</v>
      </c>
      <c r="R80" s="210">
        <v>61</v>
      </c>
      <c r="S80" s="211">
        <v>3.7662037037037036E-2</v>
      </c>
      <c r="T80" s="211">
        <v>3.621349715099715E-3</v>
      </c>
      <c r="U80" s="213">
        <v>0.12909722222222222</v>
      </c>
      <c r="V80" s="111">
        <f t="shared" si="2"/>
        <v>736</v>
      </c>
      <c r="W80" s="227"/>
      <c r="X80" s="227" t="str">
        <f t="shared" si="3"/>
        <v>Mindaugas Šatkus</v>
      </c>
    </row>
    <row r="81" spans="1:24" x14ac:dyDescent="0.25">
      <c r="A81" s="207" t="s">
        <v>984</v>
      </c>
      <c r="B81" s="207" t="s">
        <v>985</v>
      </c>
      <c r="C81" s="207">
        <v>79</v>
      </c>
      <c r="D81" s="208">
        <v>5</v>
      </c>
      <c r="E81" s="208">
        <v>75</v>
      </c>
      <c r="F81" s="209" t="s">
        <v>901</v>
      </c>
      <c r="G81" s="207" t="s">
        <v>67</v>
      </c>
      <c r="H81" s="207" t="s">
        <v>165</v>
      </c>
      <c r="I81" s="207" t="s">
        <v>927</v>
      </c>
      <c r="J81" s="210">
        <v>78</v>
      </c>
      <c r="K81" s="211">
        <v>2.9097222222222222E-2</v>
      </c>
      <c r="L81" s="211">
        <v>1.9398148148148148E-3</v>
      </c>
      <c r="M81" s="211">
        <v>9.3750000000000007E-4</v>
      </c>
      <c r="N81" s="210">
        <v>80</v>
      </c>
      <c r="O81" s="211">
        <v>6.1053240740740734E-2</v>
      </c>
      <c r="P81" s="212">
        <v>30.028436018957347</v>
      </c>
      <c r="Q81" s="211">
        <v>9.0277777777777784E-4</v>
      </c>
      <c r="R81" s="210">
        <v>64</v>
      </c>
      <c r="S81" s="211">
        <v>3.7766203703703705E-2</v>
      </c>
      <c r="T81" s="211">
        <v>3.6313657407407406E-3</v>
      </c>
      <c r="U81" s="213">
        <v>0.12979166666666667</v>
      </c>
      <c r="V81" s="111">
        <f t="shared" si="2"/>
        <v>732</v>
      </c>
      <c r="W81" s="227"/>
      <c r="X81" s="227" t="str">
        <f t="shared" si="3"/>
        <v>Rimantas Butkevičius</v>
      </c>
    </row>
    <row r="82" spans="1:24" x14ac:dyDescent="0.25">
      <c r="A82" s="207" t="s">
        <v>919</v>
      </c>
      <c r="B82" s="207" t="s">
        <v>1002</v>
      </c>
      <c r="C82" s="207">
        <v>80</v>
      </c>
      <c r="D82" s="208" t="s">
        <v>864</v>
      </c>
      <c r="E82" s="208">
        <v>76</v>
      </c>
      <c r="F82" s="209" t="s">
        <v>864</v>
      </c>
      <c r="G82" s="207" t="s">
        <v>67</v>
      </c>
      <c r="H82" s="207" t="s">
        <v>78</v>
      </c>
      <c r="I82" s="207" t="s">
        <v>1638</v>
      </c>
      <c r="J82" s="210">
        <v>72</v>
      </c>
      <c r="K82" s="211">
        <v>2.8298611111111111E-2</v>
      </c>
      <c r="L82" s="211">
        <v>1.8865740740740742E-3</v>
      </c>
      <c r="M82" s="211">
        <v>1.1342592592592591E-3</v>
      </c>
      <c r="N82" s="210">
        <v>72</v>
      </c>
      <c r="O82" s="211">
        <v>5.9537037037037034E-2</v>
      </c>
      <c r="P82" s="212">
        <v>30.793157076205286</v>
      </c>
      <c r="Q82" s="211">
        <v>5.9027777777777778E-4</v>
      </c>
      <c r="R82" s="210">
        <v>77</v>
      </c>
      <c r="S82" s="211">
        <v>4.041666666666667E-2</v>
      </c>
      <c r="T82" s="211">
        <v>3.8862179487179488E-3</v>
      </c>
      <c r="U82" s="213">
        <v>0.13002314814814817</v>
      </c>
      <c r="V82" s="111">
        <f t="shared" si="2"/>
        <v>731</v>
      </c>
      <c r="W82" s="227"/>
      <c r="X82" s="227" t="str">
        <f t="shared" si="3"/>
        <v>Povilas Beišys</v>
      </c>
    </row>
    <row r="83" spans="1:24" x14ac:dyDescent="0.25">
      <c r="A83" s="207" t="s">
        <v>2220</v>
      </c>
      <c r="B83" s="207" t="s">
        <v>2221</v>
      </c>
      <c r="C83" s="207">
        <v>81</v>
      </c>
      <c r="D83" s="208" t="s">
        <v>864</v>
      </c>
      <c r="E83" s="208">
        <v>5</v>
      </c>
      <c r="F83" s="209" t="s">
        <v>864</v>
      </c>
      <c r="G83" s="207" t="s">
        <v>71</v>
      </c>
      <c r="H83" s="207" t="s">
        <v>8</v>
      </c>
      <c r="I83" s="207" t="s">
        <v>2222</v>
      </c>
      <c r="J83" s="210">
        <v>82</v>
      </c>
      <c r="K83" s="211">
        <v>3.005787037037037E-2</v>
      </c>
      <c r="L83" s="211">
        <v>2.0038580246913582E-3</v>
      </c>
      <c r="M83" s="211">
        <v>1.0763888888888889E-3</v>
      </c>
      <c r="N83" s="210">
        <v>76</v>
      </c>
      <c r="O83" s="211">
        <v>6.0127314814814814E-2</v>
      </c>
      <c r="P83" s="212">
        <v>30.490856592877769</v>
      </c>
      <c r="Q83" s="211">
        <v>8.1018518518518516E-4</v>
      </c>
      <c r="R83" s="210">
        <v>79</v>
      </c>
      <c r="S83" s="211">
        <v>4.099537037037037E-2</v>
      </c>
      <c r="T83" s="211">
        <v>3.9418625356125352E-3</v>
      </c>
      <c r="U83" s="213">
        <v>0.13310185185185186</v>
      </c>
      <c r="V83" s="111">
        <f t="shared" si="2"/>
        <v>714</v>
      </c>
      <c r="W83" s="227"/>
      <c r="X83" s="227" t="str">
        <f t="shared" si="3"/>
        <v>Miglė Mačionytė</v>
      </c>
    </row>
    <row r="84" spans="1:24" x14ac:dyDescent="0.25">
      <c r="A84" s="207" t="s">
        <v>1138</v>
      </c>
      <c r="B84" s="207" t="s">
        <v>1139</v>
      </c>
      <c r="C84" s="207">
        <v>82</v>
      </c>
      <c r="D84" s="208" t="s">
        <v>864</v>
      </c>
      <c r="E84" s="208">
        <v>6</v>
      </c>
      <c r="F84" s="209" t="s">
        <v>864</v>
      </c>
      <c r="G84" s="207" t="s">
        <v>71</v>
      </c>
      <c r="H84" s="207" t="s">
        <v>8</v>
      </c>
      <c r="I84" s="207" t="s">
        <v>710</v>
      </c>
      <c r="J84" s="210">
        <v>80</v>
      </c>
      <c r="K84" s="211">
        <v>2.929398148148148E-2</v>
      </c>
      <c r="L84" s="211">
        <v>1.9529320987654319E-3</v>
      </c>
      <c r="M84" s="211">
        <v>7.7546296296296304E-4</v>
      </c>
      <c r="N84" s="210">
        <v>68</v>
      </c>
      <c r="O84" s="211">
        <v>5.9062499999999997E-2</v>
      </c>
      <c r="P84" s="212">
        <v>31.040564373897709</v>
      </c>
      <c r="Q84" s="211">
        <v>5.9027777777777778E-4</v>
      </c>
      <c r="R84" s="210">
        <v>87</v>
      </c>
      <c r="S84" s="211">
        <v>4.5034722222222219E-2</v>
      </c>
      <c r="T84" s="211">
        <v>4.3302617521367515E-3</v>
      </c>
      <c r="U84" s="213">
        <v>0.13479166666666667</v>
      </c>
      <c r="V84" s="111">
        <f t="shared" si="2"/>
        <v>705</v>
      </c>
      <c r="W84" s="227"/>
      <c r="X84" s="227" t="str">
        <f t="shared" si="3"/>
        <v>Viktorija Vasiliauskienė</v>
      </c>
    </row>
    <row r="85" spans="1:24" x14ac:dyDescent="0.25">
      <c r="A85" s="207" t="s">
        <v>1141</v>
      </c>
      <c r="B85" s="207" t="s">
        <v>1010</v>
      </c>
      <c r="C85" s="207">
        <v>83</v>
      </c>
      <c r="D85" s="208" t="s">
        <v>864</v>
      </c>
      <c r="E85" s="208">
        <v>77</v>
      </c>
      <c r="F85" s="209" t="s">
        <v>864</v>
      </c>
      <c r="G85" s="207" t="s">
        <v>67</v>
      </c>
      <c r="H85" s="207" t="s">
        <v>8</v>
      </c>
      <c r="I85" s="207" t="s">
        <v>710</v>
      </c>
      <c r="J85" s="210">
        <v>75</v>
      </c>
      <c r="K85" s="211">
        <v>2.8645833333333332E-2</v>
      </c>
      <c r="L85" s="211">
        <v>1.9097222222222222E-3</v>
      </c>
      <c r="M85" s="211">
        <v>1.2847222222222223E-3</v>
      </c>
      <c r="N85" s="210">
        <v>86</v>
      </c>
      <c r="O85" s="211">
        <v>6.6319444444444445E-2</v>
      </c>
      <c r="P85" s="212">
        <v>27.643979057591622</v>
      </c>
      <c r="Q85" s="211">
        <v>6.8287037037037025E-4</v>
      </c>
      <c r="R85" s="210">
        <v>75</v>
      </c>
      <c r="S85" s="211">
        <v>3.9930555555555559E-2</v>
      </c>
      <c r="T85" s="211">
        <v>3.839476495726496E-3</v>
      </c>
      <c r="U85" s="213">
        <v>0.13689814814814816</v>
      </c>
      <c r="V85" s="111">
        <f t="shared" si="2"/>
        <v>694</v>
      </c>
      <c r="W85" s="227"/>
      <c r="X85" s="227" t="str">
        <f t="shared" si="3"/>
        <v>Aivaras Kiausas</v>
      </c>
    </row>
    <row r="86" spans="1:24" x14ac:dyDescent="0.25">
      <c r="A86" s="207" t="s">
        <v>2223</v>
      </c>
      <c r="B86" s="207" t="s">
        <v>2224</v>
      </c>
      <c r="C86" s="207">
        <v>84</v>
      </c>
      <c r="D86" s="208" t="s">
        <v>864</v>
      </c>
      <c r="E86" s="208">
        <v>78</v>
      </c>
      <c r="F86" s="209" t="s">
        <v>864</v>
      </c>
      <c r="G86" s="207" t="s">
        <v>67</v>
      </c>
      <c r="H86" s="207" t="s">
        <v>8</v>
      </c>
      <c r="I86" s="207" t="s">
        <v>2225</v>
      </c>
      <c r="J86" s="210">
        <v>88</v>
      </c>
      <c r="K86" s="211">
        <v>3.4583333333333334E-2</v>
      </c>
      <c r="L86" s="211">
        <v>2.3055555555555559E-3</v>
      </c>
      <c r="M86" s="211">
        <v>1.3425925925925925E-3</v>
      </c>
      <c r="N86" s="210">
        <v>84</v>
      </c>
      <c r="O86" s="211">
        <v>6.3217592592592589E-2</v>
      </c>
      <c r="P86" s="212">
        <v>29.000366166239473</v>
      </c>
      <c r="Q86" s="211">
        <v>6.134259259259259E-4</v>
      </c>
      <c r="R86" s="210">
        <v>60</v>
      </c>
      <c r="S86" s="211">
        <v>3.7615740740740741E-2</v>
      </c>
      <c r="T86" s="211">
        <v>3.6168981481481482E-3</v>
      </c>
      <c r="U86" s="213">
        <v>0.13740740740740739</v>
      </c>
      <c r="V86" s="111">
        <f t="shared" si="2"/>
        <v>691</v>
      </c>
      <c r="W86" s="227"/>
      <c r="X86" s="227" t="str">
        <f t="shared" si="3"/>
        <v>Aki Kakko</v>
      </c>
    </row>
    <row r="87" spans="1:24" x14ac:dyDescent="0.25">
      <c r="A87" s="207" t="s">
        <v>2226</v>
      </c>
      <c r="B87" s="207" t="s">
        <v>2227</v>
      </c>
      <c r="C87" s="207">
        <v>85</v>
      </c>
      <c r="D87" s="208" t="s">
        <v>864</v>
      </c>
      <c r="E87" s="208">
        <v>79</v>
      </c>
      <c r="F87" s="209" t="s">
        <v>864</v>
      </c>
      <c r="G87" s="207" t="s">
        <v>67</v>
      </c>
      <c r="H87" s="207" t="s">
        <v>8</v>
      </c>
      <c r="I87" s="207" t="s">
        <v>864</v>
      </c>
      <c r="J87" s="210">
        <v>90</v>
      </c>
      <c r="K87" s="211">
        <v>4.0798611111111112E-2</v>
      </c>
      <c r="L87" s="211">
        <v>2.7199074074074074E-3</v>
      </c>
      <c r="M87" s="211">
        <v>6.4814814814814813E-4</v>
      </c>
      <c r="N87" s="210">
        <v>61</v>
      </c>
      <c r="O87" s="211">
        <v>5.8206018518518511E-2</v>
      </c>
      <c r="P87" s="212">
        <v>31.497315569695768</v>
      </c>
      <c r="Q87" s="211">
        <v>9.8379629629629642E-4</v>
      </c>
      <c r="R87" s="210">
        <v>71</v>
      </c>
      <c r="S87" s="211">
        <v>3.9131944444444448E-2</v>
      </c>
      <c r="T87" s="211">
        <v>3.7626869658119659E-3</v>
      </c>
      <c r="U87" s="213">
        <v>0.13979166666666668</v>
      </c>
      <c r="V87" s="111">
        <f t="shared" si="2"/>
        <v>680</v>
      </c>
      <c r="W87" s="227"/>
      <c r="X87" s="227" t="str">
        <f t="shared" si="3"/>
        <v>Petras Katinas</v>
      </c>
    </row>
    <row r="88" spans="1:24" x14ac:dyDescent="0.25">
      <c r="A88" s="207" t="s">
        <v>1622</v>
      </c>
      <c r="B88" s="207" t="s">
        <v>2228</v>
      </c>
      <c r="C88" s="207">
        <v>86</v>
      </c>
      <c r="D88" s="208">
        <v>16</v>
      </c>
      <c r="E88" s="208">
        <v>80</v>
      </c>
      <c r="F88" s="209" t="s">
        <v>889</v>
      </c>
      <c r="G88" s="207" t="s">
        <v>67</v>
      </c>
      <c r="H88" s="207" t="s">
        <v>8</v>
      </c>
      <c r="I88" s="207" t="s">
        <v>710</v>
      </c>
      <c r="J88" s="210">
        <v>89</v>
      </c>
      <c r="K88" s="211">
        <v>3.6319444444444439E-2</v>
      </c>
      <c r="L88" s="211">
        <v>2.421296296296296E-3</v>
      </c>
      <c r="M88" s="211">
        <v>1.261574074074074E-3</v>
      </c>
      <c r="N88" s="210">
        <v>64</v>
      </c>
      <c r="O88" s="211">
        <v>5.8553240740740746E-2</v>
      </c>
      <c r="P88" s="212">
        <v>31.310535678987939</v>
      </c>
      <c r="Q88" s="211">
        <v>1.2731481481481483E-3</v>
      </c>
      <c r="R88" s="210">
        <v>84</v>
      </c>
      <c r="S88" s="211">
        <v>4.2476851851851849E-2</v>
      </c>
      <c r="T88" s="211">
        <v>4.0843126780626777E-3</v>
      </c>
      <c r="U88" s="213">
        <v>0.13991898148148149</v>
      </c>
      <c r="V88" s="111">
        <f t="shared" si="2"/>
        <v>679</v>
      </c>
      <c r="W88" s="227"/>
      <c r="X88" s="227" t="str">
        <f t="shared" si="3"/>
        <v>Julius Tomaševičius</v>
      </c>
    </row>
    <row r="89" spans="1:24" x14ac:dyDescent="0.25">
      <c r="A89" s="207" t="s">
        <v>1011</v>
      </c>
      <c r="B89" s="207" t="s">
        <v>1012</v>
      </c>
      <c r="C89" s="207">
        <v>87</v>
      </c>
      <c r="D89" s="208" t="s">
        <v>864</v>
      </c>
      <c r="E89" s="208">
        <v>81</v>
      </c>
      <c r="F89" s="209" t="s">
        <v>864</v>
      </c>
      <c r="G89" s="207" t="s">
        <v>67</v>
      </c>
      <c r="H89" s="207" t="s">
        <v>8</v>
      </c>
      <c r="I89" s="207" t="s">
        <v>927</v>
      </c>
      <c r="J89" s="210">
        <v>79</v>
      </c>
      <c r="K89" s="211">
        <v>2.9236111111111112E-2</v>
      </c>
      <c r="L89" s="211">
        <v>1.949074074074074E-3</v>
      </c>
      <c r="M89" s="211">
        <v>9.1435185185185185E-4</v>
      </c>
      <c r="N89" s="210">
        <v>88</v>
      </c>
      <c r="O89" s="211">
        <v>6.850694444444444E-2</v>
      </c>
      <c r="P89" s="212">
        <v>26.761277242777499</v>
      </c>
      <c r="Q89" s="211">
        <v>1.0185185185185186E-3</v>
      </c>
      <c r="R89" s="210">
        <v>81</v>
      </c>
      <c r="S89" s="211">
        <v>4.1932870370370377E-2</v>
      </c>
      <c r="T89" s="211">
        <v>4.0320067663817665E-3</v>
      </c>
      <c r="U89" s="213">
        <v>0.14163194444444446</v>
      </c>
      <c r="V89" s="111">
        <f t="shared" si="2"/>
        <v>671</v>
      </c>
      <c r="W89" s="227"/>
      <c r="X89" s="227" t="str">
        <f t="shared" si="3"/>
        <v>Dainius Kinderis</v>
      </c>
    </row>
    <row r="90" spans="1:24" x14ac:dyDescent="0.25">
      <c r="A90" s="207" t="s">
        <v>1009</v>
      </c>
      <c r="B90" s="207" t="s">
        <v>1010</v>
      </c>
      <c r="C90" s="207">
        <v>88</v>
      </c>
      <c r="D90" s="208" t="s">
        <v>864</v>
      </c>
      <c r="E90" s="208">
        <v>7</v>
      </c>
      <c r="F90" s="209" t="s">
        <v>864</v>
      </c>
      <c r="G90" s="207" t="s">
        <v>71</v>
      </c>
      <c r="H90" s="207" t="s">
        <v>8</v>
      </c>
      <c r="I90" s="207" t="s">
        <v>710</v>
      </c>
      <c r="J90" s="210">
        <v>58</v>
      </c>
      <c r="K90" s="211">
        <v>2.5868055555555557E-2</v>
      </c>
      <c r="L90" s="211">
        <v>1.724537037037037E-3</v>
      </c>
      <c r="M90" s="211">
        <v>1.0648148148148147E-3</v>
      </c>
      <c r="N90" s="210">
        <v>87</v>
      </c>
      <c r="O90" s="211">
        <v>6.6562500000000011E-2</v>
      </c>
      <c r="P90" s="212">
        <v>27.543035993740215</v>
      </c>
      <c r="Q90" s="211">
        <v>7.6388888888888893E-4</v>
      </c>
      <c r="R90" s="210">
        <v>88</v>
      </c>
      <c r="S90" s="211">
        <v>4.9756944444444444E-2</v>
      </c>
      <c r="T90" s="211">
        <v>4.7843215811965807E-3</v>
      </c>
      <c r="U90" s="213">
        <v>0.14406250000000001</v>
      </c>
      <c r="V90" s="111">
        <f t="shared" si="2"/>
        <v>659</v>
      </c>
      <c r="W90" s="227"/>
      <c r="X90" s="227" t="str">
        <f t="shared" si="3"/>
        <v>Anna Kiausas</v>
      </c>
    </row>
    <row r="91" spans="1:24" x14ac:dyDescent="0.25">
      <c r="A91" s="207" t="s">
        <v>1000</v>
      </c>
      <c r="B91" s="207" t="s">
        <v>1642</v>
      </c>
      <c r="C91" s="207">
        <v>89</v>
      </c>
      <c r="D91" s="208" t="s">
        <v>864</v>
      </c>
      <c r="E91" s="208">
        <v>82</v>
      </c>
      <c r="F91" s="209" t="s">
        <v>864</v>
      </c>
      <c r="G91" s="207" t="s">
        <v>67</v>
      </c>
      <c r="H91" s="207" t="s">
        <v>8</v>
      </c>
      <c r="I91" s="207" t="s">
        <v>710</v>
      </c>
      <c r="J91" s="210">
        <v>86</v>
      </c>
      <c r="K91" s="211">
        <v>3.1157407407407408E-2</v>
      </c>
      <c r="L91" s="211">
        <v>2.0771604938271608E-3</v>
      </c>
      <c r="M91" s="211">
        <v>4.7453703703703704E-4</v>
      </c>
      <c r="N91" s="210">
        <v>89</v>
      </c>
      <c r="O91" s="211">
        <v>7.3761574074074077E-2</v>
      </c>
      <c r="P91" s="212">
        <v>24.854856425545268</v>
      </c>
      <c r="Q91" s="211">
        <v>1.2037037037037038E-3</v>
      </c>
      <c r="R91" s="210">
        <v>90</v>
      </c>
      <c r="S91" s="211">
        <v>5.1493055555555556E-2</v>
      </c>
      <c r="T91" s="211">
        <v>4.9512553418803416E-3</v>
      </c>
      <c r="U91" s="213">
        <v>0.15811342592592592</v>
      </c>
      <c r="V91" s="111">
        <f t="shared" si="2"/>
        <v>601</v>
      </c>
      <c r="W91" s="227"/>
      <c r="X91" s="227" t="str">
        <f t="shared" si="3"/>
        <v>Tadas Ambrazas</v>
      </c>
    </row>
    <row r="92" spans="1:24" x14ac:dyDescent="0.25">
      <c r="A92" s="207" t="s">
        <v>952</v>
      </c>
      <c r="B92" s="207" t="s">
        <v>2229</v>
      </c>
      <c r="C92" s="207">
        <v>90</v>
      </c>
      <c r="D92" s="208" t="s">
        <v>864</v>
      </c>
      <c r="E92" s="208">
        <v>83</v>
      </c>
      <c r="F92" s="209" t="s">
        <v>864</v>
      </c>
      <c r="G92" s="207" t="s">
        <v>67</v>
      </c>
      <c r="H92" s="207" t="s">
        <v>17</v>
      </c>
      <c r="I92" s="207" t="s">
        <v>864</v>
      </c>
      <c r="J92" s="210">
        <v>87</v>
      </c>
      <c r="K92" s="211">
        <v>3.30787037037037E-2</v>
      </c>
      <c r="L92" s="211">
        <v>2.2052469135802467E-3</v>
      </c>
      <c r="M92" s="211">
        <v>1.7939814814814815E-3</v>
      </c>
      <c r="N92" s="210">
        <v>90</v>
      </c>
      <c r="O92" s="211">
        <v>8.143518518518518E-2</v>
      </c>
      <c r="P92" s="212">
        <v>22.512791358726549</v>
      </c>
      <c r="Q92" s="211">
        <v>1.5393518518518519E-3</v>
      </c>
      <c r="R92" s="210">
        <v>89</v>
      </c>
      <c r="S92" s="211">
        <v>4.9999999999999996E-2</v>
      </c>
      <c r="T92" s="211">
        <v>4.8076923076923071E-3</v>
      </c>
      <c r="U92" s="213">
        <v>0.16788194444444446</v>
      </c>
      <c r="V92" s="111">
        <f t="shared" si="2"/>
        <v>566</v>
      </c>
      <c r="W92" s="227"/>
      <c r="X92" s="227" t="str">
        <f t="shared" si="3"/>
        <v>Edvinas Dzimanavičius</v>
      </c>
    </row>
    <row r="95" spans="1:24" x14ac:dyDescent="0.25">
      <c r="A95" s="198" t="s">
        <v>2086</v>
      </c>
    </row>
    <row r="96" spans="1:24" ht="22.5" x14ac:dyDescent="0.25">
      <c r="A96" s="229" t="s">
        <v>839</v>
      </c>
      <c r="B96" s="229" t="s">
        <v>840</v>
      </c>
      <c r="C96" s="228" t="s">
        <v>842</v>
      </c>
      <c r="D96" s="228" t="s">
        <v>843</v>
      </c>
      <c r="E96" s="228" t="s">
        <v>844</v>
      </c>
      <c r="F96" s="230" t="s">
        <v>846</v>
      </c>
      <c r="G96" s="230" t="s">
        <v>847</v>
      </c>
      <c r="H96" s="230" t="s">
        <v>848</v>
      </c>
      <c r="I96" s="238" t="s">
        <v>849</v>
      </c>
      <c r="J96" s="239" t="s">
        <v>850</v>
      </c>
      <c r="K96" s="240" t="s">
        <v>851</v>
      </c>
      <c r="L96" s="240" t="s">
        <v>852</v>
      </c>
      <c r="M96" s="240" t="s">
        <v>853</v>
      </c>
      <c r="N96" s="239" t="s">
        <v>854</v>
      </c>
      <c r="O96" s="240" t="s">
        <v>855</v>
      </c>
      <c r="P96" s="240" t="s">
        <v>856</v>
      </c>
      <c r="Q96" s="240" t="s">
        <v>857</v>
      </c>
      <c r="R96" s="239" t="s">
        <v>858</v>
      </c>
      <c r="S96" s="240" t="s">
        <v>859</v>
      </c>
      <c r="T96" s="240" t="s">
        <v>860</v>
      </c>
      <c r="U96" s="240" t="s">
        <v>861</v>
      </c>
      <c r="V96" s="241" t="s">
        <v>0</v>
      </c>
      <c r="W96" s="227"/>
      <c r="X96" s="227"/>
    </row>
    <row r="97" spans="1:24" x14ac:dyDescent="0.25">
      <c r="A97" s="231" t="s">
        <v>1015</v>
      </c>
      <c r="B97" s="231" t="s">
        <v>1016</v>
      </c>
      <c r="C97" s="231">
        <v>1</v>
      </c>
      <c r="D97" s="232" t="s">
        <v>864</v>
      </c>
      <c r="E97" s="232">
        <v>1</v>
      </c>
      <c r="F97" s="233" t="s">
        <v>864</v>
      </c>
      <c r="G97" s="231" t="s">
        <v>67</v>
      </c>
      <c r="H97" s="231" t="s">
        <v>32</v>
      </c>
      <c r="I97" s="231" t="s">
        <v>31</v>
      </c>
      <c r="J97" s="234">
        <v>3</v>
      </c>
      <c r="K97" s="235">
        <v>8.8310185185185176E-3</v>
      </c>
      <c r="L97" s="235">
        <v>1.1774691358024691E-3</v>
      </c>
      <c r="M97" s="235">
        <v>2.4305555555555552E-4</v>
      </c>
      <c r="N97" s="234">
        <v>8</v>
      </c>
      <c r="O97" s="235">
        <v>2.5810185185185183E-2</v>
      </c>
      <c r="P97" s="236">
        <v>35.515695067264581</v>
      </c>
      <c r="Q97" s="235">
        <v>3.3564814814814812E-4</v>
      </c>
      <c r="R97" s="234">
        <v>8</v>
      </c>
      <c r="S97" s="235">
        <v>1.4768518518518519E-2</v>
      </c>
      <c r="T97" s="235">
        <v>2.8400997150997151E-3</v>
      </c>
      <c r="U97" s="237">
        <v>5.002353009259259E-2</v>
      </c>
      <c r="V97" s="111">
        <f>IFERROR(ROUND($U$97/U97*900,0),0)</f>
        <v>900</v>
      </c>
      <c r="W97" s="227"/>
      <c r="X97" s="227" t="str">
        <f>A97&amp;" "&amp;B97</f>
        <v>Titas Pumputis</v>
      </c>
    </row>
    <row r="98" spans="1:24" x14ac:dyDescent="0.25">
      <c r="A98" s="231" t="s">
        <v>943</v>
      </c>
      <c r="B98" s="231" t="s">
        <v>1025</v>
      </c>
      <c r="C98" s="231">
        <v>2</v>
      </c>
      <c r="D98" s="232" t="s">
        <v>864</v>
      </c>
      <c r="E98" s="232">
        <v>2</v>
      </c>
      <c r="F98" s="233" t="s">
        <v>864</v>
      </c>
      <c r="G98" s="231" t="s">
        <v>67</v>
      </c>
      <c r="H98" s="231" t="s">
        <v>166</v>
      </c>
      <c r="I98" s="231" t="s">
        <v>887</v>
      </c>
      <c r="J98" s="234">
        <v>11</v>
      </c>
      <c r="K98" s="235">
        <v>1.037037037037037E-2</v>
      </c>
      <c r="L98" s="235">
        <v>1.382716049382716E-3</v>
      </c>
      <c r="M98" s="235">
        <v>4.2824074074074075E-4</v>
      </c>
      <c r="N98" s="234">
        <v>4</v>
      </c>
      <c r="O98" s="235">
        <v>2.480324074074074E-2</v>
      </c>
      <c r="P98" s="236">
        <v>36.957536164255714</v>
      </c>
      <c r="Q98" s="235">
        <v>4.6296296296296293E-4</v>
      </c>
      <c r="R98" s="234">
        <v>1</v>
      </c>
      <c r="S98" s="235">
        <v>1.4085648148148151E-2</v>
      </c>
      <c r="T98" s="235">
        <v>2.7087784900284907E-3</v>
      </c>
      <c r="U98" s="237">
        <v>5.0182488425925931E-2</v>
      </c>
      <c r="V98" s="111">
        <f t="shared" ref="V98:V161" si="4">IFERROR(ROUND($U$97/U98*900,0),0)</f>
        <v>897</v>
      </c>
      <c r="W98" s="227"/>
      <c r="X98" s="227" t="str">
        <f t="shared" ref="X98:X161" si="5">A98&amp;" "&amp;B98</f>
        <v>Andrej Gerasimov</v>
      </c>
    </row>
    <row r="99" spans="1:24" x14ac:dyDescent="0.25">
      <c r="A99" s="231" t="s">
        <v>1644</v>
      </c>
      <c r="B99" s="231" t="s">
        <v>1645</v>
      </c>
      <c r="C99" s="231">
        <v>3</v>
      </c>
      <c r="D99" s="232" t="s">
        <v>864</v>
      </c>
      <c r="E99" s="232">
        <v>3</v>
      </c>
      <c r="F99" s="233" t="s">
        <v>864</v>
      </c>
      <c r="G99" s="231" t="s">
        <v>67</v>
      </c>
      <c r="H99" s="231" t="s">
        <v>8</v>
      </c>
      <c r="I99" s="231" t="s">
        <v>875</v>
      </c>
      <c r="J99" s="234">
        <v>9</v>
      </c>
      <c r="K99" s="235">
        <v>1.0138888888888888E-2</v>
      </c>
      <c r="L99" s="235">
        <v>1.3518518518518517E-3</v>
      </c>
      <c r="M99" s="235">
        <v>3.2407407407407406E-4</v>
      </c>
      <c r="N99" s="234">
        <v>1</v>
      </c>
      <c r="O99" s="235">
        <v>2.4328703703703703E-2</v>
      </c>
      <c r="P99" s="236">
        <v>37.678401522359657</v>
      </c>
      <c r="Q99" s="235">
        <v>3.4722222222222224E-4</v>
      </c>
      <c r="R99" s="234">
        <v>12</v>
      </c>
      <c r="S99" s="235">
        <v>1.5347222222222222E-2</v>
      </c>
      <c r="T99" s="235">
        <v>2.9513888888888888E-3</v>
      </c>
      <c r="U99" s="237">
        <v>5.0522928240740748E-2</v>
      </c>
      <c r="V99" s="111">
        <f t="shared" si="4"/>
        <v>891</v>
      </c>
      <c r="W99" s="227"/>
      <c r="X99" s="227" t="str">
        <f t="shared" si="5"/>
        <v>Aleksandr Kazanskij</v>
      </c>
    </row>
    <row r="100" spans="1:24" x14ac:dyDescent="0.25">
      <c r="A100" s="231" t="s">
        <v>876</v>
      </c>
      <c r="B100" s="231" t="s">
        <v>897</v>
      </c>
      <c r="C100" s="231">
        <v>4</v>
      </c>
      <c r="D100" s="232">
        <v>1</v>
      </c>
      <c r="E100" s="232">
        <v>4</v>
      </c>
      <c r="F100" s="233" t="s">
        <v>1029</v>
      </c>
      <c r="G100" s="231" t="s">
        <v>67</v>
      </c>
      <c r="H100" s="231" t="s">
        <v>17</v>
      </c>
      <c r="I100" s="231" t="s">
        <v>931</v>
      </c>
      <c r="J100" s="234">
        <v>20</v>
      </c>
      <c r="K100" s="235">
        <v>1.0937500000000001E-2</v>
      </c>
      <c r="L100" s="235">
        <v>1.4583333333333334E-3</v>
      </c>
      <c r="M100" s="235">
        <v>5.4398148148148144E-4</v>
      </c>
      <c r="N100" s="234">
        <v>3</v>
      </c>
      <c r="O100" s="235">
        <v>2.4560185185185185E-2</v>
      </c>
      <c r="P100" s="236">
        <v>37.323279924599433</v>
      </c>
      <c r="Q100" s="235">
        <v>4.8611111111111104E-4</v>
      </c>
      <c r="R100" s="234">
        <v>4</v>
      </c>
      <c r="S100" s="235">
        <v>1.4374999999999999E-2</v>
      </c>
      <c r="T100" s="235">
        <v>2.7644230769230766E-3</v>
      </c>
      <c r="U100" s="237">
        <v>5.0920069444444445E-2</v>
      </c>
      <c r="V100" s="111">
        <f t="shared" si="4"/>
        <v>884</v>
      </c>
      <c r="W100" s="227"/>
      <c r="X100" s="227" t="str">
        <f t="shared" si="5"/>
        <v>Laurynas Bertašavičius</v>
      </c>
    </row>
    <row r="101" spans="1:24" x14ac:dyDescent="0.25">
      <c r="A101" s="231" t="s">
        <v>1022</v>
      </c>
      <c r="B101" s="231" t="s">
        <v>1023</v>
      </c>
      <c r="C101" s="231">
        <v>5</v>
      </c>
      <c r="D101" s="232" t="s">
        <v>864</v>
      </c>
      <c r="E101" s="232">
        <v>5</v>
      </c>
      <c r="F101" s="233" t="s">
        <v>864</v>
      </c>
      <c r="G101" s="231" t="s">
        <v>67</v>
      </c>
      <c r="H101" s="231" t="s">
        <v>871</v>
      </c>
      <c r="I101" s="231" t="s">
        <v>879</v>
      </c>
      <c r="J101" s="234">
        <v>1</v>
      </c>
      <c r="K101" s="235">
        <v>8.7962962962962968E-3</v>
      </c>
      <c r="L101" s="235">
        <v>1.1728395061728395E-3</v>
      </c>
      <c r="M101" s="235">
        <v>3.5879629629629635E-4</v>
      </c>
      <c r="N101" s="234">
        <v>18</v>
      </c>
      <c r="O101" s="235">
        <v>2.7384259259259257E-2</v>
      </c>
      <c r="P101" s="236">
        <v>33.474218089602708</v>
      </c>
      <c r="Q101" s="235">
        <v>3.0092592592592595E-4</v>
      </c>
      <c r="R101" s="234">
        <v>5</v>
      </c>
      <c r="S101" s="235">
        <v>1.4583333333333332E-2</v>
      </c>
      <c r="T101" s="235">
        <v>2.8044871794871791E-3</v>
      </c>
      <c r="U101" s="237">
        <v>5.1448796296296291E-2</v>
      </c>
      <c r="V101" s="111">
        <f t="shared" si="4"/>
        <v>875</v>
      </c>
      <c r="W101" s="227"/>
      <c r="X101" s="227" t="str">
        <f t="shared" si="5"/>
        <v>Žilvinas Grigaitis</v>
      </c>
    </row>
    <row r="102" spans="1:24" x14ac:dyDescent="0.25">
      <c r="A102" s="231" t="s">
        <v>1013</v>
      </c>
      <c r="B102" s="231" t="s">
        <v>1021</v>
      </c>
      <c r="C102" s="231">
        <v>6</v>
      </c>
      <c r="D102" s="232" t="s">
        <v>864</v>
      </c>
      <c r="E102" s="232">
        <v>6</v>
      </c>
      <c r="F102" s="233" t="s">
        <v>864</v>
      </c>
      <c r="G102" s="231" t="s">
        <v>67</v>
      </c>
      <c r="H102" s="231" t="s">
        <v>17</v>
      </c>
      <c r="I102" s="231" t="s">
        <v>931</v>
      </c>
      <c r="J102" s="234">
        <v>15</v>
      </c>
      <c r="K102" s="235">
        <v>1.0567129629629629E-2</v>
      </c>
      <c r="L102" s="235">
        <v>1.4089506172839507E-3</v>
      </c>
      <c r="M102" s="235">
        <v>3.1250000000000001E-4</v>
      </c>
      <c r="N102" s="234">
        <v>12</v>
      </c>
      <c r="O102" s="235">
        <v>2.6458333333333334E-2</v>
      </c>
      <c r="P102" s="236">
        <v>34.645669291338585</v>
      </c>
      <c r="Q102" s="235">
        <v>3.0092592592592595E-4</v>
      </c>
      <c r="R102" s="234">
        <v>3</v>
      </c>
      <c r="S102" s="235">
        <v>1.4189814814814815E-2</v>
      </c>
      <c r="T102" s="235">
        <v>2.728810541310541E-3</v>
      </c>
      <c r="U102" s="237">
        <v>5.1859733796296298E-2</v>
      </c>
      <c r="V102" s="111">
        <f t="shared" si="4"/>
        <v>868</v>
      </c>
      <c r="W102" s="227"/>
      <c r="X102" s="227" t="str">
        <f t="shared" si="5"/>
        <v>Mantas Bartkus</v>
      </c>
    </row>
    <row r="103" spans="1:24" x14ac:dyDescent="0.25">
      <c r="A103" s="231" t="s">
        <v>919</v>
      </c>
      <c r="B103" s="231" t="s">
        <v>1171</v>
      </c>
      <c r="C103" s="231">
        <v>7</v>
      </c>
      <c r="D103" s="232" t="s">
        <v>864</v>
      </c>
      <c r="E103" s="232">
        <v>7</v>
      </c>
      <c r="F103" s="233" t="s">
        <v>864</v>
      </c>
      <c r="G103" s="231" t="s">
        <v>67</v>
      </c>
      <c r="H103" s="231" t="s">
        <v>177</v>
      </c>
      <c r="I103" s="231" t="s">
        <v>1684</v>
      </c>
      <c r="J103" s="234">
        <v>22</v>
      </c>
      <c r="K103" s="235">
        <v>1.1018518518518518E-2</v>
      </c>
      <c r="L103" s="235">
        <v>1.4691358024691357E-3</v>
      </c>
      <c r="M103" s="235">
        <v>6.018518518518519E-4</v>
      </c>
      <c r="N103" s="234">
        <v>7</v>
      </c>
      <c r="O103" s="235">
        <v>2.5590277777777778E-2</v>
      </c>
      <c r="P103" s="236">
        <v>35.820895522388064</v>
      </c>
      <c r="Q103" s="235">
        <v>3.4722222222222224E-4</v>
      </c>
      <c r="R103" s="234">
        <v>7</v>
      </c>
      <c r="S103" s="235">
        <v>1.4687499999999999E-2</v>
      </c>
      <c r="T103" s="235">
        <v>2.8245192307692307E-3</v>
      </c>
      <c r="U103" s="237">
        <v>5.2279930555555555E-2</v>
      </c>
      <c r="V103" s="111">
        <f t="shared" si="4"/>
        <v>861</v>
      </c>
      <c r="W103" s="227"/>
      <c r="X103" s="227" t="str">
        <f t="shared" si="5"/>
        <v>Povilas Pečiukonis</v>
      </c>
    </row>
    <row r="104" spans="1:24" x14ac:dyDescent="0.25">
      <c r="A104" s="231" t="s">
        <v>1038</v>
      </c>
      <c r="B104" s="231" t="s">
        <v>1039</v>
      </c>
      <c r="C104" s="231">
        <v>8</v>
      </c>
      <c r="D104" s="232" t="s">
        <v>864</v>
      </c>
      <c r="E104" s="232">
        <v>8</v>
      </c>
      <c r="F104" s="233" t="s">
        <v>864</v>
      </c>
      <c r="G104" s="231" t="s">
        <v>67</v>
      </c>
      <c r="H104" s="231" t="s">
        <v>17</v>
      </c>
      <c r="I104" s="231" t="s">
        <v>898</v>
      </c>
      <c r="J104" s="234">
        <v>26</v>
      </c>
      <c r="K104" s="235">
        <v>1.1226851851851854E-2</v>
      </c>
      <c r="L104" s="235">
        <v>1.496913580246914E-3</v>
      </c>
      <c r="M104" s="235">
        <v>2.6620370370370372E-4</v>
      </c>
      <c r="N104" s="234">
        <v>11</v>
      </c>
      <c r="O104" s="235">
        <v>2.6377314814814815E-2</v>
      </c>
      <c r="P104" s="236">
        <v>34.752084247476958</v>
      </c>
      <c r="Q104" s="235">
        <v>3.8194444444444446E-4</v>
      </c>
      <c r="R104" s="234">
        <v>9</v>
      </c>
      <c r="S104" s="235">
        <v>1.4895833333333332E-2</v>
      </c>
      <c r="T104" s="235">
        <v>2.8645833333333331E-3</v>
      </c>
      <c r="U104" s="237">
        <v>5.317565972222222E-2</v>
      </c>
      <c r="V104" s="111">
        <f t="shared" si="4"/>
        <v>847</v>
      </c>
      <c r="W104" s="227"/>
      <c r="X104" s="227" t="str">
        <f t="shared" si="5"/>
        <v>Giedrius Žiogas</v>
      </c>
    </row>
    <row r="105" spans="1:24" x14ac:dyDescent="0.25">
      <c r="A105" s="231" t="s">
        <v>925</v>
      </c>
      <c r="B105" s="231" t="s">
        <v>1030</v>
      </c>
      <c r="C105" s="231">
        <v>9</v>
      </c>
      <c r="D105" s="232" t="s">
        <v>864</v>
      </c>
      <c r="E105" s="232">
        <v>9</v>
      </c>
      <c r="F105" s="233" t="s">
        <v>864</v>
      </c>
      <c r="G105" s="231" t="s">
        <v>67</v>
      </c>
      <c r="H105" s="231" t="s">
        <v>1031</v>
      </c>
      <c r="I105" s="231" t="s">
        <v>875</v>
      </c>
      <c r="J105" s="234">
        <v>4</v>
      </c>
      <c r="K105" s="235">
        <v>9.5138888888888894E-3</v>
      </c>
      <c r="L105" s="235">
        <v>1.2685185185185186E-3</v>
      </c>
      <c r="M105" s="235">
        <v>4.8611111111111104E-4</v>
      </c>
      <c r="N105" s="234">
        <v>14</v>
      </c>
      <c r="O105" s="235">
        <v>2.6828703703703702E-2</v>
      </c>
      <c r="P105" s="236">
        <v>34.167385677308026</v>
      </c>
      <c r="Q105" s="235">
        <v>3.3564814814814812E-4</v>
      </c>
      <c r="R105" s="234">
        <v>19</v>
      </c>
      <c r="S105" s="235">
        <v>1.6249999999999997E-2</v>
      </c>
      <c r="T105" s="235">
        <v>3.1249999999999993E-3</v>
      </c>
      <c r="U105" s="237">
        <v>5.3447465277777773E-2</v>
      </c>
      <c r="V105" s="111">
        <f t="shared" si="4"/>
        <v>842</v>
      </c>
      <c r="W105" s="227"/>
      <c r="X105" s="227" t="str">
        <f t="shared" si="5"/>
        <v>Egidijus Lunskis</v>
      </c>
    </row>
    <row r="106" spans="1:24" x14ac:dyDescent="0.25">
      <c r="A106" s="231" t="s">
        <v>966</v>
      </c>
      <c r="B106" s="231" t="s">
        <v>2230</v>
      </c>
      <c r="C106" s="231">
        <v>10</v>
      </c>
      <c r="D106" s="232" t="s">
        <v>864</v>
      </c>
      <c r="E106" s="232">
        <v>10</v>
      </c>
      <c r="F106" s="233" t="s">
        <v>864</v>
      </c>
      <c r="G106" s="231" t="s">
        <v>67</v>
      </c>
      <c r="H106" s="231" t="s">
        <v>8</v>
      </c>
      <c r="I106" s="231" t="s">
        <v>2231</v>
      </c>
      <c r="J106" s="234">
        <v>45</v>
      </c>
      <c r="K106" s="235">
        <v>1.2719907407407407E-2</v>
      </c>
      <c r="L106" s="235">
        <v>1.6959876543209877E-3</v>
      </c>
      <c r="M106" s="235">
        <v>4.0509259259259258E-4</v>
      </c>
      <c r="N106" s="234">
        <v>6</v>
      </c>
      <c r="O106" s="235">
        <v>2.5277777777777777E-2</v>
      </c>
      <c r="P106" s="236">
        <v>36.263736263736263</v>
      </c>
      <c r="Q106" s="235">
        <v>3.9351851851851852E-4</v>
      </c>
      <c r="R106" s="234">
        <v>6</v>
      </c>
      <c r="S106" s="235">
        <v>1.4641203703703703E-2</v>
      </c>
      <c r="T106" s="235">
        <v>2.8156160968660967E-3</v>
      </c>
      <c r="U106" s="237">
        <v>5.3455057870370366E-2</v>
      </c>
      <c r="V106" s="111">
        <f t="shared" si="4"/>
        <v>842</v>
      </c>
      <c r="W106" s="227"/>
      <c r="X106" s="227" t="str">
        <f t="shared" si="5"/>
        <v>Darius Kilbauskas</v>
      </c>
    </row>
    <row r="107" spans="1:24" x14ac:dyDescent="0.25">
      <c r="A107" s="231" t="s">
        <v>1033</v>
      </c>
      <c r="B107" s="231" t="s">
        <v>1805</v>
      </c>
      <c r="C107" s="231">
        <v>11</v>
      </c>
      <c r="D107" s="232" t="s">
        <v>864</v>
      </c>
      <c r="E107" s="232">
        <v>11</v>
      </c>
      <c r="F107" s="233" t="s">
        <v>864</v>
      </c>
      <c r="G107" s="231" t="s">
        <v>67</v>
      </c>
      <c r="H107" s="231" t="s">
        <v>8</v>
      </c>
      <c r="I107" s="231" t="s">
        <v>865</v>
      </c>
      <c r="J107" s="234">
        <v>19</v>
      </c>
      <c r="K107" s="235">
        <v>1.087962962962963E-2</v>
      </c>
      <c r="L107" s="235">
        <v>1.4506172839506173E-3</v>
      </c>
      <c r="M107" s="235">
        <v>3.2407407407407406E-4</v>
      </c>
      <c r="N107" s="234">
        <v>2</v>
      </c>
      <c r="O107" s="235">
        <v>2.4548611111111115E-2</v>
      </c>
      <c r="P107" s="236">
        <v>37.340876944837341</v>
      </c>
      <c r="Q107" s="235">
        <v>3.7037037037037035E-4</v>
      </c>
      <c r="R107" s="234">
        <v>38</v>
      </c>
      <c r="S107" s="235">
        <v>1.7615740740740741E-2</v>
      </c>
      <c r="T107" s="235">
        <v>3.38764245014245E-3</v>
      </c>
      <c r="U107" s="237">
        <v>5.3771087962962962E-2</v>
      </c>
      <c r="V107" s="111">
        <f t="shared" si="4"/>
        <v>837</v>
      </c>
      <c r="W107" s="227"/>
      <c r="X107" s="227" t="str">
        <f t="shared" si="5"/>
        <v>Raimondas Žigutis</v>
      </c>
    </row>
    <row r="108" spans="1:24" x14ac:dyDescent="0.25">
      <c r="A108" s="231" t="s">
        <v>1806</v>
      </c>
      <c r="B108" s="231" t="s">
        <v>1807</v>
      </c>
      <c r="C108" s="231">
        <v>12</v>
      </c>
      <c r="D108" s="232" t="s">
        <v>864</v>
      </c>
      <c r="E108" s="232">
        <v>1</v>
      </c>
      <c r="F108" s="233" t="s">
        <v>864</v>
      </c>
      <c r="G108" s="231" t="s">
        <v>71</v>
      </c>
      <c r="H108" s="231" t="s">
        <v>17</v>
      </c>
      <c r="I108" s="231" t="s">
        <v>1808</v>
      </c>
      <c r="J108" s="234">
        <v>16</v>
      </c>
      <c r="K108" s="235">
        <v>1.0578703703703703E-2</v>
      </c>
      <c r="L108" s="235">
        <v>1.4104938271604938E-3</v>
      </c>
      <c r="M108" s="235">
        <v>4.8611111111111104E-4</v>
      </c>
      <c r="N108" s="234">
        <v>33</v>
      </c>
      <c r="O108" s="235">
        <v>2.8460648148148148E-2</v>
      </c>
      <c r="P108" s="236">
        <v>32.208214721431474</v>
      </c>
      <c r="Q108" s="235">
        <v>3.8194444444444446E-4</v>
      </c>
      <c r="R108" s="234">
        <v>2</v>
      </c>
      <c r="S108" s="235">
        <v>1.4131944444444445E-2</v>
      </c>
      <c r="T108" s="235">
        <v>2.7176816239316238E-3</v>
      </c>
      <c r="U108" s="237">
        <v>5.4073553240740736E-2</v>
      </c>
      <c r="V108" s="111">
        <f t="shared" si="4"/>
        <v>833</v>
      </c>
      <c r="W108" s="227"/>
      <c r="X108" s="227" t="str">
        <f t="shared" si="5"/>
        <v>Monika Juodeškaitė</v>
      </c>
    </row>
    <row r="109" spans="1:24" x14ac:dyDescent="0.25">
      <c r="A109" s="231" t="s">
        <v>1035</v>
      </c>
      <c r="B109" s="231" t="s">
        <v>1054</v>
      </c>
      <c r="C109" s="231">
        <v>13</v>
      </c>
      <c r="D109" s="232" t="s">
        <v>864</v>
      </c>
      <c r="E109" s="232">
        <v>12</v>
      </c>
      <c r="F109" s="233" t="s">
        <v>864</v>
      </c>
      <c r="G109" s="231" t="s">
        <v>67</v>
      </c>
      <c r="H109" s="231" t="s">
        <v>8</v>
      </c>
      <c r="I109" s="231" t="s">
        <v>924</v>
      </c>
      <c r="J109" s="234">
        <v>41</v>
      </c>
      <c r="K109" s="235">
        <v>1.2372685185185186E-2</v>
      </c>
      <c r="L109" s="235">
        <v>1.6496913580246913E-3</v>
      </c>
      <c r="M109" s="235">
        <v>4.0509259259259258E-4</v>
      </c>
      <c r="N109" s="234">
        <v>9</v>
      </c>
      <c r="O109" s="235">
        <v>2.6064814814814815E-2</v>
      </c>
      <c r="P109" s="236">
        <v>35.168738898756665</v>
      </c>
      <c r="Q109" s="235">
        <v>5.6712962962962956E-4</v>
      </c>
      <c r="R109" s="234">
        <v>11</v>
      </c>
      <c r="S109" s="235">
        <v>1.5208333333333332E-2</v>
      </c>
      <c r="T109" s="235">
        <v>2.9246794871794868E-3</v>
      </c>
      <c r="U109" s="237">
        <v>5.4630462962962957E-2</v>
      </c>
      <c r="V109" s="111">
        <f t="shared" si="4"/>
        <v>824</v>
      </c>
      <c r="W109" s="227"/>
      <c r="X109" s="227" t="str">
        <f t="shared" si="5"/>
        <v>Vilius Jaujininkas</v>
      </c>
    </row>
    <row r="110" spans="1:24" x14ac:dyDescent="0.25">
      <c r="A110" s="231" t="s">
        <v>971</v>
      </c>
      <c r="B110" s="231" t="s">
        <v>1046</v>
      </c>
      <c r="C110" s="231">
        <v>14</v>
      </c>
      <c r="D110" s="232" t="s">
        <v>864</v>
      </c>
      <c r="E110" s="232">
        <v>13</v>
      </c>
      <c r="F110" s="233" t="s">
        <v>864</v>
      </c>
      <c r="G110" s="231" t="s">
        <v>67</v>
      </c>
      <c r="H110" s="231" t="s">
        <v>2232</v>
      </c>
      <c r="I110" s="231" t="s">
        <v>887</v>
      </c>
      <c r="J110" s="234">
        <v>21</v>
      </c>
      <c r="K110" s="235">
        <v>1.0960648148148148E-2</v>
      </c>
      <c r="L110" s="235">
        <v>1.4614197530864199E-3</v>
      </c>
      <c r="M110" s="235">
        <v>3.9351851851851852E-4</v>
      </c>
      <c r="N110" s="234">
        <v>15</v>
      </c>
      <c r="O110" s="235">
        <v>2.7141203703703706E-2</v>
      </c>
      <c r="P110" s="236">
        <v>33.77398720682303</v>
      </c>
      <c r="Q110" s="235">
        <v>3.3564814814814812E-4</v>
      </c>
      <c r="R110" s="234">
        <v>18</v>
      </c>
      <c r="S110" s="235">
        <v>1.6030092592592592E-2</v>
      </c>
      <c r="T110" s="235">
        <v>3.0827101139601137E-3</v>
      </c>
      <c r="U110" s="237">
        <v>5.4890069444444446E-2</v>
      </c>
      <c r="V110" s="111">
        <f t="shared" si="4"/>
        <v>820</v>
      </c>
      <c r="W110" s="227"/>
      <c r="X110" s="227" t="str">
        <f t="shared" si="5"/>
        <v>Vitalijus Petrulis</v>
      </c>
    </row>
    <row r="111" spans="1:24" x14ac:dyDescent="0.25">
      <c r="A111" s="231" t="s">
        <v>1043</v>
      </c>
      <c r="B111" s="231" t="s">
        <v>1044</v>
      </c>
      <c r="C111" s="231">
        <v>15</v>
      </c>
      <c r="D111" s="232">
        <v>2</v>
      </c>
      <c r="E111" s="232">
        <v>14</v>
      </c>
      <c r="F111" s="233" t="s">
        <v>1029</v>
      </c>
      <c r="G111" s="231" t="s">
        <v>67</v>
      </c>
      <c r="H111" s="231" t="s">
        <v>17</v>
      </c>
      <c r="I111" s="231" t="s">
        <v>1045</v>
      </c>
      <c r="J111" s="234">
        <v>24</v>
      </c>
      <c r="K111" s="235">
        <v>1.1099537037037038E-2</v>
      </c>
      <c r="L111" s="235">
        <v>1.4799382716049383E-3</v>
      </c>
      <c r="M111" s="235">
        <v>7.407407407407407E-4</v>
      </c>
      <c r="N111" s="234">
        <v>10</v>
      </c>
      <c r="O111" s="235">
        <v>2.6111111111111113E-2</v>
      </c>
      <c r="P111" s="236">
        <v>35.106382978723403</v>
      </c>
      <c r="Q111" s="235">
        <v>4.9768518518518521E-4</v>
      </c>
      <c r="R111" s="234">
        <v>22</v>
      </c>
      <c r="S111" s="235">
        <v>1.6875000000000001E-2</v>
      </c>
      <c r="T111" s="235">
        <v>3.2451923076923079E-3</v>
      </c>
      <c r="U111" s="237">
        <v>5.5342812500000005E-2</v>
      </c>
      <c r="V111" s="111">
        <f t="shared" si="4"/>
        <v>813</v>
      </c>
      <c r="W111" s="227"/>
      <c r="X111" s="227" t="str">
        <f t="shared" si="5"/>
        <v>Robertas Interesovas</v>
      </c>
    </row>
    <row r="112" spans="1:24" x14ac:dyDescent="0.25">
      <c r="A112" s="231" t="s">
        <v>1019</v>
      </c>
      <c r="B112" s="231" t="s">
        <v>2233</v>
      </c>
      <c r="C112" s="231">
        <v>16</v>
      </c>
      <c r="D112" s="232" t="s">
        <v>864</v>
      </c>
      <c r="E112" s="232">
        <v>15</v>
      </c>
      <c r="F112" s="233" t="s">
        <v>864</v>
      </c>
      <c r="G112" s="231" t="s">
        <v>67</v>
      </c>
      <c r="H112" s="231" t="s">
        <v>17</v>
      </c>
      <c r="I112" s="231" t="s">
        <v>2234</v>
      </c>
      <c r="J112" s="234">
        <v>7</v>
      </c>
      <c r="K112" s="235">
        <v>1.0011574074074074E-2</v>
      </c>
      <c r="L112" s="235">
        <v>1.3348765432098764E-3</v>
      </c>
      <c r="M112" s="235">
        <v>9.4907407407407408E-4</v>
      </c>
      <c r="N112" s="234">
        <v>41</v>
      </c>
      <c r="O112" s="235">
        <v>2.9328703703703704E-2</v>
      </c>
      <c r="P112" s="236">
        <v>31.254932912391475</v>
      </c>
      <c r="Q112" s="235">
        <v>2.8935185185185189E-4</v>
      </c>
      <c r="R112" s="234">
        <v>13</v>
      </c>
      <c r="S112" s="235">
        <v>1.5578703703703704E-2</v>
      </c>
      <c r="T112" s="235">
        <v>2.9959045584045585E-3</v>
      </c>
      <c r="U112" s="237">
        <v>5.6176689814814808E-2</v>
      </c>
      <c r="V112" s="111">
        <f t="shared" si="4"/>
        <v>801</v>
      </c>
      <c r="W112" s="227"/>
      <c r="X112" s="227" t="str">
        <f t="shared" si="5"/>
        <v>Lukas Kudapcenka</v>
      </c>
    </row>
    <row r="113" spans="1:24" x14ac:dyDescent="0.25">
      <c r="A113" s="231" t="s">
        <v>934</v>
      </c>
      <c r="B113" s="231" t="s">
        <v>1177</v>
      </c>
      <c r="C113" s="231">
        <v>17</v>
      </c>
      <c r="D113" s="232" t="s">
        <v>864</v>
      </c>
      <c r="E113" s="232">
        <v>16</v>
      </c>
      <c r="F113" s="233" t="s">
        <v>864</v>
      </c>
      <c r="G113" s="231" t="s">
        <v>67</v>
      </c>
      <c r="H113" s="231" t="s">
        <v>17</v>
      </c>
      <c r="I113" s="231" t="s">
        <v>1684</v>
      </c>
      <c r="J113" s="234">
        <v>40</v>
      </c>
      <c r="K113" s="235">
        <v>1.2337962962962962E-2</v>
      </c>
      <c r="L113" s="235">
        <v>1.6450617283950615E-3</v>
      </c>
      <c r="M113" s="235">
        <v>6.2500000000000001E-4</v>
      </c>
      <c r="N113" s="234">
        <v>5</v>
      </c>
      <c r="O113" s="235">
        <v>2.5127314814814811E-2</v>
      </c>
      <c r="P113" s="236">
        <v>36.48088438507601</v>
      </c>
      <c r="Q113" s="235">
        <v>4.0509259259259258E-4</v>
      </c>
      <c r="R113" s="234">
        <v>39</v>
      </c>
      <c r="S113" s="235">
        <v>1.7743055555555557E-2</v>
      </c>
      <c r="T113" s="235">
        <v>3.4121260683760684E-3</v>
      </c>
      <c r="U113" s="237">
        <v>5.6260775462962966E-2</v>
      </c>
      <c r="V113" s="111">
        <f t="shared" si="4"/>
        <v>800</v>
      </c>
      <c r="W113" s="227"/>
      <c r="X113" s="227" t="str">
        <f t="shared" si="5"/>
        <v>Evaldas Maculevičius</v>
      </c>
    </row>
    <row r="114" spans="1:24" x14ac:dyDescent="0.25">
      <c r="A114" s="231" t="s">
        <v>963</v>
      </c>
      <c r="B114" s="231" t="s">
        <v>1060</v>
      </c>
      <c r="C114" s="231">
        <v>18</v>
      </c>
      <c r="D114" s="232">
        <v>3</v>
      </c>
      <c r="E114" s="232">
        <v>17</v>
      </c>
      <c r="F114" s="233" t="s">
        <v>1029</v>
      </c>
      <c r="G114" s="231" t="s">
        <v>67</v>
      </c>
      <c r="H114" s="231" t="s">
        <v>8</v>
      </c>
      <c r="I114" s="231" t="s">
        <v>864</v>
      </c>
      <c r="J114" s="234">
        <v>13</v>
      </c>
      <c r="K114" s="235">
        <v>1.042824074074074E-2</v>
      </c>
      <c r="L114" s="235">
        <v>1.3904320987654319E-3</v>
      </c>
      <c r="M114" s="235">
        <v>6.134259259259259E-4</v>
      </c>
      <c r="N114" s="234">
        <v>21</v>
      </c>
      <c r="O114" s="235">
        <v>2.7534722222222221E-2</v>
      </c>
      <c r="P114" s="236">
        <v>33.291298865069358</v>
      </c>
      <c r="Q114" s="235">
        <v>5.6712962962962956E-4</v>
      </c>
      <c r="R114" s="234">
        <v>28</v>
      </c>
      <c r="S114" s="235">
        <v>1.7395833333333336E-2</v>
      </c>
      <c r="T114" s="235">
        <v>3.3453525641025644E-3</v>
      </c>
      <c r="U114" s="237">
        <v>5.6568668981481475E-2</v>
      </c>
      <c r="V114" s="111">
        <f t="shared" si="4"/>
        <v>796</v>
      </c>
      <c r="W114" s="227"/>
      <c r="X114" s="227" t="str">
        <f t="shared" si="5"/>
        <v>Tomas Bulotas</v>
      </c>
    </row>
    <row r="115" spans="1:24" x14ac:dyDescent="0.25">
      <c r="A115" s="231" t="s">
        <v>919</v>
      </c>
      <c r="B115" s="231" t="s">
        <v>1650</v>
      </c>
      <c r="C115" s="231">
        <v>19</v>
      </c>
      <c r="D115" s="232" t="s">
        <v>864</v>
      </c>
      <c r="E115" s="232">
        <v>18</v>
      </c>
      <c r="F115" s="233" t="s">
        <v>864</v>
      </c>
      <c r="G115" s="231" t="s">
        <v>67</v>
      </c>
      <c r="H115" s="231" t="s">
        <v>8</v>
      </c>
      <c r="I115" s="231" t="s">
        <v>1651</v>
      </c>
      <c r="J115" s="234">
        <v>36</v>
      </c>
      <c r="K115" s="235">
        <v>1.2060185185185186E-2</v>
      </c>
      <c r="L115" s="235">
        <v>1.6080246913580249E-3</v>
      </c>
      <c r="M115" s="235">
        <v>4.3981481481481481E-4</v>
      </c>
      <c r="N115" s="234">
        <v>13</v>
      </c>
      <c r="O115" s="235">
        <v>2.6655092592592591E-2</v>
      </c>
      <c r="P115" s="236">
        <v>34.389926183239254</v>
      </c>
      <c r="Q115" s="235">
        <v>4.1666666666666669E-4</v>
      </c>
      <c r="R115" s="234">
        <v>25</v>
      </c>
      <c r="S115" s="235">
        <v>1.7152777777777777E-2</v>
      </c>
      <c r="T115" s="235">
        <v>3.2986111111111111E-3</v>
      </c>
      <c r="U115" s="237">
        <v>5.6753946759259259E-2</v>
      </c>
      <c r="V115" s="111">
        <f t="shared" si="4"/>
        <v>793</v>
      </c>
      <c r="W115" s="227"/>
      <c r="X115" s="227" t="str">
        <f t="shared" si="5"/>
        <v>Povilas Kastanauskas</v>
      </c>
    </row>
    <row r="116" spans="1:24" x14ac:dyDescent="0.25">
      <c r="A116" s="231" t="s">
        <v>1187</v>
      </c>
      <c r="B116" s="231" t="s">
        <v>1188</v>
      </c>
      <c r="C116" s="231">
        <v>20</v>
      </c>
      <c r="D116" s="232" t="s">
        <v>864</v>
      </c>
      <c r="E116" s="232">
        <v>19</v>
      </c>
      <c r="F116" s="233" t="s">
        <v>864</v>
      </c>
      <c r="G116" s="231" t="s">
        <v>67</v>
      </c>
      <c r="H116" s="231" t="s">
        <v>32</v>
      </c>
      <c r="I116" s="231" t="s">
        <v>31</v>
      </c>
      <c r="J116" s="234">
        <v>8</v>
      </c>
      <c r="K116" s="235">
        <v>1.0034722222222221E-2</v>
      </c>
      <c r="L116" s="235">
        <v>1.3379629629629629E-3</v>
      </c>
      <c r="M116" s="235">
        <v>3.7037037037037035E-4</v>
      </c>
      <c r="N116" s="234">
        <v>40</v>
      </c>
      <c r="O116" s="235">
        <v>2.9108796296296296E-2</v>
      </c>
      <c r="P116" s="236">
        <v>31.491053677932406</v>
      </c>
      <c r="Q116" s="235">
        <v>3.8194444444444446E-4</v>
      </c>
      <c r="R116" s="234">
        <v>24</v>
      </c>
      <c r="S116" s="235">
        <v>1.6967592592592593E-2</v>
      </c>
      <c r="T116" s="235">
        <v>3.2629985754985755E-3</v>
      </c>
      <c r="U116" s="237">
        <v>5.6901516203703706E-2</v>
      </c>
      <c r="V116" s="111">
        <f t="shared" si="4"/>
        <v>791</v>
      </c>
      <c r="W116" s="227"/>
      <c r="X116" s="227" t="str">
        <f t="shared" si="5"/>
        <v>Mykolas Banys</v>
      </c>
    </row>
    <row r="117" spans="1:24" x14ac:dyDescent="0.25">
      <c r="A117" s="231" t="s">
        <v>922</v>
      </c>
      <c r="B117" s="231" t="s">
        <v>936</v>
      </c>
      <c r="C117" s="231">
        <v>21</v>
      </c>
      <c r="D117" s="232" t="s">
        <v>864</v>
      </c>
      <c r="E117" s="232">
        <v>20</v>
      </c>
      <c r="F117" s="233" t="s">
        <v>864</v>
      </c>
      <c r="G117" s="231" t="s">
        <v>67</v>
      </c>
      <c r="H117" s="231" t="s">
        <v>17</v>
      </c>
      <c r="I117" s="231" t="s">
        <v>937</v>
      </c>
      <c r="J117" s="234">
        <v>31</v>
      </c>
      <c r="K117" s="235">
        <v>1.1550925925925925E-2</v>
      </c>
      <c r="L117" s="235">
        <v>1.5401234567901233E-3</v>
      </c>
      <c r="M117" s="235">
        <v>6.8287037037037025E-4</v>
      </c>
      <c r="N117" s="234">
        <v>23</v>
      </c>
      <c r="O117" s="235">
        <v>2.7685185185185188E-2</v>
      </c>
      <c r="P117" s="236">
        <v>33.110367892976583</v>
      </c>
      <c r="Q117" s="235">
        <v>3.8194444444444446E-4</v>
      </c>
      <c r="R117" s="234">
        <v>35</v>
      </c>
      <c r="S117" s="235">
        <v>1.7499999999999998E-2</v>
      </c>
      <c r="T117" s="235">
        <v>3.3653846153846151E-3</v>
      </c>
      <c r="U117" s="237">
        <v>5.7833854166666671E-2</v>
      </c>
      <c r="V117" s="111">
        <f t="shared" si="4"/>
        <v>778</v>
      </c>
      <c r="W117" s="227"/>
      <c r="X117" s="227" t="str">
        <f t="shared" si="5"/>
        <v>Audrius Perminas</v>
      </c>
    </row>
    <row r="118" spans="1:24" x14ac:dyDescent="0.25">
      <c r="A118" s="231" t="s">
        <v>2300</v>
      </c>
      <c r="B118" s="231" t="s">
        <v>2235</v>
      </c>
      <c r="C118" s="231">
        <v>22</v>
      </c>
      <c r="D118" s="232" t="s">
        <v>864</v>
      </c>
      <c r="E118" s="232">
        <v>21</v>
      </c>
      <c r="F118" s="233" t="s">
        <v>864</v>
      </c>
      <c r="G118" s="231" t="s">
        <v>67</v>
      </c>
      <c r="H118" s="231" t="s">
        <v>1781</v>
      </c>
      <c r="I118" s="231" t="s">
        <v>2236</v>
      </c>
      <c r="J118" s="234">
        <v>34</v>
      </c>
      <c r="K118" s="235">
        <v>1.1828703703703704E-2</v>
      </c>
      <c r="L118" s="235">
        <v>1.5771604938271608E-3</v>
      </c>
      <c r="M118" s="235">
        <v>5.3240740740740744E-4</v>
      </c>
      <c r="N118" s="234">
        <v>44</v>
      </c>
      <c r="O118" s="235">
        <v>2.9456018518518517E-2</v>
      </c>
      <c r="P118" s="236">
        <v>31.119842829076624</v>
      </c>
      <c r="Q118" s="235">
        <v>4.1666666666666669E-4</v>
      </c>
      <c r="R118" s="234">
        <v>14</v>
      </c>
      <c r="S118" s="235">
        <v>1.5590277777777778E-2</v>
      </c>
      <c r="T118" s="235">
        <v>2.9981303418803416E-3</v>
      </c>
      <c r="U118" s="237">
        <v>5.7869398148148149E-2</v>
      </c>
      <c r="V118" s="111">
        <f t="shared" si="4"/>
        <v>778</v>
      </c>
      <c r="W118" s="227"/>
      <c r="X118" s="227" t="str">
        <f t="shared" si="5"/>
        <v>Mažvydas Bartašius</v>
      </c>
    </row>
    <row r="119" spans="1:24" x14ac:dyDescent="0.25">
      <c r="A119" s="231" t="s">
        <v>1065</v>
      </c>
      <c r="B119" s="231" t="s">
        <v>1066</v>
      </c>
      <c r="C119" s="231">
        <v>23</v>
      </c>
      <c r="D119" s="232" t="s">
        <v>864</v>
      </c>
      <c r="E119" s="232">
        <v>2</v>
      </c>
      <c r="F119" s="233" t="s">
        <v>864</v>
      </c>
      <c r="G119" s="231" t="s">
        <v>71</v>
      </c>
      <c r="H119" s="231" t="s">
        <v>2237</v>
      </c>
      <c r="I119" s="231" t="s">
        <v>1068</v>
      </c>
      <c r="J119" s="234">
        <v>2</v>
      </c>
      <c r="K119" s="235">
        <v>8.8078703703703704E-3</v>
      </c>
      <c r="L119" s="235">
        <v>1.1743827160493828E-3</v>
      </c>
      <c r="M119" s="235">
        <v>4.7453703703703704E-4</v>
      </c>
      <c r="N119" s="234">
        <v>59</v>
      </c>
      <c r="O119" s="235">
        <v>3.0891203703703702E-2</v>
      </c>
      <c r="P119" s="236">
        <v>29.674035219183214</v>
      </c>
      <c r="Q119" s="235">
        <v>4.1666666666666669E-4</v>
      </c>
      <c r="R119" s="234">
        <v>29</v>
      </c>
      <c r="S119" s="235">
        <v>1.7395833333333336E-2</v>
      </c>
      <c r="T119" s="235">
        <v>3.3453525641025644E-3</v>
      </c>
      <c r="U119" s="237">
        <v>5.8012349537037038E-2</v>
      </c>
      <c r="V119" s="111">
        <f t="shared" si="4"/>
        <v>776</v>
      </c>
      <c r="W119" s="227"/>
      <c r="X119" s="227" t="str">
        <f t="shared" si="5"/>
        <v>Rugilė Girštautaitė</v>
      </c>
    </row>
    <row r="120" spans="1:24" x14ac:dyDescent="0.25">
      <c r="A120" s="231" t="s">
        <v>1113</v>
      </c>
      <c r="B120" s="231" t="s">
        <v>1845</v>
      </c>
      <c r="C120" s="231">
        <v>24</v>
      </c>
      <c r="D120" s="232" t="s">
        <v>864</v>
      </c>
      <c r="E120" s="232">
        <v>22</v>
      </c>
      <c r="F120" s="233" t="s">
        <v>864</v>
      </c>
      <c r="G120" s="231" t="s">
        <v>67</v>
      </c>
      <c r="H120" s="231" t="s">
        <v>8</v>
      </c>
      <c r="I120" s="231" t="s">
        <v>864</v>
      </c>
      <c r="J120" s="234">
        <v>62</v>
      </c>
      <c r="K120" s="235">
        <v>1.4050925925925927E-2</v>
      </c>
      <c r="L120" s="235">
        <v>1.873456790123457E-3</v>
      </c>
      <c r="M120" s="235">
        <v>6.5972222222222213E-4</v>
      </c>
      <c r="N120" s="234">
        <v>26</v>
      </c>
      <c r="O120" s="235">
        <v>2.8032407407407409E-2</v>
      </c>
      <c r="P120" s="236">
        <v>32.70024772914946</v>
      </c>
      <c r="Q120" s="235">
        <v>4.2824074074074075E-4</v>
      </c>
      <c r="R120" s="234">
        <v>10</v>
      </c>
      <c r="S120" s="235">
        <v>1.5196759259259259E-2</v>
      </c>
      <c r="T120" s="235">
        <v>2.9224537037037036E-3</v>
      </c>
      <c r="U120" s="237">
        <v>5.8384525462962966E-2</v>
      </c>
      <c r="V120" s="111">
        <f t="shared" si="4"/>
        <v>771</v>
      </c>
      <c r="W120" s="227"/>
      <c r="X120" s="227" t="str">
        <f t="shared" si="5"/>
        <v>Nerijus Kliukas</v>
      </c>
    </row>
    <row r="121" spans="1:24" x14ac:dyDescent="0.25">
      <c r="A121" s="231" t="s">
        <v>1051</v>
      </c>
      <c r="B121" s="231" t="s">
        <v>1052</v>
      </c>
      <c r="C121" s="231">
        <v>25</v>
      </c>
      <c r="D121" s="232">
        <v>1</v>
      </c>
      <c r="E121" s="232">
        <v>23</v>
      </c>
      <c r="F121" s="233" t="s">
        <v>1053</v>
      </c>
      <c r="G121" s="231" t="s">
        <v>67</v>
      </c>
      <c r="H121" s="231" t="s">
        <v>17</v>
      </c>
      <c r="I121" s="231" t="s">
        <v>898</v>
      </c>
      <c r="J121" s="234">
        <v>38</v>
      </c>
      <c r="K121" s="235">
        <v>1.2314814814814815E-2</v>
      </c>
      <c r="L121" s="235">
        <v>1.6419753086419752E-3</v>
      </c>
      <c r="M121" s="235">
        <v>7.0601851851851847E-4</v>
      </c>
      <c r="N121" s="234">
        <v>20</v>
      </c>
      <c r="O121" s="235">
        <v>2.7488425925925927E-2</v>
      </c>
      <c r="P121" s="236">
        <v>33.347368421052629</v>
      </c>
      <c r="Q121" s="235">
        <v>5.2083333333333333E-4</v>
      </c>
      <c r="R121" s="234">
        <v>34</v>
      </c>
      <c r="S121" s="235">
        <v>1.7476851851851851E-2</v>
      </c>
      <c r="T121" s="235">
        <v>3.3609330484330483E-3</v>
      </c>
      <c r="U121" s="237">
        <v>5.8544039351851852E-2</v>
      </c>
      <c r="V121" s="111">
        <f t="shared" si="4"/>
        <v>769</v>
      </c>
      <c r="W121" s="227"/>
      <c r="X121" s="227" t="str">
        <f t="shared" si="5"/>
        <v>Romutis Ančlauskas</v>
      </c>
    </row>
    <row r="122" spans="1:24" x14ac:dyDescent="0.25">
      <c r="A122" s="231" t="s">
        <v>922</v>
      </c>
      <c r="B122" s="231" t="s">
        <v>1818</v>
      </c>
      <c r="C122" s="231">
        <v>26</v>
      </c>
      <c r="D122" s="232">
        <v>4</v>
      </c>
      <c r="E122" s="232">
        <v>24</v>
      </c>
      <c r="F122" s="233" t="s">
        <v>1029</v>
      </c>
      <c r="G122" s="231" t="s">
        <v>67</v>
      </c>
      <c r="H122" s="231" t="s">
        <v>1819</v>
      </c>
      <c r="I122" s="231" t="s">
        <v>710</v>
      </c>
      <c r="J122" s="234">
        <v>52</v>
      </c>
      <c r="K122" s="235">
        <v>1.3321759259259261E-2</v>
      </c>
      <c r="L122" s="235">
        <v>1.776234567901235E-3</v>
      </c>
      <c r="M122" s="235">
        <v>9.4907407407407408E-4</v>
      </c>
      <c r="N122" s="234">
        <v>34</v>
      </c>
      <c r="O122" s="235">
        <v>2.8506944444444442E-2</v>
      </c>
      <c r="P122" s="236">
        <v>32.155907429963463</v>
      </c>
      <c r="Q122" s="235">
        <v>5.3240740740740744E-4</v>
      </c>
      <c r="R122" s="234">
        <v>15</v>
      </c>
      <c r="S122" s="235">
        <v>1.5601851851851851E-2</v>
      </c>
      <c r="T122" s="235">
        <v>3.0003561253561252E-3</v>
      </c>
      <c r="U122" s="237">
        <v>5.8932777777777778E-2</v>
      </c>
      <c r="V122" s="111">
        <f t="shared" si="4"/>
        <v>764</v>
      </c>
      <c r="W122" s="227"/>
      <c r="X122" s="227" t="str">
        <f t="shared" si="5"/>
        <v>Audrius Virbickas</v>
      </c>
    </row>
    <row r="123" spans="1:24" x14ac:dyDescent="0.25">
      <c r="A123" s="231" t="s">
        <v>913</v>
      </c>
      <c r="B123" s="231" t="s">
        <v>1063</v>
      </c>
      <c r="C123" s="231">
        <v>27</v>
      </c>
      <c r="D123" s="232" t="s">
        <v>864</v>
      </c>
      <c r="E123" s="232">
        <v>25</v>
      </c>
      <c r="F123" s="233" t="s">
        <v>864</v>
      </c>
      <c r="G123" s="231" t="s">
        <v>67</v>
      </c>
      <c r="H123" s="231" t="s">
        <v>1064</v>
      </c>
      <c r="I123" s="231" t="s">
        <v>976</v>
      </c>
      <c r="J123" s="234">
        <v>58</v>
      </c>
      <c r="K123" s="235">
        <v>1.3657407407407408E-2</v>
      </c>
      <c r="L123" s="235">
        <v>1.8209876543209876E-3</v>
      </c>
      <c r="M123" s="235">
        <v>6.4814814814814813E-4</v>
      </c>
      <c r="N123" s="234">
        <v>19</v>
      </c>
      <c r="O123" s="235">
        <v>2.7442129629629632E-2</v>
      </c>
      <c r="P123" s="236">
        <v>33.403627161535212</v>
      </c>
      <c r="Q123" s="235">
        <v>7.175925925925927E-4</v>
      </c>
      <c r="R123" s="234">
        <v>21</v>
      </c>
      <c r="S123" s="235">
        <v>1.6655092592592593E-2</v>
      </c>
      <c r="T123" s="235">
        <v>3.2029024216524214E-3</v>
      </c>
      <c r="U123" s="237">
        <v>5.9144074074074071E-2</v>
      </c>
      <c r="V123" s="111">
        <f t="shared" si="4"/>
        <v>761</v>
      </c>
      <c r="W123" s="227"/>
      <c r="X123" s="227" t="str">
        <f t="shared" si="5"/>
        <v>Vaidas Telšinskas</v>
      </c>
    </row>
    <row r="124" spans="1:24" x14ac:dyDescent="0.25">
      <c r="A124" s="231" t="s">
        <v>1382</v>
      </c>
      <c r="B124" s="231" t="s">
        <v>2238</v>
      </c>
      <c r="C124" s="231">
        <v>28</v>
      </c>
      <c r="D124" s="232" t="s">
        <v>864</v>
      </c>
      <c r="E124" s="232">
        <v>26</v>
      </c>
      <c r="F124" s="233" t="s">
        <v>864</v>
      </c>
      <c r="G124" s="231" t="s">
        <v>67</v>
      </c>
      <c r="H124" s="231" t="s">
        <v>17</v>
      </c>
      <c r="I124" s="231" t="s">
        <v>898</v>
      </c>
      <c r="J124" s="234">
        <v>43</v>
      </c>
      <c r="K124" s="235">
        <v>1.2465277777777777E-2</v>
      </c>
      <c r="L124" s="235">
        <v>1.662037037037037E-3</v>
      </c>
      <c r="M124" s="235">
        <v>4.2824074074074075E-4</v>
      </c>
      <c r="N124" s="234">
        <v>28</v>
      </c>
      <c r="O124" s="235">
        <v>2.8171296296296302E-2</v>
      </c>
      <c r="P124" s="236">
        <v>32.539030402629415</v>
      </c>
      <c r="Q124" s="235">
        <v>5.5555555555555556E-4</v>
      </c>
      <c r="R124" s="234">
        <v>45</v>
      </c>
      <c r="S124" s="235">
        <v>1.8124999999999999E-2</v>
      </c>
      <c r="T124" s="235">
        <v>3.4855769230769228E-3</v>
      </c>
      <c r="U124" s="237">
        <v>5.9773969907407409E-2</v>
      </c>
      <c r="V124" s="111">
        <f t="shared" si="4"/>
        <v>753</v>
      </c>
      <c r="W124" s="227"/>
      <c r="X124" s="227" t="str">
        <f t="shared" si="5"/>
        <v>Algirdas Pukis</v>
      </c>
    </row>
    <row r="125" spans="1:24" x14ac:dyDescent="0.25">
      <c r="A125" s="231" t="s">
        <v>1665</v>
      </c>
      <c r="B125" s="231" t="s">
        <v>1666</v>
      </c>
      <c r="C125" s="231">
        <v>29</v>
      </c>
      <c r="D125" s="232" t="s">
        <v>864</v>
      </c>
      <c r="E125" s="232">
        <v>27</v>
      </c>
      <c r="F125" s="233" t="s">
        <v>864</v>
      </c>
      <c r="G125" s="231" t="s">
        <v>67</v>
      </c>
      <c r="H125" s="231" t="s">
        <v>8</v>
      </c>
      <c r="I125" s="231" t="s">
        <v>122</v>
      </c>
      <c r="J125" s="234">
        <v>48</v>
      </c>
      <c r="K125" s="235">
        <v>1.292824074074074E-2</v>
      </c>
      <c r="L125" s="235">
        <v>1.7237654320987651E-3</v>
      </c>
      <c r="M125" s="235">
        <v>6.9444444444444447E-4</v>
      </c>
      <c r="N125" s="234">
        <v>29</v>
      </c>
      <c r="O125" s="235">
        <v>2.8182870370370372E-2</v>
      </c>
      <c r="P125" s="236">
        <v>32.525667351129364</v>
      </c>
      <c r="Q125" s="235">
        <v>6.018518518518519E-4</v>
      </c>
      <c r="R125" s="234">
        <v>30</v>
      </c>
      <c r="S125" s="235">
        <v>1.7430555555555557E-2</v>
      </c>
      <c r="T125" s="235">
        <v>3.3520299145299148E-3</v>
      </c>
      <c r="U125" s="237">
        <v>5.9868912037037036E-2</v>
      </c>
      <c r="V125" s="111">
        <f t="shared" si="4"/>
        <v>752</v>
      </c>
      <c r="W125" s="227"/>
      <c r="X125" s="227" t="str">
        <f t="shared" si="5"/>
        <v>Vilmantas Baranauskas</v>
      </c>
    </row>
    <row r="126" spans="1:24" x14ac:dyDescent="0.25">
      <c r="A126" s="231" t="s">
        <v>1829</v>
      </c>
      <c r="B126" s="231" t="s">
        <v>1830</v>
      </c>
      <c r="C126" s="231">
        <v>30</v>
      </c>
      <c r="D126" s="232" t="s">
        <v>864</v>
      </c>
      <c r="E126" s="232">
        <v>28</v>
      </c>
      <c r="F126" s="233" t="s">
        <v>864</v>
      </c>
      <c r="G126" s="231" t="s">
        <v>67</v>
      </c>
      <c r="H126" s="231" t="s">
        <v>8</v>
      </c>
      <c r="I126" s="231" t="s">
        <v>864</v>
      </c>
      <c r="J126" s="234">
        <v>37</v>
      </c>
      <c r="K126" s="235">
        <v>1.2175925925925929E-2</v>
      </c>
      <c r="L126" s="235">
        <v>1.623456790123457E-3</v>
      </c>
      <c r="M126" s="235">
        <v>7.7546296296296304E-4</v>
      </c>
      <c r="N126" s="234">
        <v>24</v>
      </c>
      <c r="O126" s="235">
        <v>2.7754629629629629E-2</v>
      </c>
      <c r="P126" s="236">
        <v>33.027522935779814</v>
      </c>
      <c r="Q126" s="235">
        <v>6.2500000000000001E-4</v>
      </c>
      <c r="R126" s="234">
        <v>50</v>
      </c>
      <c r="S126" s="235">
        <v>1.8541666666666668E-2</v>
      </c>
      <c r="T126" s="235">
        <v>3.5657051282051285E-3</v>
      </c>
      <c r="U126" s="237">
        <v>5.9895219907407406E-2</v>
      </c>
      <c r="V126" s="111">
        <f t="shared" si="4"/>
        <v>752</v>
      </c>
      <c r="W126" s="227"/>
      <c r="X126" s="227" t="str">
        <f t="shared" si="5"/>
        <v>Aistis Šimaitis</v>
      </c>
    </row>
    <row r="127" spans="1:24" x14ac:dyDescent="0.25">
      <c r="A127" s="231" t="s">
        <v>1013</v>
      </c>
      <c r="B127" s="231" t="s">
        <v>1602</v>
      </c>
      <c r="C127" s="231">
        <v>31</v>
      </c>
      <c r="D127" s="232" t="s">
        <v>864</v>
      </c>
      <c r="E127" s="232">
        <v>29</v>
      </c>
      <c r="F127" s="233" t="s">
        <v>864</v>
      </c>
      <c r="G127" s="231" t="s">
        <v>67</v>
      </c>
      <c r="H127" s="231" t="s">
        <v>8</v>
      </c>
      <c r="I127" s="231" t="s">
        <v>2239</v>
      </c>
      <c r="J127" s="234">
        <v>14</v>
      </c>
      <c r="K127" s="235">
        <v>1.050925925925926E-2</v>
      </c>
      <c r="L127" s="235">
        <v>1.4012345679012346E-3</v>
      </c>
      <c r="M127" s="235">
        <v>1.0069444444444444E-3</v>
      </c>
      <c r="N127" s="234">
        <v>67</v>
      </c>
      <c r="O127" s="235">
        <v>3.2141203703703707E-2</v>
      </c>
      <c r="P127" s="236">
        <v>28.519985595966869</v>
      </c>
      <c r="Q127" s="235">
        <v>5.5555555555555556E-4</v>
      </c>
      <c r="R127" s="234">
        <v>16</v>
      </c>
      <c r="S127" s="235">
        <v>1.5729166666666666E-2</v>
      </c>
      <c r="T127" s="235">
        <v>3.0248397435897433E-3</v>
      </c>
      <c r="U127" s="237">
        <v>5.9961956018518524E-2</v>
      </c>
      <c r="V127" s="111">
        <f t="shared" si="4"/>
        <v>751</v>
      </c>
      <c r="W127" s="227"/>
      <c r="X127" s="227" t="str">
        <f t="shared" si="5"/>
        <v>Mantas Volungevičius</v>
      </c>
    </row>
    <row r="128" spans="1:24" x14ac:dyDescent="0.25">
      <c r="A128" s="231" t="s">
        <v>981</v>
      </c>
      <c r="B128" s="231" t="s">
        <v>982</v>
      </c>
      <c r="C128" s="231">
        <v>32</v>
      </c>
      <c r="D128" s="232" t="s">
        <v>864</v>
      </c>
      <c r="E128" s="232">
        <v>30</v>
      </c>
      <c r="F128" s="233" t="s">
        <v>864</v>
      </c>
      <c r="G128" s="231" t="s">
        <v>67</v>
      </c>
      <c r="H128" s="231" t="s">
        <v>165</v>
      </c>
      <c r="I128" s="231" t="s">
        <v>865</v>
      </c>
      <c r="J128" s="234">
        <v>29</v>
      </c>
      <c r="K128" s="235">
        <v>1.1435185185185185E-2</v>
      </c>
      <c r="L128" s="235">
        <v>1.5246913580246914E-3</v>
      </c>
      <c r="M128" s="235">
        <v>4.1666666666666669E-4</v>
      </c>
      <c r="N128" s="234">
        <v>35</v>
      </c>
      <c r="O128" s="235">
        <v>2.8518518518518523E-2</v>
      </c>
      <c r="P128" s="236">
        <v>32.142857142857139</v>
      </c>
      <c r="Q128" s="235">
        <v>4.7453703703703704E-4</v>
      </c>
      <c r="R128" s="234">
        <v>62</v>
      </c>
      <c r="S128" s="235">
        <v>1.9780092592592592E-2</v>
      </c>
      <c r="T128" s="235">
        <v>3.8038639601139599E-3</v>
      </c>
      <c r="U128" s="237">
        <v>6.0663171296296302E-2</v>
      </c>
      <c r="V128" s="111">
        <f t="shared" si="4"/>
        <v>742</v>
      </c>
      <c r="W128" s="227"/>
      <c r="X128" s="227" t="str">
        <f t="shared" si="5"/>
        <v>Linas Vaupšas</v>
      </c>
    </row>
    <row r="129" spans="1:24" x14ac:dyDescent="0.25">
      <c r="A129" s="231" t="s">
        <v>1124</v>
      </c>
      <c r="B129" s="231" t="s">
        <v>999</v>
      </c>
      <c r="C129" s="231">
        <v>33</v>
      </c>
      <c r="D129" s="232">
        <v>2</v>
      </c>
      <c r="E129" s="232">
        <v>31</v>
      </c>
      <c r="F129" s="233" t="s">
        <v>1053</v>
      </c>
      <c r="G129" s="231" t="s">
        <v>67</v>
      </c>
      <c r="H129" s="231" t="s">
        <v>8</v>
      </c>
      <c r="I129" s="231" t="s">
        <v>2240</v>
      </c>
      <c r="J129" s="234">
        <v>25</v>
      </c>
      <c r="K129" s="235">
        <v>1.119212962962963E-2</v>
      </c>
      <c r="L129" s="235">
        <v>1.492283950617284E-3</v>
      </c>
      <c r="M129" s="235">
        <v>1.6550925925925926E-3</v>
      </c>
      <c r="N129" s="234">
        <v>43</v>
      </c>
      <c r="O129" s="235">
        <v>2.943287037037037E-2</v>
      </c>
      <c r="P129" s="236">
        <v>31.144317734958712</v>
      </c>
      <c r="Q129" s="235">
        <v>5.6712962962962956E-4</v>
      </c>
      <c r="R129" s="234">
        <v>40</v>
      </c>
      <c r="S129" s="235">
        <v>1.7812499999999998E-2</v>
      </c>
      <c r="T129" s="235">
        <v>3.4254807692307688E-3</v>
      </c>
      <c r="U129" s="237">
        <v>6.069193287037037E-2</v>
      </c>
      <c r="V129" s="111">
        <f t="shared" si="4"/>
        <v>742</v>
      </c>
      <c r="W129" s="227"/>
      <c r="X129" s="227" t="str">
        <f t="shared" si="5"/>
        <v>Rytis Vasiliauskas</v>
      </c>
    </row>
    <row r="130" spans="1:24" x14ac:dyDescent="0.25">
      <c r="A130" s="231" t="s">
        <v>1106</v>
      </c>
      <c r="B130" s="231" t="s">
        <v>1107</v>
      </c>
      <c r="C130" s="231">
        <v>34</v>
      </c>
      <c r="D130" s="232">
        <v>5</v>
      </c>
      <c r="E130" s="232">
        <v>32</v>
      </c>
      <c r="F130" s="233" t="s">
        <v>1029</v>
      </c>
      <c r="G130" s="231" t="s">
        <v>67</v>
      </c>
      <c r="H130" s="231" t="s">
        <v>17</v>
      </c>
      <c r="I130" s="231" t="s">
        <v>1108</v>
      </c>
      <c r="J130" s="234">
        <v>27</v>
      </c>
      <c r="K130" s="235">
        <v>1.136574074074074E-2</v>
      </c>
      <c r="L130" s="235">
        <v>1.5154320987654322E-3</v>
      </c>
      <c r="M130" s="235">
        <v>8.564814814814815E-4</v>
      </c>
      <c r="N130" s="234">
        <v>46</v>
      </c>
      <c r="O130" s="235">
        <v>2.9490740740740744E-2</v>
      </c>
      <c r="P130" s="236">
        <v>31.083202511773937</v>
      </c>
      <c r="Q130" s="235">
        <v>6.3657407407407402E-4</v>
      </c>
      <c r="R130" s="234">
        <v>49</v>
      </c>
      <c r="S130" s="235">
        <v>1.8530092592592595E-2</v>
      </c>
      <c r="T130" s="235">
        <v>3.5634793447293449E-3</v>
      </c>
      <c r="U130" s="237">
        <v>6.0887245370370373E-2</v>
      </c>
      <c r="V130" s="111">
        <f t="shared" si="4"/>
        <v>739</v>
      </c>
      <c r="W130" s="227"/>
      <c r="X130" s="227" t="str">
        <f t="shared" si="5"/>
        <v>Olegas Ivanovas</v>
      </c>
    </row>
    <row r="131" spans="1:24" x14ac:dyDescent="0.25">
      <c r="A131" s="231" t="s">
        <v>1822</v>
      </c>
      <c r="B131" s="231" t="s">
        <v>2241</v>
      </c>
      <c r="C131" s="231">
        <v>35</v>
      </c>
      <c r="D131" s="232">
        <v>6</v>
      </c>
      <c r="E131" s="232">
        <v>33</v>
      </c>
      <c r="F131" s="233" t="s">
        <v>1029</v>
      </c>
      <c r="G131" s="231" t="s">
        <v>67</v>
      </c>
      <c r="H131" s="231" t="s">
        <v>17</v>
      </c>
      <c r="I131" s="231" t="s">
        <v>864</v>
      </c>
      <c r="J131" s="234">
        <v>39</v>
      </c>
      <c r="K131" s="235">
        <v>1.2326388888888888E-2</v>
      </c>
      <c r="L131" s="235">
        <v>1.6435185185185183E-3</v>
      </c>
      <c r="M131" s="235">
        <v>7.407407407407407E-4</v>
      </c>
      <c r="N131" s="234">
        <v>48</v>
      </c>
      <c r="O131" s="235">
        <v>2.9571759259259259E-2</v>
      </c>
      <c r="P131" s="236">
        <v>30.998043052837573</v>
      </c>
      <c r="Q131" s="235">
        <v>7.175925925925927E-4</v>
      </c>
      <c r="R131" s="234">
        <v>48</v>
      </c>
      <c r="S131" s="235">
        <v>1.8414351851851852E-2</v>
      </c>
      <c r="T131" s="235">
        <v>3.5412215099715097E-3</v>
      </c>
      <c r="U131" s="237">
        <v>6.1798969907407408E-2</v>
      </c>
      <c r="V131" s="111">
        <f t="shared" si="4"/>
        <v>729</v>
      </c>
      <c r="W131" s="227"/>
      <c r="X131" s="227" t="str">
        <f t="shared" si="5"/>
        <v>Edvardas Tarasevicius</v>
      </c>
    </row>
    <row r="132" spans="1:24" x14ac:dyDescent="0.25">
      <c r="A132" s="231" t="s">
        <v>1087</v>
      </c>
      <c r="B132" s="231" t="s">
        <v>1088</v>
      </c>
      <c r="C132" s="231">
        <v>36</v>
      </c>
      <c r="D132" s="232" t="s">
        <v>864</v>
      </c>
      <c r="E132" s="232">
        <v>34</v>
      </c>
      <c r="F132" s="233" t="s">
        <v>864</v>
      </c>
      <c r="G132" s="231" t="s">
        <v>67</v>
      </c>
      <c r="H132" s="231" t="s">
        <v>8</v>
      </c>
      <c r="I132" s="231" t="s">
        <v>1089</v>
      </c>
      <c r="J132" s="234">
        <v>66</v>
      </c>
      <c r="K132" s="235">
        <v>1.4351851851851852E-2</v>
      </c>
      <c r="L132" s="235">
        <v>1.9135802469135801E-3</v>
      </c>
      <c r="M132" s="235">
        <v>3.5879629629629635E-4</v>
      </c>
      <c r="N132" s="234">
        <v>39</v>
      </c>
      <c r="O132" s="235">
        <v>2.90162037037037E-2</v>
      </c>
      <c r="P132" s="236">
        <v>31.591543677702436</v>
      </c>
      <c r="Q132" s="235">
        <v>5.3240740740740744E-4</v>
      </c>
      <c r="R132" s="234">
        <v>36</v>
      </c>
      <c r="S132" s="235">
        <v>1.7557870370370373E-2</v>
      </c>
      <c r="T132" s="235">
        <v>3.3765135327635332E-3</v>
      </c>
      <c r="U132" s="237">
        <v>6.1841018518518524E-2</v>
      </c>
      <c r="V132" s="111">
        <f t="shared" si="4"/>
        <v>728</v>
      </c>
      <c r="W132" s="227"/>
      <c r="X132" s="227" t="str">
        <f t="shared" si="5"/>
        <v>Laimis Indrišiūnas</v>
      </c>
    </row>
    <row r="133" spans="1:24" x14ac:dyDescent="0.25">
      <c r="A133" s="231" t="s">
        <v>1138</v>
      </c>
      <c r="B133" s="231" t="s">
        <v>1212</v>
      </c>
      <c r="C133" s="231">
        <v>37</v>
      </c>
      <c r="D133" s="232" t="s">
        <v>864</v>
      </c>
      <c r="E133" s="232">
        <v>3</v>
      </c>
      <c r="F133" s="233" t="s">
        <v>864</v>
      </c>
      <c r="G133" s="231" t="s">
        <v>71</v>
      </c>
      <c r="H133" s="231" t="s">
        <v>17</v>
      </c>
      <c r="I133" s="231" t="s">
        <v>879</v>
      </c>
      <c r="J133" s="234">
        <v>78</v>
      </c>
      <c r="K133" s="235">
        <v>1.6076388888888887E-2</v>
      </c>
      <c r="L133" s="235">
        <v>2.1435185185185186E-3</v>
      </c>
      <c r="M133" s="235">
        <v>4.7453703703703704E-4</v>
      </c>
      <c r="N133" s="234">
        <v>16</v>
      </c>
      <c r="O133" s="235">
        <v>2.7164351851851853E-2</v>
      </c>
      <c r="P133" s="236">
        <v>33.745206646783124</v>
      </c>
      <c r="Q133" s="235">
        <v>4.9768518518518521E-4</v>
      </c>
      <c r="R133" s="234">
        <v>37</v>
      </c>
      <c r="S133" s="235">
        <v>1.7604166666666667E-2</v>
      </c>
      <c r="T133" s="235">
        <v>3.3854166666666668E-3</v>
      </c>
      <c r="U133" s="237">
        <v>6.1842916666666664E-2</v>
      </c>
      <c r="V133" s="111">
        <f t="shared" si="4"/>
        <v>728</v>
      </c>
      <c r="W133" s="227"/>
      <c r="X133" s="227" t="str">
        <f t="shared" si="5"/>
        <v>Viktorija Kalvelytė</v>
      </c>
    </row>
    <row r="134" spans="1:24" x14ac:dyDescent="0.25">
      <c r="A134" s="231" t="s">
        <v>963</v>
      </c>
      <c r="B134" s="231" t="s">
        <v>2242</v>
      </c>
      <c r="C134" s="231">
        <v>38</v>
      </c>
      <c r="D134" s="232" t="s">
        <v>864</v>
      </c>
      <c r="E134" s="232">
        <v>35</v>
      </c>
      <c r="F134" s="233" t="s">
        <v>864</v>
      </c>
      <c r="G134" s="231" t="s">
        <v>67</v>
      </c>
      <c r="H134" s="231" t="s">
        <v>17</v>
      </c>
      <c r="I134" s="231" t="s">
        <v>2243</v>
      </c>
      <c r="J134" s="234">
        <v>35</v>
      </c>
      <c r="K134" s="235">
        <v>1.1944444444444445E-2</v>
      </c>
      <c r="L134" s="235">
        <v>1.5925925925925925E-3</v>
      </c>
      <c r="M134" s="235">
        <v>6.5972222222222213E-4</v>
      </c>
      <c r="N134" s="234">
        <v>50</v>
      </c>
      <c r="O134" s="235">
        <v>2.9687500000000002E-2</v>
      </c>
      <c r="P134" s="236">
        <v>30.87719298245614</v>
      </c>
      <c r="Q134" s="235">
        <v>6.2500000000000001E-4</v>
      </c>
      <c r="R134" s="234">
        <v>56</v>
      </c>
      <c r="S134" s="235">
        <v>1.8958333333333334E-2</v>
      </c>
      <c r="T134" s="235">
        <v>3.6458333333333334E-3</v>
      </c>
      <c r="U134" s="237">
        <v>6.1909108796296297E-2</v>
      </c>
      <c r="V134" s="111">
        <f t="shared" si="4"/>
        <v>727</v>
      </c>
      <c r="W134" s="227"/>
      <c r="X134" s="227" t="str">
        <f t="shared" si="5"/>
        <v>Tomas Slausgalvis</v>
      </c>
    </row>
    <row r="135" spans="1:24" x14ac:dyDescent="0.25">
      <c r="A135" s="231" t="s">
        <v>934</v>
      </c>
      <c r="B135" s="231" t="s">
        <v>1104</v>
      </c>
      <c r="C135" s="231">
        <v>39</v>
      </c>
      <c r="D135" s="232" t="s">
        <v>864</v>
      </c>
      <c r="E135" s="232">
        <v>36</v>
      </c>
      <c r="F135" s="233" t="s">
        <v>864</v>
      </c>
      <c r="G135" s="231" t="s">
        <v>67</v>
      </c>
      <c r="H135" s="231" t="s">
        <v>17</v>
      </c>
      <c r="I135" s="231" t="s">
        <v>1105</v>
      </c>
      <c r="J135" s="234">
        <v>57</v>
      </c>
      <c r="K135" s="235">
        <v>1.3634259259259257E-2</v>
      </c>
      <c r="L135" s="235">
        <v>1.8179012345679011E-3</v>
      </c>
      <c r="M135" s="235">
        <v>6.134259259259259E-4</v>
      </c>
      <c r="N135" s="234">
        <v>36</v>
      </c>
      <c r="O135" s="235">
        <v>2.8634259259259262E-2</v>
      </c>
      <c r="P135" s="236">
        <v>32.012934518997575</v>
      </c>
      <c r="Q135" s="235">
        <v>3.2407407407407406E-4</v>
      </c>
      <c r="R135" s="234">
        <v>52</v>
      </c>
      <c r="S135" s="235">
        <v>1.8819444444444448E-2</v>
      </c>
      <c r="T135" s="235">
        <v>3.6191239316239322E-3</v>
      </c>
      <c r="U135" s="237">
        <v>6.2047453703703702E-2</v>
      </c>
      <c r="V135" s="111">
        <f t="shared" si="4"/>
        <v>726</v>
      </c>
      <c r="W135" s="227"/>
      <c r="X135" s="227" t="str">
        <f t="shared" si="5"/>
        <v>Evaldas Zutkis</v>
      </c>
    </row>
    <row r="136" spans="1:24" x14ac:dyDescent="0.25">
      <c r="A136" s="231" t="s">
        <v>1115</v>
      </c>
      <c r="B136" s="231" t="s">
        <v>1116</v>
      </c>
      <c r="C136" s="231">
        <v>40</v>
      </c>
      <c r="D136" s="232">
        <v>7</v>
      </c>
      <c r="E136" s="232">
        <v>37</v>
      </c>
      <c r="F136" s="233" t="s">
        <v>1029</v>
      </c>
      <c r="G136" s="231" t="s">
        <v>67</v>
      </c>
      <c r="H136" s="231" t="s">
        <v>8</v>
      </c>
      <c r="I136" s="231" t="s">
        <v>864</v>
      </c>
      <c r="J136" s="234">
        <v>53</v>
      </c>
      <c r="K136" s="235">
        <v>1.34375E-2</v>
      </c>
      <c r="L136" s="235">
        <v>1.7916666666666667E-3</v>
      </c>
      <c r="M136" s="235">
        <v>5.6712962962962956E-4</v>
      </c>
      <c r="N136" s="234">
        <v>30</v>
      </c>
      <c r="O136" s="235">
        <v>2.8333333333333332E-2</v>
      </c>
      <c r="P136" s="236">
        <v>32.352941176470594</v>
      </c>
      <c r="Q136" s="235">
        <v>7.9861111111111105E-4</v>
      </c>
      <c r="R136" s="234">
        <v>54</v>
      </c>
      <c r="S136" s="235">
        <v>1.8935185185185183E-2</v>
      </c>
      <c r="T136" s="235">
        <v>3.6413817663817657E-3</v>
      </c>
      <c r="U136" s="237">
        <v>6.2109571759259262E-2</v>
      </c>
      <c r="V136" s="111">
        <f t="shared" si="4"/>
        <v>725</v>
      </c>
      <c r="W136" s="227"/>
      <c r="X136" s="227" t="str">
        <f t="shared" si="5"/>
        <v>Valdas Rapševičius</v>
      </c>
    </row>
    <row r="137" spans="1:24" x14ac:dyDescent="0.25">
      <c r="A137" s="231" t="s">
        <v>1605</v>
      </c>
      <c r="B137" s="231" t="s">
        <v>1660</v>
      </c>
      <c r="C137" s="231">
        <v>41</v>
      </c>
      <c r="D137" s="232">
        <v>8</v>
      </c>
      <c r="E137" s="232">
        <v>38</v>
      </c>
      <c r="F137" s="233" t="s">
        <v>1029</v>
      </c>
      <c r="G137" s="231" t="s">
        <v>67</v>
      </c>
      <c r="H137" s="231" t="s">
        <v>80</v>
      </c>
      <c r="I137" s="231" t="s">
        <v>2244</v>
      </c>
      <c r="J137" s="234">
        <v>71</v>
      </c>
      <c r="K137" s="235">
        <v>1.4745370370370372E-2</v>
      </c>
      <c r="L137" s="235">
        <v>1.9660493827160499E-3</v>
      </c>
      <c r="M137" s="235">
        <v>9.8379629629629642E-4</v>
      </c>
      <c r="N137" s="234">
        <v>25</v>
      </c>
      <c r="O137" s="235">
        <v>2.7951388888888887E-2</v>
      </c>
      <c r="P137" s="236">
        <v>32.795031055900623</v>
      </c>
      <c r="Q137" s="235">
        <v>7.6388888888888893E-4</v>
      </c>
      <c r="R137" s="234">
        <v>42</v>
      </c>
      <c r="S137" s="235">
        <v>1.7881944444444443E-2</v>
      </c>
      <c r="T137" s="235">
        <v>3.4388354700854696E-3</v>
      </c>
      <c r="U137" s="237">
        <v>6.2340150462962964E-2</v>
      </c>
      <c r="V137" s="111">
        <f t="shared" si="4"/>
        <v>722</v>
      </c>
      <c r="W137" s="227"/>
      <c r="X137" s="227" t="str">
        <f t="shared" si="5"/>
        <v>Vidas Bukauskas</v>
      </c>
    </row>
    <row r="138" spans="1:24" x14ac:dyDescent="0.25">
      <c r="A138" s="231" t="s">
        <v>1668</v>
      </c>
      <c r="B138" s="231" t="s">
        <v>1669</v>
      </c>
      <c r="C138" s="231">
        <v>42</v>
      </c>
      <c r="D138" s="232" t="s">
        <v>864</v>
      </c>
      <c r="E138" s="232">
        <v>39</v>
      </c>
      <c r="F138" s="233" t="s">
        <v>864</v>
      </c>
      <c r="G138" s="231" t="s">
        <v>67</v>
      </c>
      <c r="H138" s="231" t="s">
        <v>17</v>
      </c>
      <c r="I138" s="231" t="s">
        <v>898</v>
      </c>
      <c r="J138" s="234">
        <v>65</v>
      </c>
      <c r="K138" s="235">
        <v>1.4259259259259261E-2</v>
      </c>
      <c r="L138" s="235">
        <v>1.9012345679012348E-3</v>
      </c>
      <c r="M138" s="235">
        <v>7.8703703703703705E-4</v>
      </c>
      <c r="N138" s="234">
        <v>47</v>
      </c>
      <c r="O138" s="235">
        <v>2.9513888888888892E-2</v>
      </c>
      <c r="P138" s="236">
        <v>31.058823529411764</v>
      </c>
      <c r="Q138" s="235">
        <v>8.6805555555555551E-4</v>
      </c>
      <c r="R138" s="234">
        <v>23</v>
      </c>
      <c r="S138" s="235">
        <v>1.6898148148148148E-2</v>
      </c>
      <c r="T138" s="235">
        <v>3.2496438746438747E-3</v>
      </c>
      <c r="U138" s="237">
        <v>6.2348287037037035E-2</v>
      </c>
      <c r="V138" s="111">
        <f t="shared" si="4"/>
        <v>722</v>
      </c>
      <c r="W138" s="227"/>
      <c r="X138" s="227" t="str">
        <f t="shared" si="5"/>
        <v>Valdemaras Geležiūnas</v>
      </c>
    </row>
    <row r="139" spans="1:24" x14ac:dyDescent="0.25">
      <c r="A139" s="231" t="s">
        <v>938</v>
      </c>
      <c r="B139" s="231" t="s">
        <v>1100</v>
      </c>
      <c r="C139" s="231">
        <v>43</v>
      </c>
      <c r="D139" s="232" t="s">
        <v>864</v>
      </c>
      <c r="E139" s="232">
        <v>40</v>
      </c>
      <c r="F139" s="233" t="s">
        <v>864</v>
      </c>
      <c r="G139" s="231" t="s">
        <v>67</v>
      </c>
      <c r="H139" s="231" t="s">
        <v>2245</v>
      </c>
      <c r="I139" s="231" t="s">
        <v>864</v>
      </c>
      <c r="J139" s="234">
        <v>47</v>
      </c>
      <c r="K139" s="235">
        <v>1.2916666666666667E-2</v>
      </c>
      <c r="L139" s="235">
        <v>1.7222222222222224E-3</v>
      </c>
      <c r="M139" s="235">
        <v>5.9027777777777778E-4</v>
      </c>
      <c r="N139" s="234">
        <v>27</v>
      </c>
      <c r="O139" s="235">
        <v>2.8113425925925927E-2</v>
      </c>
      <c r="P139" s="236">
        <v>32.606010703993412</v>
      </c>
      <c r="Q139" s="235">
        <v>4.8611111111111104E-4</v>
      </c>
      <c r="R139" s="234">
        <v>66</v>
      </c>
      <c r="S139" s="235">
        <v>2.0219907407407409E-2</v>
      </c>
      <c r="T139" s="235">
        <v>3.8884437321937324E-3</v>
      </c>
      <c r="U139" s="237">
        <v>6.2361585648148143E-2</v>
      </c>
      <c r="V139" s="111">
        <f t="shared" si="4"/>
        <v>722</v>
      </c>
      <c r="W139" s="227"/>
      <c r="X139" s="227" t="str">
        <f t="shared" si="5"/>
        <v>Rolandas Jankauskas</v>
      </c>
    </row>
    <row r="140" spans="1:24" x14ac:dyDescent="0.25">
      <c r="A140" s="231" t="s">
        <v>1033</v>
      </c>
      <c r="B140" s="231" t="s">
        <v>1034</v>
      </c>
      <c r="C140" s="231">
        <v>44</v>
      </c>
      <c r="D140" s="232">
        <v>9</v>
      </c>
      <c r="E140" s="232">
        <v>41</v>
      </c>
      <c r="F140" s="233" t="s">
        <v>1029</v>
      </c>
      <c r="G140" s="231" t="s">
        <v>67</v>
      </c>
      <c r="H140" s="231" t="s">
        <v>46</v>
      </c>
      <c r="I140" s="231" t="s">
        <v>710</v>
      </c>
      <c r="J140" s="234">
        <v>6</v>
      </c>
      <c r="K140" s="235">
        <v>9.9421296296296289E-3</v>
      </c>
      <c r="L140" s="235">
        <v>1.3256172839506172E-3</v>
      </c>
      <c r="M140" s="235">
        <v>6.5972222222222213E-4</v>
      </c>
      <c r="N140" s="234">
        <v>37</v>
      </c>
      <c r="O140" s="235">
        <v>2.8807870370370373E-2</v>
      </c>
      <c r="P140" s="236">
        <v>31.820008035355563</v>
      </c>
      <c r="Q140" s="235">
        <v>6.134259259259259E-4</v>
      </c>
      <c r="R140" s="234">
        <v>77</v>
      </c>
      <c r="S140" s="235">
        <v>2.2372685185185186E-2</v>
      </c>
      <c r="T140" s="235">
        <v>4.3024394586894587E-3</v>
      </c>
      <c r="U140" s="237">
        <v>6.2423159722222225E-2</v>
      </c>
      <c r="V140" s="111">
        <f t="shared" si="4"/>
        <v>721</v>
      </c>
      <c r="W140" s="227"/>
      <c r="X140" s="227" t="str">
        <f t="shared" si="5"/>
        <v>Raimondas Gincas</v>
      </c>
    </row>
    <row r="141" spans="1:24" x14ac:dyDescent="0.25">
      <c r="A141" s="231" t="s">
        <v>971</v>
      </c>
      <c r="B141" s="231" t="s">
        <v>1652</v>
      </c>
      <c r="C141" s="231">
        <v>45</v>
      </c>
      <c r="D141" s="232" t="s">
        <v>864</v>
      </c>
      <c r="E141" s="232">
        <v>42</v>
      </c>
      <c r="F141" s="233" t="s">
        <v>864</v>
      </c>
      <c r="G141" s="231" t="s">
        <v>67</v>
      </c>
      <c r="H141" s="231" t="s">
        <v>17</v>
      </c>
      <c r="I141" s="231" t="s">
        <v>710</v>
      </c>
      <c r="J141" s="234">
        <v>30</v>
      </c>
      <c r="K141" s="235">
        <v>1.1458333333333334E-2</v>
      </c>
      <c r="L141" s="235">
        <v>1.5277777777777781E-3</v>
      </c>
      <c r="M141" s="235">
        <v>3.1250000000000001E-4</v>
      </c>
      <c r="N141" s="234">
        <v>57</v>
      </c>
      <c r="O141" s="235">
        <v>3.0682870370370371E-2</v>
      </c>
      <c r="P141" s="236">
        <v>29.875518672199171</v>
      </c>
      <c r="Q141" s="235">
        <v>4.0509259259259258E-4</v>
      </c>
      <c r="R141" s="234">
        <v>61</v>
      </c>
      <c r="S141" s="235">
        <v>1.9733796296296298E-2</v>
      </c>
      <c r="T141" s="235">
        <v>3.7949608262108263E-3</v>
      </c>
      <c r="U141" s="237">
        <v>6.2637199074074071E-2</v>
      </c>
      <c r="V141" s="111">
        <f t="shared" si="4"/>
        <v>719</v>
      </c>
      <c r="W141" s="227"/>
      <c r="X141" s="227" t="str">
        <f t="shared" si="5"/>
        <v>Vitalijus Šilo</v>
      </c>
    </row>
    <row r="142" spans="1:24" x14ac:dyDescent="0.25">
      <c r="A142" s="231" t="s">
        <v>906</v>
      </c>
      <c r="B142" s="231" t="s">
        <v>2246</v>
      </c>
      <c r="C142" s="231">
        <v>46</v>
      </c>
      <c r="D142" s="232" t="s">
        <v>864</v>
      </c>
      <c r="E142" s="232">
        <v>43</v>
      </c>
      <c r="F142" s="233" t="s">
        <v>864</v>
      </c>
      <c r="G142" s="231" t="s">
        <v>67</v>
      </c>
      <c r="H142" s="231" t="s">
        <v>17</v>
      </c>
      <c r="I142" s="231" t="s">
        <v>2247</v>
      </c>
      <c r="J142" s="234">
        <v>54</v>
      </c>
      <c r="K142" s="235">
        <v>1.3460648148148147E-2</v>
      </c>
      <c r="L142" s="235">
        <v>1.7947530864197531E-3</v>
      </c>
      <c r="M142" s="235">
        <v>1.0648148148148147E-3</v>
      </c>
      <c r="N142" s="234">
        <v>62</v>
      </c>
      <c r="O142" s="235">
        <v>3.1111111111111107E-2</v>
      </c>
      <c r="P142" s="236">
        <v>29.464285714285719</v>
      </c>
      <c r="Q142" s="235">
        <v>4.5138888888888892E-4</v>
      </c>
      <c r="R142" s="234">
        <v>20</v>
      </c>
      <c r="S142" s="235">
        <v>1.6597222222222222E-2</v>
      </c>
      <c r="T142" s="235">
        <v>3.1917735042735042E-3</v>
      </c>
      <c r="U142" s="237">
        <v>6.2701747685185175E-2</v>
      </c>
      <c r="V142" s="111">
        <f t="shared" si="4"/>
        <v>718</v>
      </c>
      <c r="W142" s="227"/>
      <c r="X142" s="227" t="str">
        <f t="shared" si="5"/>
        <v>Marius Gerbutavicius</v>
      </c>
    </row>
    <row r="143" spans="1:24" x14ac:dyDescent="0.25">
      <c r="A143" s="231" t="s">
        <v>1081</v>
      </c>
      <c r="B143" s="231" t="s">
        <v>1082</v>
      </c>
      <c r="C143" s="231">
        <v>47</v>
      </c>
      <c r="D143" s="232">
        <v>10</v>
      </c>
      <c r="E143" s="232">
        <v>44</v>
      </c>
      <c r="F143" s="233" t="s">
        <v>1029</v>
      </c>
      <c r="G143" s="231" t="s">
        <v>67</v>
      </c>
      <c r="H143" s="231" t="s">
        <v>8</v>
      </c>
      <c r="I143" s="231" t="s">
        <v>710</v>
      </c>
      <c r="J143" s="234">
        <v>72</v>
      </c>
      <c r="K143" s="235">
        <v>1.4953703703703705E-2</v>
      </c>
      <c r="L143" s="235">
        <v>1.9938271604938271E-3</v>
      </c>
      <c r="M143" s="235">
        <v>4.2824074074074075E-4</v>
      </c>
      <c r="N143" s="234">
        <v>17</v>
      </c>
      <c r="O143" s="235">
        <v>2.71875E-2</v>
      </c>
      <c r="P143" s="236">
        <v>33.716475095785441</v>
      </c>
      <c r="Q143" s="235">
        <v>4.0509259259259258E-4</v>
      </c>
      <c r="R143" s="234">
        <v>65</v>
      </c>
      <c r="S143" s="235">
        <v>1.9976851851851853E-2</v>
      </c>
      <c r="T143" s="235">
        <v>3.8417022792022791E-3</v>
      </c>
      <c r="U143" s="237">
        <v>6.299472222222223E-2</v>
      </c>
      <c r="V143" s="111">
        <f t="shared" si="4"/>
        <v>715</v>
      </c>
      <c r="W143" s="227"/>
      <c r="X143" s="227" t="str">
        <f t="shared" si="5"/>
        <v>Edgaras Malachovskis</v>
      </c>
    </row>
    <row r="144" spans="1:24" x14ac:dyDescent="0.25">
      <c r="A144" s="231" t="s">
        <v>1128</v>
      </c>
      <c r="B144" s="231" t="s">
        <v>1129</v>
      </c>
      <c r="C144" s="231">
        <v>48</v>
      </c>
      <c r="D144" s="232" t="s">
        <v>864</v>
      </c>
      <c r="E144" s="232">
        <v>4</v>
      </c>
      <c r="F144" s="233" t="s">
        <v>864</v>
      </c>
      <c r="G144" s="231" t="s">
        <v>71</v>
      </c>
      <c r="H144" s="231" t="s">
        <v>871</v>
      </c>
      <c r="I144" s="231" t="s">
        <v>879</v>
      </c>
      <c r="J144" s="234">
        <v>63</v>
      </c>
      <c r="K144" s="235">
        <v>1.4050925925925927E-2</v>
      </c>
      <c r="L144" s="235">
        <v>1.873456790123457E-3</v>
      </c>
      <c r="M144" s="235">
        <v>5.4398148148148144E-4</v>
      </c>
      <c r="N144" s="234">
        <v>55</v>
      </c>
      <c r="O144" s="235">
        <v>3.0543981481481481E-2</v>
      </c>
      <c r="P144" s="236">
        <v>30.011367942402426</v>
      </c>
      <c r="Q144" s="235">
        <v>4.7453703703703704E-4</v>
      </c>
      <c r="R144" s="234">
        <v>31</v>
      </c>
      <c r="S144" s="235">
        <v>1.744212962962963E-2</v>
      </c>
      <c r="T144" s="235">
        <v>3.3542556980056979E-3</v>
      </c>
      <c r="U144" s="237">
        <v>6.3073391203703699E-2</v>
      </c>
      <c r="V144" s="111">
        <f t="shared" si="4"/>
        <v>714</v>
      </c>
      <c r="W144" s="227"/>
      <c r="X144" s="227" t="str">
        <f t="shared" si="5"/>
        <v>Mingailė Greičiūtė</v>
      </c>
    </row>
    <row r="145" spans="1:24" x14ac:dyDescent="0.25">
      <c r="A145" s="231" t="s">
        <v>1074</v>
      </c>
      <c r="B145" s="231" t="s">
        <v>1075</v>
      </c>
      <c r="C145" s="231">
        <v>49</v>
      </c>
      <c r="D145" s="232" t="s">
        <v>864</v>
      </c>
      <c r="E145" s="232">
        <v>45</v>
      </c>
      <c r="F145" s="233" t="s">
        <v>864</v>
      </c>
      <c r="G145" s="231" t="s">
        <v>67</v>
      </c>
      <c r="H145" s="231" t="s">
        <v>8</v>
      </c>
      <c r="I145" s="231" t="s">
        <v>924</v>
      </c>
      <c r="J145" s="234">
        <v>79</v>
      </c>
      <c r="K145" s="235">
        <v>1.6574074074074074E-2</v>
      </c>
      <c r="L145" s="235">
        <v>2.2098765432098768E-3</v>
      </c>
      <c r="M145" s="235">
        <v>8.564814814814815E-4</v>
      </c>
      <c r="N145" s="234">
        <v>22</v>
      </c>
      <c r="O145" s="235">
        <v>2.7673611111111111E-2</v>
      </c>
      <c r="P145" s="236">
        <v>33.12421580928482</v>
      </c>
      <c r="Q145" s="235">
        <v>6.3657407407407402E-4</v>
      </c>
      <c r="R145" s="234">
        <v>27</v>
      </c>
      <c r="S145" s="235">
        <v>1.7326388888888888E-2</v>
      </c>
      <c r="T145" s="235">
        <v>3.3319978632478631E-3</v>
      </c>
      <c r="U145" s="237">
        <v>6.3102951388888884E-2</v>
      </c>
      <c r="V145" s="111">
        <f t="shared" si="4"/>
        <v>713</v>
      </c>
      <c r="W145" s="227"/>
      <c r="X145" s="227" t="str">
        <f t="shared" si="5"/>
        <v>Nedas Kardelis</v>
      </c>
    </row>
    <row r="146" spans="1:24" x14ac:dyDescent="0.25">
      <c r="A146" s="231" t="s">
        <v>947</v>
      </c>
      <c r="B146" s="231" t="s">
        <v>2248</v>
      </c>
      <c r="C146" s="231">
        <v>50</v>
      </c>
      <c r="D146" s="232" t="s">
        <v>864</v>
      </c>
      <c r="E146" s="232">
        <v>46</v>
      </c>
      <c r="F146" s="233" t="s">
        <v>864</v>
      </c>
      <c r="G146" s="231" t="s">
        <v>67</v>
      </c>
      <c r="H146" s="231" t="s">
        <v>2033</v>
      </c>
      <c r="I146" s="231" t="s">
        <v>2249</v>
      </c>
      <c r="J146" s="234">
        <v>42</v>
      </c>
      <c r="K146" s="235">
        <v>1.2442129629629629E-2</v>
      </c>
      <c r="L146" s="235">
        <v>1.6589506172839507E-3</v>
      </c>
      <c r="M146" s="235">
        <v>1.8750000000000001E-3</v>
      </c>
      <c r="N146" s="234">
        <v>38</v>
      </c>
      <c r="O146" s="235">
        <v>2.8877314814814817E-2</v>
      </c>
      <c r="P146" s="236">
        <v>31.743486973947892</v>
      </c>
      <c r="Q146" s="235">
        <v>1.0416666666666667E-3</v>
      </c>
      <c r="R146" s="234">
        <v>53</v>
      </c>
      <c r="S146" s="235">
        <v>1.8900462962962963E-2</v>
      </c>
      <c r="T146" s="235">
        <v>3.6347044159544158E-3</v>
      </c>
      <c r="U146" s="237">
        <v>6.316643518518518E-2</v>
      </c>
      <c r="V146" s="111">
        <f t="shared" si="4"/>
        <v>713</v>
      </c>
      <c r="W146" s="227"/>
      <c r="X146" s="227" t="str">
        <f t="shared" si="5"/>
        <v>Deividas Daukšys</v>
      </c>
    </row>
    <row r="147" spans="1:24" x14ac:dyDescent="0.25">
      <c r="A147" s="231" t="s">
        <v>952</v>
      </c>
      <c r="B147" s="231" t="s">
        <v>1691</v>
      </c>
      <c r="C147" s="231">
        <v>51</v>
      </c>
      <c r="D147" s="232" t="s">
        <v>864</v>
      </c>
      <c r="E147" s="232">
        <v>47</v>
      </c>
      <c r="F147" s="233" t="s">
        <v>864</v>
      </c>
      <c r="G147" s="231" t="s">
        <v>67</v>
      </c>
      <c r="H147" s="231" t="s">
        <v>871</v>
      </c>
      <c r="I147" s="231" t="s">
        <v>879</v>
      </c>
      <c r="J147" s="234">
        <v>51</v>
      </c>
      <c r="K147" s="235">
        <v>1.3171296296296294E-2</v>
      </c>
      <c r="L147" s="235">
        <v>1.7561728395061725E-3</v>
      </c>
      <c r="M147" s="235">
        <v>8.2175925925925917E-4</v>
      </c>
      <c r="N147" s="234">
        <v>54</v>
      </c>
      <c r="O147" s="235">
        <v>2.9861111111111113E-2</v>
      </c>
      <c r="P147" s="236">
        <v>30.697674418604652</v>
      </c>
      <c r="Q147" s="235">
        <v>4.6296296296296293E-4</v>
      </c>
      <c r="R147" s="234">
        <v>58</v>
      </c>
      <c r="S147" s="235">
        <v>1.9247685185185184E-2</v>
      </c>
      <c r="T147" s="235">
        <v>3.7014779202279198E-3</v>
      </c>
      <c r="U147" s="237">
        <v>6.3601539351851852E-2</v>
      </c>
      <c r="V147" s="111">
        <f t="shared" si="4"/>
        <v>708</v>
      </c>
      <c r="W147" s="227"/>
      <c r="X147" s="227" t="str">
        <f t="shared" si="5"/>
        <v>Edvinas Greičius</v>
      </c>
    </row>
    <row r="148" spans="1:24" x14ac:dyDescent="0.25">
      <c r="A148" s="231" t="s">
        <v>1126</v>
      </c>
      <c r="B148" s="231" t="s">
        <v>1127</v>
      </c>
      <c r="C148" s="231">
        <v>52</v>
      </c>
      <c r="D148" s="232" t="s">
        <v>864</v>
      </c>
      <c r="E148" s="232">
        <v>5</v>
      </c>
      <c r="F148" s="233" t="s">
        <v>864</v>
      </c>
      <c r="G148" s="231" t="s">
        <v>71</v>
      </c>
      <c r="H148" s="231" t="s">
        <v>8</v>
      </c>
      <c r="I148" s="231" t="s">
        <v>710</v>
      </c>
      <c r="J148" s="234">
        <v>17</v>
      </c>
      <c r="K148" s="235">
        <v>1.0659722222222221E-2</v>
      </c>
      <c r="L148" s="235">
        <v>1.4212962962962962E-3</v>
      </c>
      <c r="M148" s="235">
        <v>5.3240740740740744E-4</v>
      </c>
      <c r="N148" s="234">
        <v>63</v>
      </c>
      <c r="O148" s="235">
        <v>3.1666666666666669E-2</v>
      </c>
      <c r="P148" s="236">
        <v>28.94736842105263</v>
      </c>
      <c r="Q148" s="235">
        <v>5.5555555555555556E-4</v>
      </c>
      <c r="R148" s="234">
        <v>71</v>
      </c>
      <c r="S148" s="235">
        <v>2.0775462962962964E-2</v>
      </c>
      <c r="T148" s="235">
        <v>3.9952813390313393E-3</v>
      </c>
      <c r="U148" s="237">
        <v>6.4213796296296297E-2</v>
      </c>
      <c r="V148" s="111">
        <f t="shared" si="4"/>
        <v>701</v>
      </c>
      <c r="W148" s="227"/>
      <c r="X148" s="227" t="str">
        <f t="shared" si="5"/>
        <v>Sigita Šidlauskienė</v>
      </c>
    </row>
    <row r="149" spans="1:24" x14ac:dyDescent="0.25">
      <c r="A149" s="231" t="s">
        <v>966</v>
      </c>
      <c r="B149" s="231" t="s">
        <v>2250</v>
      </c>
      <c r="C149" s="231">
        <v>53</v>
      </c>
      <c r="D149" s="232">
        <v>11</v>
      </c>
      <c r="E149" s="232">
        <v>48</v>
      </c>
      <c r="F149" s="233" t="s">
        <v>1029</v>
      </c>
      <c r="G149" s="231" t="s">
        <v>67</v>
      </c>
      <c r="H149" s="231" t="s">
        <v>78</v>
      </c>
      <c r="I149" s="231" t="s">
        <v>2251</v>
      </c>
      <c r="J149" s="234">
        <v>33</v>
      </c>
      <c r="K149" s="235">
        <v>1.1805555555555555E-2</v>
      </c>
      <c r="L149" s="235">
        <v>1.5740740740740741E-3</v>
      </c>
      <c r="M149" s="235">
        <v>1.1458333333333333E-3</v>
      </c>
      <c r="N149" s="234">
        <v>65</v>
      </c>
      <c r="O149" s="235">
        <v>3.2048611111111111E-2</v>
      </c>
      <c r="P149" s="236">
        <v>28.602383531960996</v>
      </c>
      <c r="Q149" s="235">
        <v>4.7453703703703704E-4</v>
      </c>
      <c r="R149" s="234">
        <v>51</v>
      </c>
      <c r="S149" s="235">
        <v>1.8749999999999999E-2</v>
      </c>
      <c r="T149" s="235">
        <v>3.6057692307692305E-3</v>
      </c>
      <c r="U149" s="237">
        <v>6.425556712962964E-2</v>
      </c>
      <c r="V149" s="111">
        <f t="shared" si="4"/>
        <v>701</v>
      </c>
      <c r="W149" s="227"/>
      <c r="X149" s="227" t="str">
        <f t="shared" si="5"/>
        <v>Darius Biržietis</v>
      </c>
    </row>
    <row r="150" spans="1:24" x14ac:dyDescent="0.25">
      <c r="A150" s="231" t="s">
        <v>1270</v>
      </c>
      <c r="B150" s="231" t="s">
        <v>2252</v>
      </c>
      <c r="C150" s="231">
        <v>54</v>
      </c>
      <c r="D150" s="232">
        <v>3</v>
      </c>
      <c r="E150" s="232">
        <v>49</v>
      </c>
      <c r="F150" s="233" t="s">
        <v>1053</v>
      </c>
      <c r="G150" s="231" t="s">
        <v>67</v>
      </c>
      <c r="H150" s="231" t="s">
        <v>8</v>
      </c>
      <c r="I150" s="231" t="s">
        <v>864</v>
      </c>
      <c r="J150" s="234">
        <v>60</v>
      </c>
      <c r="K150" s="235">
        <v>1.4027777777777778E-2</v>
      </c>
      <c r="L150" s="235">
        <v>1.8703703703703703E-3</v>
      </c>
      <c r="M150" s="235">
        <v>9.9537037037037042E-4</v>
      </c>
      <c r="N150" s="234">
        <v>42</v>
      </c>
      <c r="O150" s="235">
        <v>2.9386574074074075E-2</v>
      </c>
      <c r="P150" s="236">
        <v>31.193383221740842</v>
      </c>
      <c r="Q150" s="235">
        <v>6.4814814814814813E-4</v>
      </c>
      <c r="R150" s="234">
        <v>57</v>
      </c>
      <c r="S150" s="235">
        <v>1.923611111111111E-2</v>
      </c>
      <c r="T150" s="235">
        <v>3.6992521367521366E-3</v>
      </c>
      <c r="U150" s="237">
        <v>6.4312268518518526E-2</v>
      </c>
      <c r="V150" s="111">
        <f t="shared" si="4"/>
        <v>700</v>
      </c>
      <c r="W150" s="227"/>
      <c r="X150" s="227" t="str">
        <f t="shared" si="5"/>
        <v>Janis Zinkevicius</v>
      </c>
    </row>
    <row r="151" spans="1:24" x14ac:dyDescent="0.25">
      <c r="A151" s="231" t="s">
        <v>1013</v>
      </c>
      <c r="B151" s="231" t="s">
        <v>1070</v>
      </c>
      <c r="C151" s="231">
        <v>55</v>
      </c>
      <c r="D151" s="232" t="s">
        <v>864</v>
      </c>
      <c r="E151" s="232">
        <v>50</v>
      </c>
      <c r="F151" s="233" t="s">
        <v>864</v>
      </c>
      <c r="G151" s="231" t="s">
        <v>67</v>
      </c>
      <c r="H151" s="231" t="s">
        <v>17</v>
      </c>
      <c r="I151" s="231" t="s">
        <v>710</v>
      </c>
      <c r="J151" s="234">
        <v>28</v>
      </c>
      <c r="K151" s="235">
        <v>1.1412037037037038E-2</v>
      </c>
      <c r="L151" s="235">
        <v>1.5216049382716051E-3</v>
      </c>
      <c r="M151" s="235">
        <v>5.4398148148148144E-4</v>
      </c>
      <c r="N151" s="234">
        <v>78</v>
      </c>
      <c r="O151" s="235">
        <v>3.4479166666666665E-2</v>
      </c>
      <c r="P151" s="236">
        <v>26.586102719033235</v>
      </c>
      <c r="Q151" s="235">
        <v>4.7453703703703704E-4</v>
      </c>
      <c r="R151" s="234">
        <v>32</v>
      </c>
      <c r="S151" s="235">
        <v>1.744212962962963E-2</v>
      </c>
      <c r="T151" s="235">
        <v>3.3542556980056979E-3</v>
      </c>
      <c r="U151" s="237">
        <v>6.4369768518518514E-2</v>
      </c>
      <c r="V151" s="111">
        <f t="shared" si="4"/>
        <v>699</v>
      </c>
      <c r="W151" s="227"/>
      <c r="X151" s="227" t="str">
        <f t="shared" si="5"/>
        <v>Mantas Juozulevičius</v>
      </c>
    </row>
    <row r="152" spans="1:24" x14ac:dyDescent="0.25">
      <c r="A152" s="231" t="s">
        <v>2301</v>
      </c>
      <c r="B152" s="231" t="s">
        <v>2253</v>
      </c>
      <c r="C152" s="231">
        <v>56</v>
      </c>
      <c r="D152" s="232" t="s">
        <v>864</v>
      </c>
      <c r="E152" s="232">
        <v>6</v>
      </c>
      <c r="F152" s="233" t="s">
        <v>864</v>
      </c>
      <c r="G152" s="231" t="s">
        <v>71</v>
      </c>
      <c r="H152" s="231" t="s">
        <v>1775</v>
      </c>
      <c r="I152" s="231" t="s">
        <v>875</v>
      </c>
      <c r="J152" s="234">
        <v>5</v>
      </c>
      <c r="K152" s="235">
        <v>9.6759259259259264E-3</v>
      </c>
      <c r="L152" s="235">
        <v>1.2901234567901235E-3</v>
      </c>
      <c r="M152" s="235">
        <v>5.5555555555555556E-4</v>
      </c>
      <c r="N152" s="234">
        <v>64</v>
      </c>
      <c r="O152" s="235">
        <v>3.1747685185185184E-2</v>
      </c>
      <c r="P152" s="236">
        <v>28.873496172074372</v>
      </c>
      <c r="Q152" s="235">
        <v>5.2083333333333333E-4</v>
      </c>
      <c r="R152" s="234">
        <v>79</v>
      </c>
      <c r="S152" s="235">
        <v>2.2442129629629631E-2</v>
      </c>
      <c r="T152" s="235">
        <v>4.3157941595441595E-3</v>
      </c>
      <c r="U152" s="237">
        <v>6.4968460648148152E-2</v>
      </c>
      <c r="V152" s="111">
        <f t="shared" si="4"/>
        <v>693</v>
      </c>
      <c r="W152" s="227"/>
      <c r="X152" s="227" t="str">
        <f t="shared" si="5"/>
        <v>Alina Venckutė</v>
      </c>
    </row>
    <row r="153" spans="1:24" x14ac:dyDescent="0.25">
      <c r="A153" s="231" t="s">
        <v>1000</v>
      </c>
      <c r="B153" s="231" t="s">
        <v>2254</v>
      </c>
      <c r="C153" s="231">
        <v>57</v>
      </c>
      <c r="D153" s="232" t="s">
        <v>864</v>
      </c>
      <c r="E153" s="232">
        <v>51</v>
      </c>
      <c r="F153" s="233" t="s">
        <v>864</v>
      </c>
      <c r="G153" s="231" t="s">
        <v>67</v>
      </c>
      <c r="H153" s="231" t="s">
        <v>17</v>
      </c>
      <c r="I153" s="231" t="s">
        <v>864</v>
      </c>
      <c r="J153" s="234">
        <v>55</v>
      </c>
      <c r="K153" s="235">
        <v>1.3564814814814816E-2</v>
      </c>
      <c r="L153" s="235">
        <v>1.8086419753086422E-3</v>
      </c>
      <c r="M153" s="235">
        <v>1.5509259259259261E-3</v>
      </c>
      <c r="N153" s="234">
        <v>74</v>
      </c>
      <c r="O153" s="235">
        <v>3.3391203703703708E-2</v>
      </c>
      <c r="P153" s="236">
        <v>27.452339688041594</v>
      </c>
      <c r="Q153" s="235">
        <v>4.6296296296296293E-4</v>
      </c>
      <c r="R153" s="234">
        <v>17</v>
      </c>
      <c r="S153" s="235">
        <v>1.5960648148148151E-2</v>
      </c>
      <c r="T153" s="235">
        <v>3.0693554131054133E-3</v>
      </c>
      <c r="U153" s="237">
        <v>6.4973344907407402E-2</v>
      </c>
      <c r="V153" s="111">
        <f t="shared" si="4"/>
        <v>693</v>
      </c>
      <c r="W153" s="227"/>
      <c r="X153" s="227" t="str">
        <f t="shared" si="5"/>
        <v>Tadas Bytautas</v>
      </c>
    </row>
    <row r="154" spans="1:24" x14ac:dyDescent="0.25">
      <c r="A154" s="231" t="s">
        <v>1142</v>
      </c>
      <c r="B154" s="231" t="s">
        <v>1143</v>
      </c>
      <c r="C154" s="231">
        <v>58</v>
      </c>
      <c r="D154" s="232">
        <v>1</v>
      </c>
      <c r="E154" s="232">
        <v>7</v>
      </c>
      <c r="F154" s="233" t="s">
        <v>1144</v>
      </c>
      <c r="G154" s="231" t="s">
        <v>71</v>
      </c>
      <c r="H154" s="231" t="s">
        <v>8</v>
      </c>
      <c r="I154" s="231" t="s">
        <v>710</v>
      </c>
      <c r="J154" s="234">
        <v>73</v>
      </c>
      <c r="K154" s="235">
        <v>1.53125E-2</v>
      </c>
      <c r="L154" s="235">
        <v>2.0416666666666669E-3</v>
      </c>
      <c r="M154" s="235">
        <v>1.3194444444444443E-3</v>
      </c>
      <c r="N154" s="234">
        <v>52</v>
      </c>
      <c r="O154" s="235">
        <v>2.9837962962962965E-2</v>
      </c>
      <c r="P154" s="236">
        <v>30.721489526764934</v>
      </c>
      <c r="Q154" s="235">
        <v>3.8194444444444446E-4</v>
      </c>
      <c r="R154" s="234">
        <v>46</v>
      </c>
      <c r="S154" s="235">
        <v>1.8171296296296297E-2</v>
      </c>
      <c r="T154" s="235">
        <v>3.4944800569800569E-3</v>
      </c>
      <c r="U154" s="237">
        <v>6.5059606481481472E-2</v>
      </c>
      <c r="V154" s="111">
        <f t="shared" si="4"/>
        <v>692</v>
      </c>
      <c r="W154" s="227"/>
      <c r="X154" s="227" t="str">
        <f t="shared" si="5"/>
        <v>Kotryna Martinaitienė</v>
      </c>
    </row>
    <row r="155" spans="1:24" x14ac:dyDescent="0.25">
      <c r="A155" s="231" t="s">
        <v>1102</v>
      </c>
      <c r="B155" s="231" t="s">
        <v>1103</v>
      </c>
      <c r="C155" s="231">
        <v>59</v>
      </c>
      <c r="D155" s="232">
        <v>12</v>
      </c>
      <c r="E155" s="232">
        <v>52</v>
      </c>
      <c r="F155" s="233" t="s">
        <v>1029</v>
      </c>
      <c r="G155" s="231" t="s">
        <v>67</v>
      </c>
      <c r="H155" s="231" t="s">
        <v>8</v>
      </c>
      <c r="I155" s="231" t="s">
        <v>976</v>
      </c>
      <c r="J155" s="234">
        <v>32</v>
      </c>
      <c r="K155" s="235">
        <v>1.1736111111111109E-2</v>
      </c>
      <c r="L155" s="235">
        <v>1.5648148148148145E-3</v>
      </c>
      <c r="M155" s="235">
        <v>1.1342592592592591E-3</v>
      </c>
      <c r="N155" s="234">
        <v>61</v>
      </c>
      <c r="O155" s="235">
        <v>3.1018518518518515E-2</v>
      </c>
      <c r="P155" s="236">
        <v>29.552238805970152</v>
      </c>
      <c r="Q155" s="235">
        <v>5.5555555555555556E-4</v>
      </c>
      <c r="R155" s="234">
        <v>74</v>
      </c>
      <c r="S155" s="235">
        <v>2.0983796296296296E-2</v>
      </c>
      <c r="T155" s="235">
        <v>4.0353454415954417E-3</v>
      </c>
      <c r="U155" s="237">
        <v>6.546074074074075E-2</v>
      </c>
      <c r="V155" s="111">
        <f t="shared" si="4"/>
        <v>688</v>
      </c>
      <c r="W155" s="227"/>
      <c r="X155" s="227" t="str">
        <f t="shared" si="5"/>
        <v>Arturas Jasinskas</v>
      </c>
    </row>
    <row r="156" spans="1:24" x14ac:dyDescent="0.25">
      <c r="A156" s="231" t="s">
        <v>1000</v>
      </c>
      <c r="B156" s="231" t="s">
        <v>1130</v>
      </c>
      <c r="C156" s="231">
        <v>60</v>
      </c>
      <c r="D156" s="232" t="s">
        <v>864</v>
      </c>
      <c r="E156" s="232">
        <v>53</v>
      </c>
      <c r="F156" s="233" t="s">
        <v>864</v>
      </c>
      <c r="G156" s="231" t="s">
        <v>67</v>
      </c>
      <c r="H156" s="231" t="s">
        <v>8</v>
      </c>
      <c r="I156" s="231" t="s">
        <v>1131</v>
      </c>
      <c r="J156" s="234">
        <v>61</v>
      </c>
      <c r="K156" s="235">
        <v>1.4039351851851851E-2</v>
      </c>
      <c r="L156" s="235">
        <v>1.8719135802469135E-3</v>
      </c>
      <c r="M156" s="235">
        <v>7.0601851851851847E-4</v>
      </c>
      <c r="N156" s="234">
        <v>53</v>
      </c>
      <c r="O156" s="235">
        <v>2.9837962962962965E-2</v>
      </c>
      <c r="P156" s="236">
        <v>30.721489526764934</v>
      </c>
      <c r="Q156" s="235">
        <v>8.7962962962962962E-4</v>
      </c>
      <c r="R156" s="234">
        <v>64</v>
      </c>
      <c r="S156" s="235">
        <v>1.996527777777778E-2</v>
      </c>
      <c r="T156" s="235">
        <v>3.839476495726496E-3</v>
      </c>
      <c r="U156" s="237">
        <v>6.5461898148148137E-2</v>
      </c>
      <c r="V156" s="111">
        <f t="shared" si="4"/>
        <v>688</v>
      </c>
      <c r="W156" s="227"/>
      <c r="X156" s="227" t="str">
        <f t="shared" si="5"/>
        <v>Tadas Juknevičius</v>
      </c>
    </row>
    <row r="157" spans="1:24" x14ac:dyDescent="0.25">
      <c r="A157" s="231" t="s">
        <v>1038</v>
      </c>
      <c r="B157" s="231" t="s">
        <v>1119</v>
      </c>
      <c r="C157" s="231">
        <v>61</v>
      </c>
      <c r="D157" s="232">
        <v>13</v>
      </c>
      <c r="E157" s="232">
        <v>54</v>
      </c>
      <c r="F157" s="233" t="s">
        <v>1029</v>
      </c>
      <c r="G157" s="231" t="s">
        <v>67</v>
      </c>
      <c r="H157" s="231" t="s">
        <v>8</v>
      </c>
      <c r="I157" s="231" t="s">
        <v>1638</v>
      </c>
      <c r="J157" s="234">
        <v>64</v>
      </c>
      <c r="K157" s="235">
        <v>1.4143518518518519E-2</v>
      </c>
      <c r="L157" s="235">
        <v>1.8858024691358027E-3</v>
      </c>
      <c r="M157" s="235">
        <v>7.0601851851851847E-4</v>
      </c>
      <c r="N157" s="234">
        <v>70</v>
      </c>
      <c r="O157" s="235">
        <v>3.2673611111111105E-2</v>
      </c>
      <c r="P157" s="236">
        <v>28.055260361317753</v>
      </c>
      <c r="Q157" s="235">
        <v>7.175925925925927E-4</v>
      </c>
      <c r="R157" s="234">
        <v>26</v>
      </c>
      <c r="S157" s="235">
        <v>1.7314814814814814E-2</v>
      </c>
      <c r="T157" s="235">
        <v>3.3297720797720795E-3</v>
      </c>
      <c r="U157" s="237">
        <v>6.5573935185185186E-2</v>
      </c>
      <c r="V157" s="111">
        <f t="shared" si="4"/>
        <v>687</v>
      </c>
      <c r="W157" s="227"/>
      <c r="X157" s="227" t="str">
        <f t="shared" si="5"/>
        <v>Giedrius Danėlius</v>
      </c>
    </row>
    <row r="158" spans="1:24" x14ac:dyDescent="0.25">
      <c r="A158" s="231" t="s">
        <v>925</v>
      </c>
      <c r="B158" s="231" t="s">
        <v>1159</v>
      </c>
      <c r="C158" s="231">
        <v>62</v>
      </c>
      <c r="D158" s="232">
        <v>4</v>
      </c>
      <c r="E158" s="232">
        <v>55</v>
      </c>
      <c r="F158" s="233" t="s">
        <v>1053</v>
      </c>
      <c r="G158" s="231" t="s">
        <v>67</v>
      </c>
      <c r="H158" s="231" t="s">
        <v>8</v>
      </c>
      <c r="I158" s="231" t="s">
        <v>864</v>
      </c>
      <c r="J158" s="234">
        <v>49</v>
      </c>
      <c r="K158" s="235">
        <v>1.2939814814814814E-2</v>
      </c>
      <c r="L158" s="235">
        <v>1.7253086419753082E-3</v>
      </c>
      <c r="M158" s="235">
        <v>7.291666666666667E-4</v>
      </c>
      <c r="N158" s="234">
        <v>58</v>
      </c>
      <c r="O158" s="235">
        <v>3.079861111111111E-2</v>
      </c>
      <c r="P158" s="236">
        <v>29.763246899661784</v>
      </c>
      <c r="Q158" s="235">
        <v>3.9351851851851852E-4</v>
      </c>
      <c r="R158" s="234">
        <v>72</v>
      </c>
      <c r="S158" s="235">
        <v>2.0787037037037038E-2</v>
      </c>
      <c r="T158" s="235">
        <v>3.9975071225071225E-3</v>
      </c>
      <c r="U158" s="237">
        <v>6.5661817129629638E-2</v>
      </c>
      <c r="V158" s="111">
        <f t="shared" si="4"/>
        <v>686</v>
      </c>
      <c r="W158" s="227"/>
      <c r="X158" s="227" t="str">
        <f t="shared" si="5"/>
        <v>Egidijus Źintikas</v>
      </c>
    </row>
    <row r="159" spans="1:24" x14ac:dyDescent="0.25">
      <c r="A159" s="231" t="s">
        <v>1132</v>
      </c>
      <c r="B159" s="231" t="s">
        <v>1133</v>
      </c>
      <c r="C159" s="231">
        <v>63</v>
      </c>
      <c r="D159" s="232" t="s">
        <v>864</v>
      </c>
      <c r="E159" s="232">
        <v>56</v>
      </c>
      <c r="F159" s="233" t="s">
        <v>864</v>
      </c>
      <c r="G159" s="231" t="s">
        <v>67</v>
      </c>
      <c r="H159" s="231" t="s">
        <v>17</v>
      </c>
      <c r="I159" s="231" t="s">
        <v>1134</v>
      </c>
      <c r="J159" s="234">
        <v>83</v>
      </c>
      <c r="K159" s="235">
        <v>1.7986111111111109E-2</v>
      </c>
      <c r="L159" s="235">
        <v>2.3981481481481479E-3</v>
      </c>
      <c r="M159" s="235">
        <v>1.3888888888888889E-3</v>
      </c>
      <c r="N159" s="234">
        <v>31</v>
      </c>
      <c r="O159" s="235">
        <v>2.8425925925925924E-2</v>
      </c>
      <c r="P159" s="236">
        <v>32.247557003257334</v>
      </c>
      <c r="Q159" s="235">
        <v>6.7129629629629625E-4</v>
      </c>
      <c r="R159" s="234">
        <v>33</v>
      </c>
      <c r="S159" s="235">
        <v>1.744212962962963E-2</v>
      </c>
      <c r="T159" s="235">
        <v>3.3542556980056979E-3</v>
      </c>
      <c r="U159" s="237">
        <v>6.5929293981481493E-2</v>
      </c>
      <c r="V159" s="111">
        <f t="shared" si="4"/>
        <v>683</v>
      </c>
      <c r="W159" s="227"/>
      <c r="X159" s="227" t="str">
        <f t="shared" si="5"/>
        <v>Ovidijus Grigonis</v>
      </c>
    </row>
    <row r="160" spans="1:24" x14ac:dyDescent="0.25">
      <c r="A160" s="231" t="s">
        <v>885</v>
      </c>
      <c r="B160" s="231" t="s">
        <v>1145</v>
      </c>
      <c r="C160" s="231">
        <v>64</v>
      </c>
      <c r="D160" s="232" t="s">
        <v>864</v>
      </c>
      <c r="E160" s="232">
        <v>57</v>
      </c>
      <c r="F160" s="233" t="s">
        <v>864</v>
      </c>
      <c r="G160" s="231" t="s">
        <v>67</v>
      </c>
      <c r="H160" s="231" t="s">
        <v>2255</v>
      </c>
      <c r="I160" s="231" t="s">
        <v>898</v>
      </c>
      <c r="J160" s="234">
        <v>59</v>
      </c>
      <c r="K160" s="235">
        <v>1.383101851851852E-2</v>
      </c>
      <c r="L160" s="235">
        <v>1.8441358024691361E-3</v>
      </c>
      <c r="M160" s="235">
        <v>9.3750000000000007E-4</v>
      </c>
      <c r="N160" s="234">
        <v>56</v>
      </c>
      <c r="O160" s="235">
        <v>3.0578703703703702E-2</v>
      </c>
      <c r="P160" s="236">
        <v>29.977289931869798</v>
      </c>
      <c r="Q160" s="235">
        <v>6.134259259259259E-4</v>
      </c>
      <c r="R160" s="234">
        <v>67</v>
      </c>
      <c r="S160" s="235">
        <v>2.0393518518518519E-2</v>
      </c>
      <c r="T160" s="235">
        <v>3.921830484330484E-3</v>
      </c>
      <c r="U160" s="237">
        <v>6.639994212962963E-2</v>
      </c>
      <c r="V160" s="111">
        <f t="shared" si="4"/>
        <v>678</v>
      </c>
      <c r="W160" s="227"/>
      <c r="X160" s="227" t="str">
        <f t="shared" si="5"/>
        <v>Donatas Mockus</v>
      </c>
    </row>
    <row r="161" spans="1:24" x14ac:dyDescent="0.25">
      <c r="A161" s="231" t="s">
        <v>1084</v>
      </c>
      <c r="B161" s="231" t="s">
        <v>1085</v>
      </c>
      <c r="C161" s="231">
        <v>65</v>
      </c>
      <c r="D161" s="232" t="s">
        <v>864</v>
      </c>
      <c r="E161" s="232">
        <v>8</v>
      </c>
      <c r="F161" s="233" t="s">
        <v>864</v>
      </c>
      <c r="G161" s="231" t="s">
        <v>71</v>
      </c>
      <c r="H161" s="231" t="s">
        <v>8</v>
      </c>
      <c r="I161" s="231" t="s">
        <v>924</v>
      </c>
      <c r="J161" s="234">
        <v>10</v>
      </c>
      <c r="K161" s="235">
        <v>1.0324074074074074E-2</v>
      </c>
      <c r="L161" s="235">
        <v>1.3765432098765433E-3</v>
      </c>
      <c r="M161" s="235">
        <v>6.9444444444444447E-4</v>
      </c>
      <c r="N161" s="234">
        <v>79</v>
      </c>
      <c r="O161" s="235">
        <v>3.4571759259259253E-2</v>
      </c>
      <c r="P161" s="236">
        <v>26.5148978908604</v>
      </c>
      <c r="Q161" s="235">
        <v>8.6805555555555551E-4</v>
      </c>
      <c r="R161" s="234">
        <v>63</v>
      </c>
      <c r="S161" s="235">
        <v>1.9918981481481482E-2</v>
      </c>
      <c r="T161" s="235">
        <v>3.8305733618233619E-3</v>
      </c>
      <c r="U161" s="237">
        <v>6.6412685185185186E-2</v>
      </c>
      <c r="V161" s="111">
        <f t="shared" si="4"/>
        <v>678</v>
      </c>
      <c r="W161" s="227"/>
      <c r="X161" s="227" t="str">
        <f t="shared" si="5"/>
        <v>Gabija Daraškevičiūtė</v>
      </c>
    </row>
    <row r="162" spans="1:24" x14ac:dyDescent="0.25">
      <c r="A162" s="231" t="s">
        <v>1109</v>
      </c>
      <c r="B162" s="231" t="s">
        <v>1110</v>
      </c>
      <c r="C162" s="231">
        <v>66</v>
      </c>
      <c r="D162" s="232" t="s">
        <v>864</v>
      </c>
      <c r="E162" s="232">
        <v>9</v>
      </c>
      <c r="F162" s="233" t="s">
        <v>864</v>
      </c>
      <c r="G162" s="231" t="s">
        <v>71</v>
      </c>
      <c r="H162" s="231" t="s">
        <v>32</v>
      </c>
      <c r="I162" s="231" t="s">
        <v>31</v>
      </c>
      <c r="J162" s="234">
        <v>18</v>
      </c>
      <c r="K162" s="235">
        <v>1.0752314814814814E-2</v>
      </c>
      <c r="L162" s="235">
        <v>1.4336419753086418E-3</v>
      </c>
      <c r="M162" s="235">
        <v>3.5879629629629635E-4</v>
      </c>
      <c r="N162" s="234">
        <v>66</v>
      </c>
      <c r="O162" s="235">
        <v>3.2060185185185185E-2</v>
      </c>
      <c r="P162" s="236">
        <v>28.592057761732853</v>
      </c>
      <c r="Q162" s="235">
        <v>3.8194444444444446E-4</v>
      </c>
      <c r="R162" s="234">
        <v>80</v>
      </c>
      <c r="S162" s="235">
        <v>2.2893518518518521E-2</v>
      </c>
      <c r="T162" s="235">
        <v>4.4025997150997156E-3</v>
      </c>
      <c r="U162" s="237">
        <v>6.6479143518518524E-2</v>
      </c>
      <c r="V162" s="111">
        <f t="shared" ref="V162:V184" si="6">IFERROR(ROUND($U$97/U162*900,0),0)</f>
        <v>677</v>
      </c>
      <c r="W162" s="227"/>
      <c r="X162" s="227" t="str">
        <f t="shared" ref="X162:X184" si="7">A162&amp;" "&amp;B162</f>
        <v>Karolina Lukšytė</v>
      </c>
    </row>
    <row r="163" spans="1:24" x14ac:dyDescent="0.25">
      <c r="A163" s="231" t="s">
        <v>892</v>
      </c>
      <c r="B163" s="231" t="s">
        <v>1017</v>
      </c>
      <c r="C163" s="231">
        <v>67</v>
      </c>
      <c r="D163" s="232">
        <v>1</v>
      </c>
      <c r="E163" s="232">
        <v>58</v>
      </c>
      <c r="F163" s="233" t="s">
        <v>1166</v>
      </c>
      <c r="G163" s="231" t="s">
        <v>67</v>
      </c>
      <c r="H163" s="231" t="s">
        <v>17</v>
      </c>
      <c r="I163" s="231" t="s">
        <v>864</v>
      </c>
      <c r="J163" s="234">
        <v>44</v>
      </c>
      <c r="K163" s="235">
        <v>1.2662037037037039E-2</v>
      </c>
      <c r="L163" s="235">
        <v>1.6882716049382719E-3</v>
      </c>
      <c r="M163" s="235">
        <v>1.2268518518518518E-3</v>
      </c>
      <c r="N163" s="234">
        <v>49</v>
      </c>
      <c r="O163" s="235">
        <v>2.9571759259259259E-2</v>
      </c>
      <c r="P163" s="236">
        <v>30.998043052837573</v>
      </c>
      <c r="Q163" s="235">
        <v>8.564814814814815E-4</v>
      </c>
      <c r="R163" s="234">
        <v>78</v>
      </c>
      <c r="S163" s="235">
        <v>2.2395833333333334E-2</v>
      </c>
      <c r="T163" s="235">
        <v>4.306891025641026E-3</v>
      </c>
      <c r="U163" s="237">
        <v>6.6735231481481486E-2</v>
      </c>
      <c r="V163" s="111">
        <f t="shared" si="6"/>
        <v>675</v>
      </c>
      <c r="W163" s="227"/>
      <c r="X163" s="227" t="str">
        <f t="shared" si="7"/>
        <v>Vytautas Pilipavičius</v>
      </c>
    </row>
    <row r="164" spans="1:24" x14ac:dyDescent="0.25">
      <c r="A164" s="231" t="s">
        <v>1279</v>
      </c>
      <c r="B164" s="231" t="s">
        <v>2256</v>
      </c>
      <c r="C164" s="231">
        <v>68</v>
      </c>
      <c r="D164" s="232" t="s">
        <v>864</v>
      </c>
      <c r="E164" s="232">
        <v>59</v>
      </c>
      <c r="F164" s="233" t="s">
        <v>864</v>
      </c>
      <c r="G164" s="231" t="s">
        <v>67</v>
      </c>
      <c r="H164" s="231" t="s">
        <v>8</v>
      </c>
      <c r="I164" s="231" t="s">
        <v>2234</v>
      </c>
      <c r="J164" s="234">
        <v>68</v>
      </c>
      <c r="K164" s="235">
        <v>1.4560185185185183E-2</v>
      </c>
      <c r="L164" s="235">
        <v>1.9413580246913579E-3</v>
      </c>
      <c r="M164" s="235">
        <v>8.2175925925925917E-4</v>
      </c>
      <c r="N164" s="234">
        <v>71</v>
      </c>
      <c r="O164" s="235">
        <v>3.2847222222222222E-2</v>
      </c>
      <c r="P164" s="236">
        <v>27.906976744186046</v>
      </c>
      <c r="Q164" s="235">
        <v>3.8194444444444446E-4</v>
      </c>
      <c r="R164" s="234">
        <v>47</v>
      </c>
      <c r="S164" s="235">
        <v>1.8368055555555554E-2</v>
      </c>
      <c r="T164" s="235">
        <v>3.5323183760683757E-3</v>
      </c>
      <c r="U164" s="237">
        <v>6.7018703703703705E-2</v>
      </c>
      <c r="V164" s="111">
        <f t="shared" si="6"/>
        <v>672</v>
      </c>
      <c r="W164" s="227"/>
      <c r="X164" s="227" t="str">
        <f t="shared" si="7"/>
        <v>Arūnas Ragelis</v>
      </c>
    </row>
    <row r="165" spans="1:24" x14ac:dyDescent="0.25">
      <c r="A165" s="231" t="s">
        <v>947</v>
      </c>
      <c r="B165" s="231" t="s">
        <v>2257</v>
      </c>
      <c r="C165" s="231">
        <v>69</v>
      </c>
      <c r="D165" s="232" t="s">
        <v>864</v>
      </c>
      <c r="E165" s="232">
        <v>60</v>
      </c>
      <c r="F165" s="233" t="s">
        <v>864</v>
      </c>
      <c r="G165" s="231" t="s">
        <v>67</v>
      </c>
      <c r="H165" s="231" t="s">
        <v>8</v>
      </c>
      <c r="I165" s="231" t="s">
        <v>864</v>
      </c>
      <c r="J165" s="234">
        <v>50</v>
      </c>
      <c r="K165" s="235">
        <v>1.306712962962963E-2</v>
      </c>
      <c r="L165" s="235">
        <v>1.742283950617284E-3</v>
      </c>
      <c r="M165" s="235">
        <v>8.2175925925925917E-4</v>
      </c>
      <c r="N165" s="234">
        <v>68</v>
      </c>
      <c r="O165" s="235">
        <v>3.2152777777777773E-2</v>
      </c>
      <c r="P165" s="236">
        <v>28.509719222462209</v>
      </c>
      <c r="Q165" s="235">
        <v>6.4814814814814813E-4</v>
      </c>
      <c r="R165" s="234">
        <v>73</v>
      </c>
      <c r="S165" s="235">
        <v>2.0902777777777781E-2</v>
      </c>
      <c r="T165" s="235">
        <v>4.0197649572649577E-3</v>
      </c>
      <c r="U165" s="237">
        <v>6.7626886574074077E-2</v>
      </c>
      <c r="V165" s="111">
        <f t="shared" si="6"/>
        <v>666</v>
      </c>
      <c r="W165" s="227"/>
      <c r="X165" s="227" t="str">
        <f t="shared" si="7"/>
        <v>Deividas Jančius</v>
      </c>
    </row>
    <row r="166" spans="1:24" x14ac:dyDescent="0.25">
      <c r="A166" s="231" t="s">
        <v>1675</v>
      </c>
      <c r="B166" s="231" t="s">
        <v>2258</v>
      </c>
      <c r="C166" s="231">
        <v>70</v>
      </c>
      <c r="D166" s="232" t="s">
        <v>864</v>
      </c>
      <c r="E166" s="232">
        <v>61</v>
      </c>
      <c r="F166" s="233" t="s">
        <v>864</v>
      </c>
      <c r="G166" s="231" t="s">
        <v>67</v>
      </c>
      <c r="H166" s="231" t="s">
        <v>200</v>
      </c>
      <c r="I166" s="231" t="s">
        <v>864</v>
      </c>
      <c r="J166" s="234">
        <v>70</v>
      </c>
      <c r="K166" s="235">
        <v>1.4699074074074074E-2</v>
      </c>
      <c r="L166" s="235">
        <v>1.9598765432098765E-3</v>
      </c>
      <c r="M166" s="235">
        <v>1.0648148148148147E-3</v>
      </c>
      <c r="N166" s="234">
        <v>32</v>
      </c>
      <c r="O166" s="235">
        <v>2.8425925925925924E-2</v>
      </c>
      <c r="P166" s="236">
        <v>32.247557003257334</v>
      </c>
      <c r="Q166" s="235">
        <v>8.6805555555555551E-4</v>
      </c>
      <c r="R166" s="234">
        <v>81</v>
      </c>
      <c r="S166" s="235">
        <v>2.2905092592592591E-2</v>
      </c>
      <c r="T166" s="235">
        <v>4.404825498575498E-3</v>
      </c>
      <c r="U166" s="237">
        <v>6.7984675925925928E-2</v>
      </c>
      <c r="V166" s="111">
        <f t="shared" si="6"/>
        <v>662</v>
      </c>
      <c r="W166" s="227"/>
      <c r="X166" s="227" t="str">
        <f t="shared" si="7"/>
        <v>Paulius Vitkūnas</v>
      </c>
    </row>
    <row r="167" spans="1:24" x14ac:dyDescent="0.25">
      <c r="A167" s="231" t="s">
        <v>986</v>
      </c>
      <c r="B167" s="231" t="s">
        <v>2259</v>
      </c>
      <c r="C167" s="231">
        <v>71</v>
      </c>
      <c r="D167" s="232" t="s">
        <v>864</v>
      </c>
      <c r="E167" s="232">
        <v>62</v>
      </c>
      <c r="F167" s="233" t="s">
        <v>864</v>
      </c>
      <c r="G167" s="231" t="s">
        <v>67</v>
      </c>
      <c r="H167" s="231" t="s">
        <v>871</v>
      </c>
      <c r="I167" s="231" t="s">
        <v>864</v>
      </c>
      <c r="J167" s="234">
        <v>23</v>
      </c>
      <c r="K167" s="235">
        <v>1.1018518518518518E-2</v>
      </c>
      <c r="L167" s="235">
        <v>1.4691358024691357E-3</v>
      </c>
      <c r="M167" s="235">
        <v>1.9791666666666668E-3</v>
      </c>
      <c r="N167" s="234">
        <v>81</v>
      </c>
      <c r="O167" s="235">
        <v>3.4965277777777783E-2</v>
      </c>
      <c r="P167" s="236">
        <v>26.216484607745773</v>
      </c>
      <c r="Q167" s="235">
        <v>5.0925925925925921E-4</v>
      </c>
      <c r="R167" s="234">
        <v>60</v>
      </c>
      <c r="S167" s="235">
        <v>1.9583333333333331E-2</v>
      </c>
      <c r="T167" s="235">
        <v>3.7660256410256407E-3</v>
      </c>
      <c r="U167" s="237">
        <v>6.8081284722222232E-2</v>
      </c>
      <c r="V167" s="111">
        <f t="shared" si="6"/>
        <v>661</v>
      </c>
      <c r="W167" s="227"/>
      <c r="X167" s="227" t="str">
        <f t="shared" si="7"/>
        <v>Gytis Jakimavičius</v>
      </c>
    </row>
    <row r="168" spans="1:24" x14ac:dyDescent="0.25">
      <c r="A168" s="231" t="s">
        <v>1003</v>
      </c>
      <c r="B168" s="231" t="s">
        <v>2260</v>
      </c>
      <c r="C168" s="231">
        <v>72</v>
      </c>
      <c r="D168" s="232" t="s">
        <v>864</v>
      </c>
      <c r="E168" s="232">
        <v>63</v>
      </c>
      <c r="F168" s="233" t="s">
        <v>864</v>
      </c>
      <c r="G168" s="231" t="s">
        <v>67</v>
      </c>
      <c r="H168" s="231" t="s">
        <v>737</v>
      </c>
      <c r="I168" s="231" t="s">
        <v>864</v>
      </c>
      <c r="J168" s="234">
        <v>80</v>
      </c>
      <c r="K168" s="235">
        <v>1.7685185185185182E-2</v>
      </c>
      <c r="L168" s="235">
        <v>2.3580246913580244E-3</v>
      </c>
      <c r="M168" s="235">
        <v>1.0532407407407407E-3</v>
      </c>
      <c r="N168" s="234">
        <v>60</v>
      </c>
      <c r="O168" s="235">
        <v>3.0914351851851849E-2</v>
      </c>
      <c r="P168" s="236">
        <v>29.651815799326098</v>
      </c>
      <c r="Q168" s="235">
        <v>7.5231481481481471E-4</v>
      </c>
      <c r="R168" s="234">
        <v>55</v>
      </c>
      <c r="S168" s="235">
        <v>1.894675925925926E-2</v>
      </c>
      <c r="T168" s="235">
        <v>3.6436075498575498E-3</v>
      </c>
      <c r="U168" s="237">
        <v>6.9388217592592602E-2</v>
      </c>
      <c r="V168" s="111">
        <f t="shared" si="6"/>
        <v>649</v>
      </c>
      <c r="W168" s="227"/>
      <c r="X168" s="227" t="str">
        <f t="shared" si="7"/>
        <v>Jonas Kabelka</v>
      </c>
    </row>
    <row r="169" spans="1:24" x14ac:dyDescent="0.25">
      <c r="A169" s="231" t="s">
        <v>892</v>
      </c>
      <c r="B169" s="231" t="s">
        <v>2261</v>
      </c>
      <c r="C169" s="231">
        <v>73</v>
      </c>
      <c r="D169" s="232" t="s">
        <v>864</v>
      </c>
      <c r="E169" s="232">
        <v>64</v>
      </c>
      <c r="F169" s="233" t="s">
        <v>864</v>
      </c>
      <c r="G169" s="231" t="s">
        <v>67</v>
      </c>
      <c r="H169" s="231" t="s">
        <v>8</v>
      </c>
      <c r="I169" s="231" t="s">
        <v>2262</v>
      </c>
      <c r="J169" s="234">
        <v>85</v>
      </c>
      <c r="K169" s="235">
        <v>1.8310185185185186E-2</v>
      </c>
      <c r="L169" s="235">
        <v>2.4413580246913581E-3</v>
      </c>
      <c r="M169" s="235">
        <v>1.8634259259259261E-3</v>
      </c>
      <c r="N169" s="234">
        <v>51</v>
      </c>
      <c r="O169" s="235">
        <v>2.9780092592592594E-2</v>
      </c>
      <c r="P169" s="236">
        <v>30.781189273221919</v>
      </c>
      <c r="Q169" s="235">
        <v>3.7037037037037035E-4</v>
      </c>
      <c r="R169" s="234">
        <v>59</v>
      </c>
      <c r="S169" s="235">
        <v>1.9479166666666669E-2</v>
      </c>
      <c r="T169" s="235">
        <v>3.7459935897435899E-3</v>
      </c>
      <c r="U169" s="237">
        <v>6.9832013888888891E-2</v>
      </c>
      <c r="V169" s="111">
        <f t="shared" si="6"/>
        <v>645</v>
      </c>
      <c r="W169" s="227"/>
      <c r="X169" s="227" t="str">
        <f t="shared" si="7"/>
        <v>Vytautas Jakštys</v>
      </c>
    </row>
    <row r="170" spans="1:24" x14ac:dyDescent="0.25">
      <c r="A170" s="231" t="s">
        <v>1061</v>
      </c>
      <c r="B170" s="231" t="s">
        <v>2263</v>
      </c>
      <c r="C170" s="231">
        <v>74</v>
      </c>
      <c r="D170" s="232" t="s">
        <v>864</v>
      </c>
      <c r="E170" s="232">
        <v>65</v>
      </c>
      <c r="F170" s="233" t="s">
        <v>864</v>
      </c>
      <c r="G170" s="231" t="s">
        <v>67</v>
      </c>
      <c r="H170" s="231" t="s">
        <v>8</v>
      </c>
      <c r="I170" s="231" t="s">
        <v>2264</v>
      </c>
      <c r="J170" s="234">
        <v>82</v>
      </c>
      <c r="K170" s="235">
        <v>1.7916666666666668E-2</v>
      </c>
      <c r="L170" s="235">
        <v>2.3888888888888887E-3</v>
      </c>
      <c r="M170" s="235">
        <v>1.1689814814814816E-3</v>
      </c>
      <c r="N170" s="234">
        <v>73</v>
      </c>
      <c r="O170" s="235">
        <v>3.3101851851851848E-2</v>
      </c>
      <c r="P170" s="236">
        <v>27.692307692307697</v>
      </c>
      <c r="Q170" s="235">
        <v>8.449074074074075E-4</v>
      </c>
      <c r="R170" s="234">
        <v>41</v>
      </c>
      <c r="S170" s="235">
        <v>1.7812499999999998E-2</v>
      </c>
      <c r="T170" s="235">
        <v>3.4254807692307688E-3</v>
      </c>
      <c r="U170" s="237">
        <v>7.0865810185185188E-2</v>
      </c>
      <c r="V170" s="111">
        <f t="shared" si="6"/>
        <v>635</v>
      </c>
      <c r="W170" s="227"/>
      <c r="X170" s="227" t="str">
        <f t="shared" si="7"/>
        <v>Martynas Kriaučiūnas</v>
      </c>
    </row>
    <row r="171" spans="1:24" x14ac:dyDescent="0.25">
      <c r="A171" s="231" t="s">
        <v>1806</v>
      </c>
      <c r="B171" s="231" t="s">
        <v>2265</v>
      </c>
      <c r="C171" s="231">
        <v>75</v>
      </c>
      <c r="D171" s="232" t="s">
        <v>864</v>
      </c>
      <c r="E171" s="232">
        <v>10</v>
      </c>
      <c r="F171" s="233" t="s">
        <v>864</v>
      </c>
      <c r="G171" s="231" t="s">
        <v>71</v>
      </c>
      <c r="H171" s="231" t="s">
        <v>8</v>
      </c>
      <c r="I171" s="231" t="s">
        <v>864</v>
      </c>
      <c r="J171" s="234">
        <v>84</v>
      </c>
      <c r="K171" s="235">
        <v>1.8136574074074072E-2</v>
      </c>
      <c r="L171" s="235">
        <v>2.4182098765432097E-3</v>
      </c>
      <c r="M171" s="235">
        <v>1.4699074074074074E-3</v>
      </c>
      <c r="N171" s="234">
        <v>75</v>
      </c>
      <c r="O171" s="235">
        <v>3.3530092592592591E-2</v>
      </c>
      <c r="P171" s="236">
        <v>27.338626164998278</v>
      </c>
      <c r="Q171" s="235">
        <v>9.8379629629629642E-4</v>
      </c>
      <c r="R171" s="234">
        <v>43</v>
      </c>
      <c r="S171" s="235">
        <v>1.7881944444444443E-2</v>
      </c>
      <c r="T171" s="235">
        <v>3.4388354700854696E-3</v>
      </c>
      <c r="U171" s="237">
        <v>7.2031446759259252E-2</v>
      </c>
      <c r="V171" s="111">
        <f t="shared" si="6"/>
        <v>625</v>
      </c>
      <c r="W171" s="227"/>
      <c r="X171" s="227" t="str">
        <f t="shared" si="7"/>
        <v>Monika Kavaliauskė</v>
      </c>
    </row>
    <row r="172" spans="1:24" x14ac:dyDescent="0.25">
      <c r="A172" s="231" t="s">
        <v>1675</v>
      </c>
      <c r="B172" s="231" t="s">
        <v>1676</v>
      </c>
      <c r="C172" s="231">
        <v>76</v>
      </c>
      <c r="D172" s="232" t="s">
        <v>864</v>
      </c>
      <c r="E172" s="232">
        <v>66</v>
      </c>
      <c r="F172" s="233" t="s">
        <v>864</v>
      </c>
      <c r="G172" s="231" t="s">
        <v>67</v>
      </c>
      <c r="H172" s="231" t="s">
        <v>8</v>
      </c>
      <c r="I172" s="231" t="s">
        <v>864</v>
      </c>
      <c r="J172" s="234">
        <v>67</v>
      </c>
      <c r="K172" s="235">
        <v>1.4502314814814815E-2</v>
      </c>
      <c r="L172" s="235">
        <v>1.9336419753086421E-3</v>
      </c>
      <c r="M172" s="235">
        <v>1.1921296296296296E-3</v>
      </c>
      <c r="N172" s="234">
        <v>82</v>
      </c>
      <c r="O172" s="235">
        <v>3.5289351851851856E-2</v>
      </c>
      <c r="P172" s="236">
        <v>25.975729747458182</v>
      </c>
      <c r="Q172" s="235">
        <v>3.5879629629629635E-4</v>
      </c>
      <c r="R172" s="234">
        <v>70</v>
      </c>
      <c r="S172" s="235">
        <v>2.071759259259259E-2</v>
      </c>
      <c r="T172" s="235">
        <v>3.9841524216524208E-3</v>
      </c>
      <c r="U172" s="237">
        <v>7.2090856481481488E-2</v>
      </c>
      <c r="V172" s="111">
        <f t="shared" si="6"/>
        <v>625</v>
      </c>
      <c r="W172" s="227"/>
      <c r="X172" s="227" t="str">
        <f t="shared" si="7"/>
        <v>Paulius Latonas</v>
      </c>
    </row>
    <row r="173" spans="1:24" x14ac:dyDescent="0.25">
      <c r="A173" s="231" t="s">
        <v>869</v>
      </c>
      <c r="B173" s="231" t="s">
        <v>1682</v>
      </c>
      <c r="C173" s="231">
        <v>77</v>
      </c>
      <c r="D173" s="232" t="s">
        <v>864</v>
      </c>
      <c r="E173" s="232">
        <v>67</v>
      </c>
      <c r="F173" s="233" t="s">
        <v>864</v>
      </c>
      <c r="G173" s="231" t="s">
        <v>67</v>
      </c>
      <c r="H173" s="231" t="s">
        <v>8</v>
      </c>
      <c r="I173" s="231" t="s">
        <v>2197</v>
      </c>
      <c r="J173" s="234">
        <v>69</v>
      </c>
      <c r="K173" s="235">
        <v>1.4618055555555556E-2</v>
      </c>
      <c r="L173" s="235">
        <v>1.949074074074074E-3</v>
      </c>
      <c r="M173" s="235">
        <v>8.2175925925925917E-4</v>
      </c>
      <c r="N173" s="234">
        <v>80</v>
      </c>
      <c r="O173" s="235">
        <v>3.4618055555555555E-2</v>
      </c>
      <c r="P173" s="236">
        <v>26.479438314944836</v>
      </c>
      <c r="Q173" s="235">
        <v>4.9768518518518521E-4</v>
      </c>
      <c r="R173" s="234">
        <v>75</v>
      </c>
      <c r="S173" s="235">
        <v>2.1527777777777781E-2</v>
      </c>
      <c r="T173" s="235">
        <v>4.1399572649572659E-3</v>
      </c>
      <c r="U173" s="237">
        <v>7.2116365740740748E-2</v>
      </c>
      <c r="V173" s="111">
        <f t="shared" si="6"/>
        <v>624</v>
      </c>
      <c r="W173" s="227"/>
      <c r="X173" s="227" t="str">
        <f t="shared" si="7"/>
        <v>Andrius Paliunis</v>
      </c>
    </row>
    <row r="174" spans="1:24" x14ac:dyDescent="0.25">
      <c r="A174" s="231" t="s">
        <v>1155</v>
      </c>
      <c r="B174" s="231" t="s">
        <v>1156</v>
      </c>
      <c r="C174" s="231">
        <v>78</v>
      </c>
      <c r="D174" s="232" t="s">
        <v>864</v>
      </c>
      <c r="E174" s="232">
        <v>11</v>
      </c>
      <c r="F174" s="233" t="s">
        <v>864</v>
      </c>
      <c r="G174" s="231" t="s">
        <v>71</v>
      </c>
      <c r="H174" s="231" t="s">
        <v>8</v>
      </c>
      <c r="I174" s="231" t="s">
        <v>710</v>
      </c>
      <c r="J174" s="234">
        <v>77</v>
      </c>
      <c r="K174" s="235">
        <v>1.6030092592592592E-2</v>
      </c>
      <c r="L174" s="235">
        <v>2.1373456790123456E-3</v>
      </c>
      <c r="M174" s="235">
        <v>6.5972222222222213E-4</v>
      </c>
      <c r="N174" s="234">
        <v>77</v>
      </c>
      <c r="O174" s="235">
        <v>3.4212962962962966E-2</v>
      </c>
      <c r="P174" s="236">
        <v>26.79296346414073</v>
      </c>
      <c r="Q174" s="235">
        <v>5.7870370370370378E-4</v>
      </c>
      <c r="R174" s="234">
        <v>68</v>
      </c>
      <c r="S174" s="235">
        <v>2.0694444444444446E-2</v>
      </c>
      <c r="T174" s="235">
        <v>3.9797008547008544E-3</v>
      </c>
      <c r="U174" s="237">
        <v>7.2206956018518523E-2</v>
      </c>
      <c r="V174" s="111">
        <f t="shared" si="6"/>
        <v>624</v>
      </c>
      <c r="W174" s="227"/>
      <c r="X174" s="227" t="str">
        <f t="shared" si="7"/>
        <v>Jurgita Paulauskienė</v>
      </c>
    </row>
    <row r="175" spans="1:24" x14ac:dyDescent="0.25">
      <c r="A175" s="231" t="s">
        <v>1157</v>
      </c>
      <c r="B175" s="231" t="s">
        <v>1158</v>
      </c>
      <c r="C175" s="231">
        <v>79</v>
      </c>
      <c r="D175" s="232" t="s">
        <v>864</v>
      </c>
      <c r="E175" s="232">
        <v>12</v>
      </c>
      <c r="F175" s="233" t="s">
        <v>864</v>
      </c>
      <c r="G175" s="231" t="s">
        <v>71</v>
      </c>
      <c r="H175" s="231" t="s">
        <v>8</v>
      </c>
      <c r="I175" s="231" t="s">
        <v>710</v>
      </c>
      <c r="J175" s="234">
        <v>81</v>
      </c>
      <c r="K175" s="235">
        <v>1.7708333333333333E-2</v>
      </c>
      <c r="L175" s="235">
        <v>2.3611111111111111E-3</v>
      </c>
      <c r="M175" s="235">
        <v>1.0069444444444444E-3</v>
      </c>
      <c r="N175" s="234">
        <v>84</v>
      </c>
      <c r="O175" s="235">
        <v>3.5555555555555556E-2</v>
      </c>
      <c r="P175" s="236">
        <v>25.78125</v>
      </c>
      <c r="Q175" s="235">
        <v>5.0925925925925921E-4</v>
      </c>
      <c r="R175" s="234">
        <v>44</v>
      </c>
      <c r="S175" s="235">
        <v>1.7951388888888888E-2</v>
      </c>
      <c r="T175" s="235">
        <v>3.4521901709401708E-3</v>
      </c>
      <c r="U175" s="237">
        <v>7.2762523148148142E-2</v>
      </c>
      <c r="V175" s="111">
        <f t="shared" si="6"/>
        <v>619</v>
      </c>
      <c r="W175" s="227"/>
      <c r="X175" s="227" t="str">
        <f t="shared" si="7"/>
        <v>Justina Tomkevičiūtė</v>
      </c>
    </row>
    <row r="176" spans="1:24" x14ac:dyDescent="0.25">
      <c r="A176" s="231" t="s">
        <v>2302</v>
      </c>
      <c r="B176" s="231" t="s">
        <v>2266</v>
      </c>
      <c r="C176" s="231">
        <v>80</v>
      </c>
      <c r="D176" s="232">
        <v>14</v>
      </c>
      <c r="E176" s="232">
        <v>68</v>
      </c>
      <c r="F176" s="233" t="s">
        <v>1029</v>
      </c>
      <c r="G176" s="231" t="s">
        <v>67</v>
      </c>
      <c r="H176" s="231" t="s">
        <v>78</v>
      </c>
      <c r="I176" s="231" t="s">
        <v>864</v>
      </c>
      <c r="J176" s="234">
        <v>76</v>
      </c>
      <c r="K176" s="235">
        <v>1.5821759259259261E-2</v>
      </c>
      <c r="L176" s="235">
        <v>2.1095679012345684E-3</v>
      </c>
      <c r="M176" s="235">
        <v>7.407407407407407E-4</v>
      </c>
      <c r="N176" s="234">
        <v>85</v>
      </c>
      <c r="O176" s="235">
        <v>3.667824074074074E-2</v>
      </c>
      <c r="P176" s="236">
        <v>24.99211107604923</v>
      </c>
      <c r="Q176" s="235">
        <v>4.2824074074074075E-4</v>
      </c>
      <c r="R176" s="234">
        <v>69</v>
      </c>
      <c r="S176" s="235">
        <v>2.0706018518518519E-2</v>
      </c>
      <c r="T176" s="235">
        <v>3.9819266381766385E-3</v>
      </c>
      <c r="U176" s="237">
        <v>7.4402060185185193E-2</v>
      </c>
      <c r="V176" s="111">
        <f t="shared" si="6"/>
        <v>605</v>
      </c>
      <c r="W176" s="227"/>
      <c r="X176" s="227" t="str">
        <f t="shared" si="7"/>
        <v>Osvaldas Zurauskas</v>
      </c>
    </row>
    <row r="177" spans="1:24" x14ac:dyDescent="0.25">
      <c r="A177" s="231" t="s">
        <v>1677</v>
      </c>
      <c r="B177" s="231" t="s">
        <v>1678</v>
      </c>
      <c r="C177" s="231">
        <v>81</v>
      </c>
      <c r="D177" s="232">
        <v>2</v>
      </c>
      <c r="E177" s="232">
        <v>13</v>
      </c>
      <c r="F177" s="233" t="s">
        <v>1144</v>
      </c>
      <c r="G177" s="231" t="s">
        <v>71</v>
      </c>
      <c r="H177" s="231" t="s">
        <v>17</v>
      </c>
      <c r="I177" s="231" t="s">
        <v>931</v>
      </c>
      <c r="J177" s="234">
        <v>74</v>
      </c>
      <c r="K177" s="235">
        <v>1.5370370370370369E-2</v>
      </c>
      <c r="L177" s="235">
        <v>2.0493827160493823E-3</v>
      </c>
      <c r="M177" s="235">
        <v>9.6064814814814808E-4</v>
      </c>
      <c r="N177" s="234">
        <v>76</v>
      </c>
      <c r="O177" s="235">
        <v>3.4155092592592591E-2</v>
      </c>
      <c r="P177" s="236">
        <v>26.838359878007456</v>
      </c>
      <c r="Q177" s="235">
        <v>8.9120370370370362E-4</v>
      </c>
      <c r="R177" s="234">
        <v>83</v>
      </c>
      <c r="S177" s="235">
        <v>2.508101851851852E-2</v>
      </c>
      <c r="T177" s="235">
        <v>4.8232727920227919E-3</v>
      </c>
      <c r="U177" s="237">
        <v>7.6484305555555562E-2</v>
      </c>
      <c r="V177" s="111">
        <f t="shared" si="6"/>
        <v>589</v>
      </c>
      <c r="W177" s="227"/>
      <c r="X177" s="227" t="str">
        <f t="shared" si="7"/>
        <v>Eglė Raslavičienė</v>
      </c>
    </row>
    <row r="178" spans="1:24" x14ac:dyDescent="0.25">
      <c r="A178" s="231" t="s">
        <v>1167</v>
      </c>
      <c r="B178" s="231" t="s">
        <v>1844</v>
      </c>
      <c r="C178" s="231">
        <v>82</v>
      </c>
      <c r="D178" s="232">
        <v>3</v>
      </c>
      <c r="E178" s="232">
        <v>14</v>
      </c>
      <c r="F178" s="233" t="s">
        <v>1144</v>
      </c>
      <c r="G178" s="231" t="s">
        <v>71</v>
      </c>
      <c r="H178" s="231" t="s">
        <v>17</v>
      </c>
      <c r="I178" s="231" t="s">
        <v>1826</v>
      </c>
      <c r="J178" s="234">
        <v>86</v>
      </c>
      <c r="K178" s="235">
        <v>1.9803240740740739E-2</v>
      </c>
      <c r="L178" s="235">
        <v>2.6404320987654319E-3</v>
      </c>
      <c r="M178" s="235">
        <v>1.0185185185185186E-3</v>
      </c>
      <c r="N178" s="234">
        <v>83</v>
      </c>
      <c r="O178" s="235">
        <v>3.5428240740740739E-2</v>
      </c>
      <c r="P178" s="236">
        <v>25.873897419144072</v>
      </c>
      <c r="Q178" s="235">
        <v>3.7037037037037035E-4</v>
      </c>
      <c r="R178" s="234">
        <v>76</v>
      </c>
      <c r="S178" s="235">
        <v>2.2233796296296297E-2</v>
      </c>
      <c r="T178" s="235">
        <v>4.2757300569800571E-3</v>
      </c>
      <c r="U178" s="237">
        <v>7.8882037037037042E-2</v>
      </c>
      <c r="V178" s="111">
        <f t="shared" si="6"/>
        <v>571</v>
      </c>
      <c r="W178" s="227"/>
      <c r="X178" s="227" t="str">
        <f t="shared" si="7"/>
        <v>Rasa Klešnieks</v>
      </c>
    </row>
    <row r="179" spans="1:24" x14ac:dyDescent="0.25">
      <c r="A179" s="231" t="s">
        <v>1680</v>
      </c>
      <c r="B179" s="231" t="s">
        <v>1659</v>
      </c>
      <c r="C179" s="231">
        <v>83</v>
      </c>
      <c r="D179" s="232">
        <v>2</v>
      </c>
      <c r="E179" s="232">
        <v>69</v>
      </c>
      <c r="F179" s="233" t="s">
        <v>1166</v>
      </c>
      <c r="G179" s="231" t="s">
        <v>67</v>
      </c>
      <c r="H179" s="231" t="s">
        <v>8</v>
      </c>
      <c r="I179" s="231" t="s">
        <v>864</v>
      </c>
      <c r="J179" s="234">
        <v>75</v>
      </c>
      <c r="K179" s="235">
        <v>1.579861111111111E-2</v>
      </c>
      <c r="L179" s="235">
        <v>2.1064814814814813E-3</v>
      </c>
      <c r="M179" s="235">
        <v>1.4004629629629629E-3</v>
      </c>
      <c r="N179" s="234">
        <v>86</v>
      </c>
      <c r="O179" s="235">
        <v>3.6932870370370366E-2</v>
      </c>
      <c r="P179" s="236">
        <v>24.819805703541213</v>
      </c>
      <c r="Q179" s="235">
        <v>8.564814814814815E-4</v>
      </c>
      <c r="R179" s="234">
        <v>84</v>
      </c>
      <c r="S179" s="235">
        <v>2.6840277777777779E-2</v>
      </c>
      <c r="T179" s="235">
        <v>5.1615918803418802E-3</v>
      </c>
      <c r="U179" s="237">
        <v>8.185702546296296E-2</v>
      </c>
      <c r="V179" s="111">
        <f t="shared" si="6"/>
        <v>550</v>
      </c>
      <c r="W179" s="227"/>
      <c r="X179" s="227" t="str">
        <f t="shared" si="7"/>
        <v>Romaldas Kybartas</v>
      </c>
    </row>
    <row r="180" spans="1:24" x14ac:dyDescent="0.25">
      <c r="A180" s="231" t="s">
        <v>1164</v>
      </c>
      <c r="B180" s="231" t="s">
        <v>1165</v>
      </c>
      <c r="C180" s="231">
        <v>84</v>
      </c>
      <c r="D180" s="232">
        <v>3</v>
      </c>
      <c r="E180" s="232">
        <v>70</v>
      </c>
      <c r="F180" s="233" t="s">
        <v>1166</v>
      </c>
      <c r="G180" s="231" t="s">
        <v>67</v>
      </c>
      <c r="H180" s="231" t="s">
        <v>8</v>
      </c>
      <c r="I180" s="231" t="s">
        <v>1068</v>
      </c>
      <c r="J180" s="234">
        <v>88</v>
      </c>
      <c r="K180" s="235">
        <v>2.1261574074074075E-2</v>
      </c>
      <c r="L180" s="235">
        <v>2.8348765432098769E-3</v>
      </c>
      <c r="M180" s="235">
        <v>8.1018518518518516E-4</v>
      </c>
      <c r="N180" s="234">
        <v>69</v>
      </c>
      <c r="O180" s="235">
        <v>3.229166666666667E-2</v>
      </c>
      <c r="P180" s="236">
        <v>28.387096774193544</v>
      </c>
      <c r="Q180" s="235">
        <v>5.7870370370370378E-4</v>
      </c>
      <c r="R180" s="234">
        <v>85</v>
      </c>
      <c r="S180" s="235">
        <v>2.8020833333333332E-2</v>
      </c>
      <c r="T180" s="235">
        <v>5.3886217948717939E-3</v>
      </c>
      <c r="U180" s="237">
        <v>8.2993912037037043E-2</v>
      </c>
      <c r="V180" s="111">
        <f t="shared" si="6"/>
        <v>542</v>
      </c>
      <c r="W180" s="227"/>
      <c r="X180" s="227" t="str">
        <f t="shared" si="7"/>
        <v>Juozas Kieras</v>
      </c>
    </row>
    <row r="181" spans="1:24" x14ac:dyDescent="0.25">
      <c r="A181" s="231" t="s">
        <v>1167</v>
      </c>
      <c r="B181" s="231" t="s">
        <v>1168</v>
      </c>
      <c r="C181" s="231">
        <v>85</v>
      </c>
      <c r="D181" s="232" t="s">
        <v>864</v>
      </c>
      <c r="E181" s="232">
        <v>15</v>
      </c>
      <c r="F181" s="233" t="s">
        <v>864</v>
      </c>
      <c r="G181" s="231" t="s">
        <v>71</v>
      </c>
      <c r="H181" s="231" t="s">
        <v>8</v>
      </c>
      <c r="I181" s="231" t="s">
        <v>976</v>
      </c>
      <c r="J181" s="234">
        <v>87</v>
      </c>
      <c r="K181" s="235">
        <v>2.0590277777777777E-2</v>
      </c>
      <c r="L181" s="235">
        <v>2.7453703703703702E-3</v>
      </c>
      <c r="M181" s="235">
        <v>1.2268518518518518E-3</v>
      </c>
      <c r="N181" s="234">
        <v>87</v>
      </c>
      <c r="O181" s="235">
        <v>3.8368055555555551E-2</v>
      </c>
      <c r="P181" s="236">
        <v>23.891402714932131</v>
      </c>
      <c r="Q181" s="235">
        <v>4.9768518518518521E-4</v>
      </c>
      <c r="R181" s="234">
        <v>82</v>
      </c>
      <c r="S181" s="235">
        <v>2.4224537037037034E-2</v>
      </c>
      <c r="T181" s="235">
        <v>4.6585648148148142E-3</v>
      </c>
      <c r="U181" s="237">
        <v>8.4928587962962973E-2</v>
      </c>
      <c r="V181" s="111">
        <f t="shared" si="6"/>
        <v>530</v>
      </c>
      <c r="W181" s="227"/>
      <c r="X181" s="227" t="str">
        <f t="shared" si="7"/>
        <v>Rasa Šulčiūtė</v>
      </c>
    </row>
    <row r="182" spans="1:24" x14ac:dyDescent="0.25">
      <c r="A182" s="231" t="s">
        <v>951</v>
      </c>
      <c r="B182" s="231" t="s">
        <v>1627</v>
      </c>
      <c r="C182" s="231">
        <v>86</v>
      </c>
      <c r="D182" s="232" t="s">
        <v>864</v>
      </c>
      <c r="E182" s="232">
        <v>71</v>
      </c>
      <c r="F182" s="233" t="s">
        <v>864</v>
      </c>
      <c r="G182" s="231" t="s">
        <v>67</v>
      </c>
      <c r="H182" s="231" t="s">
        <v>17</v>
      </c>
      <c r="I182" s="231" t="s">
        <v>710</v>
      </c>
      <c r="J182" s="234">
        <v>46</v>
      </c>
      <c r="K182" s="235">
        <v>1.2743055555555556E-2</v>
      </c>
      <c r="L182" s="235">
        <v>1.699074074074074E-3</v>
      </c>
      <c r="M182" s="235">
        <v>5.0925925925925921E-4</v>
      </c>
      <c r="N182" s="234">
        <v>45</v>
      </c>
      <c r="O182" s="235">
        <v>2.946759259259259E-2</v>
      </c>
      <c r="P182" s="236">
        <v>31.107619795758055</v>
      </c>
      <c r="Q182" s="235">
        <v>5.2083333333333333E-4</v>
      </c>
      <c r="R182" s="234" t="s">
        <v>28</v>
      </c>
      <c r="S182" s="235" t="s">
        <v>1320</v>
      </c>
      <c r="T182" s="235" t="s">
        <v>28</v>
      </c>
      <c r="U182" s="237" t="s">
        <v>1320</v>
      </c>
      <c r="V182" s="111">
        <f t="shared" si="6"/>
        <v>0</v>
      </c>
      <c r="W182" s="227"/>
      <c r="X182" s="227" t="str">
        <f t="shared" si="7"/>
        <v>Antanas Norkevicius</v>
      </c>
    </row>
    <row r="183" spans="1:24" x14ac:dyDescent="0.25">
      <c r="A183" s="231" t="s">
        <v>1160</v>
      </c>
      <c r="B183" s="231" t="s">
        <v>1230</v>
      </c>
      <c r="C183" s="231">
        <v>87</v>
      </c>
      <c r="D183" s="232" t="s">
        <v>864</v>
      </c>
      <c r="E183" s="232">
        <v>16</v>
      </c>
      <c r="F183" s="233" t="s">
        <v>864</v>
      </c>
      <c r="G183" s="231" t="s">
        <v>71</v>
      </c>
      <c r="H183" s="231" t="s">
        <v>17</v>
      </c>
      <c r="I183" s="231" t="s">
        <v>1667</v>
      </c>
      <c r="J183" s="234">
        <v>12</v>
      </c>
      <c r="K183" s="235">
        <v>1.0416666666666666E-2</v>
      </c>
      <c r="L183" s="235">
        <v>1.3888888888888887E-3</v>
      </c>
      <c r="M183" s="235">
        <v>5.2083333333333333E-4</v>
      </c>
      <c r="N183" s="234">
        <v>72</v>
      </c>
      <c r="O183" s="235">
        <v>3.3055555555555553E-2</v>
      </c>
      <c r="P183" s="236">
        <v>27.731092436974794</v>
      </c>
      <c r="Q183" s="235">
        <v>6.5972222222222213E-4</v>
      </c>
      <c r="R183" s="234" t="s">
        <v>28</v>
      </c>
      <c r="S183" s="235" t="s">
        <v>1320</v>
      </c>
      <c r="T183" s="235" t="s">
        <v>28</v>
      </c>
      <c r="U183" s="237" t="s">
        <v>1320</v>
      </c>
      <c r="V183" s="111">
        <f t="shared" si="6"/>
        <v>0</v>
      </c>
      <c r="W183" s="227"/>
      <c r="X183" s="227" t="str">
        <f t="shared" si="7"/>
        <v>Lina Nikitinaitė</v>
      </c>
    </row>
    <row r="184" spans="1:24" x14ac:dyDescent="0.25">
      <c r="A184" s="231" t="s">
        <v>885</v>
      </c>
      <c r="B184" s="231" t="s">
        <v>996</v>
      </c>
      <c r="C184" s="231">
        <v>88</v>
      </c>
      <c r="D184" s="232" t="s">
        <v>864</v>
      </c>
      <c r="E184" s="232">
        <v>72</v>
      </c>
      <c r="F184" s="233" t="s">
        <v>864</v>
      </c>
      <c r="G184" s="231" t="s">
        <v>67</v>
      </c>
      <c r="H184" s="231" t="s">
        <v>17</v>
      </c>
      <c r="I184" s="231" t="s">
        <v>997</v>
      </c>
      <c r="J184" s="234">
        <v>56</v>
      </c>
      <c r="K184" s="235">
        <v>1.3622685185185184E-2</v>
      </c>
      <c r="L184" s="235">
        <v>1.8163580246913578E-3</v>
      </c>
      <c r="M184" s="235">
        <v>5.7870370370370378E-4</v>
      </c>
      <c r="N184" s="234" t="s">
        <v>28</v>
      </c>
      <c r="O184" s="235" t="s">
        <v>1320</v>
      </c>
      <c r="P184" s="236" t="s">
        <v>28</v>
      </c>
      <c r="Q184" s="235" t="s">
        <v>1320</v>
      </c>
      <c r="R184" s="234" t="s">
        <v>28</v>
      </c>
      <c r="S184" s="235" t="s">
        <v>1320</v>
      </c>
      <c r="T184" s="235" t="s">
        <v>28</v>
      </c>
      <c r="U184" s="237" t="s">
        <v>1320</v>
      </c>
      <c r="V184" s="111">
        <f t="shared" si="6"/>
        <v>0</v>
      </c>
      <c r="W184" s="227"/>
      <c r="X184" s="227" t="str">
        <f t="shared" si="7"/>
        <v>Donatas Kazakauskas</v>
      </c>
    </row>
    <row r="187" spans="1:24" x14ac:dyDescent="0.25">
      <c r="A187" s="198" t="s">
        <v>2267</v>
      </c>
    </row>
    <row r="188" spans="1:24" ht="22.5" x14ac:dyDescent="0.25">
      <c r="A188" s="215" t="s">
        <v>839</v>
      </c>
      <c r="B188" s="215" t="s">
        <v>840</v>
      </c>
      <c r="C188" s="214" t="s">
        <v>842</v>
      </c>
      <c r="D188" s="214" t="s">
        <v>843</v>
      </c>
      <c r="F188" s="216" t="s">
        <v>846</v>
      </c>
      <c r="G188" s="216" t="s">
        <v>847</v>
      </c>
      <c r="H188" s="216" t="s">
        <v>848</v>
      </c>
      <c r="I188" s="221" t="s">
        <v>849</v>
      </c>
      <c r="J188" s="223" t="s">
        <v>850</v>
      </c>
      <c r="K188" s="222" t="s">
        <v>851</v>
      </c>
      <c r="L188" s="222" t="s">
        <v>852</v>
      </c>
      <c r="M188" s="222" t="s">
        <v>853</v>
      </c>
      <c r="N188" s="223" t="s">
        <v>854</v>
      </c>
      <c r="O188" s="222" t="s">
        <v>855</v>
      </c>
      <c r="P188" s="222" t="s">
        <v>856</v>
      </c>
      <c r="Q188" s="222" t="s">
        <v>857</v>
      </c>
      <c r="R188" s="223" t="s">
        <v>858</v>
      </c>
      <c r="S188" s="222" t="s">
        <v>859</v>
      </c>
      <c r="T188" s="222" t="s">
        <v>860</v>
      </c>
      <c r="U188" s="222" t="s">
        <v>861</v>
      </c>
      <c r="V188" s="241" t="s">
        <v>0</v>
      </c>
      <c r="W188" s="227"/>
      <c r="X188" s="227"/>
    </row>
    <row r="189" spans="1:24" x14ac:dyDescent="0.25">
      <c r="A189" s="224" t="s">
        <v>1040</v>
      </c>
      <c r="B189" s="224" t="s">
        <v>1175</v>
      </c>
      <c r="C189" s="224">
        <v>1</v>
      </c>
      <c r="D189" s="217">
        <v>1</v>
      </c>
      <c r="F189" s="225" t="s">
        <v>1173</v>
      </c>
      <c r="G189" s="224" t="s">
        <v>67</v>
      </c>
      <c r="H189" s="224" t="s">
        <v>106</v>
      </c>
      <c r="I189" s="224" t="s">
        <v>710</v>
      </c>
      <c r="J189" s="218">
        <v>8</v>
      </c>
      <c r="K189" s="226">
        <v>2.5347222222222221E-3</v>
      </c>
      <c r="L189" s="226">
        <v>1.267361111111111E-3</v>
      </c>
      <c r="M189" s="226">
        <v>5.2083333333333333E-4</v>
      </c>
      <c r="N189" s="218">
        <v>2</v>
      </c>
      <c r="O189" s="226">
        <v>1.6099537037037037E-2</v>
      </c>
      <c r="P189" s="219">
        <v>28.468727534148094</v>
      </c>
      <c r="Q189" s="226">
        <v>2.8935185185185189E-4</v>
      </c>
      <c r="R189" s="218">
        <v>2</v>
      </c>
      <c r="S189" s="226">
        <v>7.9745370370370369E-3</v>
      </c>
      <c r="T189" s="226">
        <v>3.0671296296296293E-3</v>
      </c>
      <c r="U189" s="220">
        <v>2.744513888888889E-2</v>
      </c>
      <c r="V189" s="111">
        <f>IFERROR(ROUND($U$189/U189*700,0),0)</f>
        <v>700</v>
      </c>
      <c r="W189" s="227"/>
      <c r="X189" s="227" t="str">
        <f>A189&amp;" "&amp;B189</f>
        <v>Aurimas Gudaitis</v>
      </c>
    </row>
    <row r="190" spans="1:24" x14ac:dyDescent="0.25">
      <c r="A190" s="224" t="s">
        <v>1204</v>
      </c>
      <c r="B190" s="224" t="s">
        <v>1205</v>
      </c>
      <c r="C190" s="224">
        <v>2</v>
      </c>
      <c r="D190" s="217">
        <v>1</v>
      </c>
      <c r="F190" s="225" t="s">
        <v>1195</v>
      </c>
      <c r="G190" s="224" t="s">
        <v>71</v>
      </c>
      <c r="H190" s="224" t="s">
        <v>32</v>
      </c>
      <c r="I190" s="224" t="s">
        <v>31</v>
      </c>
      <c r="J190" s="218">
        <v>6</v>
      </c>
      <c r="K190" s="226">
        <v>2.5231481481481481E-3</v>
      </c>
      <c r="L190" s="226">
        <v>1.261574074074074E-3</v>
      </c>
      <c r="M190" s="226">
        <v>2.8935185185185189E-4</v>
      </c>
      <c r="N190" s="218">
        <v>7</v>
      </c>
      <c r="O190" s="226">
        <v>1.7222222222222222E-2</v>
      </c>
      <c r="P190" s="219">
        <v>26.612903225806452</v>
      </c>
      <c r="Q190" s="226">
        <v>2.8935185185185189E-4</v>
      </c>
      <c r="R190" s="218">
        <v>5</v>
      </c>
      <c r="S190" s="226">
        <v>8.4259259259259253E-3</v>
      </c>
      <c r="T190" s="226">
        <v>3.2407407407407402E-3</v>
      </c>
      <c r="U190" s="220">
        <v>2.8783564814814814E-2</v>
      </c>
      <c r="V190" s="111">
        <f t="shared" ref="V190:V235" si="8">IFERROR(ROUND($U$189/U190*700,0),0)</f>
        <v>667</v>
      </c>
      <c r="W190" s="227"/>
      <c r="X190" s="227" t="str">
        <f t="shared" ref="X190:X235" si="9">A190&amp;" "&amp;B190</f>
        <v>Ugnė Paurytė</v>
      </c>
    </row>
    <row r="191" spans="1:24" x14ac:dyDescent="0.25">
      <c r="A191" s="224" t="s">
        <v>1179</v>
      </c>
      <c r="B191" s="224" t="s">
        <v>1180</v>
      </c>
      <c r="C191" s="224">
        <v>3</v>
      </c>
      <c r="D191" s="217">
        <v>1</v>
      </c>
      <c r="F191" s="225" t="s">
        <v>1182</v>
      </c>
      <c r="G191" s="224" t="s">
        <v>67</v>
      </c>
      <c r="H191" s="224" t="s">
        <v>32</v>
      </c>
      <c r="I191" s="224" t="s">
        <v>31</v>
      </c>
      <c r="J191" s="218">
        <v>7</v>
      </c>
      <c r="K191" s="226">
        <v>2.5231481481481481E-3</v>
      </c>
      <c r="L191" s="226">
        <v>1.261574074074074E-3</v>
      </c>
      <c r="M191" s="226">
        <v>2.5462962962962961E-4</v>
      </c>
      <c r="N191" s="218">
        <v>8</v>
      </c>
      <c r="O191" s="226">
        <v>1.726851851851852E-2</v>
      </c>
      <c r="P191" s="219">
        <v>26.541554959785518</v>
      </c>
      <c r="Q191" s="226">
        <v>3.1250000000000001E-4</v>
      </c>
      <c r="R191" s="218">
        <v>11</v>
      </c>
      <c r="S191" s="226">
        <v>9.0277777777777787E-3</v>
      </c>
      <c r="T191" s="226">
        <v>3.4722222222222225E-3</v>
      </c>
      <c r="U191" s="220">
        <v>2.9415081018518519E-2</v>
      </c>
      <c r="V191" s="111">
        <f t="shared" si="8"/>
        <v>653</v>
      </c>
      <c r="W191" s="227"/>
      <c r="X191" s="227" t="str">
        <f t="shared" si="9"/>
        <v>Kristupas Rimkus</v>
      </c>
    </row>
    <row r="192" spans="1:24" x14ac:dyDescent="0.25">
      <c r="A192" s="224" t="s">
        <v>1196</v>
      </c>
      <c r="B192" s="224" t="s">
        <v>1197</v>
      </c>
      <c r="C192" s="224">
        <v>4</v>
      </c>
      <c r="D192" s="217">
        <v>2</v>
      </c>
      <c r="F192" s="225" t="s">
        <v>1182</v>
      </c>
      <c r="G192" s="224" t="s">
        <v>67</v>
      </c>
      <c r="H192" s="224" t="s">
        <v>32</v>
      </c>
      <c r="I192" s="224" t="s">
        <v>31</v>
      </c>
      <c r="J192" s="218">
        <v>4</v>
      </c>
      <c r="K192" s="226">
        <v>2.4768518518518516E-3</v>
      </c>
      <c r="L192" s="226">
        <v>1.2384259259259258E-3</v>
      </c>
      <c r="M192" s="226">
        <v>2.7777777777777778E-4</v>
      </c>
      <c r="N192" s="218">
        <v>11</v>
      </c>
      <c r="O192" s="226">
        <v>1.7754629629629631E-2</v>
      </c>
      <c r="P192" s="219">
        <v>25.814863102998697</v>
      </c>
      <c r="Q192" s="226">
        <v>3.8194444444444446E-4</v>
      </c>
      <c r="R192" s="218">
        <v>8</v>
      </c>
      <c r="S192" s="226">
        <v>8.7499999999999991E-3</v>
      </c>
      <c r="T192" s="226">
        <v>3.3653846153846151E-3</v>
      </c>
      <c r="U192" s="220">
        <v>2.966138888888889E-2</v>
      </c>
      <c r="V192" s="111">
        <f t="shared" si="8"/>
        <v>648</v>
      </c>
      <c r="W192" s="227"/>
      <c r="X192" s="227" t="str">
        <f t="shared" si="9"/>
        <v>Pijus Dapkus</v>
      </c>
    </row>
    <row r="193" spans="1:24" x14ac:dyDescent="0.25">
      <c r="A193" s="224" t="s">
        <v>1201</v>
      </c>
      <c r="B193" s="224" t="s">
        <v>1202</v>
      </c>
      <c r="C193" s="224">
        <v>5</v>
      </c>
      <c r="D193" s="217">
        <v>2</v>
      </c>
      <c r="F193" s="225" t="s">
        <v>1173</v>
      </c>
      <c r="G193" s="224" t="s">
        <v>67</v>
      </c>
      <c r="H193" s="224" t="s">
        <v>106</v>
      </c>
      <c r="I193" s="224" t="s">
        <v>710</v>
      </c>
      <c r="J193" s="218">
        <v>13</v>
      </c>
      <c r="K193" s="226">
        <v>2.8935185185185188E-3</v>
      </c>
      <c r="L193" s="226">
        <v>1.4467592592592594E-3</v>
      </c>
      <c r="M193" s="226">
        <v>7.0601851851851847E-4</v>
      </c>
      <c r="N193" s="218">
        <v>3</v>
      </c>
      <c r="O193" s="226">
        <v>1.667824074074074E-2</v>
      </c>
      <c r="P193" s="219">
        <v>27.480916030534353</v>
      </c>
      <c r="Q193" s="226">
        <v>3.0092592592592595E-4</v>
      </c>
      <c r="R193" s="218">
        <v>13</v>
      </c>
      <c r="S193" s="226">
        <v>9.1435185185185178E-3</v>
      </c>
      <c r="T193" s="226">
        <v>3.5167378917378912E-3</v>
      </c>
      <c r="U193" s="220">
        <v>2.9753888888888885E-2</v>
      </c>
      <c r="V193" s="111">
        <f t="shared" si="8"/>
        <v>646</v>
      </c>
      <c r="W193" s="227"/>
      <c r="X193" s="227" t="str">
        <f t="shared" si="9"/>
        <v>Irmantas Kubilius</v>
      </c>
    </row>
    <row r="194" spans="1:24" x14ac:dyDescent="0.25">
      <c r="A194" s="224" t="s">
        <v>1207</v>
      </c>
      <c r="B194" s="224" t="s">
        <v>1208</v>
      </c>
      <c r="C194" s="224">
        <v>6</v>
      </c>
      <c r="D194" s="217">
        <v>3</v>
      </c>
      <c r="F194" s="225" t="s">
        <v>1173</v>
      </c>
      <c r="G194" s="224" t="s">
        <v>67</v>
      </c>
      <c r="H194" s="224" t="s">
        <v>106</v>
      </c>
      <c r="I194" s="224" t="s">
        <v>864</v>
      </c>
      <c r="J194" s="218">
        <v>10</v>
      </c>
      <c r="K194" s="226">
        <v>2.6620370370370374E-3</v>
      </c>
      <c r="L194" s="226">
        <v>1.3310185185185187E-3</v>
      </c>
      <c r="M194" s="226">
        <v>6.2500000000000001E-4</v>
      </c>
      <c r="N194" s="218">
        <v>5</v>
      </c>
      <c r="O194" s="226">
        <v>1.6967592592592593E-2</v>
      </c>
      <c r="P194" s="219">
        <v>27.01227830832196</v>
      </c>
      <c r="Q194" s="226">
        <v>3.7037037037037035E-4</v>
      </c>
      <c r="R194" s="218">
        <v>12</v>
      </c>
      <c r="S194" s="226">
        <v>9.0856481481481483E-3</v>
      </c>
      <c r="T194" s="226">
        <v>3.4944800569800569E-3</v>
      </c>
      <c r="U194" s="220">
        <v>2.975552083333333E-2</v>
      </c>
      <c r="V194" s="111">
        <f t="shared" si="8"/>
        <v>646</v>
      </c>
      <c r="W194" s="227"/>
      <c r="X194" s="227" t="str">
        <f t="shared" si="9"/>
        <v>Kastytis Gausa</v>
      </c>
    </row>
    <row r="195" spans="1:24" x14ac:dyDescent="0.25">
      <c r="A195" s="224" t="s">
        <v>963</v>
      </c>
      <c r="B195" s="224" t="s">
        <v>2268</v>
      </c>
      <c r="C195" s="224">
        <v>7</v>
      </c>
      <c r="D195" s="217">
        <v>4</v>
      </c>
      <c r="F195" s="225" t="s">
        <v>1173</v>
      </c>
      <c r="G195" s="224" t="s">
        <v>67</v>
      </c>
      <c r="H195" s="224" t="s">
        <v>17</v>
      </c>
      <c r="I195" s="224" t="s">
        <v>864</v>
      </c>
      <c r="J195" s="218">
        <v>9</v>
      </c>
      <c r="K195" s="226">
        <v>2.5578703703703705E-3</v>
      </c>
      <c r="L195" s="226">
        <v>1.2789351851851853E-3</v>
      </c>
      <c r="M195" s="226">
        <v>9.0277777777777784E-4</v>
      </c>
      <c r="N195" s="218">
        <v>4</v>
      </c>
      <c r="O195" s="226">
        <v>1.6886574074074075E-2</v>
      </c>
      <c r="P195" s="219">
        <v>27.141877998629198</v>
      </c>
      <c r="Q195" s="226">
        <v>6.3657407407407402E-4</v>
      </c>
      <c r="R195" s="218">
        <v>10</v>
      </c>
      <c r="S195" s="226">
        <v>8.9930555555555545E-3</v>
      </c>
      <c r="T195" s="226">
        <v>3.4588675213675208E-3</v>
      </c>
      <c r="U195" s="220">
        <v>3.0009965277777783E-2</v>
      </c>
      <c r="V195" s="111">
        <f t="shared" si="8"/>
        <v>640</v>
      </c>
      <c r="W195" s="227"/>
      <c r="X195" s="227" t="str">
        <f t="shared" si="9"/>
        <v>Tomas Šuškevičius</v>
      </c>
    </row>
    <row r="196" spans="1:24" x14ac:dyDescent="0.25">
      <c r="A196" s="224" t="s">
        <v>1019</v>
      </c>
      <c r="B196" s="224" t="s">
        <v>1848</v>
      </c>
      <c r="C196" s="224">
        <v>8</v>
      </c>
      <c r="D196" s="217">
        <v>1</v>
      </c>
      <c r="F196" s="225" t="s">
        <v>1186</v>
      </c>
      <c r="G196" s="224" t="s">
        <v>67</v>
      </c>
      <c r="H196" s="224" t="s">
        <v>2269</v>
      </c>
      <c r="I196" s="224" t="s">
        <v>864</v>
      </c>
      <c r="J196" s="218">
        <v>18</v>
      </c>
      <c r="K196" s="226">
        <v>2.9513888888888888E-3</v>
      </c>
      <c r="L196" s="226">
        <v>1.4756944444444444E-3</v>
      </c>
      <c r="M196" s="226">
        <v>5.9027777777777778E-4</v>
      </c>
      <c r="N196" s="218">
        <v>13</v>
      </c>
      <c r="O196" s="226">
        <v>1.8078703703703704E-2</v>
      </c>
      <c r="P196" s="219">
        <v>25.35211267605634</v>
      </c>
      <c r="Q196" s="226">
        <v>3.2407407407407406E-4</v>
      </c>
      <c r="R196" s="218">
        <v>6</v>
      </c>
      <c r="S196" s="226">
        <v>8.4490740740740741E-3</v>
      </c>
      <c r="T196" s="226">
        <v>3.2496438746438747E-3</v>
      </c>
      <c r="U196" s="220">
        <v>3.042310185185185E-2</v>
      </c>
      <c r="V196" s="111">
        <f t="shared" si="8"/>
        <v>631</v>
      </c>
      <c r="W196" s="227"/>
      <c r="X196" s="227" t="str">
        <f t="shared" si="9"/>
        <v>Lukas Remeika</v>
      </c>
    </row>
    <row r="197" spans="1:24" x14ac:dyDescent="0.25">
      <c r="A197" s="224" t="s">
        <v>938</v>
      </c>
      <c r="B197" s="224" t="s">
        <v>1685</v>
      </c>
      <c r="C197" s="224">
        <v>9</v>
      </c>
      <c r="D197" s="217">
        <v>5</v>
      </c>
      <c r="F197" s="225" t="s">
        <v>1173</v>
      </c>
      <c r="G197" s="224" t="s">
        <v>67</v>
      </c>
      <c r="H197" s="224" t="s">
        <v>1855</v>
      </c>
      <c r="I197" s="224" t="s">
        <v>710</v>
      </c>
      <c r="J197" s="218">
        <v>16</v>
      </c>
      <c r="K197" s="226">
        <v>2.9398148148148148E-3</v>
      </c>
      <c r="L197" s="226">
        <v>1.4699074074074074E-3</v>
      </c>
      <c r="M197" s="226">
        <v>1.0185185185185186E-3</v>
      </c>
      <c r="N197" s="218">
        <v>6</v>
      </c>
      <c r="O197" s="226">
        <v>1.699074074074074E-2</v>
      </c>
      <c r="P197" s="219">
        <v>26.975476839237057</v>
      </c>
      <c r="Q197" s="226">
        <v>3.2407407407407406E-4</v>
      </c>
      <c r="R197" s="218">
        <v>16</v>
      </c>
      <c r="S197" s="226">
        <v>9.5949074074074079E-3</v>
      </c>
      <c r="T197" s="226">
        <v>3.690349002849003E-3</v>
      </c>
      <c r="U197" s="220">
        <v>3.0878564814814814E-2</v>
      </c>
      <c r="V197" s="111">
        <f t="shared" si="8"/>
        <v>622</v>
      </c>
      <c r="W197" s="227"/>
      <c r="X197" s="227" t="str">
        <f t="shared" si="9"/>
        <v>Rolandas Urbanavičius</v>
      </c>
    </row>
    <row r="198" spans="1:24" x14ac:dyDescent="0.25">
      <c r="A198" s="224" t="s">
        <v>966</v>
      </c>
      <c r="B198" s="224" t="s">
        <v>1190</v>
      </c>
      <c r="C198" s="224">
        <v>10</v>
      </c>
      <c r="D198" s="217">
        <v>6</v>
      </c>
      <c r="F198" s="225" t="s">
        <v>1173</v>
      </c>
      <c r="G198" s="224" t="s">
        <v>67</v>
      </c>
      <c r="H198" s="224" t="s">
        <v>8</v>
      </c>
      <c r="I198" s="224" t="s">
        <v>710</v>
      </c>
      <c r="J198" s="218">
        <v>12</v>
      </c>
      <c r="K198" s="226">
        <v>2.8356481481481479E-3</v>
      </c>
      <c r="L198" s="226">
        <v>1.417824074074074E-3</v>
      </c>
      <c r="M198" s="226">
        <v>5.0925925925925921E-4</v>
      </c>
      <c r="N198" s="218">
        <v>10</v>
      </c>
      <c r="O198" s="226">
        <v>1.7638888888888888E-2</v>
      </c>
      <c r="P198" s="219">
        <v>25.984251968503937</v>
      </c>
      <c r="Q198" s="226">
        <v>4.2824074074074075E-4</v>
      </c>
      <c r="R198" s="218">
        <v>20</v>
      </c>
      <c r="S198" s="226">
        <v>1.005787037037037E-2</v>
      </c>
      <c r="T198" s="226">
        <v>3.8684116809116808E-3</v>
      </c>
      <c r="U198" s="220">
        <v>3.1499768518518524E-2</v>
      </c>
      <c r="V198" s="111">
        <f t="shared" si="8"/>
        <v>610</v>
      </c>
      <c r="W198" s="227"/>
      <c r="X198" s="227" t="str">
        <f t="shared" si="9"/>
        <v>Darius Borisas</v>
      </c>
    </row>
    <row r="199" spans="1:24" x14ac:dyDescent="0.25">
      <c r="A199" s="224" t="s">
        <v>981</v>
      </c>
      <c r="B199" s="224" t="s">
        <v>1225</v>
      </c>
      <c r="C199" s="224">
        <v>11</v>
      </c>
      <c r="D199" s="217">
        <v>7</v>
      </c>
      <c r="F199" s="225" t="s">
        <v>1173</v>
      </c>
      <c r="G199" s="224" t="s">
        <v>67</v>
      </c>
      <c r="H199" s="224" t="s">
        <v>8</v>
      </c>
      <c r="I199" s="224" t="s">
        <v>710</v>
      </c>
      <c r="J199" s="218">
        <v>35</v>
      </c>
      <c r="K199" s="226">
        <v>3.7731481481481483E-3</v>
      </c>
      <c r="L199" s="226">
        <v>1.8865740740740742E-3</v>
      </c>
      <c r="M199" s="226">
        <v>1.2962962962962963E-3</v>
      </c>
      <c r="N199" s="218">
        <v>12</v>
      </c>
      <c r="O199" s="226">
        <v>1.7974537037037035E-2</v>
      </c>
      <c r="P199" s="219">
        <v>25.499034127495175</v>
      </c>
      <c r="Q199" s="226">
        <v>7.7546296296296304E-4</v>
      </c>
      <c r="R199" s="218">
        <v>1</v>
      </c>
      <c r="S199" s="226">
        <v>7.7662037037037031E-3</v>
      </c>
      <c r="T199" s="226">
        <v>2.987001424501424E-3</v>
      </c>
      <c r="U199" s="220">
        <v>3.1613692129629632E-2</v>
      </c>
      <c r="V199" s="111">
        <f t="shared" si="8"/>
        <v>608</v>
      </c>
      <c r="W199" s="227"/>
      <c r="X199" s="227" t="str">
        <f t="shared" si="9"/>
        <v>Linas Jocius</v>
      </c>
    </row>
    <row r="200" spans="1:24" x14ac:dyDescent="0.25">
      <c r="A200" s="224" t="s">
        <v>1357</v>
      </c>
      <c r="B200" s="224" t="s">
        <v>1358</v>
      </c>
      <c r="C200" s="224">
        <v>12</v>
      </c>
      <c r="D200" s="217">
        <v>2</v>
      </c>
      <c r="F200" s="225" t="s">
        <v>1186</v>
      </c>
      <c r="G200" s="224" t="s">
        <v>67</v>
      </c>
      <c r="H200" s="224" t="s">
        <v>17</v>
      </c>
      <c r="I200" s="224" t="s">
        <v>864</v>
      </c>
      <c r="J200" s="218">
        <v>2</v>
      </c>
      <c r="K200" s="226">
        <v>2.3495370370370371E-3</v>
      </c>
      <c r="L200" s="226">
        <v>1.1747685185185186E-3</v>
      </c>
      <c r="M200" s="226">
        <v>6.4814814814814813E-4</v>
      </c>
      <c r="N200" s="218">
        <v>18</v>
      </c>
      <c r="O200" s="226">
        <v>1.8692129629629631E-2</v>
      </c>
      <c r="P200" s="219">
        <v>24.520123839009283</v>
      </c>
      <c r="Q200" s="226">
        <v>4.1666666666666669E-4</v>
      </c>
      <c r="R200" s="218">
        <v>15</v>
      </c>
      <c r="S200" s="226">
        <v>9.5023148148148159E-3</v>
      </c>
      <c r="T200" s="226">
        <v>3.6547364672364674E-3</v>
      </c>
      <c r="U200" s="220">
        <v>3.1639467592592598E-2</v>
      </c>
      <c r="V200" s="111">
        <f t="shared" si="8"/>
        <v>607</v>
      </c>
      <c r="W200" s="227"/>
      <c r="X200" s="227" t="str">
        <f t="shared" si="9"/>
        <v>Augustas Ganelinas</v>
      </c>
    </row>
    <row r="201" spans="1:24" x14ac:dyDescent="0.25">
      <c r="A201" s="224" t="s">
        <v>1192</v>
      </c>
      <c r="B201" s="224" t="s">
        <v>1193</v>
      </c>
      <c r="C201" s="224">
        <v>13</v>
      </c>
      <c r="D201" s="217">
        <v>2</v>
      </c>
      <c r="F201" s="225" t="s">
        <v>1195</v>
      </c>
      <c r="G201" s="224" t="s">
        <v>71</v>
      </c>
      <c r="H201" s="224" t="s">
        <v>32</v>
      </c>
      <c r="I201" s="224" t="s">
        <v>31</v>
      </c>
      <c r="J201" s="218">
        <v>1</v>
      </c>
      <c r="K201" s="226">
        <v>2.3379629629629631E-3</v>
      </c>
      <c r="L201" s="226">
        <v>1.1689814814814816E-3</v>
      </c>
      <c r="M201" s="226">
        <v>2.8935185185185189E-4</v>
      </c>
      <c r="N201" s="218">
        <v>19</v>
      </c>
      <c r="O201" s="226">
        <v>1.8692129629629631E-2</v>
      </c>
      <c r="P201" s="219">
        <v>24.520123839009283</v>
      </c>
      <c r="Q201" s="226">
        <v>2.8935185185185189E-4</v>
      </c>
      <c r="R201" s="218">
        <v>22</v>
      </c>
      <c r="S201" s="226">
        <v>1.0115740740740741E-2</v>
      </c>
      <c r="T201" s="226">
        <v>3.8906695156695156E-3</v>
      </c>
      <c r="U201" s="220">
        <v>3.1750150462962964E-2</v>
      </c>
      <c r="V201" s="111">
        <f t="shared" si="8"/>
        <v>605</v>
      </c>
      <c r="W201" s="227"/>
      <c r="X201" s="227" t="str">
        <f t="shared" si="9"/>
        <v>Brigita Šniukštaitė</v>
      </c>
    </row>
    <row r="202" spans="1:24" x14ac:dyDescent="0.25">
      <c r="A202" s="224" t="s">
        <v>1019</v>
      </c>
      <c r="B202" s="224" t="s">
        <v>2270</v>
      </c>
      <c r="C202" s="224">
        <v>14</v>
      </c>
      <c r="D202" s="217">
        <v>8</v>
      </c>
      <c r="F202" s="225" t="s">
        <v>1173</v>
      </c>
      <c r="G202" s="224" t="s">
        <v>67</v>
      </c>
      <c r="H202" s="224" t="s">
        <v>17</v>
      </c>
      <c r="I202" s="224" t="s">
        <v>864</v>
      </c>
      <c r="J202" s="218">
        <v>28</v>
      </c>
      <c r="K202" s="226">
        <v>3.2638888888888891E-3</v>
      </c>
      <c r="L202" s="226">
        <v>1.6319444444444443E-3</v>
      </c>
      <c r="M202" s="226">
        <v>7.0601851851851847E-4</v>
      </c>
      <c r="N202" s="218">
        <v>9</v>
      </c>
      <c r="O202" s="226">
        <v>1.7627314814814814E-2</v>
      </c>
      <c r="P202" s="219">
        <v>26.001313197636247</v>
      </c>
      <c r="Q202" s="226">
        <v>3.3564814814814812E-4</v>
      </c>
      <c r="R202" s="218">
        <v>19</v>
      </c>
      <c r="S202" s="226">
        <v>9.9189814814814817E-3</v>
      </c>
      <c r="T202" s="226">
        <v>3.8149928774928775E-3</v>
      </c>
      <c r="U202" s="220">
        <v>3.1884965277777781E-2</v>
      </c>
      <c r="V202" s="111">
        <f t="shared" si="8"/>
        <v>603</v>
      </c>
      <c r="W202" s="227"/>
      <c r="X202" s="227" t="str">
        <f t="shared" si="9"/>
        <v>Lukas Balčaitis</v>
      </c>
    </row>
    <row r="203" spans="1:24" x14ac:dyDescent="0.25">
      <c r="A203" s="224" t="s">
        <v>1851</v>
      </c>
      <c r="B203" s="224" t="s">
        <v>1852</v>
      </c>
      <c r="C203" s="224">
        <v>15</v>
      </c>
      <c r="D203" s="217">
        <v>9</v>
      </c>
      <c r="F203" s="225" t="s">
        <v>1173</v>
      </c>
      <c r="G203" s="224" t="s">
        <v>67</v>
      </c>
      <c r="H203" s="224" t="s">
        <v>1853</v>
      </c>
      <c r="I203" s="224" t="s">
        <v>864</v>
      </c>
      <c r="J203" s="218">
        <v>19</v>
      </c>
      <c r="K203" s="226">
        <v>3.0208333333333333E-3</v>
      </c>
      <c r="L203" s="226">
        <v>1.5104166666666666E-3</v>
      </c>
      <c r="M203" s="226">
        <v>6.134259259259259E-4</v>
      </c>
      <c r="N203" s="218">
        <v>14</v>
      </c>
      <c r="O203" s="226">
        <v>1.8101851851851852E-2</v>
      </c>
      <c r="P203" s="219">
        <v>25.319693094629159</v>
      </c>
      <c r="Q203" s="226">
        <v>6.8287037037037025E-4</v>
      </c>
      <c r="R203" s="218">
        <v>14</v>
      </c>
      <c r="S203" s="226">
        <v>9.4907407407407406E-3</v>
      </c>
      <c r="T203" s="226">
        <v>3.6502849002849002E-3</v>
      </c>
      <c r="U203" s="220">
        <v>3.1938680555555557E-2</v>
      </c>
      <c r="V203" s="111">
        <f t="shared" si="8"/>
        <v>602</v>
      </c>
      <c r="W203" s="227"/>
      <c r="X203" s="227" t="str">
        <f t="shared" si="9"/>
        <v>Viktoras Laucius</v>
      </c>
    </row>
    <row r="204" spans="1:24" x14ac:dyDescent="0.25">
      <c r="A204" s="224" t="s">
        <v>1013</v>
      </c>
      <c r="B204" s="224" t="s">
        <v>2271</v>
      </c>
      <c r="C204" s="224">
        <v>16</v>
      </c>
      <c r="D204" s="217">
        <v>10</v>
      </c>
      <c r="F204" s="225" t="s">
        <v>1173</v>
      </c>
      <c r="G204" s="224" t="s">
        <v>67</v>
      </c>
      <c r="H204" s="224" t="s">
        <v>17</v>
      </c>
      <c r="I204" s="224" t="s">
        <v>864</v>
      </c>
      <c r="J204" s="218">
        <v>20</v>
      </c>
      <c r="K204" s="226">
        <v>3.0208333333333333E-3</v>
      </c>
      <c r="L204" s="226">
        <v>1.5104166666666666E-3</v>
      </c>
      <c r="M204" s="226">
        <v>5.5555555555555556E-4</v>
      </c>
      <c r="N204" s="218">
        <v>20</v>
      </c>
      <c r="O204" s="226">
        <v>1.9108796296296294E-2</v>
      </c>
      <c r="P204" s="219">
        <v>23.985463355542098</v>
      </c>
      <c r="Q204" s="226">
        <v>3.3564814814814812E-4</v>
      </c>
      <c r="R204" s="218">
        <v>17</v>
      </c>
      <c r="S204" s="226">
        <v>9.6412037037037039E-3</v>
      </c>
      <c r="T204" s="226">
        <v>3.7081552706552706E-3</v>
      </c>
      <c r="U204" s="220">
        <v>3.268032407407407E-2</v>
      </c>
      <c r="V204" s="111">
        <f t="shared" si="8"/>
        <v>588</v>
      </c>
      <c r="W204" s="227"/>
      <c r="X204" s="227" t="str">
        <f t="shared" si="9"/>
        <v>Mantas Daškevičius</v>
      </c>
    </row>
    <row r="205" spans="1:24" x14ac:dyDescent="0.25">
      <c r="A205" s="224" t="s">
        <v>2272</v>
      </c>
      <c r="B205" s="224" t="s">
        <v>2273</v>
      </c>
      <c r="C205" s="224">
        <v>17</v>
      </c>
      <c r="D205" s="217">
        <v>11</v>
      </c>
      <c r="F205" s="225" t="s">
        <v>1173</v>
      </c>
      <c r="G205" s="224" t="s">
        <v>67</v>
      </c>
      <c r="H205" s="224" t="s">
        <v>78</v>
      </c>
      <c r="I205" s="224" t="s">
        <v>2251</v>
      </c>
      <c r="J205" s="218">
        <v>17</v>
      </c>
      <c r="K205" s="226">
        <v>2.9398148148148148E-3</v>
      </c>
      <c r="L205" s="226">
        <v>1.4699074074074074E-3</v>
      </c>
      <c r="M205" s="226">
        <v>1.0185185185185186E-3</v>
      </c>
      <c r="N205" s="218">
        <v>26</v>
      </c>
      <c r="O205" s="226">
        <v>2.0150462962962964E-2</v>
      </c>
      <c r="P205" s="219">
        <v>22.745548535324527</v>
      </c>
      <c r="Q205" s="226">
        <v>3.4722222222222224E-4</v>
      </c>
      <c r="R205" s="218">
        <v>3</v>
      </c>
      <c r="S205" s="226">
        <v>8.2060185185185187E-3</v>
      </c>
      <c r="T205" s="226">
        <v>3.1561609686609686E-3</v>
      </c>
      <c r="U205" s="220">
        <v>3.2684942129629628E-2</v>
      </c>
      <c r="V205" s="111">
        <f t="shared" si="8"/>
        <v>588</v>
      </c>
      <c r="W205" s="227"/>
      <c r="X205" s="227" t="str">
        <f t="shared" si="9"/>
        <v>Rimvydas Galimovas</v>
      </c>
    </row>
    <row r="206" spans="1:24" x14ac:dyDescent="0.25">
      <c r="A206" s="224" t="s">
        <v>1079</v>
      </c>
      <c r="B206" s="224" t="s">
        <v>1210</v>
      </c>
      <c r="C206" s="224">
        <v>18</v>
      </c>
      <c r="D206" s="217">
        <v>12</v>
      </c>
      <c r="F206" s="225" t="s">
        <v>1173</v>
      </c>
      <c r="G206" s="224" t="s">
        <v>67</v>
      </c>
      <c r="H206" s="224" t="s">
        <v>8</v>
      </c>
      <c r="I206" s="224" t="s">
        <v>710</v>
      </c>
      <c r="J206" s="218">
        <v>37</v>
      </c>
      <c r="K206" s="226">
        <v>3.9004629629629632E-3</v>
      </c>
      <c r="L206" s="226">
        <v>1.9502314814814816E-3</v>
      </c>
      <c r="M206" s="226">
        <v>1.0879629629629629E-3</v>
      </c>
      <c r="N206" s="218">
        <v>16</v>
      </c>
      <c r="O206" s="226">
        <v>1.8113425925925925E-2</v>
      </c>
      <c r="P206" s="219">
        <v>25.303514376996805</v>
      </c>
      <c r="Q206" s="226">
        <v>8.449074074074075E-4</v>
      </c>
      <c r="R206" s="218">
        <v>9</v>
      </c>
      <c r="S206" s="226">
        <v>8.7962962962962968E-3</v>
      </c>
      <c r="T206" s="226">
        <v>3.3831908831908832E-3</v>
      </c>
      <c r="U206" s="220">
        <v>3.2766319444444449E-2</v>
      </c>
      <c r="V206" s="111">
        <f t="shared" si="8"/>
        <v>586</v>
      </c>
      <c r="W206" s="227"/>
      <c r="X206" s="227" t="str">
        <f t="shared" si="9"/>
        <v>Mindaugas Savičius</v>
      </c>
    </row>
    <row r="207" spans="1:24" x14ac:dyDescent="0.25">
      <c r="A207" s="224" t="s">
        <v>1858</v>
      </c>
      <c r="B207" s="224" t="s">
        <v>1859</v>
      </c>
      <c r="C207" s="224">
        <v>19</v>
      </c>
      <c r="D207" s="217">
        <v>1</v>
      </c>
      <c r="F207" s="225" t="s">
        <v>1214</v>
      </c>
      <c r="G207" s="224" t="s">
        <v>71</v>
      </c>
      <c r="H207" s="224" t="s">
        <v>8</v>
      </c>
      <c r="I207" s="224" t="s">
        <v>710</v>
      </c>
      <c r="J207" s="218">
        <v>40</v>
      </c>
      <c r="K207" s="226">
        <v>3.9930555555555561E-3</v>
      </c>
      <c r="L207" s="226">
        <v>1.9965277777777781E-3</v>
      </c>
      <c r="M207" s="226">
        <v>6.2500000000000001E-4</v>
      </c>
      <c r="N207" s="218">
        <v>15</v>
      </c>
      <c r="O207" s="226">
        <v>1.8101851851851852E-2</v>
      </c>
      <c r="P207" s="219">
        <v>25.319693094629159</v>
      </c>
      <c r="Q207" s="226">
        <v>6.4814814814814813E-4</v>
      </c>
      <c r="R207" s="218">
        <v>18</v>
      </c>
      <c r="S207" s="226">
        <v>9.7106481481481471E-3</v>
      </c>
      <c r="T207" s="226">
        <v>3.7348646723646718E-3</v>
      </c>
      <c r="U207" s="220">
        <v>3.3107025462962965E-2</v>
      </c>
      <c r="V207" s="111">
        <f t="shared" si="8"/>
        <v>580</v>
      </c>
      <c r="W207" s="227"/>
      <c r="X207" s="227" t="str">
        <f t="shared" si="9"/>
        <v>Liudmila Iniakina</v>
      </c>
    </row>
    <row r="208" spans="1:24" x14ac:dyDescent="0.25">
      <c r="A208" s="224" t="s">
        <v>885</v>
      </c>
      <c r="B208" s="224" t="s">
        <v>2274</v>
      </c>
      <c r="C208" s="224">
        <v>20</v>
      </c>
      <c r="D208" s="217">
        <v>13</v>
      </c>
      <c r="F208" s="225" t="s">
        <v>1173</v>
      </c>
      <c r="G208" s="224" t="s">
        <v>67</v>
      </c>
      <c r="H208" s="224" t="s">
        <v>8</v>
      </c>
      <c r="I208" s="224" t="s">
        <v>864</v>
      </c>
      <c r="J208" s="218">
        <v>29</v>
      </c>
      <c r="K208" s="226">
        <v>3.2870370370370367E-3</v>
      </c>
      <c r="L208" s="226">
        <v>1.6435185185185183E-3</v>
      </c>
      <c r="M208" s="226">
        <v>1.8865740740740742E-3</v>
      </c>
      <c r="N208" s="218">
        <v>1</v>
      </c>
      <c r="O208" s="226">
        <v>1.5324074074074073E-2</v>
      </c>
      <c r="P208" s="219">
        <v>29.909365558912388</v>
      </c>
      <c r="Q208" s="226">
        <v>1.5509259259259261E-3</v>
      </c>
      <c r="R208" s="218">
        <v>29</v>
      </c>
      <c r="S208" s="226">
        <v>1.113425925925926E-2</v>
      </c>
      <c r="T208" s="226">
        <v>4.2824074074074075E-3</v>
      </c>
      <c r="U208" s="220">
        <v>3.3212002314814811E-2</v>
      </c>
      <c r="V208" s="111">
        <f t="shared" si="8"/>
        <v>578</v>
      </c>
      <c r="W208" s="227"/>
      <c r="X208" s="227" t="str">
        <f t="shared" si="9"/>
        <v>Donatas Domkus</v>
      </c>
    </row>
    <row r="209" spans="1:24" x14ac:dyDescent="0.25">
      <c r="A209" s="224" t="s">
        <v>1113</v>
      </c>
      <c r="B209" s="224" t="s">
        <v>2275</v>
      </c>
      <c r="C209" s="224">
        <v>21</v>
      </c>
      <c r="D209" s="217">
        <v>14</v>
      </c>
      <c r="F209" s="225" t="s">
        <v>1173</v>
      </c>
      <c r="G209" s="224" t="s">
        <v>67</v>
      </c>
      <c r="H209" s="224" t="s">
        <v>8</v>
      </c>
      <c r="I209" s="224" t="s">
        <v>2276</v>
      </c>
      <c r="J209" s="218">
        <v>33</v>
      </c>
      <c r="K209" s="226">
        <v>3.5648148148148154E-3</v>
      </c>
      <c r="L209" s="226">
        <v>1.7824074074074079E-3</v>
      </c>
      <c r="M209" s="226">
        <v>9.2592592592592585E-4</v>
      </c>
      <c r="N209" s="218">
        <v>28</v>
      </c>
      <c r="O209" s="226">
        <v>2.0254629629629629E-2</v>
      </c>
      <c r="P209" s="219">
        <v>22.62857142857143</v>
      </c>
      <c r="Q209" s="226">
        <v>4.1666666666666669E-4</v>
      </c>
      <c r="R209" s="218">
        <v>4</v>
      </c>
      <c r="S209" s="226">
        <v>8.3912037037037045E-3</v>
      </c>
      <c r="T209" s="226">
        <v>3.2273860398860403E-3</v>
      </c>
      <c r="U209" s="220">
        <v>3.3595034722222222E-2</v>
      </c>
      <c r="V209" s="111">
        <f t="shared" si="8"/>
        <v>572</v>
      </c>
      <c r="W209" s="227"/>
      <c r="X209" s="227" t="str">
        <f t="shared" si="9"/>
        <v>Nerijus Bielčius</v>
      </c>
    </row>
    <row r="210" spans="1:24" x14ac:dyDescent="0.25">
      <c r="A210" s="224" t="s">
        <v>1366</v>
      </c>
      <c r="B210" s="224" t="s">
        <v>1389</v>
      </c>
      <c r="C210" s="224">
        <v>22</v>
      </c>
      <c r="D210" s="217">
        <v>3</v>
      </c>
      <c r="F210" s="225" t="s">
        <v>1182</v>
      </c>
      <c r="G210" s="224" t="s">
        <v>67</v>
      </c>
      <c r="H210" s="224" t="s">
        <v>17</v>
      </c>
      <c r="I210" s="224" t="s">
        <v>864</v>
      </c>
      <c r="J210" s="218">
        <v>22</v>
      </c>
      <c r="K210" s="226">
        <v>3.0555555555555557E-3</v>
      </c>
      <c r="L210" s="226">
        <v>1.5277777777777781E-3</v>
      </c>
      <c r="M210" s="226">
        <v>7.291666666666667E-4</v>
      </c>
      <c r="N210" s="218">
        <v>21</v>
      </c>
      <c r="O210" s="226">
        <v>1.9340277777777779E-2</v>
      </c>
      <c r="P210" s="219">
        <v>23.698384201077197</v>
      </c>
      <c r="Q210" s="226">
        <v>3.3564814814814812E-4</v>
      </c>
      <c r="R210" s="218">
        <v>27</v>
      </c>
      <c r="S210" s="226">
        <v>1.0578703703703703E-2</v>
      </c>
      <c r="T210" s="226">
        <v>4.0687321937321937E-3</v>
      </c>
      <c r="U210" s="220">
        <v>3.4061076388888889E-2</v>
      </c>
      <c r="V210" s="111">
        <f t="shared" si="8"/>
        <v>564</v>
      </c>
      <c r="W210" s="227"/>
      <c r="X210" s="227" t="str">
        <f t="shared" si="9"/>
        <v>Kristijonas Bekampis</v>
      </c>
    </row>
    <row r="211" spans="1:24" x14ac:dyDescent="0.25">
      <c r="A211" s="224" t="s">
        <v>2192</v>
      </c>
      <c r="B211" s="224" t="s">
        <v>2277</v>
      </c>
      <c r="C211" s="224">
        <v>23</v>
      </c>
      <c r="D211" s="217">
        <v>15</v>
      </c>
      <c r="F211" s="225" t="s">
        <v>1173</v>
      </c>
      <c r="G211" s="224" t="s">
        <v>67</v>
      </c>
      <c r="H211" s="224" t="s">
        <v>17</v>
      </c>
      <c r="I211" s="224" t="s">
        <v>864</v>
      </c>
      <c r="J211" s="218">
        <v>25</v>
      </c>
      <c r="K211" s="226">
        <v>3.1944444444444442E-3</v>
      </c>
      <c r="L211" s="226">
        <v>1.5972222222222221E-3</v>
      </c>
      <c r="M211" s="226">
        <v>5.4398148148148144E-4</v>
      </c>
      <c r="N211" s="218">
        <v>22</v>
      </c>
      <c r="O211" s="226">
        <v>1.9421296296296294E-2</v>
      </c>
      <c r="P211" s="219">
        <v>23.599523241954714</v>
      </c>
      <c r="Q211" s="226">
        <v>6.8287037037037025E-4</v>
      </c>
      <c r="R211" s="218">
        <v>26</v>
      </c>
      <c r="S211" s="226">
        <v>1.0520833333333333E-2</v>
      </c>
      <c r="T211" s="226">
        <v>4.0464743589743585E-3</v>
      </c>
      <c r="U211" s="220">
        <v>3.4393923611111113E-2</v>
      </c>
      <c r="V211" s="111">
        <f t="shared" si="8"/>
        <v>559</v>
      </c>
      <c r="W211" s="227"/>
      <c r="X211" s="227" t="str">
        <f t="shared" si="9"/>
        <v>Ramūnas Čelkis</v>
      </c>
    </row>
    <row r="212" spans="1:24" x14ac:dyDescent="0.25">
      <c r="A212" s="224" t="s">
        <v>1227</v>
      </c>
      <c r="B212" s="224" t="s">
        <v>1228</v>
      </c>
      <c r="C212" s="224">
        <v>24</v>
      </c>
      <c r="D212" s="217">
        <v>16</v>
      </c>
      <c r="F212" s="225" t="s">
        <v>1173</v>
      </c>
      <c r="G212" s="224" t="s">
        <v>67</v>
      </c>
      <c r="H212" s="224" t="s">
        <v>8</v>
      </c>
      <c r="I212" s="224" t="s">
        <v>710</v>
      </c>
      <c r="J212" s="218">
        <v>34</v>
      </c>
      <c r="K212" s="226">
        <v>3.7615740740740739E-3</v>
      </c>
      <c r="L212" s="226">
        <v>1.8807870370370369E-3</v>
      </c>
      <c r="M212" s="226">
        <v>7.9861111111111105E-4</v>
      </c>
      <c r="N212" s="218">
        <v>17</v>
      </c>
      <c r="O212" s="226">
        <v>1.8680555555555554E-2</v>
      </c>
      <c r="P212" s="219">
        <v>24.535315985130111</v>
      </c>
      <c r="Q212" s="226">
        <v>4.8611111111111104E-4</v>
      </c>
      <c r="R212" s="218">
        <v>32</v>
      </c>
      <c r="S212" s="226">
        <v>1.1296296296296296E-2</v>
      </c>
      <c r="T212" s="226">
        <v>4.3447293447293443E-3</v>
      </c>
      <c r="U212" s="220">
        <v>3.5058796296296296E-2</v>
      </c>
      <c r="V212" s="111">
        <f t="shared" si="8"/>
        <v>548</v>
      </c>
      <c r="W212" s="227"/>
      <c r="X212" s="227" t="str">
        <f t="shared" si="9"/>
        <v>Romualdas Griskevicius</v>
      </c>
    </row>
    <row r="213" spans="1:24" x14ac:dyDescent="0.25">
      <c r="A213" s="224" t="s">
        <v>903</v>
      </c>
      <c r="B213" s="224" t="s">
        <v>1020</v>
      </c>
      <c r="C213" s="224">
        <v>25</v>
      </c>
      <c r="D213" s="217">
        <v>4</v>
      </c>
      <c r="F213" s="225" t="s">
        <v>1182</v>
      </c>
      <c r="G213" s="224" t="s">
        <v>67</v>
      </c>
      <c r="H213" s="224" t="s">
        <v>32</v>
      </c>
      <c r="I213" s="224" t="s">
        <v>31</v>
      </c>
      <c r="J213" s="218">
        <v>21</v>
      </c>
      <c r="K213" s="226">
        <v>3.0208333333333333E-3</v>
      </c>
      <c r="L213" s="226">
        <v>1.5104166666666666E-3</v>
      </c>
      <c r="M213" s="226">
        <v>6.018518518518519E-4</v>
      </c>
      <c r="N213" s="218">
        <v>29</v>
      </c>
      <c r="O213" s="226">
        <v>2.0914351851851851E-2</v>
      </c>
      <c r="P213" s="219">
        <v>21.914775871610406</v>
      </c>
      <c r="Q213" s="226">
        <v>3.3564814814814812E-4</v>
      </c>
      <c r="R213" s="218">
        <v>25</v>
      </c>
      <c r="S213" s="226">
        <v>1.042824074074074E-2</v>
      </c>
      <c r="T213" s="226">
        <v>4.0108618233618224E-3</v>
      </c>
      <c r="U213" s="220">
        <v>3.5335219907407407E-2</v>
      </c>
      <c r="V213" s="111">
        <f t="shared" si="8"/>
        <v>544</v>
      </c>
      <c r="W213" s="227"/>
      <c r="X213" s="227" t="str">
        <f t="shared" si="9"/>
        <v>Domas Prokopavičius</v>
      </c>
    </row>
    <row r="214" spans="1:24" x14ac:dyDescent="0.25">
      <c r="A214" s="224" t="s">
        <v>2278</v>
      </c>
      <c r="B214" s="224" t="s">
        <v>2279</v>
      </c>
      <c r="C214" s="224">
        <v>26</v>
      </c>
      <c r="D214" s="217">
        <v>2</v>
      </c>
      <c r="F214" s="225" t="s">
        <v>1214</v>
      </c>
      <c r="G214" s="224" t="s">
        <v>71</v>
      </c>
      <c r="H214" s="224" t="s">
        <v>177</v>
      </c>
      <c r="I214" s="224" t="s">
        <v>864</v>
      </c>
      <c r="J214" s="218">
        <v>27</v>
      </c>
      <c r="K214" s="226">
        <v>3.2407407407407406E-3</v>
      </c>
      <c r="L214" s="226">
        <v>1.6203703703703703E-3</v>
      </c>
      <c r="M214" s="226">
        <v>5.3240740740740744E-4</v>
      </c>
      <c r="N214" s="218">
        <v>27</v>
      </c>
      <c r="O214" s="226">
        <v>2.0196759259259258E-2</v>
      </c>
      <c r="P214" s="219">
        <v>22.693409742120348</v>
      </c>
      <c r="Q214" s="226">
        <v>2.8935185185185189E-4</v>
      </c>
      <c r="R214" s="218">
        <v>33</v>
      </c>
      <c r="S214" s="226">
        <v>1.1331018518518518E-2</v>
      </c>
      <c r="T214" s="226">
        <v>4.3580840455840451E-3</v>
      </c>
      <c r="U214" s="220">
        <v>3.5614074074074076E-2</v>
      </c>
      <c r="V214" s="111">
        <f t="shared" si="8"/>
        <v>539</v>
      </c>
      <c r="W214" s="227"/>
      <c r="X214" s="227" t="str">
        <f t="shared" si="9"/>
        <v>Aurika Pečiukonytė</v>
      </c>
    </row>
    <row r="215" spans="1:24" x14ac:dyDescent="0.25">
      <c r="A215" s="224" t="s">
        <v>1216</v>
      </c>
      <c r="B215" s="224" t="s">
        <v>1217</v>
      </c>
      <c r="C215" s="224">
        <v>27</v>
      </c>
      <c r="D215" s="217">
        <v>3</v>
      </c>
      <c r="F215" s="225" t="s">
        <v>1195</v>
      </c>
      <c r="G215" s="224" t="s">
        <v>71</v>
      </c>
      <c r="H215" s="224" t="s">
        <v>32</v>
      </c>
      <c r="I215" s="224" t="s">
        <v>31</v>
      </c>
      <c r="J215" s="218">
        <v>3</v>
      </c>
      <c r="K215" s="226">
        <v>2.3611111111111111E-3</v>
      </c>
      <c r="L215" s="226">
        <v>1.1805555555555556E-3</v>
      </c>
      <c r="M215" s="226">
        <v>3.0092592592592595E-4</v>
      </c>
      <c r="N215" s="218">
        <v>36</v>
      </c>
      <c r="O215" s="226">
        <v>2.1354166666666664E-2</v>
      </c>
      <c r="P215" s="219">
        <v>21.463414634146343</v>
      </c>
      <c r="Q215" s="226">
        <v>4.6296296296296293E-4</v>
      </c>
      <c r="R215" s="218">
        <v>34</v>
      </c>
      <c r="S215" s="226">
        <v>1.1331018518518518E-2</v>
      </c>
      <c r="T215" s="226">
        <v>4.3580840455840451E-3</v>
      </c>
      <c r="U215" s="220">
        <v>3.5840856481481477E-2</v>
      </c>
      <c r="V215" s="111">
        <f t="shared" si="8"/>
        <v>536</v>
      </c>
      <c r="W215" s="227"/>
      <c r="X215" s="227" t="str">
        <f t="shared" si="9"/>
        <v>Deimantė Barzdenytė</v>
      </c>
    </row>
    <row r="216" spans="1:24" x14ac:dyDescent="0.25">
      <c r="A216" s="224" t="s">
        <v>913</v>
      </c>
      <c r="B216" s="224" t="s">
        <v>2280</v>
      </c>
      <c r="C216" s="224">
        <v>28</v>
      </c>
      <c r="D216" s="217">
        <v>17</v>
      </c>
      <c r="F216" s="225" t="s">
        <v>1173</v>
      </c>
      <c r="G216" s="224" t="s">
        <v>67</v>
      </c>
      <c r="H216" s="224" t="s">
        <v>8</v>
      </c>
      <c r="I216" s="224">
        <v>0</v>
      </c>
      <c r="J216" s="218">
        <v>15</v>
      </c>
      <c r="K216" s="226">
        <v>2.9282407407407412E-3</v>
      </c>
      <c r="L216" s="226">
        <v>1.4641203703703706E-3</v>
      </c>
      <c r="M216" s="226">
        <v>9.6064814814814808E-4</v>
      </c>
      <c r="N216" s="218">
        <v>24</v>
      </c>
      <c r="O216" s="226">
        <v>1.9942129629629629E-2</v>
      </c>
      <c r="P216" s="219">
        <v>22.98316889146837</v>
      </c>
      <c r="Q216" s="226">
        <v>8.6805555555555551E-4</v>
      </c>
      <c r="R216" s="218">
        <v>37</v>
      </c>
      <c r="S216" s="226">
        <v>1.1793981481481482E-2</v>
      </c>
      <c r="T216" s="226">
        <v>4.5361467236467237E-3</v>
      </c>
      <c r="U216" s="220">
        <v>3.6529872685185184E-2</v>
      </c>
      <c r="V216" s="111">
        <f t="shared" si="8"/>
        <v>526</v>
      </c>
      <c r="W216" s="227"/>
      <c r="X216" s="227" t="str">
        <f t="shared" si="9"/>
        <v>Vaidas Valatkevičius</v>
      </c>
    </row>
    <row r="217" spans="1:24" x14ac:dyDescent="0.25">
      <c r="A217" s="224" t="s">
        <v>1360</v>
      </c>
      <c r="B217" s="224" t="s">
        <v>1361</v>
      </c>
      <c r="C217" s="224">
        <v>29</v>
      </c>
      <c r="D217" s="217">
        <v>1</v>
      </c>
      <c r="F217" s="225" t="s">
        <v>1847</v>
      </c>
      <c r="G217" s="224" t="s">
        <v>71</v>
      </c>
      <c r="H217" s="224" t="s">
        <v>17</v>
      </c>
      <c r="I217" s="224" t="s">
        <v>864</v>
      </c>
      <c r="J217" s="218">
        <v>11</v>
      </c>
      <c r="K217" s="226">
        <v>2.7662037037037034E-3</v>
      </c>
      <c r="L217" s="226">
        <v>1.3831018518518517E-3</v>
      </c>
      <c r="M217" s="226">
        <v>7.5231481481481471E-4</v>
      </c>
      <c r="N217" s="218">
        <v>34</v>
      </c>
      <c r="O217" s="226">
        <v>2.1296296296296299E-2</v>
      </c>
      <c r="P217" s="219">
        <v>21.521739130434778</v>
      </c>
      <c r="Q217" s="226">
        <v>3.0092592592592595E-4</v>
      </c>
      <c r="R217" s="218">
        <v>38</v>
      </c>
      <c r="S217" s="226">
        <v>1.1828703703703704E-2</v>
      </c>
      <c r="T217" s="226">
        <v>4.5495014245014245E-3</v>
      </c>
      <c r="U217" s="220">
        <v>3.6983159722222221E-2</v>
      </c>
      <c r="V217" s="111">
        <f t="shared" si="8"/>
        <v>519</v>
      </c>
      <c r="W217" s="227"/>
      <c r="X217" s="227" t="str">
        <f t="shared" si="9"/>
        <v>Gustė Rimšaitė</v>
      </c>
    </row>
    <row r="218" spans="1:24" x14ac:dyDescent="0.25">
      <c r="A218" s="224" t="s">
        <v>934</v>
      </c>
      <c r="B218" s="224" t="s">
        <v>2281</v>
      </c>
      <c r="C218" s="224">
        <v>30</v>
      </c>
      <c r="D218" s="217">
        <v>18</v>
      </c>
      <c r="F218" s="225" t="s">
        <v>1173</v>
      </c>
      <c r="G218" s="224" t="s">
        <v>67</v>
      </c>
      <c r="H218" s="224" t="s">
        <v>17</v>
      </c>
      <c r="I218" s="224" t="s">
        <v>864</v>
      </c>
      <c r="J218" s="218">
        <v>14</v>
      </c>
      <c r="K218" s="226">
        <v>2.8935185185185188E-3</v>
      </c>
      <c r="L218" s="226">
        <v>1.4467592592592594E-3</v>
      </c>
      <c r="M218" s="226">
        <v>1.1226851851851851E-3</v>
      </c>
      <c r="N218" s="218">
        <v>23</v>
      </c>
      <c r="O218" s="226">
        <v>1.9479166666666669E-2</v>
      </c>
      <c r="P218" s="219">
        <v>23.52941176470588</v>
      </c>
      <c r="Q218" s="226">
        <v>6.2500000000000001E-4</v>
      </c>
      <c r="R218" s="218">
        <v>45</v>
      </c>
      <c r="S218" s="226">
        <v>1.2974537037037036E-2</v>
      </c>
      <c r="T218" s="226">
        <v>4.990206552706552E-3</v>
      </c>
      <c r="U218" s="220">
        <v>3.7120694444444442E-2</v>
      </c>
      <c r="V218" s="111">
        <f t="shared" si="8"/>
        <v>518</v>
      </c>
      <c r="W218" s="227"/>
      <c r="X218" s="227" t="str">
        <f t="shared" si="9"/>
        <v>Evaldas Zaikauskas</v>
      </c>
    </row>
    <row r="219" spans="1:24" x14ac:dyDescent="0.25">
      <c r="A219" s="224" t="s">
        <v>2282</v>
      </c>
      <c r="B219" s="224" t="s">
        <v>2283</v>
      </c>
      <c r="C219" s="224">
        <v>31</v>
      </c>
      <c r="D219" s="217">
        <v>3</v>
      </c>
      <c r="F219" s="225" t="s">
        <v>1214</v>
      </c>
      <c r="G219" s="224" t="s">
        <v>71</v>
      </c>
      <c r="H219" s="224" t="s">
        <v>166</v>
      </c>
      <c r="I219" s="224" t="s">
        <v>864</v>
      </c>
      <c r="J219" s="218">
        <v>41</v>
      </c>
      <c r="K219" s="226">
        <v>4.0393518518518521E-3</v>
      </c>
      <c r="L219" s="226">
        <v>2.0196759259259261E-3</v>
      </c>
      <c r="M219" s="226">
        <v>9.2592592592592585E-4</v>
      </c>
      <c r="N219" s="218">
        <v>42</v>
      </c>
      <c r="O219" s="226">
        <v>2.3090277777777779E-2</v>
      </c>
      <c r="P219" s="219">
        <v>19.849624060150376</v>
      </c>
      <c r="Q219" s="226">
        <v>5.0925925925925921E-4</v>
      </c>
      <c r="R219" s="218">
        <v>7</v>
      </c>
      <c r="S219" s="226">
        <v>8.6458333333333335E-3</v>
      </c>
      <c r="T219" s="226">
        <v>3.3253205128205127E-3</v>
      </c>
      <c r="U219" s="220">
        <v>3.7229467592592595E-2</v>
      </c>
      <c r="V219" s="111">
        <f t="shared" si="8"/>
        <v>516</v>
      </c>
      <c r="W219" s="227"/>
      <c r="X219" s="227" t="str">
        <f t="shared" si="9"/>
        <v>Augustė Razmė</v>
      </c>
    </row>
    <row r="220" spans="1:24" x14ac:dyDescent="0.25">
      <c r="A220" s="224" t="s">
        <v>2284</v>
      </c>
      <c r="B220" s="224" t="s">
        <v>2285</v>
      </c>
      <c r="C220" s="224">
        <v>32</v>
      </c>
      <c r="D220" s="217">
        <v>19</v>
      </c>
      <c r="F220" s="225" t="s">
        <v>1173</v>
      </c>
      <c r="G220" s="224" t="s">
        <v>67</v>
      </c>
      <c r="H220" s="224" t="s">
        <v>78</v>
      </c>
      <c r="I220" s="224" t="s">
        <v>2251</v>
      </c>
      <c r="J220" s="218">
        <v>30</v>
      </c>
      <c r="K220" s="226">
        <v>3.3564814814814811E-3</v>
      </c>
      <c r="L220" s="226">
        <v>1.6782407407407403E-3</v>
      </c>
      <c r="M220" s="226">
        <v>6.7129629629629625E-4</v>
      </c>
      <c r="N220" s="218">
        <v>30</v>
      </c>
      <c r="O220" s="226">
        <v>2.1006944444444443E-2</v>
      </c>
      <c r="P220" s="219">
        <v>21.81818181818182</v>
      </c>
      <c r="Q220" s="226">
        <v>3.9351851851851852E-4</v>
      </c>
      <c r="R220" s="218">
        <v>39</v>
      </c>
      <c r="S220" s="226">
        <v>1.1898148148148149E-2</v>
      </c>
      <c r="T220" s="226">
        <v>4.5762108262108261E-3</v>
      </c>
      <c r="U220" s="220">
        <v>3.7359143518518524E-2</v>
      </c>
      <c r="V220" s="111">
        <f t="shared" si="8"/>
        <v>514</v>
      </c>
      <c r="W220" s="227"/>
      <c r="X220" s="227" t="str">
        <f t="shared" si="9"/>
        <v>Audrys Antončikas</v>
      </c>
    </row>
    <row r="221" spans="1:24" x14ac:dyDescent="0.25">
      <c r="A221" s="224" t="s">
        <v>1235</v>
      </c>
      <c r="B221" s="224" t="s">
        <v>1236</v>
      </c>
      <c r="C221" s="224">
        <v>33</v>
      </c>
      <c r="D221" s="217">
        <v>4</v>
      </c>
      <c r="F221" s="225" t="s">
        <v>1214</v>
      </c>
      <c r="G221" s="224" t="s">
        <v>71</v>
      </c>
      <c r="H221" s="224" t="s">
        <v>8</v>
      </c>
      <c r="I221" s="224" t="s">
        <v>872</v>
      </c>
      <c r="J221" s="218">
        <v>46</v>
      </c>
      <c r="K221" s="226">
        <v>4.386574074074074E-3</v>
      </c>
      <c r="L221" s="226">
        <v>2.193287037037037E-3</v>
      </c>
      <c r="M221" s="226">
        <v>7.0601851851851847E-4</v>
      </c>
      <c r="N221" s="218">
        <v>37</v>
      </c>
      <c r="O221" s="226">
        <v>2.1435185185185186E-2</v>
      </c>
      <c r="P221" s="219">
        <v>21.38228941684665</v>
      </c>
      <c r="Q221" s="226">
        <v>6.9444444444444447E-4</v>
      </c>
      <c r="R221" s="218">
        <v>23</v>
      </c>
      <c r="S221" s="226">
        <v>1.0277777777777778E-2</v>
      </c>
      <c r="T221" s="226">
        <v>3.9529914529914528E-3</v>
      </c>
      <c r="U221" s="220">
        <v>3.7534375000000002E-2</v>
      </c>
      <c r="V221" s="111">
        <f t="shared" si="8"/>
        <v>512</v>
      </c>
      <c r="W221" s="227"/>
      <c r="X221" s="227" t="str">
        <f t="shared" si="9"/>
        <v>Neringa Kriščiūnienė</v>
      </c>
    </row>
    <row r="222" spans="1:24" x14ac:dyDescent="0.25">
      <c r="A222" s="224" t="s">
        <v>2286</v>
      </c>
      <c r="B222" s="224" t="s">
        <v>2287</v>
      </c>
      <c r="C222" s="224">
        <v>34</v>
      </c>
      <c r="D222" s="217">
        <v>5</v>
      </c>
      <c r="F222" s="225" t="s">
        <v>1214</v>
      </c>
      <c r="G222" s="224" t="s">
        <v>71</v>
      </c>
      <c r="H222" s="224" t="s">
        <v>8</v>
      </c>
      <c r="I222" s="224" t="s">
        <v>864</v>
      </c>
      <c r="J222" s="218">
        <v>38</v>
      </c>
      <c r="K222" s="226">
        <v>3.9467592592592592E-3</v>
      </c>
      <c r="L222" s="226">
        <v>1.9733796296296296E-3</v>
      </c>
      <c r="M222" s="226">
        <v>9.0277777777777784E-4</v>
      </c>
      <c r="N222" s="218">
        <v>41</v>
      </c>
      <c r="O222" s="226">
        <v>2.2349537037037032E-2</v>
      </c>
      <c r="P222" s="219">
        <v>20.507509062661835</v>
      </c>
      <c r="Q222" s="226">
        <v>3.4722222222222224E-4</v>
      </c>
      <c r="R222" s="218">
        <v>21</v>
      </c>
      <c r="S222" s="226">
        <v>1.0081018518518519E-2</v>
      </c>
      <c r="T222" s="226">
        <v>3.8773148148148148E-3</v>
      </c>
      <c r="U222" s="220">
        <v>3.7655092592592594E-2</v>
      </c>
      <c r="V222" s="111">
        <f t="shared" si="8"/>
        <v>510</v>
      </c>
      <c r="W222" s="227"/>
      <c r="X222" s="227" t="str">
        <f t="shared" si="9"/>
        <v>Skaidrė Bakutytė</v>
      </c>
    </row>
    <row r="223" spans="1:24" x14ac:dyDescent="0.25">
      <c r="A223" s="224" t="s">
        <v>1013</v>
      </c>
      <c r="B223" s="224" t="s">
        <v>1086</v>
      </c>
      <c r="C223" s="224">
        <v>35</v>
      </c>
      <c r="D223" s="217">
        <v>20</v>
      </c>
      <c r="F223" s="225" t="s">
        <v>1173</v>
      </c>
      <c r="G223" s="224" t="s">
        <v>67</v>
      </c>
      <c r="H223" s="224" t="s">
        <v>32</v>
      </c>
      <c r="I223" s="224" t="s">
        <v>31</v>
      </c>
      <c r="J223" s="218">
        <v>5</v>
      </c>
      <c r="K223" s="226">
        <v>2.488425925925926E-3</v>
      </c>
      <c r="L223" s="226">
        <v>1.244212962962963E-3</v>
      </c>
      <c r="M223" s="226">
        <v>3.2407407407407406E-4</v>
      </c>
      <c r="N223" s="218">
        <v>45</v>
      </c>
      <c r="O223" s="226">
        <v>2.3946759259259261E-2</v>
      </c>
      <c r="P223" s="219">
        <v>19.139681005316579</v>
      </c>
      <c r="Q223" s="226">
        <v>5.2083333333333333E-4</v>
      </c>
      <c r="R223" s="218">
        <v>31</v>
      </c>
      <c r="S223" s="226">
        <v>1.119212962962963E-2</v>
      </c>
      <c r="T223" s="226">
        <v>4.3046652421652419E-3</v>
      </c>
      <c r="U223" s="220">
        <v>3.8499826388888887E-2</v>
      </c>
      <c r="V223" s="111">
        <f t="shared" si="8"/>
        <v>499</v>
      </c>
      <c r="W223" s="227"/>
      <c r="X223" s="227" t="str">
        <f t="shared" si="9"/>
        <v>Mantas Jankevičius</v>
      </c>
    </row>
    <row r="224" spans="1:24" x14ac:dyDescent="0.25">
      <c r="A224" s="224" t="s">
        <v>1806</v>
      </c>
      <c r="B224" s="224" t="s">
        <v>2288</v>
      </c>
      <c r="C224" s="224">
        <v>36</v>
      </c>
      <c r="D224" s="217">
        <v>6</v>
      </c>
      <c r="F224" s="225" t="s">
        <v>1214</v>
      </c>
      <c r="G224" s="224" t="s">
        <v>71</v>
      </c>
      <c r="H224" s="224" t="s">
        <v>32</v>
      </c>
      <c r="I224" s="224" t="s">
        <v>2289</v>
      </c>
      <c r="J224" s="218">
        <v>44</v>
      </c>
      <c r="K224" s="226">
        <v>4.340277777777778E-3</v>
      </c>
      <c r="L224" s="226">
        <v>2.170138888888889E-3</v>
      </c>
      <c r="M224" s="226">
        <v>6.4814814814814813E-4</v>
      </c>
      <c r="N224" s="218">
        <v>25</v>
      </c>
      <c r="O224" s="226">
        <v>2.011574074074074E-2</v>
      </c>
      <c r="P224" s="219">
        <v>22.784810126582279</v>
      </c>
      <c r="Q224" s="226">
        <v>1.1111111111111111E-3</v>
      </c>
      <c r="R224" s="218">
        <v>40</v>
      </c>
      <c r="S224" s="226">
        <v>1.2268518518518519E-2</v>
      </c>
      <c r="T224" s="226">
        <v>4.7186609686609687E-3</v>
      </c>
      <c r="U224" s="220">
        <v>3.8522337962962963E-2</v>
      </c>
      <c r="V224" s="111">
        <f t="shared" si="8"/>
        <v>499</v>
      </c>
      <c r="W224" s="227"/>
      <c r="X224" s="227" t="str">
        <f t="shared" si="9"/>
        <v>Monika Žilienė</v>
      </c>
    </row>
    <row r="225" spans="1:24" x14ac:dyDescent="0.25">
      <c r="A225" s="224" t="s">
        <v>1665</v>
      </c>
      <c r="B225" s="224" t="s">
        <v>2290</v>
      </c>
      <c r="C225" s="224">
        <v>37</v>
      </c>
      <c r="D225" s="217">
        <v>21</v>
      </c>
      <c r="F225" s="225" t="s">
        <v>1173</v>
      </c>
      <c r="G225" s="224" t="s">
        <v>67</v>
      </c>
      <c r="H225" s="224" t="s">
        <v>8</v>
      </c>
      <c r="I225" s="224" t="s">
        <v>864</v>
      </c>
      <c r="J225" s="218">
        <v>42</v>
      </c>
      <c r="K225" s="226">
        <v>4.0393518518518521E-3</v>
      </c>
      <c r="L225" s="226">
        <v>2.0196759259259261E-3</v>
      </c>
      <c r="M225" s="226">
        <v>1.4814814814814814E-3</v>
      </c>
      <c r="N225" s="218">
        <v>32</v>
      </c>
      <c r="O225" s="226">
        <v>2.1030092592592597E-2</v>
      </c>
      <c r="P225" s="219">
        <v>21.794166208035218</v>
      </c>
      <c r="Q225" s="226">
        <v>8.3333333333333339E-4</v>
      </c>
      <c r="R225" s="218">
        <v>30</v>
      </c>
      <c r="S225" s="226">
        <v>1.1145833333333334E-2</v>
      </c>
      <c r="T225" s="226">
        <v>4.2868589743589747E-3</v>
      </c>
      <c r="U225" s="220">
        <v>3.8558414351851852E-2</v>
      </c>
      <c r="V225" s="111">
        <f t="shared" si="8"/>
        <v>498</v>
      </c>
      <c r="W225" s="227"/>
      <c r="X225" s="227" t="str">
        <f t="shared" si="9"/>
        <v>Vilmantas Sviklas</v>
      </c>
    </row>
    <row r="226" spans="1:24" x14ac:dyDescent="0.25">
      <c r="A226" s="224" t="s">
        <v>1864</v>
      </c>
      <c r="B226" s="224" t="s">
        <v>1659</v>
      </c>
      <c r="C226" s="224">
        <v>38</v>
      </c>
      <c r="D226" s="217">
        <v>5</v>
      </c>
      <c r="F226" s="225" t="s">
        <v>1182</v>
      </c>
      <c r="G226" s="224" t="s">
        <v>67</v>
      </c>
      <c r="H226" s="224" t="s">
        <v>8</v>
      </c>
      <c r="I226" s="224" t="s">
        <v>864</v>
      </c>
      <c r="J226" s="218">
        <v>23</v>
      </c>
      <c r="K226" s="226">
        <v>3.1828703703703702E-3</v>
      </c>
      <c r="L226" s="226">
        <v>1.5914351851851851E-3</v>
      </c>
      <c r="M226" s="226">
        <v>1.0995370370370371E-3</v>
      </c>
      <c r="N226" s="218">
        <v>31</v>
      </c>
      <c r="O226" s="226">
        <v>2.1006944444444443E-2</v>
      </c>
      <c r="P226" s="219">
        <v>21.81818181818182</v>
      </c>
      <c r="Q226" s="226">
        <v>8.564814814814815E-4</v>
      </c>
      <c r="R226" s="218">
        <v>43</v>
      </c>
      <c r="S226" s="226">
        <v>1.2824074074074073E-2</v>
      </c>
      <c r="T226" s="226">
        <v>4.9323361823361816E-3</v>
      </c>
      <c r="U226" s="220">
        <v>3.9002210648148149E-2</v>
      </c>
      <c r="V226" s="111">
        <f t="shared" si="8"/>
        <v>493</v>
      </c>
      <c r="W226" s="227"/>
      <c r="X226" s="227" t="str">
        <f t="shared" si="9"/>
        <v>Vincentas Kybartas</v>
      </c>
    </row>
    <row r="227" spans="1:24" x14ac:dyDescent="0.25">
      <c r="A227" s="224" t="s">
        <v>1136</v>
      </c>
      <c r="B227" s="224" t="s">
        <v>1247</v>
      </c>
      <c r="C227" s="224">
        <v>39</v>
      </c>
      <c r="D227" s="217">
        <v>7</v>
      </c>
      <c r="F227" s="225" t="s">
        <v>1214</v>
      </c>
      <c r="G227" s="224" t="s">
        <v>71</v>
      </c>
      <c r="H227" s="224" t="s">
        <v>8</v>
      </c>
      <c r="I227" s="224" t="s">
        <v>710</v>
      </c>
      <c r="J227" s="218">
        <v>43</v>
      </c>
      <c r="K227" s="226">
        <v>4.0509259259259257E-3</v>
      </c>
      <c r="L227" s="226">
        <v>2.0254629629629629E-3</v>
      </c>
      <c r="M227" s="226">
        <v>9.4907407407407408E-4</v>
      </c>
      <c r="N227" s="218">
        <v>40</v>
      </c>
      <c r="O227" s="226">
        <v>2.1990740740740741E-2</v>
      </c>
      <c r="P227" s="219">
        <v>20.842105263157894</v>
      </c>
      <c r="Q227" s="226">
        <v>4.7453703703703704E-4</v>
      </c>
      <c r="R227" s="218">
        <v>36</v>
      </c>
      <c r="S227" s="226">
        <v>1.1620370370370371E-2</v>
      </c>
      <c r="T227" s="226">
        <v>4.4693732193732197E-3</v>
      </c>
      <c r="U227" s="220">
        <v>3.9127534722222218E-2</v>
      </c>
      <c r="V227" s="111">
        <f t="shared" si="8"/>
        <v>491</v>
      </c>
      <c r="W227" s="227"/>
      <c r="X227" s="227" t="str">
        <f t="shared" si="9"/>
        <v>Rūta Vadoklytė</v>
      </c>
    </row>
    <row r="228" spans="1:24" x14ac:dyDescent="0.25">
      <c r="A228" s="224" t="s">
        <v>1868</v>
      </c>
      <c r="B228" s="224" t="s">
        <v>1145</v>
      </c>
      <c r="C228" s="224">
        <v>40</v>
      </c>
      <c r="D228" s="217">
        <v>8</v>
      </c>
      <c r="F228" s="225" t="s">
        <v>1214</v>
      </c>
      <c r="G228" s="224" t="s">
        <v>71</v>
      </c>
      <c r="H228" s="224" t="s">
        <v>864</v>
      </c>
      <c r="I228" s="224" t="s">
        <v>864</v>
      </c>
      <c r="J228" s="218">
        <v>32</v>
      </c>
      <c r="K228" s="226">
        <v>3.530092592592592E-3</v>
      </c>
      <c r="L228" s="226">
        <v>1.765046296296296E-3</v>
      </c>
      <c r="M228" s="226">
        <v>9.6064814814814808E-4</v>
      </c>
      <c r="N228" s="218">
        <v>38</v>
      </c>
      <c r="O228" s="226">
        <v>2.1759259259259259E-2</v>
      </c>
      <c r="P228" s="219">
        <v>21.063829787234042</v>
      </c>
      <c r="Q228" s="226">
        <v>7.407407407407407E-4</v>
      </c>
      <c r="R228" s="218">
        <v>41</v>
      </c>
      <c r="S228" s="226">
        <v>1.2268518518518519E-2</v>
      </c>
      <c r="T228" s="226">
        <v>4.7186609686609687E-3</v>
      </c>
      <c r="U228" s="220">
        <v>3.9289756944444441E-2</v>
      </c>
      <c r="V228" s="111">
        <f t="shared" si="8"/>
        <v>489</v>
      </c>
      <c r="W228" s="227"/>
      <c r="X228" s="227" t="str">
        <f t="shared" si="9"/>
        <v>Agnė Mockus</v>
      </c>
    </row>
    <row r="229" spans="1:24" x14ac:dyDescent="0.25">
      <c r="A229" s="224" t="s">
        <v>1865</v>
      </c>
      <c r="B229" s="224" t="s">
        <v>1866</v>
      </c>
      <c r="C229" s="224">
        <v>41</v>
      </c>
      <c r="D229" s="217">
        <v>1</v>
      </c>
      <c r="F229" s="225" t="s">
        <v>28</v>
      </c>
      <c r="G229" s="224" t="s">
        <v>71</v>
      </c>
      <c r="H229" s="224" t="s">
        <v>78</v>
      </c>
      <c r="I229" s="224" t="s">
        <v>710</v>
      </c>
      <c r="J229" s="218">
        <v>36</v>
      </c>
      <c r="K229" s="226">
        <v>3.8310185185185183E-3</v>
      </c>
      <c r="L229" s="226">
        <v>1.9155092592592592E-3</v>
      </c>
      <c r="M229" s="226">
        <v>6.2500000000000001E-4</v>
      </c>
      <c r="N229" s="218">
        <v>43</v>
      </c>
      <c r="O229" s="226">
        <v>2.3217592592592592E-2</v>
      </c>
      <c r="P229" s="219">
        <v>19.740777666999005</v>
      </c>
      <c r="Q229" s="226">
        <v>3.8194444444444446E-4</v>
      </c>
      <c r="R229" s="218">
        <v>35</v>
      </c>
      <c r="S229" s="226">
        <v>1.1597222222222222E-2</v>
      </c>
      <c r="T229" s="226">
        <v>4.4604700854700852E-3</v>
      </c>
      <c r="U229" s="220">
        <v>3.9680104166666667E-2</v>
      </c>
      <c r="V229" s="111">
        <f t="shared" si="8"/>
        <v>484</v>
      </c>
      <c r="W229" s="227"/>
      <c r="X229" s="227" t="str">
        <f t="shared" si="9"/>
        <v>Ilona Čiužienė</v>
      </c>
    </row>
    <row r="230" spans="1:24" x14ac:dyDescent="0.25">
      <c r="A230" s="224" t="s">
        <v>1616</v>
      </c>
      <c r="B230" s="224" t="s">
        <v>2291</v>
      </c>
      <c r="C230" s="224">
        <v>42</v>
      </c>
      <c r="D230" s="217">
        <v>22</v>
      </c>
      <c r="F230" s="225" t="s">
        <v>1173</v>
      </c>
      <c r="G230" s="224" t="s">
        <v>67</v>
      </c>
      <c r="H230" s="224" t="s">
        <v>1031</v>
      </c>
      <c r="I230" s="224" t="s">
        <v>864</v>
      </c>
      <c r="J230" s="218">
        <v>24</v>
      </c>
      <c r="K230" s="226">
        <v>3.1828703703703702E-3</v>
      </c>
      <c r="L230" s="226">
        <v>1.5914351851851851E-3</v>
      </c>
      <c r="M230" s="226">
        <v>1.7708333333333332E-3</v>
      </c>
      <c r="N230" s="218">
        <v>33</v>
      </c>
      <c r="O230" s="226">
        <v>2.1215277777777777E-2</v>
      </c>
      <c r="P230" s="219">
        <v>21.603927986906712</v>
      </c>
      <c r="Q230" s="226">
        <v>8.1018518518518516E-4</v>
      </c>
      <c r="R230" s="218">
        <v>44</v>
      </c>
      <c r="S230" s="226">
        <v>1.2847222222222223E-2</v>
      </c>
      <c r="T230" s="226">
        <v>4.9412393162393169E-3</v>
      </c>
      <c r="U230" s="220">
        <v>3.9853715277777778E-2</v>
      </c>
      <c r="V230" s="111">
        <f t="shared" si="8"/>
        <v>482</v>
      </c>
      <c r="W230" s="227"/>
      <c r="X230" s="227" t="str">
        <f t="shared" si="9"/>
        <v>Matas Smilgevičius</v>
      </c>
    </row>
    <row r="231" spans="1:24" x14ac:dyDescent="0.25">
      <c r="A231" s="224" t="s">
        <v>2292</v>
      </c>
      <c r="B231" s="224" t="s">
        <v>2293</v>
      </c>
      <c r="C231" s="224">
        <v>43</v>
      </c>
      <c r="D231" s="217">
        <v>9</v>
      </c>
      <c r="F231" s="225" t="s">
        <v>1214</v>
      </c>
      <c r="G231" s="224" t="s">
        <v>71</v>
      </c>
      <c r="H231" s="224" t="s">
        <v>17</v>
      </c>
      <c r="I231" s="224" t="s">
        <v>2244</v>
      </c>
      <c r="J231" s="218">
        <v>39</v>
      </c>
      <c r="K231" s="226">
        <v>3.9699074074074072E-3</v>
      </c>
      <c r="L231" s="226">
        <v>1.9849537037037036E-3</v>
      </c>
      <c r="M231" s="226">
        <v>9.8379629629629642E-4</v>
      </c>
      <c r="N231" s="218">
        <v>46</v>
      </c>
      <c r="O231" s="226">
        <v>2.4502314814814814E-2</v>
      </c>
      <c r="P231" s="219">
        <v>18.705715635333018</v>
      </c>
      <c r="Q231" s="226">
        <v>4.1666666666666669E-4</v>
      </c>
      <c r="R231" s="218">
        <v>24</v>
      </c>
      <c r="S231" s="226">
        <v>1.0300925925925927E-2</v>
      </c>
      <c r="T231" s="226">
        <v>3.9618945868945873E-3</v>
      </c>
      <c r="U231" s="220">
        <v>4.0196053240740742E-2</v>
      </c>
      <c r="V231" s="111">
        <f t="shared" si="8"/>
        <v>478</v>
      </c>
      <c r="W231" s="227"/>
      <c r="X231" s="227" t="str">
        <f t="shared" si="9"/>
        <v>Jolanta Daškevičienė</v>
      </c>
    </row>
    <row r="232" spans="1:24" x14ac:dyDescent="0.25">
      <c r="A232" s="224" t="s">
        <v>1367</v>
      </c>
      <c r="B232" s="224" t="s">
        <v>2294</v>
      </c>
      <c r="C232" s="224">
        <v>44</v>
      </c>
      <c r="D232" s="217">
        <v>6</v>
      </c>
      <c r="F232" s="225" t="s">
        <v>1182</v>
      </c>
      <c r="G232" s="224" t="s">
        <v>67</v>
      </c>
      <c r="H232" s="224" t="s">
        <v>17</v>
      </c>
      <c r="I232" s="224" t="s">
        <v>864</v>
      </c>
      <c r="J232" s="218">
        <v>26</v>
      </c>
      <c r="K232" s="226">
        <v>3.2175925925925926E-3</v>
      </c>
      <c r="L232" s="226">
        <v>1.6087962962962963E-3</v>
      </c>
      <c r="M232" s="226">
        <v>9.4907407407407408E-4</v>
      </c>
      <c r="N232" s="218">
        <v>44</v>
      </c>
      <c r="O232" s="226">
        <v>2.3807870370370368E-2</v>
      </c>
      <c r="P232" s="219">
        <v>19.251336898395724</v>
      </c>
      <c r="Q232" s="226">
        <v>4.6296296296296293E-4</v>
      </c>
      <c r="R232" s="218">
        <v>42</v>
      </c>
      <c r="S232" s="226">
        <v>1.2326388888888888E-2</v>
      </c>
      <c r="T232" s="226">
        <v>4.7409188034188031E-3</v>
      </c>
      <c r="U232" s="220">
        <v>4.0790127314814816E-2</v>
      </c>
      <c r="V232" s="111">
        <f t="shared" si="8"/>
        <v>471</v>
      </c>
      <c r="W232" s="227"/>
      <c r="X232" s="227" t="str">
        <f t="shared" si="9"/>
        <v>Erikas Gruzdys</v>
      </c>
    </row>
    <row r="233" spans="1:24" x14ac:dyDescent="0.25">
      <c r="A233" s="224" t="s">
        <v>2295</v>
      </c>
      <c r="B233" s="224" t="s">
        <v>2296</v>
      </c>
      <c r="C233" s="224">
        <v>45</v>
      </c>
      <c r="D233" s="217">
        <v>23</v>
      </c>
      <c r="F233" s="225" t="s">
        <v>1173</v>
      </c>
      <c r="G233" s="224" t="s">
        <v>67</v>
      </c>
      <c r="H233" s="224" t="s">
        <v>737</v>
      </c>
      <c r="I233" s="224" t="s">
        <v>864</v>
      </c>
      <c r="J233" s="218">
        <v>47</v>
      </c>
      <c r="K233" s="226">
        <v>7.5810185185185182E-3</v>
      </c>
      <c r="L233" s="226">
        <v>3.7905092592592595E-3</v>
      </c>
      <c r="M233" s="226">
        <v>1.25E-3</v>
      </c>
      <c r="N233" s="218">
        <v>35</v>
      </c>
      <c r="O233" s="226">
        <v>2.1296296296296299E-2</v>
      </c>
      <c r="P233" s="219">
        <v>21.521739130434778</v>
      </c>
      <c r="Q233" s="226">
        <v>4.3981481481481481E-4</v>
      </c>
      <c r="R233" s="218">
        <v>28</v>
      </c>
      <c r="S233" s="226">
        <v>1.1099537037037038E-2</v>
      </c>
      <c r="T233" s="226">
        <v>4.2690527065527067E-3</v>
      </c>
      <c r="U233" s="220">
        <v>4.1692361111111111E-2</v>
      </c>
      <c r="V233" s="111">
        <f t="shared" si="8"/>
        <v>461</v>
      </c>
      <c r="W233" s="227"/>
      <c r="X233" s="227" t="str">
        <f t="shared" si="9"/>
        <v>Pavel Sadomskij</v>
      </c>
    </row>
    <row r="234" spans="1:24" x14ac:dyDescent="0.25">
      <c r="A234" s="224" t="s">
        <v>2297</v>
      </c>
      <c r="B234" s="224" t="s">
        <v>2298</v>
      </c>
      <c r="C234" s="224">
        <v>46</v>
      </c>
      <c r="D234" s="217">
        <v>10</v>
      </c>
      <c r="F234" s="225" t="s">
        <v>1214</v>
      </c>
      <c r="G234" s="224" t="s">
        <v>71</v>
      </c>
      <c r="H234" s="224" t="s">
        <v>78</v>
      </c>
      <c r="I234" s="224" t="s">
        <v>864</v>
      </c>
      <c r="J234" s="218">
        <v>45</v>
      </c>
      <c r="K234" s="226">
        <v>4.340277777777778E-3</v>
      </c>
      <c r="L234" s="226">
        <v>2.170138888888889E-3</v>
      </c>
      <c r="M234" s="226">
        <v>1.0185185185185186E-3</v>
      </c>
      <c r="N234" s="218">
        <v>39</v>
      </c>
      <c r="O234" s="226">
        <v>2.1898148148148149E-2</v>
      </c>
      <c r="P234" s="219">
        <v>20.930232558139537</v>
      </c>
      <c r="Q234" s="226">
        <v>8.7962962962962962E-4</v>
      </c>
      <c r="R234" s="218">
        <v>46</v>
      </c>
      <c r="S234" s="226">
        <v>1.5231481481481483E-2</v>
      </c>
      <c r="T234" s="226">
        <v>5.8582621082621088E-3</v>
      </c>
      <c r="U234" s="220">
        <v>4.34078587962963E-2</v>
      </c>
      <c r="V234" s="111">
        <f t="shared" si="8"/>
        <v>443</v>
      </c>
      <c r="W234" s="227"/>
      <c r="X234" s="227" t="str">
        <f t="shared" si="9"/>
        <v>Olga Rukosueva</v>
      </c>
    </row>
    <row r="235" spans="1:24" x14ac:dyDescent="0.25">
      <c r="A235" s="224" t="s">
        <v>1038</v>
      </c>
      <c r="B235" s="224" t="s">
        <v>2299</v>
      </c>
      <c r="C235" s="224">
        <v>47</v>
      </c>
      <c r="D235" s="217">
        <v>24</v>
      </c>
      <c r="F235" s="225" t="s">
        <v>1173</v>
      </c>
      <c r="G235" s="224" t="s">
        <v>67</v>
      </c>
      <c r="H235" s="224" t="s">
        <v>8</v>
      </c>
      <c r="I235" s="224" t="s">
        <v>2276</v>
      </c>
      <c r="J235" s="218">
        <v>31</v>
      </c>
      <c r="K235" s="226">
        <v>3.3680555555555551E-3</v>
      </c>
      <c r="L235" s="226">
        <v>1.6840277777777773E-3</v>
      </c>
      <c r="M235" s="226">
        <v>9.7222222222222209E-4</v>
      </c>
      <c r="N235" s="218" t="s">
        <v>28</v>
      </c>
      <c r="O235" s="226" t="s">
        <v>1320</v>
      </c>
      <c r="P235" s="219" t="s">
        <v>28</v>
      </c>
      <c r="Q235" s="226" t="s">
        <v>1320</v>
      </c>
      <c r="R235" s="218" t="s">
        <v>28</v>
      </c>
      <c r="S235" s="226" t="s">
        <v>1320</v>
      </c>
      <c r="T235" s="226" t="s">
        <v>28</v>
      </c>
      <c r="U235" s="220" t="s">
        <v>1320</v>
      </c>
      <c r="V235" s="111">
        <f t="shared" si="8"/>
        <v>0</v>
      </c>
      <c r="W235" s="227"/>
      <c r="X235" s="227" t="str">
        <f t="shared" si="9"/>
        <v>Giedrius Pipiras</v>
      </c>
    </row>
  </sheetData>
  <conditionalFormatting sqref="X2">
    <cfRule type="duplicateValues" dxfId="3" priority="3"/>
  </conditionalFormatting>
  <conditionalFormatting sqref="X96">
    <cfRule type="duplicateValues" dxfId="2" priority="2"/>
  </conditionalFormatting>
  <conditionalFormatting sqref="X188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97B3-0374-4AD1-BD57-31E2CCBADC41}">
  <sheetPr filterMode="1"/>
  <dimension ref="A1:I64"/>
  <sheetViews>
    <sheetView workbookViewId="0">
      <selection activeCell="I5" sqref="I5:I64"/>
    </sheetView>
  </sheetViews>
  <sheetFormatPr defaultRowHeight="15" x14ac:dyDescent="0.25"/>
  <cols>
    <col min="3" max="3" width="28.7109375" bestFit="1" customWidth="1"/>
  </cols>
  <sheetData>
    <row r="1" spans="1:9" x14ac:dyDescent="0.25">
      <c r="A1" t="s">
        <v>1</v>
      </c>
      <c r="B1" t="s">
        <v>4</v>
      </c>
      <c r="C1" t="s">
        <v>235</v>
      </c>
      <c r="D1" t="s">
        <v>236</v>
      </c>
      <c r="E1" t="s">
        <v>237</v>
      </c>
      <c r="F1" t="s">
        <v>2464</v>
      </c>
      <c r="G1" t="s">
        <v>2465</v>
      </c>
      <c r="H1" t="s">
        <v>0</v>
      </c>
      <c r="I1" t="s">
        <v>2552</v>
      </c>
    </row>
    <row r="2" spans="1:9" hidden="1" x14ac:dyDescent="0.25">
      <c r="A2">
        <v>1</v>
      </c>
      <c r="B2" t="s">
        <v>30</v>
      </c>
      <c r="C2" t="s">
        <v>2466</v>
      </c>
      <c r="D2" t="s">
        <v>2467</v>
      </c>
      <c r="E2" t="s">
        <v>2468</v>
      </c>
      <c r="F2">
        <v>11</v>
      </c>
      <c r="G2" s="250">
        <v>3.8969907407407404E-2</v>
      </c>
      <c r="I2" t="str">
        <f>RIGHT(C2,(LEN(C2)-FIND(" ",C2,1)))&amp;" "&amp;LEFT(C2,(FIND(" ",C2)-1))</f>
        <v>Mikita Bely</v>
      </c>
    </row>
    <row r="3" spans="1:9" hidden="1" x14ac:dyDescent="0.25">
      <c r="A3">
        <v>2</v>
      </c>
      <c r="B3" t="s">
        <v>30</v>
      </c>
      <c r="C3" t="s">
        <v>2469</v>
      </c>
      <c r="D3" t="s">
        <v>2467</v>
      </c>
      <c r="E3" t="s">
        <v>2468</v>
      </c>
      <c r="F3">
        <v>11</v>
      </c>
      <c r="G3" s="250">
        <v>3.9159722222222221E-2</v>
      </c>
      <c r="I3" s="227" t="str">
        <f t="shared" ref="I3:I64" si="0">RIGHT(C3,(LEN(C3)-FIND(" ",C3,1)))&amp;" "&amp;LEFT(C3,(FIND(" ",C3)-1))</f>
        <v>Mikita Katsianeu</v>
      </c>
    </row>
    <row r="4" spans="1:9" hidden="1" x14ac:dyDescent="0.25">
      <c r="A4">
        <v>3</v>
      </c>
      <c r="B4" t="s">
        <v>30</v>
      </c>
      <c r="C4" t="s">
        <v>2470</v>
      </c>
      <c r="D4" t="s">
        <v>2471</v>
      </c>
      <c r="E4" t="s">
        <v>2472</v>
      </c>
      <c r="F4">
        <v>11</v>
      </c>
      <c r="G4" s="250">
        <v>3.9268518518518515E-2</v>
      </c>
      <c r="I4" s="227" t="str">
        <f t="shared" si="0"/>
        <v>Kim Harju</v>
      </c>
    </row>
    <row r="5" spans="1:9" x14ac:dyDescent="0.25">
      <c r="A5">
        <v>4</v>
      </c>
      <c r="B5" t="s">
        <v>30</v>
      </c>
      <c r="C5" t="s">
        <v>2551</v>
      </c>
      <c r="D5" t="s">
        <v>240</v>
      </c>
      <c r="E5" t="s">
        <v>2473</v>
      </c>
      <c r="F5">
        <v>11</v>
      </c>
      <c r="G5" s="250">
        <v>3.9386574074074074E-2</v>
      </c>
      <c r="H5">
        <f>IFERROR(ROUND($G$5/G5*900*1.15,0),0)</f>
        <v>1035</v>
      </c>
      <c r="I5" s="227" t="str">
        <f t="shared" si="0"/>
        <v>Tautvydas Kopūstas</v>
      </c>
    </row>
    <row r="6" spans="1:9" x14ac:dyDescent="0.25">
      <c r="A6">
        <v>5</v>
      </c>
      <c r="B6" t="s">
        <v>30</v>
      </c>
      <c r="C6" t="s">
        <v>2474</v>
      </c>
      <c r="D6" t="s">
        <v>240</v>
      </c>
      <c r="E6" t="s">
        <v>2475</v>
      </c>
      <c r="F6">
        <v>11</v>
      </c>
      <c r="G6" s="250">
        <v>3.9793981481481479E-2</v>
      </c>
      <c r="H6" s="227">
        <f>IFERROR(ROUND($G$5/G6*900*1.15,0),0)</f>
        <v>1024</v>
      </c>
      <c r="I6" s="227" t="str">
        <f t="shared" si="0"/>
        <v>Garcia Alberto Eugenio Casillas</v>
      </c>
    </row>
    <row r="7" spans="1:9" hidden="1" x14ac:dyDescent="0.25">
      <c r="A7">
        <v>6</v>
      </c>
      <c r="B7" t="s">
        <v>103</v>
      </c>
      <c r="C7" t="s">
        <v>2476</v>
      </c>
      <c r="D7" t="s">
        <v>2477</v>
      </c>
      <c r="E7" t="s">
        <v>2478</v>
      </c>
      <c r="F7">
        <v>11</v>
      </c>
      <c r="G7" s="250">
        <v>4.0909722222222215E-2</v>
      </c>
      <c r="H7" s="227"/>
      <c r="I7" s="227" t="str">
        <f t="shared" si="0"/>
        <v>Johannes Sikk</v>
      </c>
    </row>
    <row r="8" spans="1:9" hidden="1" x14ac:dyDescent="0.25">
      <c r="A8">
        <v>7</v>
      </c>
      <c r="B8" t="s">
        <v>30</v>
      </c>
      <c r="C8" t="s">
        <v>2479</v>
      </c>
      <c r="D8" t="s">
        <v>2480</v>
      </c>
      <c r="E8" t="s">
        <v>2481</v>
      </c>
      <c r="F8">
        <v>11</v>
      </c>
      <c r="G8" s="250">
        <v>4.1133101851851851E-2</v>
      </c>
      <c r="H8" s="227"/>
      <c r="I8" s="227" t="str">
        <f t="shared" si="0"/>
        <v>Ivan Menshykov</v>
      </c>
    </row>
    <row r="9" spans="1:9" hidden="1" x14ac:dyDescent="0.25">
      <c r="A9">
        <v>8</v>
      </c>
      <c r="B9" t="s">
        <v>30</v>
      </c>
      <c r="C9" t="s">
        <v>2482</v>
      </c>
      <c r="D9" t="s">
        <v>2467</v>
      </c>
      <c r="E9" t="s">
        <v>2468</v>
      </c>
      <c r="F9">
        <v>11</v>
      </c>
      <c r="G9" s="250">
        <v>4.1299768518518513E-2</v>
      </c>
      <c r="H9" s="227"/>
      <c r="I9" s="227" t="str">
        <f t="shared" si="0"/>
        <v>Henadzi Semashka</v>
      </c>
    </row>
    <row r="10" spans="1:9" hidden="1" x14ac:dyDescent="0.25">
      <c r="A10">
        <v>9</v>
      </c>
      <c r="B10" t="s">
        <v>30</v>
      </c>
      <c r="C10" t="s">
        <v>2483</v>
      </c>
      <c r="D10" t="s">
        <v>2480</v>
      </c>
      <c r="E10" t="s">
        <v>2481</v>
      </c>
      <c r="F10">
        <v>11</v>
      </c>
      <c r="G10" s="250">
        <v>4.1546296296296296E-2</v>
      </c>
      <c r="H10" s="227"/>
      <c r="I10" s="227" t="str">
        <f t="shared" si="0"/>
        <v>Sergey Kostenko</v>
      </c>
    </row>
    <row r="11" spans="1:9" hidden="1" x14ac:dyDescent="0.25">
      <c r="A11">
        <v>10</v>
      </c>
      <c r="B11" t="s">
        <v>103</v>
      </c>
      <c r="C11" t="s">
        <v>577</v>
      </c>
      <c r="D11" t="s">
        <v>323</v>
      </c>
      <c r="E11" t="s">
        <v>2484</v>
      </c>
      <c r="F11">
        <v>11</v>
      </c>
      <c r="G11" s="250">
        <v>4.2013888888888885E-2</v>
      </c>
      <c r="H11" s="227"/>
      <c r="I11" s="227" t="str">
        <f t="shared" si="0"/>
        <v>Artjoms Gajevskis</v>
      </c>
    </row>
    <row r="12" spans="1:9" hidden="1" x14ac:dyDescent="0.25">
      <c r="A12">
        <v>11</v>
      </c>
      <c r="B12" t="s">
        <v>30</v>
      </c>
      <c r="C12" t="s">
        <v>2485</v>
      </c>
      <c r="D12" t="s">
        <v>2480</v>
      </c>
      <c r="E12" t="s">
        <v>2481</v>
      </c>
      <c r="F12">
        <v>11</v>
      </c>
      <c r="G12" s="250">
        <v>4.2285879629629632E-2</v>
      </c>
      <c r="H12" s="227"/>
      <c r="I12" s="227" t="str">
        <f t="shared" si="0"/>
        <v>Dmytro Shabanov</v>
      </c>
    </row>
    <row r="13" spans="1:9" hidden="1" x14ac:dyDescent="0.25">
      <c r="A13">
        <v>12</v>
      </c>
      <c r="B13" t="s">
        <v>103</v>
      </c>
      <c r="C13" t="s">
        <v>2486</v>
      </c>
      <c r="D13" t="s">
        <v>2477</v>
      </c>
      <c r="E13" t="s">
        <v>2478</v>
      </c>
      <c r="F13">
        <v>11</v>
      </c>
      <c r="G13" s="250">
        <v>4.3081018518518512E-2</v>
      </c>
      <c r="H13" s="227"/>
      <c r="I13" s="227" t="str">
        <f t="shared" si="0"/>
        <v>Kaarel Trepp</v>
      </c>
    </row>
    <row r="14" spans="1:9" hidden="1" x14ac:dyDescent="0.25">
      <c r="A14">
        <v>13</v>
      </c>
      <c r="B14" t="s">
        <v>35</v>
      </c>
      <c r="C14" t="s">
        <v>2487</v>
      </c>
      <c r="D14" t="s">
        <v>2477</v>
      </c>
      <c r="E14" t="s">
        <v>2478</v>
      </c>
      <c r="F14">
        <v>11</v>
      </c>
      <c r="G14" s="250">
        <v>4.3384259259259261E-2</v>
      </c>
      <c r="H14" s="227"/>
      <c r="I14" s="227" t="str">
        <f t="shared" si="0"/>
        <v>Karl Mell</v>
      </c>
    </row>
    <row r="15" spans="1:9" x14ac:dyDescent="0.25">
      <c r="A15">
        <v>14</v>
      </c>
      <c r="B15" t="s">
        <v>2488</v>
      </c>
      <c r="C15" t="s">
        <v>529</v>
      </c>
      <c r="D15" t="s">
        <v>240</v>
      </c>
      <c r="E15" t="s">
        <v>405</v>
      </c>
      <c r="F15">
        <v>11</v>
      </c>
      <c r="G15" s="250">
        <v>4.3555555555555549E-2</v>
      </c>
      <c r="H15" s="227">
        <f>IFERROR(ROUND($G$5/G15*900*1.15,0),0)</f>
        <v>936</v>
      </c>
      <c r="I15" s="227" t="str">
        <f t="shared" si="0"/>
        <v>Lukas Prokopavičius</v>
      </c>
    </row>
    <row r="16" spans="1:9" hidden="1" x14ac:dyDescent="0.25">
      <c r="A16">
        <v>15</v>
      </c>
      <c r="B16" t="s">
        <v>30</v>
      </c>
      <c r="C16" t="s">
        <v>2489</v>
      </c>
      <c r="D16" t="s">
        <v>2490</v>
      </c>
      <c r="E16" t="s">
        <v>2491</v>
      </c>
      <c r="F16">
        <v>11</v>
      </c>
      <c r="G16" s="250">
        <v>4.3710648148148151E-2</v>
      </c>
      <c r="H16" s="227"/>
      <c r="I16" s="227" t="str">
        <f t="shared" si="0"/>
        <v>Alexandru Ion</v>
      </c>
    </row>
    <row r="17" spans="1:9" hidden="1" x14ac:dyDescent="0.25">
      <c r="A17">
        <v>16</v>
      </c>
      <c r="B17" t="s">
        <v>103</v>
      </c>
      <c r="C17" t="s">
        <v>2492</v>
      </c>
      <c r="D17" t="s">
        <v>2477</v>
      </c>
      <c r="E17" t="s">
        <v>2478</v>
      </c>
      <c r="F17">
        <v>11</v>
      </c>
      <c r="G17" s="250">
        <v>4.4097222222222225E-2</v>
      </c>
      <c r="H17" s="227"/>
      <c r="I17" s="227" t="str">
        <f t="shared" si="0"/>
        <v>Armin Angerjärv</v>
      </c>
    </row>
    <row r="18" spans="1:9" hidden="1" x14ac:dyDescent="0.25">
      <c r="A18">
        <v>17</v>
      </c>
      <c r="B18" t="s">
        <v>34</v>
      </c>
      <c r="C18" t="s">
        <v>2493</v>
      </c>
      <c r="D18" t="s">
        <v>2467</v>
      </c>
      <c r="E18" t="s">
        <v>2468</v>
      </c>
      <c r="F18">
        <v>11</v>
      </c>
      <c r="G18" s="250">
        <v>4.4521990740740737E-2</v>
      </c>
      <c r="H18" s="227"/>
      <c r="I18" s="227" t="str">
        <f t="shared" si="0"/>
        <v>Hanna Maksimava</v>
      </c>
    </row>
    <row r="19" spans="1:9" hidden="1" x14ac:dyDescent="0.25">
      <c r="A19">
        <v>18</v>
      </c>
      <c r="B19" t="s">
        <v>34</v>
      </c>
      <c r="C19" t="s">
        <v>2494</v>
      </c>
      <c r="D19" t="s">
        <v>2477</v>
      </c>
      <c r="E19" t="s">
        <v>2478</v>
      </c>
      <c r="F19">
        <v>11</v>
      </c>
      <c r="G19" s="250">
        <v>4.5258101851851855E-2</v>
      </c>
      <c r="H19" s="227"/>
      <c r="I19" s="227" t="str">
        <f t="shared" si="0"/>
        <v>Katrin Zaitseva</v>
      </c>
    </row>
    <row r="20" spans="1:9" x14ac:dyDescent="0.25">
      <c r="A20">
        <v>19</v>
      </c>
      <c r="B20" t="s">
        <v>30</v>
      </c>
      <c r="C20" t="s">
        <v>2495</v>
      </c>
      <c r="D20" t="s">
        <v>240</v>
      </c>
      <c r="E20" t="s">
        <v>2473</v>
      </c>
      <c r="F20">
        <v>11</v>
      </c>
      <c r="G20" s="250">
        <v>4.5745370370370374E-2</v>
      </c>
      <c r="H20" s="227">
        <f>IFERROR(ROUND($G$5/G20*900*1.15,0),0)</f>
        <v>891</v>
      </c>
      <c r="I20" s="227" t="str">
        <f t="shared" si="0"/>
        <v>Jaunius Strazdas</v>
      </c>
    </row>
    <row r="21" spans="1:9" hidden="1" x14ac:dyDescent="0.25">
      <c r="A21">
        <v>20</v>
      </c>
      <c r="B21" t="s">
        <v>2488</v>
      </c>
      <c r="C21" t="s">
        <v>2496</v>
      </c>
      <c r="D21" t="s">
        <v>2467</v>
      </c>
      <c r="E21" t="s">
        <v>1957</v>
      </c>
      <c r="F21">
        <v>11</v>
      </c>
      <c r="G21" s="250">
        <v>4.594907407407408E-2</v>
      </c>
      <c r="H21" s="227"/>
      <c r="I21" s="227" t="str">
        <f t="shared" si="0"/>
        <v>Aliaksandr Zhukaven</v>
      </c>
    </row>
    <row r="22" spans="1:9" hidden="1" x14ac:dyDescent="0.25">
      <c r="A22">
        <v>21</v>
      </c>
      <c r="B22" t="s">
        <v>107</v>
      </c>
      <c r="C22" t="s">
        <v>2497</v>
      </c>
      <c r="D22" t="s">
        <v>323</v>
      </c>
      <c r="E22" t="s">
        <v>2484</v>
      </c>
      <c r="F22">
        <v>11</v>
      </c>
      <c r="G22" s="250">
        <v>4.6035879629629628E-2</v>
      </c>
      <c r="H22" s="227"/>
      <c r="I22" s="227" t="str">
        <f t="shared" si="0"/>
        <v>Daniela Leitāne</v>
      </c>
    </row>
    <row r="23" spans="1:9" hidden="1" x14ac:dyDescent="0.25">
      <c r="A23">
        <v>22</v>
      </c>
      <c r="B23" t="s">
        <v>35</v>
      </c>
      <c r="C23" t="s">
        <v>2498</v>
      </c>
      <c r="D23" t="s">
        <v>2477</v>
      </c>
      <c r="E23" t="s">
        <v>2478</v>
      </c>
      <c r="F23">
        <v>11</v>
      </c>
      <c r="G23" s="250">
        <v>4.6557870370370374E-2</v>
      </c>
      <c r="H23" s="227"/>
      <c r="I23" s="227" t="str">
        <f t="shared" si="0"/>
        <v>Risto Holtsmeier</v>
      </c>
    </row>
    <row r="24" spans="1:9" hidden="1" x14ac:dyDescent="0.25">
      <c r="A24">
        <v>23</v>
      </c>
      <c r="B24" t="s">
        <v>103</v>
      </c>
      <c r="C24" t="s">
        <v>2499</v>
      </c>
      <c r="D24" t="s">
        <v>2477</v>
      </c>
      <c r="E24" t="s">
        <v>2478</v>
      </c>
      <c r="F24">
        <v>11</v>
      </c>
      <c r="G24" s="250">
        <v>4.6848379629629629E-2</v>
      </c>
      <c r="H24" s="227"/>
      <c r="I24" s="227" t="str">
        <f t="shared" si="0"/>
        <v>Rene Mägi</v>
      </c>
    </row>
    <row r="25" spans="1:9" x14ac:dyDescent="0.25">
      <c r="A25">
        <v>24</v>
      </c>
      <c r="B25" t="s">
        <v>2500</v>
      </c>
      <c r="C25" t="s">
        <v>586</v>
      </c>
      <c r="D25" t="s">
        <v>240</v>
      </c>
      <c r="E25" t="s">
        <v>2501</v>
      </c>
      <c r="F25">
        <v>11</v>
      </c>
      <c r="G25" s="250">
        <v>4.7111111111111111E-2</v>
      </c>
      <c r="H25" s="227">
        <f>IFERROR(ROUND($G$5/G25*900*1.15,0),0)</f>
        <v>865</v>
      </c>
      <c r="I25" s="227" t="str">
        <f t="shared" si="0"/>
        <v>Žilvinas Grigaitis</v>
      </c>
    </row>
    <row r="26" spans="1:9" x14ac:dyDescent="0.25">
      <c r="A26">
        <v>25</v>
      </c>
      <c r="B26" t="s">
        <v>30</v>
      </c>
      <c r="C26" t="s">
        <v>574</v>
      </c>
      <c r="D26" t="s">
        <v>240</v>
      </c>
      <c r="E26" t="s">
        <v>2473</v>
      </c>
      <c r="F26">
        <v>11</v>
      </c>
      <c r="G26" s="250">
        <v>4.736921296296296E-2</v>
      </c>
      <c r="H26" s="227">
        <f>IFERROR(ROUND($G$5/G26*900*1.15,0),0)</f>
        <v>861</v>
      </c>
      <c r="I26" s="227" t="str">
        <f t="shared" si="0"/>
        <v>Titas Pumputis</v>
      </c>
    </row>
    <row r="27" spans="1:9" x14ac:dyDescent="0.25">
      <c r="A27">
        <v>26</v>
      </c>
      <c r="B27" t="s">
        <v>2500</v>
      </c>
      <c r="C27" t="s">
        <v>613</v>
      </c>
      <c r="D27" t="s">
        <v>240</v>
      </c>
      <c r="E27" t="s">
        <v>253</v>
      </c>
      <c r="F27">
        <v>11</v>
      </c>
      <c r="G27" s="250">
        <v>4.7395833333333331E-2</v>
      </c>
      <c r="H27" s="227">
        <f>IFERROR(ROUND($G$5/G27*900*1.15,0),0)</f>
        <v>860</v>
      </c>
      <c r="I27" s="227" t="str">
        <f t="shared" si="0"/>
        <v>Mantas Marcinkevičius</v>
      </c>
    </row>
    <row r="28" spans="1:9" hidden="1" x14ac:dyDescent="0.25">
      <c r="A28">
        <v>27</v>
      </c>
      <c r="B28" t="s">
        <v>34</v>
      </c>
      <c r="C28" t="s">
        <v>2502</v>
      </c>
      <c r="D28" t="s">
        <v>2480</v>
      </c>
      <c r="E28" t="s">
        <v>2481</v>
      </c>
      <c r="F28">
        <v>11</v>
      </c>
      <c r="G28" s="250">
        <v>4.7635416666666673E-2</v>
      </c>
      <c r="H28" s="227"/>
      <c r="I28" s="227" t="str">
        <f t="shared" si="0"/>
        <v>Maryna Sokolova</v>
      </c>
    </row>
    <row r="29" spans="1:9" hidden="1" x14ac:dyDescent="0.25">
      <c r="A29">
        <v>28</v>
      </c>
      <c r="B29" t="s">
        <v>35</v>
      </c>
      <c r="C29" t="s">
        <v>2503</v>
      </c>
      <c r="D29" t="s">
        <v>2477</v>
      </c>
      <c r="E29" t="s">
        <v>2478</v>
      </c>
      <c r="F29">
        <v>11</v>
      </c>
      <c r="G29" s="250">
        <v>4.7640046296296291E-2</v>
      </c>
      <c r="H29" s="227"/>
      <c r="I29" s="227" t="str">
        <f t="shared" si="0"/>
        <v>Ander Markus Kroon</v>
      </c>
    </row>
    <row r="30" spans="1:9" x14ac:dyDescent="0.25">
      <c r="A30">
        <v>29</v>
      </c>
      <c r="B30" t="s">
        <v>2504</v>
      </c>
      <c r="C30" t="s">
        <v>2505</v>
      </c>
      <c r="D30" t="s">
        <v>240</v>
      </c>
      <c r="E30" t="s">
        <v>301</v>
      </c>
      <c r="F30">
        <v>11</v>
      </c>
      <c r="G30" s="250">
        <v>4.7873842592592593E-2</v>
      </c>
      <c r="H30" s="227">
        <f>IFERROR(ROUND($G$5/G30*900*1.15,0),0)</f>
        <v>852</v>
      </c>
      <c r="I30" s="227" t="str">
        <f t="shared" si="0"/>
        <v>Tadas Cesevičius</v>
      </c>
    </row>
    <row r="31" spans="1:9" x14ac:dyDescent="0.25">
      <c r="A31">
        <v>30</v>
      </c>
      <c r="B31" t="s">
        <v>2500</v>
      </c>
      <c r="C31" t="s">
        <v>600</v>
      </c>
      <c r="D31" t="s">
        <v>240</v>
      </c>
      <c r="E31" t="s">
        <v>601</v>
      </c>
      <c r="F31">
        <v>11</v>
      </c>
      <c r="G31" s="250">
        <v>4.8651620370370373E-2</v>
      </c>
      <c r="H31" s="227">
        <f>IFERROR(ROUND($G$5/G31*900*1.15,0),0)</f>
        <v>838</v>
      </c>
      <c r="I31" s="227" t="str">
        <f t="shared" si="0"/>
        <v>Gediminas Pajėda</v>
      </c>
    </row>
    <row r="32" spans="1:9" hidden="1" x14ac:dyDescent="0.25">
      <c r="A32">
        <v>31</v>
      </c>
      <c r="B32" t="s">
        <v>34</v>
      </c>
      <c r="C32" t="s">
        <v>2506</v>
      </c>
      <c r="D32" t="s">
        <v>2467</v>
      </c>
      <c r="E32" t="s">
        <v>2468</v>
      </c>
      <c r="F32">
        <v>11</v>
      </c>
      <c r="G32" s="250">
        <v>4.8745370370370376E-2</v>
      </c>
      <c r="H32" s="227"/>
      <c r="I32" s="227" t="str">
        <f t="shared" si="0"/>
        <v>Tatsiana Luksha</v>
      </c>
    </row>
    <row r="33" spans="1:9" x14ac:dyDescent="0.25">
      <c r="A33">
        <v>32</v>
      </c>
      <c r="B33" t="s">
        <v>34</v>
      </c>
      <c r="C33" t="s">
        <v>694</v>
      </c>
      <c r="D33" t="s">
        <v>240</v>
      </c>
      <c r="E33" t="s">
        <v>2473</v>
      </c>
      <c r="F33">
        <v>11</v>
      </c>
      <c r="G33" s="250">
        <v>4.9059027777777785E-2</v>
      </c>
      <c r="H33" s="227">
        <f>IFERROR(ROUND($G$5/G33*900*1.15,0),0)</f>
        <v>831</v>
      </c>
      <c r="I33" s="227" t="str">
        <f t="shared" si="0"/>
        <v>Inga Aukselytė</v>
      </c>
    </row>
    <row r="34" spans="1:9" hidden="1" x14ac:dyDescent="0.25">
      <c r="A34">
        <v>33</v>
      </c>
      <c r="B34" t="s">
        <v>2488</v>
      </c>
      <c r="C34" t="s">
        <v>2507</v>
      </c>
      <c r="D34" t="s">
        <v>2467</v>
      </c>
      <c r="E34" t="s">
        <v>2508</v>
      </c>
      <c r="F34">
        <v>11</v>
      </c>
      <c r="G34" s="250">
        <v>4.9388888888888892E-2</v>
      </c>
      <c r="H34" s="227"/>
      <c r="I34" s="227" t="str">
        <f t="shared" si="0"/>
        <v>Kiryl Yatskevich</v>
      </c>
    </row>
    <row r="35" spans="1:9" hidden="1" x14ac:dyDescent="0.25">
      <c r="A35">
        <v>34</v>
      </c>
      <c r="B35" t="s">
        <v>2488</v>
      </c>
      <c r="C35" t="s">
        <v>2509</v>
      </c>
      <c r="D35" t="s">
        <v>2467</v>
      </c>
      <c r="E35" t="s">
        <v>2508</v>
      </c>
      <c r="F35">
        <v>11</v>
      </c>
      <c r="G35" s="250">
        <v>4.9479166666666664E-2</v>
      </c>
      <c r="H35" s="227"/>
      <c r="I35" s="227" t="str">
        <f t="shared" si="0"/>
        <v>Aliaksei Zasim</v>
      </c>
    </row>
    <row r="36" spans="1:9" hidden="1" x14ac:dyDescent="0.25">
      <c r="A36">
        <v>35</v>
      </c>
      <c r="B36" t="s">
        <v>34</v>
      </c>
      <c r="C36" t="s">
        <v>2510</v>
      </c>
      <c r="D36" t="s">
        <v>2477</v>
      </c>
      <c r="E36" t="s">
        <v>2478</v>
      </c>
      <c r="F36">
        <v>11</v>
      </c>
      <c r="G36" s="250">
        <v>5.0149305555555558E-2</v>
      </c>
      <c r="H36" s="227"/>
      <c r="I36" s="227" t="str">
        <f t="shared" si="0"/>
        <v>Paula Brit Siimar</v>
      </c>
    </row>
    <row r="37" spans="1:9" hidden="1" x14ac:dyDescent="0.25">
      <c r="A37">
        <v>36</v>
      </c>
      <c r="B37" t="s">
        <v>2511</v>
      </c>
      <c r="C37" t="s">
        <v>2512</v>
      </c>
      <c r="D37" t="s">
        <v>2467</v>
      </c>
      <c r="E37" t="s">
        <v>1957</v>
      </c>
      <c r="F37">
        <v>11</v>
      </c>
      <c r="G37" s="250">
        <v>5.0249999999999996E-2</v>
      </c>
      <c r="H37" s="227"/>
      <c r="I37" s="227" t="str">
        <f t="shared" si="0"/>
        <v>Yeva Minich</v>
      </c>
    </row>
    <row r="38" spans="1:9" x14ac:dyDescent="0.25">
      <c r="A38">
        <v>37</v>
      </c>
      <c r="B38" t="s">
        <v>2511</v>
      </c>
      <c r="C38" t="s">
        <v>607</v>
      </c>
      <c r="D38" t="s">
        <v>240</v>
      </c>
      <c r="E38" t="s">
        <v>405</v>
      </c>
      <c r="F38">
        <v>11</v>
      </c>
      <c r="G38" s="250">
        <v>5.0644675925925926E-2</v>
      </c>
      <c r="H38" s="227">
        <f>IFERROR(ROUND($G$5/G38*900*1.15,0),0)</f>
        <v>805</v>
      </c>
      <c r="I38" s="227" t="str">
        <f t="shared" si="0"/>
        <v>Evelina Tomkevičiūtė</v>
      </c>
    </row>
    <row r="39" spans="1:9" x14ac:dyDescent="0.25">
      <c r="A39">
        <v>38</v>
      </c>
      <c r="B39" t="s">
        <v>2500</v>
      </c>
      <c r="C39" t="s">
        <v>629</v>
      </c>
      <c r="D39" t="s">
        <v>240</v>
      </c>
      <c r="E39" t="s">
        <v>241</v>
      </c>
      <c r="F39">
        <v>11</v>
      </c>
      <c r="G39" s="250">
        <v>5.0900462962962967E-2</v>
      </c>
      <c r="H39" s="227">
        <f>IFERROR(ROUND($G$5/G39*900*1.15,0),0)</f>
        <v>801</v>
      </c>
      <c r="I39" s="227" t="str">
        <f t="shared" si="0"/>
        <v>Ernestas Česonis</v>
      </c>
    </row>
    <row r="40" spans="1:9" hidden="1" x14ac:dyDescent="0.25">
      <c r="A40">
        <v>39</v>
      </c>
      <c r="B40" t="s">
        <v>34</v>
      </c>
      <c r="C40" t="s">
        <v>2513</v>
      </c>
      <c r="D40" t="s">
        <v>2514</v>
      </c>
      <c r="E40" t="s">
        <v>2515</v>
      </c>
      <c r="F40">
        <v>11</v>
      </c>
      <c r="G40" s="250">
        <v>5.1862268518518516E-2</v>
      </c>
      <c r="H40" s="227"/>
      <c r="I40" s="227" t="str">
        <f t="shared" si="0"/>
        <v>Amanda Agustsdottir</v>
      </c>
    </row>
    <row r="41" spans="1:9" x14ac:dyDescent="0.25">
      <c r="A41">
        <v>40</v>
      </c>
      <c r="B41" t="s">
        <v>40</v>
      </c>
      <c r="C41" t="s">
        <v>652</v>
      </c>
      <c r="D41" t="s">
        <v>240</v>
      </c>
      <c r="E41" t="s">
        <v>493</v>
      </c>
      <c r="F41">
        <v>11</v>
      </c>
      <c r="G41" s="250">
        <v>5.2731481481481483E-2</v>
      </c>
      <c r="H41" s="227">
        <f>IFERROR(ROUND($G$5/G41*900*1.15,0),0)</f>
        <v>773</v>
      </c>
      <c r="I41" s="227" t="str">
        <f t="shared" si="0"/>
        <v>Romutis Ančlauskas</v>
      </c>
    </row>
    <row r="42" spans="1:9" hidden="1" x14ac:dyDescent="0.25">
      <c r="A42">
        <v>41</v>
      </c>
      <c r="B42" t="s">
        <v>2511</v>
      </c>
      <c r="C42" t="s">
        <v>2516</v>
      </c>
      <c r="D42" t="s">
        <v>2477</v>
      </c>
      <c r="E42" t="s">
        <v>2517</v>
      </c>
      <c r="F42">
        <v>11</v>
      </c>
      <c r="G42" s="250">
        <v>5.286805555555555E-2</v>
      </c>
      <c r="H42" s="227"/>
      <c r="I42" s="227" t="str">
        <f t="shared" si="0"/>
        <v>Maria Bondarchuk</v>
      </c>
    </row>
    <row r="43" spans="1:9" x14ac:dyDescent="0.25">
      <c r="A43">
        <v>42</v>
      </c>
      <c r="B43" t="s">
        <v>2518</v>
      </c>
      <c r="C43" t="s">
        <v>545</v>
      </c>
      <c r="D43" t="s">
        <v>240</v>
      </c>
      <c r="E43" t="s">
        <v>301</v>
      </c>
      <c r="F43">
        <v>11</v>
      </c>
      <c r="G43" s="250">
        <v>5.486111111111111E-2</v>
      </c>
      <c r="H43" s="227">
        <f>IFERROR(ROUND($G$5/G43*900*1.15,0),0)</f>
        <v>743</v>
      </c>
      <c r="I43" s="227" t="str">
        <f t="shared" si="0"/>
        <v>Unė Narkūnaitė</v>
      </c>
    </row>
    <row r="44" spans="1:9" x14ac:dyDescent="0.25">
      <c r="A44">
        <v>43</v>
      </c>
      <c r="B44" t="s">
        <v>40</v>
      </c>
      <c r="C44" t="s">
        <v>2519</v>
      </c>
      <c r="D44" t="s">
        <v>240</v>
      </c>
      <c r="E44" t="s">
        <v>2520</v>
      </c>
      <c r="F44">
        <v>11</v>
      </c>
      <c r="G44" s="250">
        <v>5.502777777777778E-2</v>
      </c>
      <c r="H44" s="227">
        <f>IFERROR(ROUND($G$5/G44*900*1.15,0),0)</f>
        <v>741</v>
      </c>
      <c r="I44" s="227" t="str">
        <f t="shared" si="0"/>
        <v>Igor Zvontsov</v>
      </c>
    </row>
    <row r="45" spans="1:9" x14ac:dyDescent="0.25">
      <c r="A45">
        <v>44</v>
      </c>
      <c r="B45" t="s">
        <v>40</v>
      </c>
      <c r="C45" t="s">
        <v>2521</v>
      </c>
      <c r="D45" t="s">
        <v>240</v>
      </c>
      <c r="E45" t="s">
        <v>2522</v>
      </c>
      <c r="F45">
        <v>11</v>
      </c>
      <c r="G45" s="250">
        <v>5.5638888888888884E-2</v>
      </c>
      <c r="H45" s="227">
        <f>IFERROR(ROUND($G$5/G45*900*1.15,0),0)</f>
        <v>733</v>
      </c>
      <c r="I45" s="227" t="str">
        <f t="shared" si="0"/>
        <v>Rimas Jankunas</v>
      </c>
    </row>
    <row r="46" spans="1:9" x14ac:dyDescent="0.25">
      <c r="A46">
        <v>45</v>
      </c>
      <c r="B46" t="s">
        <v>43</v>
      </c>
      <c r="C46" t="s">
        <v>2523</v>
      </c>
      <c r="D46" t="s">
        <v>240</v>
      </c>
      <c r="E46" t="s">
        <v>253</v>
      </c>
      <c r="F46">
        <v>11</v>
      </c>
      <c r="G46" s="250">
        <v>5.5736111111111118E-2</v>
      </c>
      <c r="H46" s="227">
        <f>IFERROR(ROUND($G$5/G46*900*1.15,0),0)</f>
        <v>731</v>
      </c>
      <c r="I46" s="227" t="str">
        <f t="shared" si="0"/>
        <v>Audrius Virbickas</v>
      </c>
    </row>
    <row r="47" spans="1:9" hidden="1" x14ac:dyDescent="0.25">
      <c r="A47">
        <v>46</v>
      </c>
      <c r="B47" t="s">
        <v>2524</v>
      </c>
      <c r="C47" t="s">
        <v>2525</v>
      </c>
      <c r="D47" t="s">
        <v>2477</v>
      </c>
      <c r="E47" t="s">
        <v>2526</v>
      </c>
      <c r="F47">
        <v>11</v>
      </c>
      <c r="G47" s="250">
        <v>5.6201388888888891E-2</v>
      </c>
      <c r="H47" s="227"/>
      <c r="I47" s="227" t="str">
        <f t="shared" si="0"/>
        <v>Aveli Tättar</v>
      </c>
    </row>
    <row r="48" spans="1:9" x14ac:dyDescent="0.25">
      <c r="A48">
        <v>47</v>
      </c>
      <c r="B48" t="s">
        <v>43</v>
      </c>
      <c r="C48" t="s">
        <v>2527</v>
      </c>
      <c r="D48" t="s">
        <v>240</v>
      </c>
      <c r="E48" t="s">
        <v>2528</v>
      </c>
      <c r="F48">
        <v>11</v>
      </c>
      <c r="G48" s="250">
        <v>5.743287037037037E-2</v>
      </c>
      <c r="H48" s="227">
        <f>IFERROR(ROUND($G$5/G48*900*1.15,0),0)</f>
        <v>710</v>
      </c>
      <c r="I48" s="227" t="str">
        <f t="shared" si="0"/>
        <v>Jurijus Krivičius</v>
      </c>
    </row>
    <row r="49" spans="1:9" x14ac:dyDescent="0.25">
      <c r="A49">
        <v>48</v>
      </c>
      <c r="B49" t="s">
        <v>2488</v>
      </c>
      <c r="C49" t="s">
        <v>2529</v>
      </c>
      <c r="D49" t="s">
        <v>240</v>
      </c>
      <c r="E49" t="s">
        <v>2530</v>
      </c>
      <c r="F49">
        <v>11</v>
      </c>
      <c r="G49" s="250">
        <v>5.809375E-2</v>
      </c>
      <c r="H49" s="227">
        <f>IFERROR(ROUND($G$5/G49*900*1.15,0),0)</f>
        <v>702</v>
      </c>
      <c r="I49" s="227" t="str">
        <f t="shared" si="0"/>
        <v>Augustas Ganelinas</v>
      </c>
    </row>
    <row r="50" spans="1:9" x14ac:dyDescent="0.25">
      <c r="A50">
        <v>49</v>
      </c>
      <c r="B50" t="s">
        <v>2500</v>
      </c>
      <c r="C50" t="s">
        <v>2531</v>
      </c>
      <c r="D50" t="s">
        <v>240</v>
      </c>
      <c r="E50" t="s">
        <v>2532</v>
      </c>
      <c r="F50">
        <v>11</v>
      </c>
      <c r="G50" s="250">
        <v>5.8125000000000003E-2</v>
      </c>
      <c r="H50" s="227">
        <f>IFERROR(ROUND($G$5/G50*900*1.15,0),0)</f>
        <v>701</v>
      </c>
      <c r="I50" s="227" t="str">
        <f t="shared" si="0"/>
        <v>Darius Borisas</v>
      </c>
    </row>
    <row r="51" spans="1:9" x14ac:dyDescent="0.25">
      <c r="A51">
        <v>50</v>
      </c>
      <c r="B51" t="s">
        <v>2524</v>
      </c>
      <c r="C51" t="s">
        <v>2533</v>
      </c>
      <c r="D51" t="s">
        <v>240</v>
      </c>
      <c r="E51" t="s">
        <v>301</v>
      </c>
      <c r="F51">
        <v>11</v>
      </c>
      <c r="G51" s="250">
        <v>5.9415509259259258E-2</v>
      </c>
      <c r="H51" s="227">
        <f>IFERROR(ROUND($G$5/G51*900*1.15,0),0)</f>
        <v>686</v>
      </c>
      <c r="I51" s="227" t="str">
        <f t="shared" si="0"/>
        <v>Alina Ranceva</v>
      </c>
    </row>
    <row r="52" spans="1:9" hidden="1" x14ac:dyDescent="0.25">
      <c r="A52">
        <v>51</v>
      </c>
      <c r="B52" t="s">
        <v>110</v>
      </c>
      <c r="C52" t="s">
        <v>2534</v>
      </c>
      <c r="D52" t="s">
        <v>2477</v>
      </c>
      <c r="E52" t="s">
        <v>2535</v>
      </c>
      <c r="F52">
        <v>11</v>
      </c>
      <c r="G52" s="250">
        <v>5.9718750000000008E-2</v>
      </c>
      <c r="H52" s="227"/>
      <c r="I52" s="227" t="str">
        <f t="shared" si="0"/>
        <v>Anne Vaisma</v>
      </c>
    </row>
    <row r="53" spans="1:9" hidden="1" x14ac:dyDescent="0.25">
      <c r="A53">
        <v>52</v>
      </c>
      <c r="B53" t="s">
        <v>2524</v>
      </c>
      <c r="C53" t="s">
        <v>2536</v>
      </c>
      <c r="D53" t="s">
        <v>2471</v>
      </c>
      <c r="E53" t="s">
        <v>2537</v>
      </c>
      <c r="F53">
        <v>11</v>
      </c>
      <c r="G53" s="250">
        <v>6.1417824074074069E-2</v>
      </c>
      <c r="H53" s="227"/>
      <c r="I53" s="227" t="str">
        <f t="shared" si="0"/>
        <v>Maarit Viljakainen</v>
      </c>
    </row>
    <row r="54" spans="1:9" x14ac:dyDescent="0.25">
      <c r="A54">
        <v>53</v>
      </c>
      <c r="B54" t="s">
        <v>45</v>
      </c>
      <c r="C54" t="s">
        <v>563</v>
      </c>
      <c r="D54" t="s">
        <v>240</v>
      </c>
      <c r="E54" t="s">
        <v>564</v>
      </c>
      <c r="F54">
        <v>11</v>
      </c>
      <c r="G54" s="250">
        <v>6.2089120370370371E-2</v>
      </c>
      <c r="H54" s="227">
        <f>IFERROR(ROUND($G$5/G54*900*1.15,0),0)</f>
        <v>657</v>
      </c>
      <c r="I54" s="227" t="str">
        <f t="shared" si="0"/>
        <v>Vytautas Ruškys</v>
      </c>
    </row>
    <row r="55" spans="1:9" hidden="1" x14ac:dyDescent="0.25">
      <c r="A55">
        <v>54</v>
      </c>
      <c r="B55" t="s">
        <v>110</v>
      </c>
      <c r="C55" t="s">
        <v>2538</v>
      </c>
      <c r="D55" t="s">
        <v>2477</v>
      </c>
      <c r="E55" t="s">
        <v>2526</v>
      </c>
      <c r="F55">
        <v>11</v>
      </c>
      <c r="G55" s="250">
        <v>6.2215277777777779E-2</v>
      </c>
      <c r="H55" s="227"/>
      <c r="I55" s="227" t="str">
        <f t="shared" si="0"/>
        <v>Kaja Tättar</v>
      </c>
    </row>
    <row r="56" spans="1:9" x14ac:dyDescent="0.25">
      <c r="A56">
        <v>55</v>
      </c>
      <c r="B56" t="s">
        <v>2518</v>
      </c>
      <c r="C56" t="s">
        <v>560</v>
      </c>
      <c r="D56" t="s">
        <v>240</v>
      </c>
      <c r="E56" t="s">
        <v>405</v>
      </c>
      <c r="F56">
        <v>11</v>
      </c>
      <c r="G56" s="250">
        <v>6.3194444444444442E-2</v>
      </c>
      <c r="H56" s="227">
        <f>IFERROR(ROUND($G$5/G56*900*1.15,0),0)</f>
        <v>645</v>
      </c>
      <c r="I56" s="227" t="str">
        <f t="shared" si="0"/>
        <v>Karolina Lukšytė</v>
      </c>
    </row>
    <row r="57" spans="1:9" hidden="1" x14ac:dyDescent="0.25">
      <c r="A57">
        <v>56</v>
      </c>
      <c r="B57" t="s">
        <v>110</v>
      </c>
      <c r="C57" t="s">
        <v>2539</v>
      </c>
      <c r="D57" t="s">
        <v>2477</v>
      </c>
      <c r="E57" t="s">
        <v>2540</v>
      </c>
      <c r="F57">
        <v>11</v>
      </c>
      <c r="G57" s="250">
        <v>6.4894675925925918E-2</v>
      </c>
      <c r="H57" s="227"/>
      <c r="I57" s="227" t="str">
        <f t="shared" si="0"/>
        <v>Külli Mõtsnik</v>
      </c>
    </row>
    <row r="58" spans="1:9" x14ac:dyDescent="0.25">
      <c r="A58">
        <v>57</v>
      </c>
      <c r="B58" t="s">
        <v>43</v>
      </c>
      <c r="C58" t="s">
        <v>2541</v>
      </c>
      <c r="D58" t="s">
        <v>240</v>
      </c>
      <c r="E58" t="s">
        <v>2501</v>
      </c>
      <c r="F58">
        <v>11</v>
      </c>
      <c r="G58" s="250">
        <v>6.4895833333333333E-2</v>
      </c>
      <c r="H58" s="227">
        <f>IFERROR(ROUND($G$5/G58*900*1.15,0),0)</f>
        <v>628</v>
      </c>
      <c r="I58" s="227" t="str">
        <f t="shared" si="0"/>
        <v>Andrejus Mejus</v>
      </c>
    </row>
    <row r="59" spans="1:9" x14ac:dyDescent="0.25">
      <c r="A59">
        <v>58</v>
      </c>
      <c r="B59" t="s">
        <v>45</v>
      </c>
      <c r="C59" t="s">
        <v>2542</v>
      </c>
      <c r="D59" t="s">
        <v>240</v>
      </c>
      <c r="E59" t="s">
        <v>2501</v>
      </c>
      <c r="F59">
        <v>11</v>
      </c>
      <c r="G59" s="250">
        <v>6.5247685185185186E-2</v>
      </c>
      <c r="H59" s="227">
        <f>IFERROR(ROUND($G$5/G59*900*1.15,0),0)</f>
        <v>625</v>
      </c>
      <c r="I59" s="227" t="str">
        <f t="shared" si="0"/>
        <v>Piotr Kukharchyk</v>
      </c>
    </row>
    <row r="60" spans="1:9" hidden="1" x14ac:dyDescent="0.25">
      <c r="A60">
        <v>59</v>
      </c>
      <c r="B60" t="s">
        <v>110</v>
      </c>
      <c r="C60" t="s">
        <v>2543</v>
      </c>
      <c r="D60" t="s">
        <v>323</v>
      </c>
      <c r="E60" t="s">
        <v>2544</v>
      </c>
      <c r="F60">
        <v>11</v>
      </c>
      <c r="G60" s="250">
        <v>6.616550925925925E-2</v>
      </c>
      <c r="H60" s="227"/>
      <c r="I60" s="227" t="str">
        <f t="shared" si="0"/>
        <v>Evita Leitāne</v>
      </c>
    </row>
    <row r="61" spans="1:9" hidden="1" x14ac:dyDescent="0.25">
      <c r="A61">
        <v>60</v>
      </c>
      <c r="B61" t="s">
        <v>2500</v>
      </c>
      <c r="C61" t="s">
        <v>2545</v>
      </c>
      <c r="D61" t="s">
        <v>2546</v>
      </c>
      <c r="E61" t="s">
        <v>2547</v>
      </c>
      <c r="F61">
        <v>11</v>
      </c>
      <c r="G61" s="250">
        <v>7.2593749999999999E-2</v>
      </c>
      <c r="H61" s="227"/>
      <c r="I61" s="227" t="str">
        <f t="shared" si="0"/>
        <v>Mažvydas Brikas</v>
      </c>
    </row>
    <row r="62" spans="1:9" x14ac:dyDescent="0.25">
      <c r="A62">
        <v>61</v>
      </c>
      <c r="B62" t="s">
        <v>109</v>
      </c>
      <c r="C62" t="s">
        <v>511</v>
      </c>
      <c r="D62" t="s">
        <v>240</v>
      </c>
      <c r="E62" t="s">
        <v>512</v>
      </c>
      <c r="F62">
        <v>11</v>
      </c>
      <c r="G62" s="250">
        <v>7.6677083333333326E-2</v>
      </c>
      <c r="H62" s="227">
        <f>IFERROR(ROUND($G$5/G62*900*1.15,0),0)</f>
        <v>532</v>
      </c>
      <c r="I62" s="227" t="str">
        <f t="shared" si="0"/>
        <v>Juozas Kieras</v>
      </c>
    </row>
    <row r="63" spans="1:9" hidden="1" x14ac:dyDescent="0.25">
      <c r="B63" t="s">
        <v>35</v>
      </c>
      <c r="C63" t="s">
        <v>2548</v>
      </c>
      <c r="D63" t="s">
        <v>2477</v>
      </c>
      <c r="E63" t="s">
        <v>2478</v>
      </c>
      <c r="G63" t="s">
        <v>2549</v>
      </c>
      <c r="H63" s="227"/>
      <c r="I63" s="227" t="str">
        <f t="shared" si="0"/>
        <v>Johan Tamm</v>
      </c>
    </row>
    <row r="64" spans="1:9" x14ac:dyDescent="0.25">
      <c r="B64" t="s">
        <v>45</v>
      </c>
      <c r="C64" t="s">
        <v>2550</v>
      </c>
      <c r="D64" t="s">
        <v>240</v>
      </c>
      <c r="E64" t="s">
        <v>2501</v>
      </c>
      <c r="G64" t="s">
        <v>2549</v>
      </c>
      <c r="H64" s="227">
        <f>IFERROR(ROUND($G$5/G64*900*1.15,0),0)</f>
        <v>0</v>
      </c>
      <c r="I64" s="227" t="str">
        <f t="shared" si="0"/>
        <v>Anatol Bukavets</v>
      </c>
    </row>
  </sheetData>
  <autoFilter ref="A1:I64" xr:uid="{9668152A-5D8E-4BC0-A42A-3636B4C13A07}">
    <filterColumn colId="3">
      <filters>
        <filter val=" LT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akva</vt:lpstr>
      <vt:lpstr>04-07</vt:lpstr>
      <vt:lpstr>04-21</vt:lpstr>
      <vt:lpstr>04-28</vt:lpstr>
      <vt:lpstr>05-26</vt:lpstr>
      <vt:lpstr>06-16</vt:lpstr>
      <vt:lpstr>07-08</vt:lpstr>
      <vt:lpstr>07-21</vt:lpstr>
      <vt:lpstr>08-04</vt:lpstr>
      <vt:lpstr>08-05</vt:lpstr>
      <vt:lpstr>08-18</vt:lpstr>
      <vt:lpstr>09-01</vt:lpstr>
      <vt:lpstr>Bendra įskaita</vt:lpstr>
      <vt:lpstr>kalendorius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2018-09-04T10:53:48Z</dcterms:modified>
</cp:coreProperties>
</file>