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d.monash.edu\home\User081\phlee\Desktop\2016\Semester 2\FIT2002 S22016\Lecture\Week 3\Mary\"/>
    </mc:Choice>
  </mc:AlternateContent>
  <bookViews>
    <workbookView xWindow="0" yWindow="0" windowWidth="17952" windowHeight="72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E6" i="1" s="1"/>
  <c r="E11" i="1" s="1"/>
  <c r="C3" i="1"/>
  <c r="B13" i="1"/>
  <c r="C9" i="1"/>
  <c r="E10" i="1"/>
  <c r="D10" i="1"/>
  <c r="C10" i="1"/>
  <c r="B10" i="1"/>
  <c r="E9" i="1"/>
  <c r="D9" i="1"/>
  <c r="F8" i="1"/>
  <c r="F5" i="1"/>
  <c r="D6" i="1"/>
  <c r="D11" i="1" s="1"/>
  <c r="C6" i="1"/>
  <c r="B3" i="1"/>
  <c r="B9" i="1" s="1"/>
  <c r="F9" i="1" l="1"/>
  <c r="C11" i="1"/>
  <c r="F11" i="1" s="1"/>
  <c r="B14" i="1"/>
  <c r="F10" i="1"/>
  <c r="B6" i="1"/>
  <c r="B11" i="1" l="1"/>
  <c r="F6" i="1"/>
  <c r="B12" i="1" l="1"/>
  <c r="C12" i="1" s="1"/>
  <c r="D12" i="1" s="1"/>
  <c r="E12" i="1" s="1"/>
</calcChain>
</file>

<file path=xl/sharedStrings.xml><?xml version="1.0" encoding="utf-8"?>
<sst xmlns="http://schemas.openxmlformats.org/spreadsheetml/2006/main" count="16" uniqueCount="16">
  <si>
    <t>Assuming cash flow starts at end of period 0 (= beginning of Period 1) , i.e. start from Year 0</t>
  </si>
  <si>
    <t xml:space="preserve">Discount rate </t>
  </si>
  <si>
    <t>Discount factor</t>
  </si>
  <si>
    <t xml:space="preserve">Year </t>
  </si>
  <si>
    <t>TOTAL</t>
  </si>
  <si>
    <t>Benefits</t>
  </si>
  <si>
    <t>Discounted benefit</t>
  </si>
  <si>
    <t>Costs</t>
  </si>
  <si>
    <t>Discounted costs</t>
  </si>
  <si>
    <t>Cash flow</t>
  </si>
  <si>
    <t>Discounted cash flow</t>
  </si>
  <si>
    <t>Cumulative disc cash flow</t>
  </si>
  <si>
    <t>NPV</t>
  </si>
  <si>
    <t>ROI</t>
  </si>
  <si>
    <t>ROI = total discounted benefits - total discounted costs/discounted costs</t>
  </si>
  <si>
    <t>ROI = 515,419 - 243,084/243,084 = 112%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</si>
</sst>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;\ \(&quot;$&quot;#,##0\)"/>
    <numFmt numFmtId="165" formatCode="&quot;$&quot;#,##0.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Fill="1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9" fontId="2" fillId="2" borderId="4" xfId="0" applyNumberFormat="1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2" fontId="2" fillId="0" borderId="6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2" fillId="2" borderId="8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8" xfId="0" applyFont="1" applyBorder="1"/>
    <xf numFmtId="164" fontId="2" fillId="0" borderId="0" xfId="1" applyNumberFormat="1" applyFont="1" applyBorder="1"/>
    <xf numFmtId="164" fontId="2" fillId="0" borderId="9" xfId="1" applyNumberFormat="1" applyFont="1" applyBorder="1"/>
    <xf numFmtId="165" fontId="0" fillId="0" borderId="0" xfId="0" applyNumberFormat="1"/>
    <xf numFmtId="164" fontId="2" fillId="3" borderId="9" xfId="1" applyNumberFormat="1" applyFont="1" applyFill="1" applyBorder="1"/>
    <xf numFmtId="164" fontId="2" fillId="3" borderId="0" xfId="1" applyNumberFormat="1" applyFont="1" applyFill="1" applyBorder="1"/>
    <xf numFmtId="6" fontId="2" fillId="3" borderId="2" xfId="0" applyNumberFormat="1" applyFont="1" applyFill="1" applyBorder="1"/>
    <xf numFmtId="0" fontId="2" fillId="0" borderId="5" xfId="0" applyFont="1" applyFill="1" applyBorder="1"/>
    <xf numFmtId="166" fontId="2" fillId="3" borderId="6" xfId="2" applyNumberFormat="1" applyFont="1" applyFill="1" applyBorder="1"/>
    <xf numFmtId="0" fontId="0" fillId="0" borderId="0" xfId="0" applyBorder="1"/>
    <xf numFmtId="0" fontId="2" fillId="0" borderId="0" xfId="0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83820</xdr:colOff>
      <xdr:row>9</xdr:row>
      <xdr:rowOff>175260</xdr:rowOff>
    </xdr:from>
    <xdr:ext cx="1579022" cy="410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5440680" y="2369820"/>
              <a:ext cx="1579022" cy="410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0" i="1">
                        <a:latin typeface="Cambria Math" panose="02040503050406030204" pitchFamily="18" charset="0"/>
                      </a:rPr>
                      <m:t>𝑁𝑃𝑉</m:t>
                    </m:r>
                    <m:r>
                      <a:rPr lang="en-AU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supHide m:val="on"/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en-AU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=0…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en-AU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/</m:t>
                        </m:r>
                        <m:sSup>
                          <m:sSupPr>
                            <m:ctrlPr>
                              <a:rPr lang="en-AU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AU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5440680" y="2369820"/>
              <a:ext cx="1579022" cy="410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</a:rPr>
                <a:t>𝑁𝑃𝑉= ∑_(𝑡=0…𝑛)▒〖𝐴_𝑡/〖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(1+𝑟)〗^</a:t>
              </a:r>
              <a:r>
                <a:rPr lang="en-AU" sz="1100" b="0" i="0">
                  <a:latin typeface="Cambria Math" panose="02040503050406030204" pitchFamily="18" charset="0"/>
                </a:rPr>
                <a:t>𝑡 〗</a:t>
              </a:r>
              <a:endParaRPr lang="en-AU" sz="1100"/>
            </a:p>
          </xdr:txBody>
        </xdr:sp>
      </mc:Fallback>
    </mc:AlternateContent>
    <xdr:clientData/>
  </xdr:oneCellAnchor>
  <xdr:twoCellAnchor>
    <xdr:from>
      <xdr:col>2</xdr:col>
      <xdr:colOff>51163</xdr:colOff>
      <xdr:row>12</xdr:row>
      <xdr:rowOff>179613</xdr:rowOff>
    </xdr:from>
    <xdr:to>
      <xdr:col>7</xdr:col>
      <xdr:colOff>205740</xdr:colOff>
      <xdr:row>13</xdr:row>
      <xdr:rowOff>213360</xdr:rowOff>
    </xdr:to>
    <xdr:sp macro="" textlink="">
      <xdr:nvSpPr>
        <xdr:cNvPr id="3" name="TextBox 2"/>
        <xdr:cNvSpPr txBox="1"/>
      </xdr:nvSpPr>
      <xdr:spPr>
        <a:xfrm>
          <a:off x="2603863" y="2831373"/>
          <a:ext cx="4116977" cy="254727"/>
        </a:xfrm>
        <a:prstGeom prst="roundRect">
          <a:avLst/>
        </a:prstGeom>
        <a:gradFill flip="none" rotWithShape="1">
          <a:gsLst>
            <a:gs pos="0">
              <a:srgbClr val="7030A0">
                <a:tint val="66000"/>
                <a:satMod val="160000"/>
              </a:srgbClr>
            </a:gs>
            <a:gs pos="50000">
              <a:srgbClr val="7030A0">
                <a:tint val="44500"/>
                <a:satMod val="160000"/>
              </a:srgbClr>
            </a:gs>
            <a:gs pos="100000">
              <a:srgbClr val="7030A0">
                <a:tint val="23500"/>
                <a:satMod val="160000"/>
              </a:srgbClr>
            </a:gs>
          </a:gsLst>
          <a:lin ang="13500000" scaled="1"/>
          <a:tileRect/>
        </a:gra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/>
            <a:t>Payback is during the 1st year (= starting</a:t>
          </a:r>
          <a:r>
            <a:rPr lang="en-AU" sz="1100" b="1" baseline="0"/>
            <a:t> to have positive cashflow)</a:t>
          </a:r>
          <a:endParaRPr lang="en-AU" sz="1100" b="1"/>
        </a:p>
      </xdr:txBody>
    </xdr:sp>
    <xdr:clientData/>
  </xdr:twoCellAnchor>
  <xdr:twoCellAnchor>
    <xdr:from>
      <xdr:col>2</xdr:col>
      <xdr:colOff>518160</xdr:colOff>
      <xdr:row>10</xdr:row>
      <xdr:rowOff>205740</xdr:rowOff>
    </xdr:from>
    <xdr:to>
      <xdr:col>2</xdr:col>
      <xdr:colOff>586741</xdr:colOff>
      <xdr:row>12</xdr:row>
      <xdr:rowOff>198121</xdr:rowOff>
    </xdr:to>
    <xdr:cxnSp macro="">
      <xdr:nvCxnSpPr>
        <xdr:cNvPr id="4" name="Straight Arrow Connector 3"/>
        <xdr:cNvCxnSpPr/>
      </xdr:nvCxnSpPr>
      <xdr:spPr>
        <a:xfrm flipH="1" flipV="1">
          <a:off x="3070860" y="2415540"/>
          <a:ext cx="68581" cy="434341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272143</xdr:colOff>
      <xdr:row>6</xdr:row>
      <xdr:rowOff>217713</xdr:rowOff>
    </xdr:from>
    <xdr:to>
      <xdr:col>10</xdr:col>
      <xdr:colOff>163286</xdr:colOff>
      <xdr:row>7</xdr:row>
      <xdr:rowOff>212270</xdr:rowOff>
    </xdr:to>
    <xdr:sp macro="" textlink="">
      <xdr:nvSpPr>
        <xdr:cNvPr id="5" name="TextBox 4"/>
        <xdr:cNvSpPr txBox="1"/>
      </xdr:nvSpPr>
      <xdr:spPr>
        <a:xfrm>
          <a:off x="6177643" y="1543593"/>
          <a:ext cx="2329543" cy="215537"/>
        </a:xfrm>
        <a:prstGeom prst="roundRect">
          <a:avLst/>
        </a:prstGeom>
        <a:gradFill flip="none" rotWithShape="1">
          <a:gsLst>
            <a:gs pos="0">
              <a:srgbClr val="7030A0">
                <a:tint val="66000"/>
                <a:satMod val="160000"/>
              </a:srgbClr>
            </a:gs>
            <a:gs pos="50000">
              <a:srgbClr val="7030A0">
                <a:tint val="44500"/>
                <a:satMod val="160000"/>
              </a:srgbClr>
            </a:gs>
            <a:gs pos="100000">
              <a:srgbClr val="7030A0">
                <a:tint val="23500"/>
                <a:satMod val="160000"/>
              </a:srgbClr>
            </a:gs>
          </a:gsLst>
          <a:lin ang="13500000" scaled="1"/>
          <a:tileRect/>
        </a:gra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/>
            <a:t>Different</a:t>
          </a:r>
          <a:r>
            <a:rPr lang="en-AU" sz="1100" b="1" baseline="0"/>
            <a:t> ways of calculating NPV</a:t>
          </a:r>
          <a:endParaRPr lang="en-AU" sz="1100" b="1"/>
        </a:p>
      </xdr:txBody>
    </xdr:sp>
    <xdr:clientData/>
  </xdr:twoCellAnchor>
  <xdr:twoCellAnchor>
    <xdr:from>
      <xdr:col>1</xdr:col>
      <xdr:colOff>693420</xdr:colOff>
      <xdr:row>7</xdr:row>
      <xdr:rowOff>104502</xdr:rowOff>
    </xdr:from>
    <xdr:to>
      <xdr:col>6</xdr:col>
      <xdr:colOff>272143</xdr:colOff>
      <xdr:row>12</xdr:row>
      <xdr:rowOff>38100</xdr:rowOff>
    </xdr:to>
    <xdr:cxnSp macro="">
      <xdr:nvCxnSpPr>
        <xdr:cNvPr id="7" name="Straight Arrow Connector 6"/>
        <xdr:cNvCxnSpPr>
          <a:stCxn id="5" idx="1"/>
        </xdr:cNvCxnSpPr>
      </xdr:nvCxnSpPr>
      <xdr:spPr>
        <a:xfrm flipH="1">
          <a:off x="2407920" y="1651362"/>
          <a:ext cx="3769723" cy="103849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464820</xdr:colOff>
      <xdr:row>7</xdr:row>
      <xdr:rowOff>104502</xdr:rowOff>
    </xdr:from>
    <xdr:to>
      <xdr:col>6</xdr:col>
      <xdr:colOff>279763</xdr:colOff>
      <xdr:row>10</xdr:row>
      <xdr:rowOff>76200</xdr:rowOff>
    </xdr:to>
    <xdr:cxnSp macro="">
      <xdr:nvCxnSpPr>
        <xdr:cNvPr id="8" name="Straight Arrow Connector 7"/>
        <xdr:cNvCxnSpPr/>
      </xdr:nvCxnSpPr>
      <xdr:spPr>
        <a:xfrm flipH="1">
          <a:off x="5532120" y="1651362"/>
          <a:ext cx="653143" cy="63463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579120</xdr:colOff>
      <xdr:row>7</xdr:row>
      <xdr:rowOff>104502</xdr:rowOff>
    </xdr:from>
    <xdr:to>
      <xdr:col>6</xdr:col>
      <xdr:colOff>272143</xdr:colOff>
      <xdr:row>11</xdr:row>
      <xdr:rowOff>45720</xdr:rowOff>
    </xdr:to>
    <xdr:cxnSp macro="">
      <xdr:nvCxnSpPr>
        <xdr:cNvPr id="11" name="Straight Arrow Connector 10"/>
        <xdr:cNvCxnSpPr>
          <a:stCxn id="5" idx="1"/>
        </xdr:cNvCxnSpPr>
      </xdr:nvCxnSpPr>
      <xdr:spPr>
        <a:xfrm flipH="1">
          <a:off x="4808220" y="1651362"/>
          <a:ext cx="1369423" cy="82513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17" sqref="G17"/>
    </sheetView>
  </sheetViews>
  <sheetFormatPr defaultRowHeight="14.4" x14ac:dyDescent="0.3"/>
  <cols>
    <col min="1" max="1" width="25" customWidth="1"/>
    <col min="2" max="6" width="12.21875" customWidth="1"/>
  </cols>
  <sheetData>
    <row r="1" spans="1:7" ht="17.399999999999999" customHeight="1" thickBot="1" x14ac:dyDescent="0.35">
      <c r="A1" s="1" t="s">
        <v>0</v>
      </c>
      <c r="B1" s="2"/>
      <c r="C1" s="2"/>
      <c r="D1" s="2"/>
      <c r="E1" s="2"/>
      <c r="F1" s="3"/>
    </row>
    <row r="2" spans="1:7" ht="17.399999999999999" customHeight="1" thickBot="1" x14ac:dyDescent="0.35">
      <c r="A2" s="4" t="s">
        <v>1</v>
      </c>
      <c r="B2" s="5">
        <v>0.08</v>
      </c>
      <c r="C2" s="6"/>
      <c r="D2" s="6"/>
      <c r="E2" s="6"/>
      <c r="F2" s="7"/>
    </row>
    <row r="3" spans="1:7" ht="17.399999999999999" customHeight="1" thickBot="1" x14ac:dyDescent="0.35">
      <c r="A3" s="8" t="s">
        <v>2</v>
      </c>
      <c r="B3" s="9">
        <f>1/(1+$B$2)^B4</f>
        <v>1</v>
      </c>
      <c r="C3" s="9">
        <f>1/(1+$B$2)^C4</f>
        <v>0.92592592592592582</v>
      </c>
      <c r="D3" s="9">
        <f t="shared" ref="D3:E3" si="0">1/(1+$B$2)^D4</f>
        <v>0.85733882030178321</v>
      </c>
      <c r="E3" s="9">
        <f t="shared" si="0"/>
        <v>0.79383224102016958</v>
      </c>
      <c r="F3" s="10"/>
    </row>
    <row r="4" spans="1:7" ht="17.399999999999999" customHeight="1" x14ac:dyDescent="0.3">
      <c r="A4" s="11" t="s">
        <v>3</v>
      </c>
      <c r="B4" s="12">
        <v>0</v>
      </c>
      <c r="C4" s="12">
        <v>1</v>
      </c>
      <c r="D4" s="12">
        <v>2</v>
      </c>
      <c r="E4" s="12">
        <v>3</v>
      </c>
      <c r="F4" s="13" t="s">
        <v>4</v>
      </c>
    </row>
    <row r="5" spans="1:7" ht="17.399999999999999" customHeight="1" x14ac:dyDescent="0.3">
      <c r="A5" s="14" t="s">
        <v>5</v>
      </c>
      <c r="B5" s="15">
        <v>0</v>
      </c>
      <c r="C5" s="15">
        <v>200000</v>
      </c>
      <c r="D5" s="15">
        <v>200000</v>
      </c>
      <c r="E5" s="15">
        <v>200000</v>
      </c>
      <c r="F5" s="16">
        <f>SUM(B5:E5)</f>
        <v>600000</v>
      </c>
    </row>
    <row r="6" spans="1:7" ht="17.399999999999999" customHeight="1" x14ac:dyDescent="0.3">
      <c r="A6" s="14" t="s">
        <v>6</v>
      </c>
      <c r="B6" s="15">
        <f>B5*B3</f>
        <v>0</v>
      </c>
      <c r="C6" s="15">
        <f t="shared" ref="C6:E6" si="1">C5*C3</f>
        <v>185185.18518518517</v>
      </c>
      <c r="D6" s="15">
        <f t="shared" si="1"/>
        <v>171467.76406035665</v>
      </c>
      <c r="E6" s="15">
        <f t="shared" si="1"/>
        <v>158766.44820403392</v>
      </c>
      <c r="F6" s="16">
        <f>SUM(B6:E6)</f>
        <v>515419.39744957571</v>
      </c>
    </row>
    <row r="7" spans="1:7" ht="17.399999999999999" customHeight="1" x14ac:dyDescent="0.3">
      <c r="A7" s="14"/>
      <c r="B7" s="15"/>
      <c r="C7" s="15"/>
      <c r="D7" s="15"/>
      <c r="E7" s="15"/>
      <c r="F7" s="16"/>
    </row>
    <row r="8" spans="1:7" ht="17.399999999999999" customHeight="1" x14ac:dyDescent="0.3">
      <c r="A8" s="14" t="s">
        <v>7</v>
      </c>
      <c r="B8" s="15">
        <v>140000</v>
      </c>
      <c r="C8" s="15">
        <v>40000</v>
      </c>
      <c r="D8" s="15">
        <v>40000</v>
      </c>
      <c r="E8" s="15">
        <v>40000</v>
      </c>
      <c r="F8" s="16">
        <f>SUM(B8:E8)</f>
        <v>260000</v>
      </c>
    </row>
    <row r="9" spans="1:7" ht="17.399999999999999" customHeight="1" x14ac:dyDescent="0.3">
      <c r="A9" s="14" t="s">
        <v>8</v>
      </c>
      <c r="B9" s="15">
        <f>B3*B8</f>
        <v>140000</v>
      </c>
      <c r="C9" s="15">
        <f>C3*C8</f>
        <v>37037.037037037029</v>
      </c>
      <c r="D9" s="15">
        <f t="shared" ref="C9:E9" si="2">D3*D8</f>
        <v>34293.552812071328</v>
      </c>
      <c r="E9" s="15">
        <f t="shared" si="2"/>
        <v>31753.289640806783</v>
      </c>
      <c r="F9" s="16">
        <f>SUM(B9:E9)</f>
        <v>243083.87948991515</v>
      </c>
      <c r="G9" s="17"/>
    </row>
    <row r="10" spans="1:7" ht="17.399999999999999" customHeight="1" x14ac:dyDescent="0.3">
      <c r="A10" s="14" t="s">
        <v>9</v>
      </c>
      <c r="B10" s="15">
        <f>B5-B8</f>
        <v>-140000</v>
      </c>
      <c r="C10" s="15">
        <f t="shared" ref="C10:E11" si="3">C5-C8</f>
        <v>160000</v>
      </c>
      <c r="D10" s="15">
        <f t="shared" si="3"/>
        <v>160000</v>
      </c>
      <c r="E10" s="15">
        <f t="shared" si="3"/>
        <v>160000</v>
      </c>
      <c r="F10" s="16">
        <f>SUM(B10:E10)</f>
        <v>340000</v>
      </c>
    </row>
    <row r="11" spans="1:7" ht="17.399999999999999" customHeight="1" x14ac:dyDescent="0.3">
      <c r="A11" s="14" t="s">
        <v>10</v>
      </c>
      <c r="B11" s="15">
        <f>B6-B9</f>
        <v>-140000</v>
      </c>
      <c r="C11" s="15">
        <f t="shared" si="3"/>
        <v>148148.14814814815</v>
      </c>
      <c r="D11" s="15">
        <f t="shared" si="3"/>
        <v>137174.21124828531</v>
      </c>
      <c r="E11" s="15">
        <f t="shared" si="3"/>
        <v>127013.15856322713</v>
      </c>
      <c r="F11" s="18">
        <f>SUM(B11:E11)</f>
        <v>272335.51795966062</v>
      </c>
    </row>
    <row r="12" spans="1:7" ht="17.399999999999999" customHeight="1" thickBot="1" x14ac:dyDescent="0.35">
      <c r="A12" s="14" t="s">
        <v>11</v>
      </c>
      <c r="B12" s="15">
        <f>B11</f>
        <v>-140000</v>
      </c>
      <c r="C12" s="15">
        <f>B12+C11</f>
        <v>8148.148148148146</v>
      </c>
      <c r="D12" s="15">
        <f t="shared" ref="D12:E12" si="4">C12+D11</f>
        <v>145322.35939643346</v>
      </c>
      <c r="E12" s="19">
        <f t="shared" si="4"/>
        <v>272335.51795966062</v>
      </c>
      <c r="F12" s="16"/>
    </row>
    <row r="13" spans="1:7" ht="17.399999999999999" customHeight="1" x14ac:dyDescent="0.3">
      <c r="A13" s="4" t="s">
        <v>12</v>
      </c>
      <c r="B13" s="20">
        <f>NPV(B2,C10:E10)+B10</f>
        <v>272335.51795966056</v>
      </c>
      <c r="C13" s="6"/>
      <c r="D13" s="6"/>
      <c r="E13" s="6"/>
      <c r="F13" s="7"/>
    </row>
    <row r="14" spans="1:7" ht="17.399999999999999" customHeight="1" thickBot="1" x14ac:dyDescent="0.35">
      <c r="A14" s="21" t="s">
        <v>13</v>
      </c>
      <c r="B14" s="22">
        <f>B13/F9</f>
        <v>1.1203355752389947</v>
      </c>
    </row>
    <row r="15" spans="1:7" ht="17.399999999999999" customHeight="1" x14ac:dyDescent="0.3">
      <c r="A15" s="24"/>
      <c r="B15" t="s">
        <v>14</v>
      </c>
      <c r="C15" s="23"/>
      <c r="D15" s="23"/>
      <c r="E15" s="23"/>
    </row>
    <row r="16" spans="1:7" x14ac:dyDescent="0.3">
      <c r="B16" t="s">
        <v>15</v>
      </c>
      <c r="C16" s="24"/>
      <c r="D16" s="24"/>
      <c r="E16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 Lim</dc:creator>
  <cp:lastModifiedBy>Poh Lim</cp:lastModifiedBy>
  <dcterms:created xsi:type="dcterms:W3CDTF">2016-10-04T22:56:33Z</dcterms:created>
  <dcterms:modified xsi:type="dcterms:W3CDTF">2016-10-04T23:04:38Z</dcterms:modified>
</cp:coreProperties>
</file>