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배포실습파일\"/>
    </mc:Choice>
  </mc:AlternateContent>
  <xr:revisionPtr revIDLastSave="0" documentId="13_ncr:1_{8F0CDBCA-93C0-4762-80CB-DBB3372C6875}" xr6:coauthVersionLast="47" xr6:coauthVersionMax="47" xr10:uidLastSave="{00000000-0000-0000-0000-000000000000}"/>
  <bookViews>
    <workbookView xWindow="19080" yWindow="-120" windowWidth="19440" windowHeight="12240" activeTab="1" xr2:uid="{B1533264-EC6B-406B-96FB-3466D88CDFDA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5" i="2" l="1" a="1"/>
  <c r="T15" i="2" s="1"/>
  <c r="S15" i="2" a="1"/>
  <c r="S15" i="2" s="1"/>
  <c r="T14" i="2" a="1"/>
  <c r="T14" i="2" s="1"/>
  <c r="S14" i="2" a="1"/>
  <c r="S14" i="2" s="1"/>
  <c r="E37" i="1" a="1"/>
  <c r="E37" i="1" s="1"/>
  <c r="E38" i="1" a="1"/>
  <c r="E38" i="1" s="1"/>
  <c r="E36" i="1" a="1"/>
  <c r="E36" i="1" s="1"/>
  <c r="D37" i="1" a="1"/>
  <c r="D37" i="1" s="1"/>
  <c r="D38" i="1" a="1"/>
  <c r="D38" i="1" s="1"/>
  <c r="D36" i="1" a="1"/>
  <c r="D36" i="1" s="1"/>
  <c r="C37" i="1" a="1"/>
  <c r="C37" i="1" s="1"/>
  <c r="C38" i="1" a="1"/>
  <c r="C38" i="1" s="1"/>
  <c r="C36" i="1" a="1"/>
  <c r="C36" i="1" s="1"/>
  <c r="E31" i="1" a="1"/>
  <c r="E31" i="1" s="1"/>
  <c r="E32" i="1" a="1"/>
  <c r="E32" i="1" s="1"/>
  <c r="E30" i="1" a="1"/>
  <c r="E30" i="1" s="1"/>
  <c r="D31" i="1" a="1"/>
  <c r="D31" i="1" s="1"/>
  <c r="D32" i="1" a="1"/>
  <c r="D32" i="1" s="1"/>
  <c r="D30" i="1" a="1"/>
  <c r="D30" i="1" s="1"/>
  <c r="C31" i="1" a="1"/>
  <c r="C31" i="1" s="1"/>
  <c r="C32" i="1" a="1"/>
  <c r="C32" i="1" s="1"/>
  <c r="C30" i="1" a="1"/>
  <c r="C30" i="1" s="1"/>
  <c r="G15" i="1" a="1"/>
  <c r="G15" i="1" s="1"/>
  <c r="H15" i="1" a="1"/>
  <c r="H15" i="1" s="1"/>
  <c r="G16" i="1" a="1"/>
  <c r="G16" i="1" s="1"/>
  <c r="H16" i="1" a="1"/>
  <c r="H16" i="1" s="1"/>
  <c r="H14" i="1" a="1"/>
  <c r="H14" i="1" s="1"/>
  <c r="G14" i="1" a="1"/>
  <c r="G14" i="1" s="1"/>
  <c r="E15" i="1" a="1"/>
  <c r="E15" i="1" s="1"/>
  <c r="E16" i="1" a="1"/>
  <c r="E16" i="1" s="1"/>
  <c r="E14" i="1" a="1"/>
  <c r="E14" i="1" s="1"/>
  <c r="D15" i="1" a="1"/>
  <c r="D15" i="1" s="1"/>
  <c r="D16" i="1" a="1"/>
  <c r="D16" i="1" s="1"/>
  <c r="D14" i="1" a="1"/>
  <c r="D14" i="1" s="1"/>
  <c r="C15" i="1" a="1"/>
  <c r="C15" i="1" s="1"/>
  <c r="C16" i="1" a="1"/>
  <c r="C16" i="1" s="1"/>
  <c r="C14" i="1" a="1"/>
  <c r="C14" i="1" s="1"/>
  <c r="T15" i="1" l="1" a="1"/>
  <c r="T15" i="1" s="1"/>
  <c r="S15" i="1" a="1"/>
  <c r="S15" i="1" s="1"/>
  <c r="T14" i="1" a="1"/>
  <c r="T14" i="1" s="1"/>
  <c r="S14" i="1" a="1"/>
  <c r="S14" i="1" s="1"/>
</calcChain>
</file>

<file path=xl/sharedStrings.xml><?xml version="1.0" encoding="utf-8"?>
<sst xmlns="http://schemas.openxmlformats.org/spreadsheetml/2006/main" count="372" uniqueCount="129">
  <si>
    <t>[표1]</t>
    <phoneticPr fontId="2" type="noConversion"/>
  </si>
  <si>
    <t>사원명</t>
    <phoneticPr fontId="2" type="noConversion"/>
  </si>
  <si>
    <t>직책</t>
    <phoneticPr fontId="2" type="noConversion"/>
  </si>
  <si>
    <t>부서명</t>
  </si>
  <si>
    <t>성별</t>
  </si>
  <si>
    <t>사원코드</t>
    <phoneticPr fontId="2" type="noConversion"/>
  </si>
  <si>
    <t>지점</t>
    <phoneticPr fontId="2" type="noConversion"/>
  </si>
  <si>
    <t>[표3]</t>
    <phoneticPr fontId="2" type="noConversion"/>
  </si>
  <si>
    <t>강의사이트</t>
    <phoneticPr fontId="2" type="noConversion"/>
  </si>
  <si>
    <t>강의과목</t>
    <phoneticPr fontId="2" type="noConversion"/>
  </si>
  <si>
    <t>담당교수</t>
    <phoneticPr fontId="2" type="noConversion"/>
  </si>
  <si>
    <t>강의실</t>
    <phoneticPr fontId="2" type="noConversion"/>
  </si>
  <si>
    <t>수강료</t>
    <phoneticPr fontId="2" type="noConversion"/>
  </si>
  <si>
    <t>강의시간</t>
    <phoneticPr fontId="2" type="noConversion"/>
  </si>
  <si>
    <t>[표5]</t>
    <phoneticPr fontId="2" type="noConversion"/>
  </si>
  <si>
    <t>지도학생</t>
    <phoneticPr fontId="2" type="noConversion"/>
  </si>
  <si>
    <t>학과</t>
    <phoneticPr fontId="2" type="noConversion"/>
  </si>
  <si>
    <t>장학금코드</t>
    <phoneticPr fontId="2" type="noConversion"/>
  </si>
  <si>
    <t>금액</t>
    <phoneticPr fontId="2" type="noConversion"/>
  </si>
  <si>
    <t>부장</t>
    <phoneticPr fontId="2" type="noConversion"/>
  </si>
  <si>
    <t>영업부</t>
    <phoneticPr fontId="2" type="noConversion"/>
  </si>
  <si>
    <t>여</t>
    <phoneticPr fontId="2" type="noConversion"/>
  </si>
  <si>
    <t>서울</t>
    <phoneticPr fontId="2" type="noConversion"/>
  </si>
  <si>
    <t>정여진</t>
    <phoneticPr fontId="2" type="noConversion"/>
  </si>
  <si>
    <t>이영실</t>
    <phoneticPr fontId="2" type="noConversion"/>
  </si>
  <si>
    <t>컴퓨터공학</t>
    <phoneticPr fontId="2" type="noConversion"/>
  </si>
  <si>
    <t>AA-1</t>
    <phoneticPr fontId="2" type="noConversion"/>
  </si>
  <si>
    <t>과장</t>
    <phoneticPr fontId="2" type="noConversion"/>
  </si>
  <si>
    <t>총무부</t>
    <phoneticPr fontId="2" type="noConversion"/>
  </si>
  <si>
    <t>kor-04-25</t>
    <phoneticPr fontId="2" type="noConversion"/>
  </si>
  <si>
    <t>부산</t>
    <phoneticPr fontId="2" type="noConversion"/>
  </si>
  <si>
    <t>고현숙</t>
    <phoneticPr fontId="2" type="noConversion"/>
  </si>
  <si>
    <t>가형찬</t>
    <phoneticPr fontId="2" type="noConversion"/>
  </si>
  <si>
    <t>정보보안</t>
    <phoneticPr fontId="2" type="noConversion"/>
  </si>
  <si>
    <t>BB-3</t>
    <phoneticPr fontId="2" type="noConversion"/>
  </si>
  <si>
    <t>관리부</t>
    <phoneticPr fontId="2" type="noConversion"/>
  </si>
  <si>
    <t>남</t>
  </si>
  <si>
    <t>kor-08-08</t>
    <phoneticPr fontId="2" type="noConversion"/>
  </si>
  <si>
    <t>대구</t>
    <phoneticPr fontId="2" type="noConversion"/>
  </si>
  <si>
    <t>날개</t>
    <phoneticPr fontId="2" type="noConversion"/>
  </si>
  <si>
    <t>권순범</t>
    <phoneticPr fontId="2" type="noConversion"/>
  </si>
  <si>
    <t>박재은</t>
    <phoneticPr fontId="2" type="noConversion"/>
  </si>
  <si>
    <t>AA-3</t>
    <phoneticPr fontId="2" type="noConversion"/>
  </si>
  <si>
    <t>대리</t>
    <phoneticPr fontId="2" type="noConversion"/>
  </si>
  <si>
    <t>경영부</t>
    <phoneticPr fontId="2" type="noConversion"/>
  </si>
  <si>
    <t>여</t>
  </si>
  <si>
    <t>kor-07-21</t>
    <phoneticPr fontId="2" type="noConversion"/>
  </si>
  <si>
    <t>대전</t>
    <phoneticPr fontId="2" type="noConversion"/>
  </si>
  <si>
    <t>국민</t>
    <phoneticPr fontId="2" type="noConversion"/>
  </si>
  <si>
    <t>인공지능</t>
    <phoneticPr fontId="2" type="noConversion"/>
  </si>
  <si>
    <t>김경애</t>
    <phoneticPr fontId="2" type="noConversion"/>
  </si>
  <si>
    <t>이호민</t>
    <phoneticPr fontId="2" type="noConversion"/>
  </si>
  <si>
    <t>BB-1</t>
    <phoneticPr fontId="2" type="noConversion"/>
  </si>
  <si>
    <t>kor-09-01</t>
    <phoneticPr fontId="2" type="noConversion"/>
  </si>
  <si>
    <t>광주</t>
    <phoneticPr fontId="2" type="noConversion"/>
  </si>
  <si>
    <t>김도현</t>
    <phoneticPr fontId="2" type="noConversion"/>
  </si>
  <si>
    <t>최민기</t>
    <phoneticPr fontId="2" type="noConversion"/>
  </si>
  <si>
    <t>연구부</t>
    <phoneticPr fontId="2" type="noConversion"/>
  </si>
  <si>
    <t>세종</t>
    <phoneticPr fontId="2" type="noConversion"/>
  </si>
  <si>
    <t>김보영</t>
    <phoneticPr fontId="2" type="noConversion"/>
  </si>
  <si>
    <t>방수현</t>
    <phoneticPr fontId="2" type="noConversion"/>
  </si>
  <si>
    <t>개발부</t>
    <phoneticPr fontId="2" type="noConversion"/>
  </si>
  <si>
    <t>kor-09-02</t>
    <phoneticPr fontId="2" type="noConversion"/>
  </si>
  <si>
    <t>용인</t>
    <phoneticPr fontId="2" type="noConversion"/>
  </si>
  <si>
    <t>김용민</t>
    <phoneticPr fontId="2" type="noConversion"/>
  </si>
  <si>
    <t>차소영</t>
    <phoneticPr fontId="2" type="noConversion"/>
  </si>
  <si>
    <t>BB-2</t>
    <phoneticPr fontId="2" type="noConversion"/>
  </si>
  <si>
    <t>kor-03-02</t>
    <phoneticPr fontId="2" type="noConversion"/>
  </si>
  <si>
    <t>김종대</t>
    <phoneticPr fontId="2" type="noConversion"/>
  </si>
  <si>
    <t>이기만</t>
    <phoneticPr fontId="2" type="noConversion"/>
  </si>
  <si>
    <t>AA-2</t>
    <phoneticPr fontId="2" type="noConversion"/>
  </si>
  <si>
    <t>kor-02-10</t>
    <phoneticPr fontId="2" type="noConversion"/>
  </si>
  <si>
    <t>정재권</t>
    <phoneticPr fontId="2" type="noConversion"/>
  </si>
  <si>
    <t>정주리</t>
    <phoneticPr fontId="2" type="noConversion"/>
  </si>
  <si>
    <t>코드별 학과별 평균금액</t>
    <phoneticPr fontId="2" type="noConversion"/>
  </si>
  <si>
    <t>구분</t>
    <phoneticPr fontId="2" type="noConversion"/>
  </si>
  <si>
    <t>코드</t>
    <phoneticPr fontId="2" type="noConversion"/>
  </si>
  <si>
    <t>AA</t>
    <phoneticPr fontId="2" type="noConversion"/>
  </si>
  <si>
    <t>BB</t>
    <phoneticPr fontId="2" type="noConversion"/>
  </si>
  <si>
    <t>[표4]</t>
    <phoneticPr fontId="2" type="noConversion"/>
  </si>
  <si>
    <t>에이든</t>
    <phoneticPr fontId="2" type="noConversion"/>
  </si>
  <si>
    <t>클로이</t>
    <phoneticPr fontId="2" type="noConversion"/>
  </si>
  <si>
    <t>제이든</t>
    <phoneticPr fontId="2" type="noConversion"/>
  </si>
  <si>
    <t>앤드류</t>
    <phoneticPr fontId="2" type="noConversion"/>
  </si>
  <si>
    <t>아리아</t>
    <phoneticPr fontId="2" type="noConversion"/>
  </si>
  <si>
    <t>다니엘</t>
    <phoneticPr fontId="2" type="noConversion"/>
  </si>
  <si>
    <t>에스터</t>
    <phoneticPr fontId="2" type="noConversion"/>
  </si>
  <si>
    <t>사무엘</t>
    <phoneticPr fontId="2" type="noConversion"/>
  </si>
  <si>
    <t>아이린</t>
    <phoneticPr fontId="2" type="noConversion"/>
  </si>
  <si>
    <t>인원수</t>
    <phoneticPr fontId="2" type="noConversion"/>
  </si>
  <si>
    <t>직책별 인원수</t>
    <phoneticPr fontId="2" type="noConversion"/>
  </si>
  <si>
    <t>최대수강료</t>
    <phoneticPr fontId="2" type="noConversion"/>
  </si>
  <si>
    <t>수강료합계</t>
    <phoneticPr fontId="2" type="noConversion"/>
  </si>
  <si>
    <t>수강료평균</t>
    <phoneticPr fontId="2" type="noConversion"/>
  </si>
  <si>
    <t>a-301</t>
  </si>
  <si>
    <t>a-302</t>
  </si>
  <si>
    <t>a-303</t>
  </si>
  <si>
    <t>a-304</t>
  </si>
  <si>
    <t>a-305</t>
  </si>
  <si>
    <t>a-306</t>
  </si>
  <si>
    <t>a-307</t>
  </si>
  <si>
    <t>a-308</t>
  </si>
  <si>
    <t>a-309</t>
  </si>
  <si>
    <t>마루</t>
    <phoneticPr fontId="2" type="noConversion"/>
  </si>
  <si>
    <t>지식</t>
    <phoneticPr fontId="2" type="noConversion"/>
  </si>
  <si>
    <t>아하</t>
    <phoneticPr fontId="2" type="noConversion"/>
  </si>
  <si>
    <t>이기</t>
    <phoneticPr fontId="2" type="noConversion"/>
  </si>
  <si>
    <t>길가</t>
    <phoneticPr fontId="2" type="noConversion"/>
  </si>
  <si>
    <t>나름</t>
    <phoneticPr fontId="2" type="noConversion"/>
  </si>
  <si>
    <t>오우</t>
    <phoneticPr fontId="2" type="noConversion"/>
  </si>
  <si>
    <t>자연어처리</t>
    <phoneticPr fontId="2" type="noConversion"/>
  </si>
  <si>
    <t>데이터분석</t>
    <phoneticPr fontId="2" type="noConversion"/>
  </si>
  <si>
    <t>kor-05-09</t>
    <phoneticPr fontId="2" type="noConversion"/>
  </si>
  <si>
    <t>제주</t>
    <phoneticPr fontId="2" type="noConversion"/>
  </si>
  <si>
    <t>[표2[</t>
    <phoneticPr fontId="2" type="noConversion"/>
  </si>
  <si>
    <t>[표6]</t>
    <phoneticPr fontId="2" type="noConversion"/>
  </si>
  <si>
    <t>한가람</t>
    <phoneticPr fontId="2" type="noConversion"/>
  </si>
  <si>
    <t>한누리</t>
    <phoneticPr fontId="2" type="noConversion"/>
  </si>
  <si>
    <t>해비치</t>
    <phoneticPr fontId="2" type="noConversion"/>
  </si>
  <si>
    <t>파랑새</t>
    <phoneticPr fontId="2" type="noConversion"/>
  </si>
  <si>
    <t>푸르나</t>
    <phoneticPr fontId="2" type="noConversion"/>
  </si>
  <si>
    <t>피어나</t>
    <phoneticPr fontId="2" type="noConversion"/>
  </si>
  <si>
    <t>타고나</t>
    <phoneticPr fontId="2" type="noConversion"/>
  </si>
  <si>
    <t>튼마루</t>
    <phoneticPr fontId="2" type="noConversion"/>
  </si>
  <si>
    <t>타오름</t>
    <phoneticPr fontId="2" type="noConversion"/>
  </si>
  <si>
    <t>sum</t>
    <phoneticPr fontId="2" type="noConversion"/>
  </si>
  <si>
    <t>sum,if</t>
    <phoneticPr fontId="2" type="noConversion"/>
  </si>
  <si>
    <t>count</t>
    <phoneticPr fontId="2" type="noConversion"/>
  </si>
  <si>
    <t>강의시간이 20 이상인 과목별통계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</si>
</sst>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(* #,##0_);_(* \(#,##0\);_(* &quot;-&quot;_);_(@_)"/>
    <numFmt numFmtId="177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41" fontId="3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41" fontId="3" fillId="3" borderId="1" xfId="1" applyFont="1" applyFill="1" applyBorder="1">
      <alignment vertical="center"/>
    </xf>
    <xf numFmtId="177" fontId="0" fillId="0" borderId="0" xfId="0" applyNumberFormat="1">
      <alignment vertical="center"/>
    </xf>
    <xf numFmtId="41" fontId="3" fillId="0" borderId="0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3" fontId="3" fillId="0" borderId="0" xfId="1" applyNumberFormat="1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499E-9730-4CB4-A053-A1D393BF6D6D}">
  <dimension ref="A1:V53"/>
  <sheetViews>
    <sheetView topLeftCell="A16" workbookViewId="0">
      <selection activeCell="C26" sqref="C26"/>
    </sheetView>
  </sheetViews>
  <sheetFormatPr defaultRowHeight="16.5" x14ac:dyDescent="0.3"/>
  <cols>
    <col min="1" max="1" width="4.75" customWidth="1"/>
    <col min="2" max="2" width="12.375" customWidth="1"/>
    <col min="3" max="3" width="10.375" bestFit="1" customWidth="1"/>
    <col min="4" max="4" width="11.75" customWidth="1"/>
    <col min="5" max="5" width="12.375" bestFit="1" customWidth="1"/>
    <col min="6" max="6" width="12.875" customWidth="1"/>
    <col min="7" max="7" width="13.375" customWidth="1"/>
    <col min="8" max="8" width="10.375" customWidth="1"/>
    <col min="9" max="9" width="4.75" customWidth="1"/>
    <col min="10" max="10" width="11.125" customWidth="1"/>
    <col min="11" max="11" width="11.375" customWidth="1"/>
    <col min="12" max="12" width="10.25" customWidth="1"/>
    <col min="13" max="13" width="11.75" customWidth="1"/>
    <col min="14" max="14" width="10.375" customWidth="1"/>
    <col min="15" max="15" width="12.375" customWidth="1"/>
    <col min="16" max="17" width="4.75" customWidth="1"/>
    <col min="19" max="19" width="14" customWidth="1"/>
    <col min="20" max="20" width="11.25" customWidth="1"/>
    <col min="21" max="21" width="15.375" customWidth="1"/>
    <col min="22" max="22" width="10.875" customWidth="1"/>
  </cols>
  <sheetData>
    <row r="1" spans="1:22" x14ac:dyDescent="0.3">
      <c r="A1" t="s">
        <v>0</v>
      </c>
      <c r="B1" s="19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Q1" s="3" t="s">
        <v>14</v>
      </c>
      <c r="R1" s="1" t="s">
        <v>10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">
      <c r="B2" s="2" t="s">
        <v>116</v>
      </c>
      <c r="C2" s="2" t="s">
        <v>19</v>
      </c>
      <c r="D2" s="1" t="s">
        <v>20</v>
      </c>
      <c r="E2" s="1" t="s">
        <v>21</v>
      </c>
      <c r="F2" s="4" t="s">
        <v>112</v>
      </c>
      <c r="G2" s="1" t="s">
        <v>113</v>
      </c>
      <c r="Q2" s="3"/>
      <c r="R2" s="1" t="s">
        <v>23</v>
      </c>
      <c r="S2" s="2" t="s">
        <v>24</v>
      </c>
      <c r="T2" s="7" t="s">
        <v>25</v>
      </c>
      <c r="U2" s="7" t="s">
        <v>26</v>
      </c>
      <c r="V2" s="8">
        <v>1600000</v>
      </c>
    </row>
    <row r="3" spans="1:22" x14ac:dyDescent="0.3">
      <c r="B3" s="2" t="s">
        <v>117</v>
      </c>
      <c r="C3" s="2" t="s">
        <v>27</v>
      </c>
      <c r="D3" s="1" t="s">
        <v>28</v>
      </c>
      <c r="E3" s="1" t="s">
        <v>21</v>
      </c>
      <c r="F3" s="4" t="s">
        <v>29</v>
      </c>
      <c r="G3" s="1" t="s">
        <v>30</v>
      </c>
      <c r="Q3" s="3"/>
      <c r="R3" s="1" t="s">
        <v>31</v>
      </c>
      <c r="S3" s="2" t="s">
        <v>32</v>
      </c>
      <c r="T3" s="7" t="s">
        <v>33</v>
      </c>
      <c r="U3" s="7" t="s">
        <v>34</v>
      </c>
      <c r="V3" s="8">
        <v>500000</v>
      </c>
    </row>
    <row r="4" spans="1:22" x14ac:dyDescent="0.3">
      <c r="B4" s="2" t="s">
        <v>118</v>
      </c>
      <c r="C4" s="2" t="s">
        <v>19</v>
      </c>
      <c r="D4" s="1" t="s">
        <v>35</v>
      </c>
      <c r="E4" s="1" t="s">
        <v>36</v>
      </c>
      <c r="F4" s="4" t="s">
        <v>37</v>
      </c>
      <c r="G4" s="1" t="s">
        <v>38</v>
      </c>
      <c r="Q4" s="3"/>
      <c r="R4" s="1" t="s">
        <v>40</v>
      </c>
      <c r="S4" s="2" t="s">
        <v>41</v>
      </c>
      <c r="T4" s="7" t="s">
        <v>25</v>
      </c>
      <c r="U4" s="7" t="s">
        <v>42</v>
      </c>
      <c r="V4" s="8">
        <v>800000</v>
      </c>
    </row>
    <row r="5" spans="1:22" x14ac:dyDescent="0.3">
      <c r="B5" s="2" t="s">
        <v>119</v>
      </c>
      <c r="C5" s="2" t="s">
        <v>43</v>
      </c>
      <c r="D5" s="1" t="s">
        <v>44</v>
      </c>
      <c r="E5" s="1" t="s">
        <v>45</v>
      </c>
      <c r="F5" s="4" t="s">
        <v>46</v>
      </c>
      <c r="G5" s="1" t="s">
        <v>47</v>
      </c>
      <c r="Q5" s="3"/>
      <c r="R5" s="1" t="s">
        <v>50</v>
      </c>
      <c r="S5" s="2" t="s">
        <v>51</v>
      </c>
      <c r="T5" s="7" t="s">
        <v>33</v>
      </c>
      <c r="U5" s="7" t="s">
        <v>52</v>
      </c>
      <c r="V5" s="8">
        <v>1500000</v>
      </c>
    </row>
    <row r="6" spans="1:22" x14ac:dyDescent="0.3">
      <c r="B6" s="2" t="s">
        <v>120</v>
      </c>
      <c r="C6" s="2" t="s">
        <v>27</v>
      </c>
      <c r="D6" s="1" t="s">
        <v>28</v>
      </c>
      <c r="E6" s="1" t="s">
        <v>21</v>
      </c>
      <c r="F6" s="4" t="s">
        <v>53</v>
      </c>
      <c r="G6" s="1" t="s">
        <v>54</v>
      </c>
      <c r="Q6" s="3"/>
      <c r="R6" s="1" t="s">
        <v>55</v>
      </c>
      <c r="S6" s="2" t="s">
        <v>56</v>
      </c>
      <c r="T6" s="7" t="s">
        <v>25</v>
      </c>
      <c r="U6" s="7" t="s">
        <v>34</v>
      </c>
      <c r="V6" s="8">
        <v>500000</v>
      </c>
    </row>
    <row r="7" spans="1:22" x14ac:dyDescent="0.3">
      <c r="B7" s="2" t="s">
        <v>121</v>
      </c>
      <c r="C7" s="2" t="s">
        <v>27</v>
      </c>
      <c r="D7" s="1" t="s">
        <v>57</v>
      </c>
      <c r="E7" s="1" t="s">
        <v>45</v>
      </c>
      <c r="F7" s="4" t="s">
        <v>53</v>
      </c>
      <c r="G7" s="1" t="s">
        <v>58</v>
      </c>
      <c r="Q7" s="3"/>
      <c r="R7" s="1" t="s">
        <v>59</v>
      </c>
      <c r="S7" s="2" t="s">
        <v>60</v>
      </c>
      <c r="T7" s="7" t="s">
        <v>33</v>
      </c>
      <c r="U7" s="7" t="s">
        <v>26</v>
      </c>
      <c r="V7" s="8">
        <v>1600000</v>
      </c>
    </row>
    <row r="8" spans="1:22" x14ac:dyDescent="0.3">
      <c r="B8" s="2" t="s">
        <v>122</v>
      </c>
      <c r="C8" s="2" t="s">
        <v>19</v>
      </c>
      <c r="D8" s="1" t="s">
        <v>61</v>
      </c>
      <c r="E8" s="1" t="s">
        <v>36</v>
      </c>
      <c r="F8" s="4" t="s">
        <v>62</v>
      </c>
      <c r="G8" s="1" t="s">
        <v>63</v>
      </c>
      <c r="Q8" s="3"/>
      <c r="R8" s="1" t="s">
        <v>64</v>
      </c>
      <c r="S8" s="2" t="s">
        <v>65</v>
      </c>
      <c r="T8" s="7" t="s">
        <v>25</v>
      </c>
      <c r="U8" s="7" t="s">
        <v>66</v>
      </c>
      <c r="V8" s="8">
        <v>1000000</v>
      </c>
    </row>
    <row r="9" spans="1:22" x14ac:dyDescent="0.3">
      <c r="B9" s="2" t="s">
        <v>123</v>
      </c>
      <c r="C9" s="2" t="s">
        <v>19</v>
      </c>
      <c r="D9" s="1" t="s">
        <v>20</v>
      </c>
      <c r="E9" s="1" t="s">
        <v>45</v>
      </c>
      <c r="F9" s="4" t="s">
        <v>67</v>
      </c>
      <c r="G9" s="1" t="s">
        <v>22</v>
      </c>
      <c r="Q9" s="3"/>
      <c r="R9" s="1" t="s">
        <v>68</v>
      </c>
      <c r="S9" s="1" t="s">
        <v>69</v>
      </c>
      <c r="T9" s="7" t="s">
        <v>33</v>
      </c>
      <c r="U9" s="7" t="s">
        <v>70</v>
      </c>
      <c r="V9" s="8">
        <v>1200000</v>
      </c>
    </row>
    <row r="10" spans="1:22" x14ac:dyDescent="0.3">
      <c r="B10" s="2" t="s">
        <v>124</v>
      </c>
      <c r="C10" s="2" t="s">
        <v>27</v>
      </c>
      <c r="D10" s="1" t="s">
        <v>35</v>
      </c>
      <c r="E10" s="1" t="s">
        <v>36</v>
      </c>
      <c r="F10" s="4" t="s">
        <v>71</v>
      </c>
      <c r="G10" s="1" t="s">
        <v>30</v>
      </c>
      <c r="Q10" s="3"/>
      <c r="R10" s="1" t="s">
        <v>72</v>
      </c>
      <c r="S10" s="1" t="s">
        <v>73</v>
      </c>
      <c r="T10" s="7" t="s">
        <v>33</v>
      </c>
      <c r="U10" s="7" t="s">
        <v>66</v>
      </c>
      <c r="V10" s="8">
        <v>1000000</v>
      </c>
    </row>
    <row r="12" spans="1:22" ht="16.5" customHeight="1" x14ac:dyDescent="0.3">
      <c r="A12" t="s">
        <v>114</v>
      </c>
      <c r="B12" t="s">
        <v>90</v>
      </c>
      <c r="C12" s="24" t="s">
        <v>125</v>
      </c>
      <c r="D12" s="25" t="s">
        <v>126</v>
      </c>
      <c r="E12" s="25" t="s">
        <v>127</v>
      </c>
      <c r="F12" s="9" t="s">
        <v>7</v>
      </c>
      <c r="G12" s="10"/>
      <c r="H12" s="9"/>
      <c r="R12" s="3" t="s">
        <v>74</v>
      </c>
      <c r="S12" s="12"/>
      <c r="T12" s="12"/>
    </row>
    <row r="13" spans="1:22" x14ac:dyDescent="0.3">
      <c r="B13" s="20" t="s">
        <v>75</v>
      </c>
      <c r="C13" s="20" t="s">
        <v>89</v>
      </c>
      <c r="F13" s="20" t="s">
        <v>75</v>
      </c>
      <c r="G13" s="20" t="s">
        <v>36</v>
      </c>
      <c r="H13" s="20" t="s">
        <v>45</v>
      </c>
      <c r="R13" s="1" t="s">
        <v>76</v>
      </c>
      <c r="S13" s="13" t="s">
        <v>33</v>
      </c>
      <c r="T13" s="13" t="s">
        <v>25</v>
      </c>
    </row>
    <row r="14" spans="1:22" x14ac:dyDescent="0.3">
      <c r="B14" s="13" t="s">
        <v>19</v>
      </c>
      <c r="C14" s="2">
        <f t="array" ref="C14">SUM(($C$2:$C$10=$B14)*1)</f>
        <v>4</v>
      </c>
      <c r="D14">
        <f t="array" ref="D14">SUM(IF($C$2:$C$10=$B14,1))</f>
        <v>4</v>
      </c>
      <c r="E14">
        <f t="array" ref="E14">COUNT(IF($C$2:$C$10=$B14,1))</f>
        <v>4</v>
      </c>
      <c r="F14" s="13" t="s">
        <v>19</v>
      </c>
      <c r="G14" s="2">
        <f t="array" ref="G14">SUM(($C$2:$C$10=$F14)*($E$2:$E$10=G$13))</f>
        <v>2</v>
      </c>
      <c r="H14" s="2">
        <f t="array" ref="H14">SUM(($C$2:$C$10=$F14)*($E$2:$E$10=H$13))</f>
        <v>2</v>
      </c>
      <c r="R14" s="1" t="s">
        <v>77</v>
      </c>
      <c r="S14" s="14">
        <f t="array" ref="S14">AVERAGE(IF((LEFT($U$2:$U$10,2)=$R14)*($T$2:$T$10=S$13),$V$2:$V$10))</f>
        <v>1400000</v>
      </c>
      <c r="T14" s="14">
        <f t="array" ref="T14">AVERAGE(IF((LEFT($U$2:$U$10,2)=$R14)*($T$2:$T$10=T$13),$V$2:$V$10))</f>
        <v>1200000</v>
      </c>
      <c r="V14" s="15"/>
    </row>
    <row r="15" spans="1:22" x14ac:dyDescent="0.3">
      <c r="B15" s="13" t="s">
        <v>27</v>
      </c>
      <c r="C15" s="2">
        <f t="array" ref="C15">SUM(($C$2:$C$10=$B15)*1)</f>
        <v>4</v>
      </c>
      <c r="D15">
        <f t="array" ref="D15">SUM(IF($C$2:$C$10=$B15,1))</f>
        <v>4</v>
      </c>
      <c r="E15">
        <f t="array" ref="E15">COUNT(IF($C$2:$C$10=$B15,1))</f>
        <v>4</v>
      </c>
      <c r="F15" s="13" t="s">
        <v>27</v>
      </c>
      <c r="G15" s="2">
        <f t="array" ref="G15">SUM(($C$2:$C$10=$F15)*($E$2:$E$10=G$13))</f>
        <v>1</v>
      </c>
      <c r="H15" s="2">
        <f t="array" ref="H15">SUM(($C$2:$C$10=$F15)*($E$2:$E$10=H$13))</f>
        <v>3</v>
      </c>
      <c r="R15" s="1" t="s">
        <v>78</v>
      </c>
      <c r="S15" s="14">
        <f t="array" ref="S15">AVERAGE(IF((LEFT($U$2:$U$10,2)=$R15)*($T$2:$T$10=S$13),$V$2:$V$10))</f>
        <v>1000000</v>
      </c>
      <c r="T15" s="14">
        <f t="array" ref="T15">AVERAGE(IF((LEFT($U$2:$U$10,2)=$R15)*($T$2:$T$10=T$13),$V$2:$V$10))</f>
        <v>750000</v>
      </c>
    </row>
    <row r="16" spans="1:22" x14ac:dyDescent="0.3">
      <c r="B16" s="13" t="s">
        <v>43</v>
      </c>
      <c r="C16" s="2">
        <f t="array" ref="C16">SUM(($C$2:$C$10=$B16)*1)</f>
        <v>1</v>
      </c>
      <c r="D16">
        <f t="array" ref="D16">SUM(IF($C$2:$C$10=$B16,1))</f>
        <v>1</v>
      </c>
      <c r="E16">
        <f t="array" ref="E16">COUNT(IF($C$2:$C$10=$B16,1))</f>
        <v>1</v>
      </c>
      <c r="F16" s="13" t="s">
        <v>43</v>
      </c>
      <c r="G16" s="2">
        <f t="array" ref="G16">SUM(($C$2:$C$10=$F16)*($E$2:$E$10=G$13))</f>
        <v>0</v>
      </c>
      <c r="H16" s="2">
        <f t="array" ref="H16">SUM(($C$2:$C$10=$F16)*($E$2:$E$10=H$13))</f>
        <v>1</v>
      </c>
    </row>
    <row r="17" spans="1:8" x14ac:dyDescent="0.3">
      <c r="E17" s="9"/>
      <c r="F17" s="10"/>
      <c r="G17" s="9"/>
      <c r="H17" s="3"/>
    </row>
    <row r="18" spans="1:8" x14ac:dyDescent="0.3">
      <c r="A18" s="3" t="s">
        <v>79</v>
      </c>
      <c r="B18" s="19" t="s">
        <v>8</v>
      </c>
      <c r="C18" s="19" t="s">
        <v>9</v>
      </c>
      <c r="D18" s="19" t="s">
        <v>10</v>
      </c>
      <c r="E18" s="19" t="s">
        <v>11</v>
      </c>
      <c r="F18" s="19" t="s">
        <v>12</v>
      </c>
      <c r="G18" s="19" t="s">
        <v>13</v>
      </c>
    </row>
    <row r="19" spans="1:8" x14ac:dyDescent="0.3">
      <c r="A19" s="3"/>
      <c r="B19" s="1" t="s">
        <v>103</v>
      </c>
      <c r="C19" s="1" t="s">
        <v>111</v>
      </c>
      <c r="D19" s="2" t="s">
        <v>80</v>
      </c>
      <c r="E19" s="4" t="s">
        <v>94</v>
      </c>
      <c r="F19" s="5">
        <v>40000</v>
      </c>
      <c r="G19" s="6">
        <v>20</v>
      </c>
    </row>
    <row r="20" spans="1:8" x14ac:dyDescent="0.3">
      <c r="A20" s="3"/>
      <c r="B20" s="1" t="s">
        <v>104</v>
      </c>
      <c r="C20" s="1" t="s">
        <v>110</v>
      </c>
      <c r="D20" s="2" t="s">
        <v>81</v>
      </c>
      <c r="E20" s="4" t="s">
        <v>95</v>
      </c>
      <c r="F20" s="5">
        <v>35000</v>
      </c>
      <c r="G20" s="6">
        <v>15</v>
      </c>
    </row>
    <row r="21" spans="1:8" x14ac:dyDescent="0.3">
      <c r="A21" s="3"/>
      <c r="B21" s="1" t="s">
        <v>39</v>
      </c>
      <c r="C21" s="1" t="s">
        <v>111</v>
      </c>
      <c r="D21" s="2" t="s">
        <v>82</v>
      </c>
      <c r="E21" s="4" t="s">
        <v>96</v>
      </c>
      <c r="F21" s="5">
        <v>50000</v>
      </c>
      <c r="G21" s="6">
        <v>25</v>
      </c>
    </row>
    <row r="22" spans="1:8" x14ac:dyDescent="0.3">
      <c r="B22" s="1" t="s">
        <v>48</v>
      </c>
      <c r="C22" s="1" t="s">
        <v>49</v>
      </c>
      <c r="D22" s="2" t="s">
        <v>83</v>
      </c>
      <c r="E22" s="4" t="s">
        <v>97</v>
      </c>
      <c r="F22" s="5">
        <v>35000</v>
      </c>
      <c r="G22" s="6">
        <v>15</v>
      </c>
    </row>
    <row r="23" spans="1:8" x14ac:dyDescent="0.3">
      <c r="B23" s="1" t="s">
        <v>105</v>
      </c>
      <c r="C23" s="1" t="s">
        <v>110</v>
      </c>
      <c r="D23" s="2" t="s">
        <v>84</v>
      </c>
      <c r="E23" s="4" t="s">
        <v>98</v>
      </c>
      <c r="F23" s="5">
        <v>60000</v>
      </c>
      <c r="G23" s="6">
        <v>20</v>
      </c>
    </row>
    <row r="24" spans="1:8" x14ac:dyDescent="0.3">
      <c r="B24" s="1" t="s">
        <v>106</v>
      </c>
      <c r="C24" s="1" t="s">
        <v>111</v>
      </c>
      <c r="D24" s="2" t="s">
        <v>85</v>
      </c>
      <c r="E24" s="4" t="s">
        <v>99</v>
      </c>
      <c r="F24" s="5">
        <v>35000</v>
      </c>
      <c r="G24" s="6">
        <v>30</v>
      </c>
    </row>
    <row r="25" spans="1:8" x14ac:dyDescent="0.3">
      <c r="B25" s="1" t="s">
        <v>107</v>
      </c>
      <c r="C25" s="1" t="s">
        <v>49</v>
      </c>
      <c r="D25" s="2" t="s">
        <v>86</v>
      </c>
      <c r="E25" s="4" t="s">
        <v>100</v>
      </c>
      <c r="F25" s="5">
        <v>50000</v>
      </c>
      <c r="G25" s="6">
        <v>25</v>
      </c>
    </row>
    <row r="26" spans="1:8" x14ac:dyDescent="0.3">
      <c r="B26" s="1" t="s">
        <v>108</v>
      </c>
      <c r="C26" s="1" t="s">
        <v>110</v>
      </c>
      <c r="D26" s="2" t="s">
        <v>87</v>
      </c>
      <c r="E26" s="4" t="s">
        <v>101</v>
      </c>
      <c r="F26" s="5">
        <v>20000</v>
      </c>
      <c r="G26" s="6">
        <v>20</v>
      </c>
    </row>
    <row r="27" spans="1:8" x14ac:dyDescent="0.3">
      <c r="B27" s="1" t="s">
        <v>109</v>
      </c>
      <c r="C27" s="1" t="s">
        <v>49</v>
      </c>
      <c r="D27" s="2" t="s">
        <v>88</v>
      </c>
      <c r="E27" s="4" t="s">
        <v>102</v>
      </c>
      <c r="F27" s="5">
        <v>30000</v>
      </c>
      <c r="G27" s="6">
        <v>30</v>
      </c>
    </row>
    <row r="29" spans="1:8" x14ac:dyDescent="0.3">
      <c r="A29" t="s">
        <v>14</v>
      </c>
      <c r="B29" s="19" t="s">
        <v>9</v>
      </c>
      <c r="C29" s="19" t="s">
        <v>91</v>
      </c>
      <c r="D29" s="21" t="s">
        <v>92</v>
      </c>
      <c r="E29" s="22" t="s">
        <v>93</v>
      </c>
      <c r="H29" s="3"/>
    </row>
    <row r="30" spans="1:8" x14ac:dyDescent="0.3">
      <c r="B30" s="1" t="s">
        <v>111</v>
      </c>
      <c r="C30" s="1">
        <f t="array" ref="C30">MAX( ($C$19:$C$27=$B30)*$F$19:$F$27)</f>
        <v>50000</v>
      </c>
      <c r="D30" s="26">
        <f t="array" ref="D30">SUM(($C$19:$C$27=$B30)*$F$19:$F$27)</f>
        <v>125000</v>
      </c>
      <c r="E30" s="5">
        <f t="array" ref="E30">AVERAGE(IF($C$19:$C$27=$B30,$F$19:$F$27))</f>
        <v>41666.666666666664</v>
      </c>
      <c r="H30" s="3"/>
    </row>
    <row r="31" spans="1:8" x14ac:dyDescent="0.3">
      <c r="B31" s="1" t="s">
        <v>49</v>
      </c>
      <c r="C31" s="1">
        <f t="array" ref="C31">MAX( ($C$19:$C$27=$B31)*$F$19:$F$27)</f>
        <v>50000</v>
      </c>
      <c r="D31" s="26">
        <f t="array" ref="D31">SUM(($C$19:$C$27=$B31)*$F$19:$F$27)</f>
        <v>115000</v>
      </c>
      <c r="E31" s="5">
        <f t="array" ref="E31">AVERAGE(IF($C$19:$C$27=$B31,$F$19:$F$27))</f>
        <v>38333.333333333336</v>
      </c>
      <c r="H31" s="3"/>
    </row>
    <row r="32" spans="1:8" x14ac:dyDescent="0.3">
      <c r="B32" s="1" t="s">
        <v>110</v>
      </c>
      <c r="C32" s="1">
        <f t="array" ref="C32">MAX( ($C$19:$C$27=$B32)*$F$19:$F$27)</f>
        <v>60000</v>
      </c>
      <c r="D32" s="26">
        <f t="array" ref="D32">SUM(($C$19:$C$27=$B32)*$F$19:$F$27)</f>
        <v>115000</v>
      </c>
      <c r="E32" s="5">
        <f t="array" ref="E32">AVERAGE(IF($C$19:$C$27=$B32,$F$19:$F$27))</f>
        <v>38333.333333333336</v>
      </c>
      <c r="H32" s="3"/>
    </row>
    <row r="33" spans="1:15" x14ac:dyDescent="0.3">
      <c r="H33" s="3"/>
    </row>
    <row r="34" spans="1:15" x14ac:dyDescent="0.3">
      <c r="A34" t="s">
        <v>115</v>
      </c>
      <c r="B34" t="s">
        <v>128</v>
      </c>
      <c r="D34" s="9"/>
      <c r="E34" s="10"/>
      <c r="F34" s="11"/>
    </row>
    <row r="35" spans="1:15" x14ac:dyDescent="0.3">
      <c r="B35" s="19" t="s">
        <v>9</v>
      </c>
      <c r="C35" s="19" t="s">
        <v>91</v>
      </c>
      <c r="D35" s="21" t="s">
        <v>92</v>
      </c>
      <c r="E35" s="22" t="s">
        <v>93</v>
      </c>
    </row>
    <row r="36" spans="1:15" x14ac:dyDescent="0.3">
      <c r="B36" s="1" t="s">
        <v>111</v>
      </c>
      <c r="C36" s="1">
        <f t="array" ref="C36">MAX(($G$19:$G$27&gt;=20)*($C$19:$C$27=$B36)*$F$19:$F$27)</f>
        <v>50000</v>
      </c>
      <c r="D36" s="26">
        <f t="array" ref="D36">SUM(IF(($G$19:$G$27&gt;=20)*($C$19:$C$27=$B36),$F$19:$F$27))</f>
        <v>125000</v>
      </c>
      <c r="E36" s="5">
        <f t="array" ref="E36">AVERAGE(($G$19:$G$27&gt;=20)*($C$19:$C$27=$B36)*$F$19:$F$27)</f>
        <v>13888.888888888889</v>
      </c>
    </row>
    <row r="37" spans="1:15" x14ac:dyDescent="0.3">
      <c r="B37" s="1" t="s">
        <v>49</v>
      </c>
      <c r="C37" s="1">
        <f t="array" ref="C37">MAX(($G$19:$G$27&gt;=20)*($C$19:$C$27=$B37)*$F$19:$F$27)</f>
        <v>50000</v>
      </c>
      <c r="D37" s="26">
        <f t="array" ref="D37">SUM(IF(($G$19:$G$27&gt;=20)*($C$19:$C$27=$B37),$F$19:$F$27))</f>
        <v>80000</v>
      </c>
      <c r="E37" s="5">
        <f t="array" ref="E37">AVERAGE(($G$19:$G$27&gt;=20)*($C$19:$C$27=$B37)*$F$19:$F$27)</f>
        <v>8888.8888888888887</v>
      </c>
    </row>
    <row r="38" spans="1:15" x14ac:dyDescent="0.3">
      <c r="B38" s="1" t="s">
        <v>110</v>
      </c>
      <c r="C38" s="1">
        <f t="array" ref="C38">MAX(($G$19:$G$27&gt;=20)*($C$19:$C$27=$B38)*$F$19:$F$27)</f>
        <v>60000</v>
      </c>
      <c r="D38" s="26">
        <f t="array" ref="D38">SUM(IF(($G$19:$G$27&gt;=20)*($C$19:$C$27=$B38),$F$19:$F$27))</f>
        <v>80000</v>
      </c>
      <c r="E38" s="5">
        <f t="array" ref="E38">AVERAGE(($G$19:$G$27&gt;=20)*($C$19:$C$27=$B38)*$F$19:$F$27)</f>
        <v>8888.8888888888887</v>
      </c>
    </row>
    <row r="39" spans="1:15" x14ac:dyDescent="0.3">
      <c r="G39" s="9"/>
      <c r="H39" s="16"/>
      <c r="O39" s="17"/>
    </row>
    <row r="40" spans="1:15" x14ac:dyDescent="0.3">
      <c r="G40" s="9"/>
      <c r="H40" s="16"/>
    </row>
    <row r="41" spans="1:15" x14ac:dyDescent="0.3">
      <c r="G41" s="9"/>
      <c r="H41" s="16"/>
    </row>
    <row r="42" spans="1:15" x14ac:dyDescent="0.3">
      <c r="G42" s="9"/>
      <c r="H42" s="16"/>
    </row>
    <row r="43" spans="1:15" x14ac:dyDescent="0.3">
      <c r="G43" s="9"/>
      <c r="H43" s="16"/>
    </row>
    <row r="44" spans="1:15" x14ac:dyDescent="0.3">
      <c r="G44" s="9"/>
      <c r="H44" s="16"/>
    </row>
    <row r="45" spans="1:15" x14ac:dyDescent="0.3">
      <c r="G45" s="9"/>
      <c r="H45" s="16"/>
    </row>
    <row r="46" spans="1:15" x14ac:dyDescent="0.3">
      <c r="G46" s="9"/>
      <c r="H46" s="16"/>
    </row>
    <row r="49" spans="2:14" x14ac:dyDescent="0.3">
      <c r="N49" s="3"/>
    </row>
    <row r="52" spans="2:14" x14ac:dyDescent="0.3">
      <c r="B52" s="9"/>
      <c r="C52" s="18"/>
    </row>
    <row r="53" spans="2:14" x14ac:dyDescent="0.3">
      <c r="B53" s="9"/>
      <c r="C53" s="1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C4F7-CE41-4081-886D-83075AE097DD}">
  <dimension ref="A1:V53"/>
  <sheetViews>
    <sheetView tabSelected="1" workbookViewId="0">
      <selection activeCell="J6" sqref="J6"/>
    </sheetView>
  </sheetViews>
  <sheetFormatPr defaultRowHeight="16.5" x14ac:dyDescent="0.3"/>
  <cols>
    <col min="1" max="1" width="4.75" customWidth="1"/>
    <col min="2" max="2" width="12.375" customWidth="1"/>
    <col min="3" max="3" width="10.375" bestFit="1" customWidth="1"/>
    <col min="4" max="4" width="11.75" customWidth="1"/>
    <col min="5" max="5" width="12.375" bestFit="1" customWidth="1"/>
    <col min="6" max="6" width="12.875" customWidth="1"/>
    <col min="7" max="7" width="13.375" customWidth="1"/>
    <col min="8" max="8" width="10.375" customWidth="1"/>
    <col min="9" max="9" width="4.75" customWidth="1"/>
    <col min="10" max="10" width="11.125" customWidth="1"/>
    <col min="11" max="11" width="11.375" customWidth="1"/>
    <col min="12" max="12" width="10.25" customWidth="1"/>
    <col min="13" max="13" width="11.75" customWidth="1"/>
    <col min="14" max="14" width="10.375" customWidth="1"/>
    <col min="15" max="15" width="12.375" customWidth="1"/>
    <col min="16" max="17" width="4.75" customWidth="1"/>
    <col min="19" max="19" width="14" customWidth="1"/>
    <col min="20" max="20" width="11.25" customWidth="1"/>
    <col min="21" max="21" width="15.375" customWidth="1"/>
    <col min="22" max="22" width="10.875" customWidth="1"/>
  </cols>
  <sheetData>
    <row r="1" spans="1:22" x14ac:dyDescent="0.3">
      <c r="A1" t="s">
        <v>0</v>
      </c>
      <c r="B1" s="19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Q1" s="3" t="s">
        <v>14</v>
      </c>
      <c r="R1" s="1" t="s">
        <v>10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">
      <c r="B2" s="2" t="s">
        <v>116</v>
      </c>
      <c r="C2" s="2" t="s">
        <v>19</v>
      </c>
      <c r="D2" s="1" t="s">
        <v>20</v>
      </c>
      <c r="E2" s="1" t="s">
        <v>21</v>
      </c>
      <c r="F2" s="4" t="s">
        <v>112</v>
      </c>
      <c r="G2" s="1" t="s">
        <v>113</v>
      </c>
      <c r="Q2" s="3"/>
      <c r="R2" s="1" t="s">
        <v>23</v>
      </c>
      <c r="S2" s="2" t="s">
        <v>24</v>
      </c>
      <c r="T2" s="7" t="s">
        <v>25</v>
      </c>
      <c r="U2" s="7" t="s">
        <v>26</v>
      </c>
      <c r="V2" s="8">
        <v>1600000</v>
      </c>
    </row>
    <row r="3" spans="1:22" x14ac:dyDescent="0.3">
      <c r="B3" s="2" t="s">
        <v>117</v>
      </c>
      <c r="C3" s="2" t="s">
        <v>27</v>
      </c>
      <c r="D3" s="1" t="s">
        <v>28</v>
      </c>
      <c r="E3" s="1" t="s">
        <v>21</v>
      </c>
      <c r="F3" s="4" t="s">
        <v>29</v>
      </c>
      <c r="G3" s="1" t="s">
        <v>30</v>
      </c>
      <c r="Q3" s="3"/>
      <c r="R3" s="1" t="s">
        <v>31</v>
      </c>
      <c r="S3" s="2" t="s">
        <v>32</v>
      </c>
      <c r="T3" s="7" t="s">
        <v>33</v>
      </c>
      <c r="U3" s="7" t="s">
        <v>34</v>
      </c>
      <c r="V3" s="8">
        <v>500000</v>
      </c>
    </row>
    <row r="4" spans="1:22" x14ac:dyDescent="0.3">
      <c r="B4" s="2" t="s">
        <v>118</v>
      </c>
      <c r="C4" s="2" t="s">
        <v>19</v>
      </c>
      <c r="D4" s="1" t="s">
        <v>35</v>
      </c>
      <c r="E4" s="1" t="s">
        <v>36</v>
      </c>
      <c r="F4" s="4" t="s">
        <v>37</v>
      </c>
      <c r="G4" s="1" t="s">
        <v>38</v>
      </c>
      <c r="Q4" s="3"/>
      <c r="R4" s="1" t="s">
        <v>40</v>
      </c>
      <c r="S4" s="2" t="s">
        <v>41</v>
      </c>
      <c r="T4" s="7" t="s">
        <v>25</v>
      </c>
      <c r="U4" s="7" t="s">
        <v>42</v>
      </c>
      <c r="V4" s="8">
        <v>800000</v>
      </c>
    </row>
    <row r="5" spans="1:22" x14ac:dyDescent="0.3">
      <c r="B5" s="2" t="s">
        <v>119</v>
      </c>
      <c r="C5" s="2" t="s">
        <v>43</v>
      </c>
      <c r="D5" s="1" t="s">
        <v>44</v>
      </c>
      <c r="E5" s="1" t="s">
        <v>45</v>
      </c>
      <c r="F5" s="4" t="s">
        <v>46</v>
      </c>
      <c r="G5" s="1" t="s">
        <v>47</v>
      </c>
      <c r="Q5" s="3"/>
      <c r="R5" s="1" t="s">
        <v>50</v>
      </c>
      <c r="S5" s="2" t="s">
        <v>51</v>
      </c>
      <c r="T5" s="7" t="s">
        <v>33</v>
      </c>
      <c r="U5" s="7" t="s">
        <v>52</v>
      </c>
      <c r="V5" s="8">
        <v>1500000</v>
      </c>
    </row>
    <row r="6" spans="1:22" x14ac:dyDescent="0.3">
      <c r="B6" s="2" t="s">
        <v>120</v>
      </c>
      <c r="C6" s="2" t="s">
        <v>27</v>
      </c>
      <c r="D6" s="1" t="s">
        <v>28</v>
      </c>
      <c r="E6" s="1" t="s">
        <v>21</v>
      </c>
      <c r="F6" s="4" t="s">
        <v>53</v>
      </c>
      <c r="G6" s="1" t="s">
        <v>54</v>
      </c>
      <c r="Q6" s="3"/>
      <c r="R6" s="1" t="s">
        <v>55</v>
      </c>
      <c r="S6" s="2" t="s">
        <v>56</v>
      </c>
      <c r="T6" s="7" t="s">
        <v>25</v>
      </c>
      <c r="U6" s="7" t="s">
        <v>34</v>
      </c>
      <c r="V6" s="8">
        <v>500000</v>
      </c>
    </row>
    <row r="7" spans="1:22" x14ac:dyDescent="0.3">
      <c r="B7" s="2" t="s">
        <v>121</v>
      </c>
      <c r="C7" s="2" t="s">
        <v>27</v>
      </c>
      <c r="D7" s="1" t="s">
        <v>57</v>
      </c>
      <c r="E7" s="1" t="s">
        <v>45</v>
      </c>
      <c r="F7" s="4" t="s">
        <v>53</v>
      </c>
      <c r="G7" s="1" t="s">
        <v>58</v>
      </c>
      <c r="Q7" s="3"/>
      <c r="R7" s="1" t="s">
        <v>59</v>
      </c>
      <c r="S7" s="2" t="s">
        <v>60</v>
      </c>
      <c r="T7" s="7" t="s">
        <v>33</v>
      </c>
      <c r="U7" s="7" t="s">
        <v>26</v>
      </c>
      <c r="V7" s="8">
        <v>1600000</v>
      </c>
    </row>
    <row r="8" spans="1:22" x14ac:dyDescent="0.3">
      <c r="B8" s="2" t="s">
        <v>122</v>
      </c>
      <c r="C8" s="2" t="s">
        <v>19</v>
      </c>
      <c r="D8" s="1" t="s">
        <v>61</v>
      </c>
      <c r="E8" s="1" t="s">
        <v>36</v>
      </c>
      <c r="F8" s="4" t="s">
        <v>62</v>
      </c>
      <c r="G8" s="1" t="s">
        <v>63</v>
      </c>
      <c r="Q8" s="3"/>
      <c r="R8" s="1" t="s">
        <v>64</v>
      </c>
      <c r="S8" s="2" t="s">
        <v>65</v>
      </c>
      <c r="T8" s="7" t="s">
        <v>25</v>
      </c>
      <c r="U8" s="7" t="s">
        <v>66</v>
      </c>
      <c r="V8" s="8">
        <v>1000000</v>
      </c>
    </row>
    <row r="9" spans="1:22" x14ac:dyDescent="0.3">
      <c r="B9" s="2" t="s">
        <v>123</v>
      </c>
      <c r="C9" s="2" t="s">
        <v>19</v>
      </c>
      <c r="D9" s="1" t="s">
        <v>20</v>
      </c>
      <c r="E9" s="1" t="s">
        <v>45</v>
      </c>
      <c r="F9" s="4" t="s">
        <v>67</v>
      </c>
      <c r="G9" s="1" t="s">
        <v>22</v>
      </c>
      <c r="Q9" s="3"/>
      <c r="R9" s="1" t="s">
        <v>68</v>
      </c>
      <c r="S9" s="1" t="s">
        <v>69</v>
      </c>
      <c r="T9" s="7" t="s">
        <v>33</v>
      </c>
      <c r="U9" s="7" t="s">
        <v>70</v>
      </c>
      <c r="V9" s="8">
        <v>1200000</v>
      </c>
    </row>
    <row r="10" spans="1:22" x14ac:dyDescent="0.3">
      <c r="B10" s="2" t="s">
        <v>124</v>
      </c>
      <c r="C10" s="2" t="s">
        <v>27</v>
      </c>
      <c r="D10" s="1" t="s">
        <v>35</v>
      </c>
      <c r="E10" s="1" t="s">
        <v>36</v>
      </c>
      <c r="F10" s="4" t="s">
        <v>71</v>
      </c>
      <c r="G10" s="1" t="s">
        <v>30</v>
      </c>
      <c r="Q10" s="3"/>
      <c r="R10" s="1" t="s">
        <v>72</v>
      </c>
      <c r="S10" s="1" t="s">
        <v>73</v>
      </c>
      <c r="T10" s="7" t="s">
        <v>33</v>
      </c>
      <c r="U10" s="7" t="s">
        <v>66</v>
      </c>
      <c r="V10" s="8">
        <v>1000000</v>
      </c>
    </row>
    <row r="12" spans="1:22" ht="16.5" customHeight="1" x14ac:dyDescent="0.3">
      <c r="A12" t="s">
        <v>114</v>
      </c>
      <c r="B12" t="s">
        <v>90</v>
      </c>
      <c r="C12" s="24" t="s">
        <v>125</v>
      </c>
      <c r="D12" s="25" t="s">
        <v>126</v>
      </c>
      <c r="E12" s="25" t="s">
        <v>127</v>
      </c>
      <c r="F12" s="9" t="s">
        <v>7</v>
      </c>
      <c r="G12" s="10"/>
      <c r="H12" s="9"/>
      <c r="R12" s="3" t="s">
        <v>74</v>
      </c>
      <c r="S12" s="12"/>
      <c r="T12" s="12"/>
    </row>
    <row r="13" spans="1:22" x14ac:dyDescent="0.3">
      <c r="B13" s="20" t="s">
        <v>75</v>
      </c>
      <c r="C13" s="20" t="s">
        <v>89</v>
      </c>
      <c r="F13" s="20" t="s">
        <v>75</v>
      </c>
      <c r="G13" s="20" t="s">
        <v>36</v>
      </c>
      <c r="H13" s="20" t="s">
        <v>45</v>
      </c>
      <c r="R13" s="1" t="s">
        <v>76</v>
      </c>
      <c r="S13" s="13" t="s">
        <v>33</v>
      </c>
      <c r="T13" s="13" t="s">
        <v>25</v>
      </c>
    </row>
    <row r="14" spans="1:22" x14ac:dyDescent="0.3">
      <c r="B14" s="13" t="s">
        <v>19</v>
      </c>
      <c r="C14" s="2"/>
      <c r="F14" s="13" t="s">
        <v>19</v>
      </c>
      <c r="G14" s="2"/>
      <c r="H14" s="2"/>
      <c r="R14" s="1" t="s">
        <v>77</v>
      </c>
      <c r="S14" s="14">
        <f t="array" ref="S14">AVERAGE(IF((LEFT($U$2:$U$10,2)=$R14)*($T$2:$T$10=S$13),$V$2:$V$10))</f>
        <v>1400000</v>
      </c>
      <c r="T14" s="14">
        <f t="array" ref="T14">AVERAGE(IF((LEFT($U$2:$U$10,2)=$R14)*($T$2:$T$10=T$13),$V$2:$V$10))</f>
        <v>1200000</v>
      </c>
      <c r="V14" s="15"/>
    </row>
    <row r="15" spans="1:22" x14ac:dyDescent="0.3">
      <c r="B15" s="13" t="s">
        <v>27</v>
      </c>
      <c r="C15" s="2"/>
      <c r="F15" s="13" t="s">
        <v>27</v>
      </c>
      <c r="G15" s="2"/>
      <c r="H15" s="2"/>
      <c r="R15" s="1" t="s">
        <v>78</v>
      </c>
      <c r="S15" s="14">
        <f t="array" ref="S15">AVERAGE(IF((LEFT($U$2:$U$10,2)=$R15)*($T$2:$T$10=S$13),$V$2:$V$10))</f>
        <v>1000000</v>
      </c>
      <c r="T15" s="14">
        <f t="array" ref="T15">AVERAGE(IF((LEFT($U$2:$U$10,2)=$R15)*($T$2:$T$10=T$13),$V$2:$V$10))</f>
        <v>750000</v>
      </c>
    </row>
    <row r="16" spans="1:22" x14ac:dyDescent="0.3">
      <c r="B16" s="13" t="s">
        <v>43</v>
      </c>
      <c r="C16" s="2"/>
      <c r="F16" s="13" t="s">
        <v>43</v>
      </c>
      <c r="G16" s="2"/>
      <c r="H16" s="2"/>
    </row>
    <row r="17" spans="1:8" x14ac:dyDescent="0.3">
      <c r="E17" s="9"/>
      <c r="F17" s="10"/>
      <c r="G17" s="9"/>
      <c r="H17" s="3"/>
    </row>
    <row r="18" spans="1:8" x14ac:dyDescent="0.3">
      <c r="A18" s="3" t="s">
        <v>79</v>
      </c>
      <c r="B18" s="19" t="s">
        <v>8</v>
      </c>
      <c r="C18" s="19" t="s">
        <v>9</v>
      </c>
      <c r="D18" s="19" t="s">
        <v>10</v>
      </c>
      <c r="E18" s="19" t="s">
        <v>11</v>
      </c>
      <c r="F18" s="19" t="s">
        <v>12</v>
      </c>
      <c r="G18" s="19" t="s">
        <v>13</v>
      </c>
    </row>
    <row r="19" spans="1:8" x14ac:dyDescent="0.3">
      <c r="A19" s="3"/>
      <c r="B19" s="1" t="s">
        <v>103</v>
      </c>
      <c r="C19" s="1" t="s">
        <v>111</v>
      </c>
      <c r="D19" s="2" t="s">
        <v>80</v>
      </c>
      <c r="E19" s="4" t="s">
        <v>94</v>
      </c>
      <c r="F19" s="5">
        <v>40000</v>
      </c>
      <c r="G19" s="6">
        <v>20</v>
      </c>
    </row>
    <row r="20" spans="1:8" x14ac:dyDescent="0.3">
      <c r="A20" s="3"/>
      <c r="B20" s="1" t="s">
        <v>104</v>
      </c>
      <c r="C20" s="1" t="s">
        <v>110</v>
      </c>
      <c r="D20" s="2" t="s">
        <v>81</v>
      </c>
      <c r="E20" s="4" t="s">
        <v>95</v>
      </c>
      <c r="F20" s="5">
        <v>35000</v>
      </c>
      <c r="G20" s="6">
        <v>15</v>
      </c>
    </row>
    <row r="21" spans="1:8" x14ac:dyDescent="0.3">
      <c r="A21" s="3"/>
      <c r="B21" s="1" t="s">
        <v>39</v>
      </c>
      <c r="C21" s="1" t="s">
        <v>111</v>
      </c>
      <c r="D21" s="2" t="s">
        <v>82</v>
      </c>
      <c r="E21" s="4" t="s">
        <v>96</v>
      </c>
      <c r="F21" s="5">
        <v>50000</v>
      </c>
      <c r="G21" s="6">
        <v>25</v>
      </c>
    </row>
    <row r="22" spans="1:8" x14ac:dyDescent="0.3">
      <c r="B22" s="1" t="s">
        <v>48</v>
      </c>
      <c r="C22" s="1" t="s">
        <v>49</v>
      </c>
      <c r="D22" s="2" t="s">
        <v>83</v>
      </c>
      <c r="E22" s="4" t="s">
        <v>97</v>
      </c>
      <c r="F22" s="5">
        <v>35000</v>
      </c>
      <c r="G22" s="6">
        <v>15</v>
      </c>
    </row>
    <row r="23" spans="1:8" x14ac:dyDescent="0.3">
      <c r="B23" s="1" t="s">
        <v>105</v>
      </c>
      <c r="C23" s="1" t="s">
        <v>110</v>
      </c>
      <c r="D23" s="2" t="s">
        <v>84</v>
      </c>
      <c r="E23" s="4" t="s">
        <v>98</v>
      </c>
      <c r="F23" s="5">
        <v>60000</v>
      </c>
      <c r="G23" s="6">
        <v>20</v>
      </c>
    </row>
    <row r="24" spans="1:8" x14ac:dyDescent="0.3">
      <c r="B24" s="1" t="s">
        <v>106</v>
      </c>
      <c r="C24" s="1" t="s">
        <v>111</v>
      </c>
      <c r="D24" s="2" t="s">
        <v>85</v>
      </c>
      <c r="E24" s="4" t="s">
        <v>99</v>
      </c>
      <c r="F24" s="5">
        <v>35000</v>
      </c>
      <c r="G24" s="6">
        <v>30</v>
      </c>
    </row>
    <row r="25" spans="1:8" x14ac:dyDescent="0.3">
      <c r="B25" s="1" t="s">
        <v>107</v>
      </c>
      <c r="C25" s="1" t="s">
        <v>49</v>
      </c>
      <c r="D25" s="2" t="s">
        <v>86</v>
      </c>
      <c r="E25" s="4" t="s">
        <v>100</v>
      </c>
      <c r="F25" s="5">
        <v>50000</v>
      </c>
      <c r="G25" s="6">
        <v>25</v>
      </c>
    </row>
    <row r="26" spans="1:8" x14ac:dyDescent="0.3">
      <c r="B26" s="1" t="s">
        <v>108</v>
      </c>
      <c r="C26" s="1" t="s">
        <v>110</v>
      </c>
      <c r="D26" s="2" t="s">
        <v>87</v>
      </c>
      <c r="E26" s="4" t="s">
        <v>101</v>
      </c>
      <c r="F26" s="5">
        <v>20000</v>
      </c>
      <c r="G26" s="6">
        <v>20</v>
      </c>
    </row>
    <row r="27" spans="1:8" x14ac:dyDescent="0.3">
      <c r="B27" s="1" t="s">
        <v>109</v>
      </c>
      <c r="C27" s="1" t="s">
        <v>49</v>
      </c>
      <c r="D27" s="2" t="s">
        <v>88</v>
      </c>
      <c r="E27" s="4" t="s">
        <v>102</v>
      </c>
      <c r="F27" s="5">
        <v>30000</v>
      </c>
      <c r="G27" s="6">
        <v>30</v>
      </c>
    </row>
    <row r="29" spans="1:8" x14ac:dyDescent="0.3">
      <c r="A29" t="s">
        <v>14</v>
      </c>
      <c r="B29" s="19" t="s">
        <v>9</v>
      </c>
      <c r="C29" s="19" t="s">
        <v>91</v>
      </c>
      <c r="D29" s="21" t="s">
        <v>92</v>
      </c>
      <c r="E29" s="22" t="s">
        <v>93</v>
      </c>
      <c r="H29" s="3"/>
    </row>
    <row r="30" spans="1:8" x14ac:dyDescent="0.3">
      <c r="B30" s="1" t="s">
        <v>111</v>
      </c>
      <c r="C30" s="1"/>
      <c r="D30" s="26"/>
      <c r="E30" s="5"/>
      <c r="H30" s="3"/>
    </row>
    <row r="31" spans="1:8" x14ac:dyDescent="0.3">
      <c r="B31" s="1" t="s">
        <v>49</v>
      </c>
      <c r="C31" s="1"/>
      <c r="D31" s="26"/>
      <c r="E31" s="5"/>
      <c r="H31" s="3"/>
    </row>
    <row r="32" spans="1:8" x14ac:dyDescent="0.3">
      <c r="B32" s="1" t="s">
        <v>110</v>
      </c>
      <c r="C32" s="1"/>
      <c r="D32" s="26"/>
      <c r="E32" s="5"/>
      <c r="H32" s="3"/>
    </row>
    <row r="33" spans="1:15" x14ac:dyDescent="0.3">
      <c r="H33" s="3"/>
    </row>
    <row r="34" spans="1:15" x14ac:dyDescent="0.3">
      <c r="A34" t="s">
        <v>115</v>
      </c>
      <c r="B34" t="s">
        <v>128</v>
      </c>
      <c r="D34" s="9"/>
      <c r="E34" s="10"/>
      <c r="F34" s="11"/>
    </row>
    <row r="35" spans="1:15" x14ac:dyDescent="0.3">
      <c r="B35" s="19" t="s">
        <v>9</v>
      </c>
      <c r="C35" s="19" t="s">
        <v>91</v>
      </c>
      <c r="D35" s="21" t="s">
        <v>92</v>
      </c>
      <c r="E35" s="22" t="s">
        <v>93</v>
      </c>
    </row>
    <row r="36" spans="1:15" x14ac:dyDescent="0.3">
      <c r="B36" s="1" t="s">
        <v>111</v>
      </c>
      <c r="C36" s="1"/>
      <c r="D36" s="26"/>
      <c r="E36" s="5"/>
    </row>
    <row r="37" spans="1:15" x14ac:dyDescent="0.3">
      <c r="B37" s="1" t="s">
        <v>49</v>
      </c>
      <c r="C37" s="1"/>
      <c r="D37" s="26"/>
      <c r="E37" s="5"/>
    </row>
    <row r="38" spans="1:15" x14ac:dyDescent="0.3">
      <c r="B38" s="1" t="s">
        <v>110</v>
      </c>
      <c r="C38" s="1"/>
      <c r="D38" s="26"/>
      <c r="E38" s="5"/>
    </row>
    <row r="39" spans="1:15" x14ac:dyDescent="0.3">
      <c r="G39" s="9"/>
      <c r="H39" s="16"/>
      <c r="O39" s="17"/>
    </row>
    <row r="40" spans="1:15" x14ac:dyDescent="0.3">
      <c r="G40" s="9"/>
      <c r="H40" s="16"/>
    </row>
    <row r="41" spans="1:15" x14ac:dyDescent="0.3">
      <c r="G41" s="9"/>
      <c r="H41" s="16"/>
    </row>
    <row r="42" spans="1:15" x14ac:dyDescent="0.3">
      <c r="G42" s="9"/>
      <c r="H42" s="16"/>
    </row>
    <row r="43" spans="1:15" x14ac:dyDescent="0.3">
      <c r="G43" s="9"/>
      <c r="H43" s="16"/>
    </row>
    <row r="44" spans="1:15" x14ac:dyDescent="0.3">
      <c r="G44" s="9"/>
      <c r="H44" s="16"/>
    </row>
    <row r="45" spans="1:15" x14ac:dyDescent="0.3">
      <c r="G45" s="9"/>
      <c r="H45" s="16"/>
    </row>
    <row r="46" spans="1:15" x14ac:dyDescent="0.3">
      <c r="G46" s="9"/>
      <c r="H46" s="16"/>
    </row>
    <row r="49" spans="2:14" x14ac:dyDescent="0.3">
      <c r="N49" s="3"/>
    </row>
    <row r="52" spans="2:14" x14ac:dyDescent="0.3">
      <c r="B52" s="9"/>
      <c r="C52" s="18"/>
    </row>
    <row r="53" spans="2:14" x14ac:dyDescent="0.3">
      <c r="B53" s="9"/>
      <c r="C53" s="1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2024-02-02T08:35:12Z</dcterms:created>
  <dcterms:modified xsi:type="dcterms:W3CDTF">2024-03-21T11:10:05Z</dcterms:modified>
</cp:coreProperties>
</file>