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82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3"/>
  <c r="D13"/>
  <c r="G13" s="1"/>
  <c r="H13" s="1"/>
  <c r="F12"/>
  <c r="D12"/>
  <c r="G12" s="1"/>
  <c r="H12" s="1"/>
  <c r="F11"/>
  <c r="D11"/>
  <c r="G11" s="1"/>
  <c r="H11" s="1"/>
  <c r="F10"/>
  <c r="D10"/>
  <c r="G10" s="1"/>
  <c r="H10" s="1"/>
  <c r="F9"/>
  <c r="D9"/>
  <c r="G9" s="1"/>
  <c r="H9" s="1"/>
  <c r="F8"/>
  <c r="D8"/>
  <c r="G8" s="1"/>
  <c r="H8" s="1"/>
  <c r="F7"/>
  <c r="D7"/>
  <c r="G7" s="1"/>
  <c r="H7" s="1"/>
  <c r="F6"/>
  <c r="D6"/>
  <c r="G6" s="1"/>
  <c r="H6" s="1"/>
  <c r="F5"/>
  <c r="D5"/>
  <c r="G5" s="1"/>
  <c r="H5" l="1"/>
  <c r="H14" s="1"/>
  <c r="G14"/>
  <c r="E12" i="2"/>
  <c r="D12"/>
  <c r="C12"/>
  <c r="B12"/>
  <c r="H11"/>
  <c r="G11"/>
  <c r="F11"/>
  <c r="D11"/>
  <c r="H10"/>
  <c r="G10"/>
  <c r="F10"/>
  <c r="D10"/>
  <c r="H9"/>
  <c r="G9"/>
  <c r="F9"/>
  <c r="D9"/>
  <c r="H8"/>
  <c r="G8"/>
  <c r="F8"/>
  <c r="D8"/>
  <c r="H7"/>
  <c r="G7"/>
  <c r="F7"/>
  <c r="D7"/>
  <c r="H6"/>
  <c r="G6"/>
  <c r="F6"/>
  <c r="D6"/>
  <c r="H5"/>
  <c r="G5"/>
  <c r="F5"/>
  <c r="D5"/>
  <c r="H4"/>
  <c r="G4"/>
  <c r="F4"/>
  <c r="F12" s="1"/>
  <c r="D4"/>
  <c r="H3" i="1" l="1"/>
  <c r="G3"/>
  <c r="F3"/>
</calcChain>
</file>

<file path=xl/sharedStrings.xml><?xml version="1.0" encoding="utf-8"?>
<sst xmlns="http://schemas.openxmlformats.org/spreadsheetml/2006/main" count="58" uniqueCount="45">
  <si>
    <t>매출이익 분석</t>
    <phoneticPr fontId="4" type="noConversion"/>
  </si>
  <si>
    <t>상품단가</t>
    <phoneticPr fontId="4" type="noConversion"/>
  </si>
  <si>
    <t>판매수량</t>
    <phoneticPr fontId="4" type="noConversion"/>
  </si>
  <si>
    <t>인건비</t>
    <phoneticPr fontId="4" type="noConversion"/>
  </si>
  <si>
    <t>광고비</t>
    <phoneticPr fontId="4" type="noConversion"/>
  </si>
  <si>
    <t>관리비</t>
    <phoneticPr fontId="4" type="noConversion"/>
  </si>
  <si>
    <t>매출액</t>
    <phoneticPr fontId="4" type="noConversion"/>
  </si>
  <si>
    <t>매출이익</t>
    <phoneticPr fontId="4" type="noConversion"/>
  </si>
  <si>
    <t>영업이익률</t>
    <phoneticPr fontId="4" type="noConversion"/>
  </si>
  <si>
    <t>네트워크 장비 판매 내역</t>
    <phoneticPr fontId="4" type="noConversion"/>
  </si>
  <si>
    <t>(단위 : 천원)</t>
    <phoneticPr fontId="4" type="noConversion"/>
  </si>
  <si>
    <t>품목</t>
    <phoneticPr fontId="4" type="noConversion"/>
  </si>
  <si>
    <t>단가</t>
    <phoneticPr fontId="4" type="noConversion"/>
  </si>
  <si>
    <t>판매량</t>
    <phoneticPr fontId="4" type="noConversion"/>
  </si>
  <si>
    <t>판매액</t>
    <phoneticPr fontId="4" type="noConversion"/>
  </si>
  <si>
    <t>목표량</t>
    <phoneticPr fontId="4" type="noConversion"/>
  </si>
  <si>
    <t>달성율</t>
    <phoneticPr fontId="4" type="noConversion"/>
  </si>
  <si>
    <t>매출순위</t>
    <phoneticPr fontId="4" type="noConversion"/>
  </si>
  <si>
    <t>평  가</t>
    <phoneticPr fontId="4" type="noConversion"/>
  </si>
  <si>
    <t>스위칭 HUB</t>
    <phoneticPr fontId="4" type="noConversion"/>
  </si>
  <si>
    <t>더미 HUB</t>
    <phoneticPr fontId="4" type="noConversion"/>
  </si>
  <si>
    <t>RACK</t>
    <phoneticPr fontId="4" type="noConversion"/>
  </si>
  <si>
    <t>패치패널</t>
    <phoneticPr fontId="4" type="noConversion"/>
  </si>
  <si>
    <r>
      <t>UTP</t>
    </r>
    <r>
      <rPr>
        <sz val="11"/>
        <color theme="1"/>
        <rFont val="맑은 고딕"/>
        <family val="3"/>
        <charset val="129"/>
      </rPr>
      <t>케이블</t>
    </r>
    <phoneticPr fontId="4" type="noConversion"/>
  </si>
  <si>
    <r>
      <t>LAN</t>
    </r>
    <r>
      <rPr>
        <sz val="11"/>
        <color theme="1"/>
        <rFont val="맑은 고딕"/>
        <family val="3"/>
        <charset val="129"/>
      </rPr>
      <t>카드</t>
    </r>
    <phoneticPr fontId="4" type="noConversion"/>
  </si>
  <si>
    <t>라우터</t>
    <phoneticPr fontId="4" type="noConversion"/>
  </si>
  <si>
    <t>CSU</t>
    <phoneticPr fontId="4" type="noConversion"/>
  </si>
  <si>
    <t>평균</t>
    <phoneticPr fontId="4" type="noConversion"/>
  </si>
  <si>
    <t>일일 가공 현황</t>
    <phoneticPr fontId="4" type="noConversion"/>
  </si>
  <si>
    <t>불량율</t>
    <phoneticPr fontId="4" type="noConversion"/>
  </si>
  <si>
    <t>목표수익률</t>
    <phoneticPr fontId="4" type="noConversion"/>
  </si>
  <si>
    <t>가공일</t>
    <phoneticPr fontId="4" type="noConversion"/>
  </si>
  <si>
    <t>가공팀</t>
    <phoneticPr fontId="4" type="noConversion"/>
  </si>
  <si>
    <t>가공품명</t>
    <phoneticPr fontId="4" type="noConversion"/>
  </si>
  <si>
    <t>단위당원가</t>
    <phoneticPr fontId="4" type="noConversion"/>
  </si>
  <si>
    <t>가공수량</t>
    <phoneticPr fontId="4" type="noConversion"/>
  </si>
  <si>
    <t>가공원가</t>
    <phoneticPr fontId="4" type="noConversion"/>
  </si>
  <si>
    <t>목표매출액</t>
    <phoneticPr fontId="4" type="noConversion"/>
  </si>
  <si>
    <t>제조1팀</t>
    <phoneticPr fontId="4" type="noConversion"/>
  </si>
  <si>
    <t>오렌지가공</t>
    <phoneticPr fontId="4" type="noConversion"/>
  </si>
  <si>
    <t>제조2팀</t>
  </si>
  <si>
    <t>포도가공</t>
    <phoneticPr fontId="4" type="noConversion"/>
  </si>
  <si>
    <t>제조3팀</t>
  </si>
  <si>
    <t>사과가공</t>
    <phoneticPr fontId="4" type="noConversion"/>
  </si>
  <si>
    <t>평균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</si>
</sst>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mm\/dd"/>
  </numFmts>
  <fonts count="1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4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176" fontId="6" fillId="0" borderId="4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176" fontId="6" fillId="0" borderId="5" xfId="1" applyNumberFormat="1" applyFont="1" applyFill="1" applyBorder="1" applyAlignment="1">
      <alignment vertical="center"/>
    </xf>
    <xf numFmtId="9" fontId="6" fillId="0" borderId="6" xfId="3" applyFont="1" applyFill="1" applyBorder="1" applyAlignment="1">
      <alignment vertical="center"/>
    </xf>
    <xf numFmtId="0" fontId="7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right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0" xfId="2" applyFont="1" applyBorder="1" applyAlignment="1">
      <alignment vertical="center"/>
    </xf>
    <xf numFmtId="41" fontId="5" fillId="0" borderId="11" xfId="4" applyFont="1" applyBorder="1" applyAlignment="1">
      <alignment vertical="center"/>
    </xf>
    <xf numFmtId="10" fontId="5" fillId="0" borderId="11" xfId="3" applyNumberFormat="1" applyFont="1" applyBorder="1" applyAlignment="1">
      <alignment vertical="center"/>
    </xf>
    <xf numFmtId="41" fontId="5" fillId="0" borderId="11" xfId="4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vertical="center"/>
    </xf>
    <xf numFmtId="41" fontId="5" fillId="0" borderId="14" xfId="4" applyFont="1" applyBorder="1" applyAlignment="1">
      <alignment vertical="center"/>
    </xf>
    <xf numFmtId="10" fontId="5" fillId="0" borderId="14" xfId="3" applyNumberFormat="1" applyFont="1" applyBorder="1" applyAlignment="1">
      <alignment vertical="center"/>
    </xf>
    <xf numFmtId="41" fontId="5" fillId="0" borderId="14" xfId="4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vertical="center"/>
    </xf>
    <xf numFmtId="41" fontId="5" fillId="0" borderId="17" xfId="4" applyFont="1" applyBorder="1" applyAlignment="1">
      <alignment vertical="center"/>
    </xf>
    <xf numFmtId="10" fontId="5" fillId="0" borderId="17" xfId="3" applyNumberFormat="1" applyFont="1" applyBorder="1" applyAlignment="1">
      <alignment vertical="center"/>
    </xf>
    <xf numFmtId="41" fontId="5" fillId="0" borderId="17" xfId="4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41" fontId="5" fillId="0" borderId="20" xfId="2" applyNumberFormat="1" applyFont="1" applyBorder="1" applyAlignment="1">
      <alignment horizontal="center" vertical="center"/>
    </xf>
    <xf numFmtId="9" fontId="5" fillId="0" borderId="21" xfId="3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9" fontId="6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14" fontId="6" fillId="0" borderId="0" xfId="2" applyNumberFormat="1" applyFont="1" applyAlignment="1">
      <alignment vertical="center"/>
    </xf>
    <xf numFmtId="0" fontId="5" fillId="0" borderId="22" xfId="2" applyFont="1" applyBorder="1" applyAlignment="1">
      <alignment horizontal="center"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9" fontId="5" fillId="0" borderId="0" xfId="3" applyFont="1" applyBorder="1" applyAlignment="1">
      <alignment vertical="center"/>
    </xf>
    <xf numFmtId="41" fontId="5" fillId="0" borderId="0" xfId="4" applyFont="1" applyBorder="1" applyAlignment="1">
      <alignment vertical="center"/>
    </xf>
    <xf numFmtId="42" fontId="5" fillId="0" borderId="0" xfId="5" applyFont="1" applyBorder="1" applyAlignment="1">
      <alignment vertical="center"/>
    </xf>
    <xf numFmtId="0" fontId="5" fillId="0" borderId="23" xfId="2" applyFont="1" applyBorder="1" applyAlignment="1">
      <alignment horizontal="center" vertical="center"/>
    </xf>
    <xf numFmtId="41" fontId="5" fillId="0" borderId="23" xfId="4" applyFont="1" applyBorder="1" applyAlignment="1">
      <alignment vertical="center"/>
    </xf>
    <xf numFmtId="42" fontId="5" fillId="0" borderId="23" xfId="4" applyNumberFormat="1" applyFont="1" applyBorder="1" applyAlignment="1">
      <alignment vertical="center"/>
    </xf>
  </cellXfs>
  <cellStyles count="6">
    <cellStyle name="백분율 2" xfId="3"/>
    <cellStyle name="쉼표 [0] 2" xfId="4"/>
    <cellStyle name="통화 [0] 2" xfId="5"/>
    <cellStyle name="표준" xfId="0" builtinId="0"/>
    <cellStyle name="표준 2" xfId="2"/>
    <cellStyle name="표준_C06-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238125</xdr:colOff>
      <xdr:row>8</xdr:row>
      <xdr:rowOff>76200</xdr:rowOff>
    </xdr:to>
    <xdr:sp macro="" textlink="">
      <xdr:nvSpPr>
        <xdr:cNvPr id="2" name="직사각형 1"/>
        <xdr:cNvSpPr/>
      </xdr:nvSpPr>
      <xdr:spPr>
        <a:xfrm>
          <a:off x="0" y="857250"/>
          <a:ext cx="4352925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'</a:t>
          </a:r>
          <a:r>
            <a:rPr lang="ko-KR" altLang="en-US" sz="1100"/>
            <a:t>매출이익 분석</a:t>
          </a:r>
          <a:r>
            <a:rPr lang="en-US" altLang="ko-KR" sz="1100"/>
            <a:t>'</a:t>
          </a:r>
          <a:r>
            <a:rPr lang="ko-KR" altLang="en-US" sz="1100"/>
            <a:t>표에서 매출이익</a:t>
          </a:r>
          <a:r>
            <a:rPr lang="en-US" altLang="ko-KR" sz="1100"/>
            <a:t>(G3)</a:t>
          </a:r>
          <a:r>
            <a:rPr lang="ko-KR" altLang="en-US" sz="1100"/>
            <a:t>이 </a:t>
          </a:r>
          <a:r>
            <a:rPr lang="en-US" altLang="ko-KR" sz="1100"/>
            <a:t>4,000,000</a:t>
          </a:r>
          <a:r>
            <a:rPr lang="ko-KR" altLang="en-US" sz="1100"/>
            <a:t>이 되려면 상품단가</a:t>
          </a:r>
          <a:r>
            <a:rPr lang="en-US" altLang="ko-KR" sz="1100"/>
            <a:t>(A3)</a:t>
          </a:r>
          <a:r>
            <a:rPr lang="ko-KR" altLang="en-US" sz="1100"/>
            <a:t>가 얼마가되어야 하는지 목표값 찾기 기능을 이용하여 계산하시오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238125</xdr:colOff>
      <xdr:row>18</xdr:row>
      <xdr:rowOff>76200</xdr:rowOff>
    </xdr:to>
    <xdr:sp macro="" textlink="">
      <xdr:nvSpPr>
        <xdr:cNvPr id="2" name="직사각형 1"/>
        <xdr:cNvSpPr/>
      </xdr:nvSpPr>
      <xdr:spPr>
        <a:xfrm>
          <a:off x="0" y="3114675"/>
          <a:ext cx="4352925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'</a:t>
          </a:r>
          <a:r>
            <a:rPr lang="ko-KR" altLang="en-US" sz="1100"/>
            <a:t>네트워트 장비 판매 내역</a:t>
          </a:r>
          <a:r>
            <a:rPr lang="en-US" altLang="ko-KR" sz="1100"/>
            <a:t>'</a:t>
          </a:r>
          <a:r>
            <a:rPr lang="ko-KR" altLang="en-US" sz="1100"/>
            <a:t>표에서 달성율 평균</a:t>
          </a:r>
          <a:r>
            <a:rPr lang="en-US" altLang="ko-KR" sz="1100"/>
            <a:t>(F12)</a:t>
          </a:r>
          <a:r>
            <a:rPr lang="en-US" altLang="ko-KR" sz="1100" baseline="0"/>
            <a:t> </a:t>
          </a:r>
          <a:r>
            <a:rPr lang="ko-KR" altLang="en-US" sz="1100" baseline="0"/>
            <a:t>이 </a:t>
          </a:r>
          <a:r>
            <a:rPr lang="en-US" altLang="ko-KR" sz="1100" baseline="0"/>
            <a:t>100%</a:t>
          </a:r>
          <a:r>
            <a:rPr lang="ko-KR" altLang="en-US" sz="1100" baseline="0"/>
            <a:t>가 되려면 </a:t>
          </a:r>
          <a:r>
            <a:rPr lang="en-US" altLang="ko-KR" sz="1100" baseline="0"/>
            <a:t>RACK</a:t>
          </a:r>
          <a:r>
            <a:rPr lang="ko-KR" altLang="en-US" sz="1100" baseline="0"/>
            <a:t>판매량</a:t>
          </a:r>
          <a:r>
            <a:rPr lang="en-US" altLang="ko-KR" sz="1100" baseline="0"/>
            <a:t>(C6)</a:t>
          </a:r>
          <a:r>
            <a:rPr lang="ko-KR" altLang="en-US" sz="1100" baseline="0"/>
            <a:t>이 얼마가 되어야 하는지 목표값 찾기 기능을 이용하여 계싼하시오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209549</xdr:rowOff>
    </xdr:from>
    <xdr:to>
      <xdr:col>8</xdr:col>
      <xdr:colOff>28575</xdr:colOff>
      <xdr:row>22</xdr:row>
      <xdr:rowOff>123825</xdr:rowOff>
    </xdr:to>
    <xdr:sp macro="" textlink="">
      <xdr:nvSpPr>
        <xdr:cNvPr id="2" name="직사각형 1"/>
        <xdr:cNvSpPr/>
      </xdr:nvSpPr>
      <xdr:spPr>
        <a:xfrm>
          <a:off x="0" y="3276599"/>
          <a:ext cx="5667375" cy="1590676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altLang="ko-KR" sz="1100"/>
            <a:t>'</a:t>
          </a:r>
          <a:r>
            <a:rPr lang="ko-KR" altLang="en-US" sz="1100"/>
            <a:t>일일 가공 현황</a:t>
          </a:r>
          <a:r>
            <a:rPr lang="en-US" altLang="ko-KR" sz="1100"/>
            <a:t>'</a:t>
          </a:r>
          <a:r>
            <a:rPr lang="ko-KR" altLang="en-US" sz="1100"/>
            <a:t>표에서 </a:t>
          </a:r>
          <a:r>
            <a:rPr lang="en-US" altLang="ko-KR" sz="1100"/>
            <a:t>'</a:t>
          </a:r>
          <a:r>
            <a:rPr lang="ko-KR" altLang="en-US" sz="1100"/>
            <a:t>목표수익률</a:t>
          </a:r>
          <a:r>
            <a:rPr lang="en-US" altLang="ko-KR" sz="1100"/>
            <a:t>' [B3]</a:t>
          </a:r>
          <a:r>
            <a:rPr lang="ko-KR" altLang="en-US" sz="1100"/>
            <a:t>셀이 다음과 같이 변동하는 경우 목표매출액 평균</a:t>
          </a:r>
          <a:r>
            <a:rPr lang="en-US" altLang="ko-KR" sz="1100"/>
            <a:t>(H14)  </a:t>
          </a:r>
          <a:r>
            <a:rPr lang="ko-KR" altLang="en-US" sz="1100"/>
            <a:t>의 변동 시나리오를 작성하시오</a:t>
          </a:r>
          <a:r>
            <a:rPr lang="en-US" altLang="ko-KR" sz="1100"/>
            <a:t>.</a:t>
          </a:r>
        </a:p>
        <a:p>
          <a:pPr algn="l"/>
          <a:endParaRPr lang="en-US" altLang="ko-KR" sz="1100"/>
        </a:p>
        <a:p>
          <a:pPr algn="l"/>
          <a:r>
            <a:rPr lang="ko-KR" altLang="en-US" sz="1100"/>
            <a:t>시나리오</a:t>
          </a:r>
          <a:r>
            <a:rPr lang="en-US" altLang="ko-KR" sz="1100"/>
            <a:t>1: </a:t>
          </a:r>
          <a:r>
            <a:rPr lang="ko-KR" altLang="en-US" sz="1100"/>
            <a:t>시나리오 이름은 </a:t>
          </a:r>
          <a:r>
            <a:rPr lang="en-US" altLang="ko-KR" sz="1100"/>
            <a:t>'</a:t>
          </a:r>
          <a:r>
            <a:rPr lang="ko-KR" altLang="en-US" sz="1100"/>
            <a:t>목표수익률증가</a:t>
          </a:r>
          <a:r>
            <a:rPr lang="en-US" altLang="ko-KR" sz="1100"/>
            <a:t>1', </a:t>
          </a:r>
          <a:r>
            <a:rPr lang="ko-KR" altLang="en-US" sz="1100"/>
            <a:t>목표수익률을 </a:t>
          </a:r>
          <a:r>
            <a:rPr lang="en-US" altLang="ko-KR" sz="1100"/>
            <a:t>20%</a:t>
          </a:r>
          <a:r>
            <a:rPr lang="ko-KR" altLang="en-US" sz="1100"/>
            <a:t>로 설정한다</a:t>
          </a:r>
          <a:r>
            <a:rPr lang="en-US" altLang="ko-KR" sz="1100"/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시나리오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1: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목표수익률증가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2',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목표수익률을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25%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로 설정한다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시나리오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1: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'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목표수익률증가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3', 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목표수익률을 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30%</a:t>
          </a:r>
          <a:r>
            <a:rPr lang="ko-KR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로 설정한다</a:t>
          </a:r>
          <a:r>
            <a:rPr lang="en-US" altLang="ko-KR" sz="110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endParaRPr lang="ko-KR" altLang="ko-K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altLang="ko-KR" sz="1100"/>
        </a:p>
        <a:p>
          <a:pPr algn="l"/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11" sqref="F11"/>
    </sheetView>
  </sheetViews>
  <sheetFormatPr defaultRowHeight="16.5"/>
  <sheetData>
    <row r="1" spans="1:8" ht="17.25" thickBot="1">
      <c r="A1" s="1" t="s">
        <v>0</v>
      </c>
      <c r="B1" s="1"/>
      <c r="C1" s="2"/>
      <c r="D1" s="2"/>
      <c r="E1" s="2"/>
      <c r="F1" s="2"/>
      <c r="G1" s="2"/>
      <c r="H1" s="2"/>
    </row>
    <row r="2" spans="1:8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spans="1:8" ht="17.25" thickBot="1">
      <c r="A3" s="6">
        <v>4000</v>
      </c>
      <c r="B3" s="7">
        <v>1000</v>
      </c>
      <c r="C3" s="8">
        <v>1000000</v>
      </c>
      <c r="D3" s="8">
        <v>500000</v>
      </c>
      <c r="E3" s="8">
        <v>500000</v>
      </c>
      <c r="F3" s="8">
        <f>A3*B3</f>
        <v>4000000</v>
      </c>
      <c r="G3" s="8">
        <f>F3-C3-D3-E3</f>
        <v>2000000</v>
      </c>
      <c r="H3" s="9">
        <f>G3/F3</f>
        <v>0.5</v>
      </c>
    </row>
  </sheetData>
  <mergeCells count="1">
    <mergeCell ref="A1:B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15" sqref="A15"/>
    </sheetView>
  </sheetViews>
  <sheetFormatPr defaultRowHeight="16.5"/>
  <sheetData>
    <row r="1" spans="1:8" ht="26.25">
      <c r="A1" s="10" t="s">
        <v>9</v>
      </c>
      <c r="B1" s="10"/>
      <c r="C1" s="10"/>
      <c r="D1" s="10"/>
      <c r="E1" s="10"/>
      <c r="F1" s="10"/>
      <c r="G1" s="10"/>
      <c r="H1" s="10"/>
    </row>
    <row r="2" spans="1:8" ht="17.25" thickBot="1">
      <c r="A2" s="11"/>
      <c r="B2" s="11"/>
      <c r="C2" s="11"/>
      <c r="D2" s="11"/>
      <c r="E2" s="11"/>
      <c r="F2" s="11"/>
      <c r="G2" s="11"/>
      <c r="H2" s="12" t="s">
        <v>10</v>
      </c>
    </row>
    <row r="3" spans="1:8" ht="17.25" thickBot="1">
      <c r="A3" s="13" t="s">
        <v>11</v>
      </c>
      <c r="B3" s="14" t="s">
        <v>12</v>
      </c>
      <c r="C3" s="14" t="s">
        <v>13</v>
      </c>
      <c r="D3" s="14" t="s">
        <v>14</v>
      </c>
      <c r="E3" s="14" t="s">
        <v>15</v>
      </c>
      <c r="F3" s="14" t="s">
        <v>16</v>
      </c>
      <c r="G3" s="14" t="s">
        <v>17</v>
      </c>
      <c r="H3" s="15" t="s">
        <v>18</v>
      </c>
    </row>
    <row r="4" spans="1:8" ht="17.25" thickTop="1">
      <c r="A4" s="16" t="s">
        <v>19</v>
      </c>
      <c r="B4" s="17">
        <v>2500</v>
      </c>
      <c r="C4" s="17">
        <v>50</v>
      </c>
      <c r="D4" s="17">
        <f t="shared" ref="D4:D11" si="0">B4*C4</f>
        <v>125000</v>
      </c>
      <c r="E4" s="17">
        <v>45</v>
      </c>
      <c r="F4" s="18">
        <f t="shared" ref="F4:F11" si="1">C4/E4</f>
        <v>1.1111111111111112</v>
      </c>
      <c r="G4" s="19">
        <f t="shared" ref="G4:G11" si="2">RANK(F4,$F$4:$F$11)</f>
        <v>2</v>
      </c>
      <c r="H4" s="20" t="str">
        <f t="shared" ref="H4:H11" si="3">IF(F4&gt;1,"초과달성",IF(F4=1,"목표달성","목표미달"))</f>
        <v>초과달성</v>
      </c>
    </row>
    <row r="5" spans="1:8">
      <c r="A5" s="21" t="s">
        <v>20</v>
      </c>
      <c r="B5" s="22">
        <v>1630</v>
      </c>
      <c r="C5" s="22">
        <v>250</v>
      </c>
      <c r="D5" s="22">
        <f t="shared" si="0"/>
        <v>407500</v>
      </c>
      <c r="E5" s="22">
        <v>245</v>
      </c>
      <c r="F5" s="23">
        <f t="shared" si="1"/>
        <v>1.0204081632653061</v>
      </c>
      <c r="G5" s="24">
        <f t="shared" si="2"/>
        <v>3</v>
      </c>
      <c r="H5" s="25" t="str">
        <f t="shared" si="3"/>
        <v>초과달성</v>
      </c>
    </row>
    <row r="6" spans="1:8">
      <c r="A6" s="21" t="s">
        <v>21</v>
      </c>
      <c r="B6" s="22">
        <v>450</v>
      </c>
      <c r="C6" s="22">
        <v>25</v>
      </c>
      <c r="D6" s="22">
        <f t="shared" si="0"/>
        <v>11250</v>
      </c>
      <c r="E6" s="22">
        <v>50</v>
      </c>
      <c r="F6" s="23">
        <f t="shared" si="1"/>
        <v>0.5</v>
      </c>
      <c r="G6" s="24">
        <f t="shared" si="2"/>
        <v>8</v>
      </c>
      <c r="H6" s="25" t="str">
        <f t="shared" si="3"/>
        <v>목표미달</v>
      </c>
    </row>
    <row r="7" spans="1:8">
      <c r="A7" s="21" t="s">
        <v>22</v>
      </c>
      <c r="B7" s="22">
        <v>150</v>
      </c>
      <c r="C7" s="22">
        <v>150</v>
      </c>
      <c r="D7" s="22">
        <f t="shared" si="0"/>
        <v>22500</v>
      </c>
      <c r="E7" s="22">
        <v>150</v>
      </c>
      <c r="F7" s="23">
        <f t="shared" si="1"/>
        <v>1</v>
      </c>
      <c r="G7" s="24">
        <f t="shared" si="2"/>
        <v>4</v>
      </c>
      <c r="H7" s="25" t="str">
        <f t="shared" si="3"/>
        <v>목표달성</v>
      </c>
    </row>
    <row r="8" spans="1:8">
      <c r="A8" s="21" t="s">
        <v>23</v>
      </c>
      <c r="B8" s="22">
        <v>150</v>
      </c>
      <c r="C8" s="22">
        <v>154</v>
      </c>
      <c r="D8" s="22">
        <f t="shared" si="0"/>
        <v>23100</v>
      </c>
      <c r="E8" s="22">
        <v>250</v>
      </c>
      <c r="F8" s="23">
        <f t="shared" si="1"/>
        <v>0.61599999999999999</v>
      </c>
      <c r="G8" s="24">
        <f t="shared" si="2"/>
        <v>7</v>
      </c>
      <c r="H8" s="25" t="str">
        <f t="shared" si="3"/>
        <v>목표미달</v>
      </c>
    </row>
    <row r="9" spans="1:8">
      <c r="A9" s="21" t="s">
        <v>24</v>
      </c>
      <c r="B9" s="22">
        <v>60</v>
      </c>
      <c r="C9" s="22">
        <v>420</v>
      </c>
      <c r="D9" s="22">
        <f t="shared" si="0"/>
        <v>25200</v>
      </c>
      <c r="E9" s="22">
        <v>450</v>
      </c>
      <c r="F9" s="23">
        <f t="shared" si="1"/>
        <v>0.93333333333333335</v>
      </c>
      <c r="G9" s="24">
        <f t="shared" si="2"/>
        <v>5</v>
      </c>
      <c r="H9" s="25" t="str">
        <f t="shared" si="3"/>
        <v>목표미달</v>
      </c>
    </row>
    <row r="10" spans="1:8">
      <c r="A10" s="21" t="s">
        <v>25</v>
      </c>
      <c r="B10" s="22">
        <v>143</v>
      </c>
      <c r="C10" s="22">
        <v>23</v>
      </c>
      <c r="D10" s="22">
        <f t="shared" si="0"/>
        <v>3289</v>
      </c>
      <c r="E10" s="22">
        <v>25</v>
      </c>
      <c r="F10" s="23">
        <f t="shared" si="1"/>
        <v>0.92</v>
      </c>
      <c r="G10" s="24">
        <f t="shared" si="2"/>
        <v>6</v>
      </c>
      <c r="H10" s="25" t="str">
        <f t="shared" si="3"/>
        <v>목표미달</v>
      </c>
    </row>
    <row r="11" spans="1:8" ht="17.25" thickBot="1">
      <c r="A11" s="26" t="s">
        <v>26</v>
      </c>
      <c r="B11" s="27">
        <v>895</v>
      </c>
      <c r="C11" s="27">
        <v>35</v>
      </c>
      <c r="D11" s="27">
        <f t="shared" si="0"/>
        <v>31325</v>
      </c>
      <c r="E11" s="27">
        <v>25</v>
      </c>
      <c r="F11" s="28">
        <f t="shared" si="1"/>
        <v>1.4</v>
      </c>
      <c r="G11" s="29">
        <f t="shared" si="2"/>
        <v>1</v>
      </c>
      <c r="H11" s="30" t="str">
        <f t="shared" si="3"/>
        <v>초과달성</v>
      </c>
    </row>
    <row r="12" spans="1:8" ht="18" thickTop="1" thickBot="1">
      <c r="A12" s="31" t="s">
        <v>27</v>
      </c>
      <c r="B12" s="32">
        <f>AVERAGE(B4:B11)</f>
        <v>747.25</v>
      </c>
      <c r="C12" s="32">
        <f>AVERAGE(C4:C11)</f>
        <v>138.375</v>
      </c>
      <c r="D12" s="32">
        <f>AVERAGE(D4:D11)</f>
        <v>81145.5</v>
      </c>
      <c r="E12" s="32">
        <f>AVERAGE(E4:E11)</f>
        <v>155</v>
      </c>
      <c r="F12" s="33">
        <f>AVERAGE(F4:F11)</f>
        <v>0.93760657596371888</v>
      </c>
      <c r="G12" s="34"/>
      <c r="H12" s="34"/>
    </row>
  </sheetData>
  <mergeCells count="1">
    <mergeCell ref="A1:H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J21" sqref="J21"/>
    </sheetView>
  </sheetViews>
  <sheetFormatPr defaultRowHeight="16.5"/>
  <cols>
    <col min="8" max="8" width="11" bestFit="1" customWidth="1"/>
  </cols>
  <sheetData>
    <row r="1" spans="1:8" ht="20.25">
      <c r="A1" s="35" t="s">
        <v>28</v>
      </c>
      <c r="B1" s="35"/>
      <c r="C1" s="35"/>
      <c r="D1" s="35"/>
      <c r="E1" s="35"/>
      <c r="F1" s="35"/>
      <c r="G1" s="35"/>
      <c r="H1" s="35"/>
    </row>
    <row r="2" spans="1:8" ht="20.25">
      <c r="A2" s="11" t="s">
        <v>29</v>
      </c>
      <c r="B2" s="36">
        <v>0.1</v>
      </c>
      <c r="C2" s="36">
        <v>0</v>
      </c>
      <c r="D2" s="37"/>
      <c r="E2" s="38"/>
      <c r="F2" s="38"/>
      <c r="G2" s="38"/>
      <c r="H2" s="38"/>
    </row>
    <row r="3" spans="1:8" ht="17.25" thickBot="1">
      <c r="A3" s="11" t="s">
        <v>30</v>
      </c>
      <c r="B3" s="36">
        <v>0.15</v>
      </c>
      <c r="C3" s="11"/>
      <c r="D3" s="37"/>
      <c r="E3" s="11"/>
      <c r="F3" s="11"/>
      <c r="G3" s="11"/>
      <c r="H3" s="39"/>
    </row>
    <row r="4" spans="1:8" ht="17.25" thickBot="1">
      <c r="A4" s="40" t="s">
        <v>31</v>
      </c>
      <c r="B4" s="40" t="s">
        <v>32</v>
      </c>
      <c r="C4" s="40" t="s">
        <v>33</v>
      </c>
      <c r="D4" s="40" t="s">
        <v>34</v>
      </c>
      <c r="E4" s="40" t="s">
        <v>35</v>
      </c>
      <c r="F4" s="40" t="s">
        <v>29</v>
      </c>
      <c r="G4" s="40" t="s">
        <v>36</v>
      </c>
      <c r="H4" s="40" t="s">
        <v>37</v>
      </c>
    </row>
    <row r="5" spans="1:8" ht="17.25" thickTop="1">
      <c r="A5" s="41">
        <v>36406</v>
      </c>
      <c r="B5" s="42" t="s">
        <v>38</v>
      </c>
      <c r="C5" s="42" t="s">
        <v>39</v>
      </c>
      <c r="D5" s="42">
        <f t="shared" ref="D5:D13" si="0">IF(C5="오렌지가공",200,IF(C5="포도가공",300,250))</f>
        <v>200</v>
      </c>
      <c r="E5" s="42">
        <v>800</v>
      </c>
      <c r="F5" s="43">
        <f t="shared" ref="F5:F13" si="1">IF(E5&gt;=750,$B$2,$C$2)</f>
        <v>0.1</v>
      </c>
      <c r="G5" s="44">
        <f t="shared" ref="G5:G13" si="2">D5*E5*(1-F5)</f>
        <v>144000</v>
      </c>
      <c r="H5" s="45">
        <f t="shared" ref="H5:H13" si="3">G5*(1+$B$3)</f>
        <v>165600</v>
      </c>
    </row>
    <row r="6" spans="1:8">
      <c r="A6" s="41">
        <v>36407</v>
      </c>
      <c r="B6" s="42" t="s">
        <v>40</v>
      </c>
      <c r="C6" s="42" t="s">
        <v>41</v>
      </c>
      <c r="D6" s="42">
        <f t="shared" si="0"/>
        <v>300</v>
      </c>
      <c r="E6" s="42">
        <v>500</v>
      </c>
      <c r="F6" s="43">
        <f t="shared" si="1"/>
        <v>0</v>
      </c>
      <c r="G6" s="44">
        <f t="shared" si="2"/>
        <v>150000</v>
      </c>
      <c r="H6" s="45">
        <f t="shared" si="3"/>
        <v>172500</v>
      </c>
    </row>
    <row r="7" spans="1:8">
      <c r="A7" s="41">
        <v>36408</v>
      </c>
      <c r="B7" s="42" t="s">
        <v>42</v>
      </c>
      <c r="C7" s="42" t="s">
        <v>43</v>
      </c>
      <c r="D7" s="42">
        <f t="shared" si="0"/>
        <v>250</v>
      </c>
      <c r="E7" s="42">
        <v>700</v>
      </c>
      <c r="F7" s="43">
        <f t="shared" si="1"/>
        <v>0</v>
      </c>
      <c r="G7" s="44">
        <f t="shared" si="2"/>
        <v>175000</v>
      </c>
      <c r="H7" s="45">
        <f t="shared" si="3"/>
        <v>201249.99999999997</v>
      </c>
    </row>
    <row r="8" spans="1:8">
      <c r="A8" s="41">
        <v>36409</v>
      </c>
      <c r="B8" s="42" t="s">
        <v>38</v>
      </c>
      <c r="C8" s="42" t="s">
        <v>39</v>
      </c>
      <c r="D8" s="42">
        <f t="shared" si="0"/>
        <v>200</v>
      </c>
      <c r="E8" s="42">
        <v>900</v>
      </c>
      <c r="F8" s="43">
        <f t="shared" si="1"/>
        <v>0.1</v>
      </c>
      <c r="G8" s="44">
        <f t="shared" si="2"/>
        <v>162000</v>
      </c>
      <c r="H8" s="45">
        <f t="shared" si="3"/>
        <v>186300</v>
      </c>
    </row>
    <row r="9" spans="1:8">
      <c r="A9" s="41">
        <v>36410</v>
      </c>
      <c r="B9" s="42" t="s">
        <v>40</v>
      </c>
      <c r="C9" s="42" t="s">
        <v>41</v>
      </c>
      <c r="D9" s="42">
        <f t="shared" si="0"/>
        <v>300</v>
      </c>
      <c r="E9" s="42">
        <v>600</v>
      </c>
      <c r="F9" s="43">
        <f t="shared" si="1"/>
        <v>0</v>
      </c>
      <c r="G9" s="44">
        <f t="shared" si="2"/>
        <v>180000</v>
      </c>
      <c r="H9" s="45">
        <f t="shared" si="3"/>
        <v>206999.99999999997</v>
      </c>
    </row>
    <row r="10" spans="1:8">
      <c r="A10" s="41">
        <v>36411</v>
      </c>
      <c r="B10" s="42" t="s">
        <v>42</v>
      </c>
      <c r="C10" s="42" t="s">
        <v>43</v>
      </c>
      <c r="D10" s="42">
        <f t="shared" si="0"/>
        <v>250</v>
      </c>
      <c r="E10" s="42">
        <v>800</v>
      </c>
      <c r="F10" s="43">
        <f t="shared" si="1"/>
        <v>0.1</v>
      </c>
      <c r="G10" s="44">
        <f t="shared" si="2"/>
        <v>180000</v>
      </c>
      <c r="H10" s="45">
        <f t="shared" si="3"/>
        <v>206999.99999999997</v>
      </c>
    </row>
    <row r="11" spans="1:8">
      <c r="A11" s="41">
        <v>36412</v>
      </c>
      <c r="B11" s="42" t="s">
        <v>38</v>
      </c>
      <c r="C11" s="42" t="s">
        <v>39</v>
      </c>
      <c r="D11" s="42">
        <f t="shared" si="0"/>
        <v>200</v>
      </c>
      <c r="E11" s="42">
        <v>750</v>
      </c>
      <c r="F11" s="43">
        <f t="shared" si="1"/>
        <v>0.1</v>
      </c>
      <c r="G11" s="44">
        <f t="shared" si="2"/>
        <v>135000</v>
      </c>
      <c r="H11" s="45">
        <f t="shared" si="3"/>
        <v>155250</v>
      </c>
    </row>
    <row r="12" spans="1:8">
      <c r="A12" s="41">
        <v>36413</v>
      </c>
      <c r="B12" s="42" t="s">
        <v>40</v>
      </c>
      <c r="C12" s="42" t="s">
        <v>41</v>
      </c>
      <c r="D12" s="42">
        <f t="shared" si="0"/>
        <v>300</v>
      </c>
      <c r="E12" s="42">
        <v>550</v>
      </c>
      <c r="F12" s="43">
        <f t="shared" si="1"/>
        <v>0</v>
      </c>
      <c r="G12" s="44">
        <f t="shared" si="2"/>
        <v>165000</v>
      </c>
      <c r="H12" s="45">
        <f t="shared" si="3"/>
        <v>189749.99999999997</v>
      </c>
    </row>
    <row r="13" spans="1:8">
      <c r="A13" s="41">
        <v>36414</v>
      </c>
      <c r="B13" s="42" t="s">
        <v>42</v>
      </c>
      <c r="C13" s="42" t="s">
        <v>43</v>
      </c>
      <c r="D13" s="42">
        <f t="shared" si="0"/>
        <v>250</v>
      </c>
      <c r="E13" s="42">
        <v>750</v>
      </c>
      <c r="F13" s="43">
        <f t="shared" si="1"/>
        <v>0.1</v>
      </c>
      <c r="G13" s="44">
        <f t="shared" si="2"/>
        <v>168750</v>
      </c>
      <c r="H13" s="45">
        <f t="shared" si="3"/>
        <v>194062.49999999997</v>
      </c>
    </row>
    <row r="14" spans="1:8" ht="17.25" thickBot="1">
      <c r="A14" s="46" t="s">
        <v>44</v>
      </c>
      <c r="B14" s="46"/>
      <c r="C14" s="46"/>
      <c r="D14" s="46"/>
      <c r="E14" s="46"/>
      <c r="F14" s="46"/>
      <c r="G14" s="47">
        <f>AVERAGE(G5:G13)</f>
        <v>162194.44444444444</v>
      </c>
      <c r="H14" s="48">
        <f>AVERAGE(H5:H13)</f>
        <v>186523.61111111112</v>
      </c>
    </row>
  </sheetData>
  <mergeCells count="2">
    <mergeCell ref="A1:H1"/>
    <mergeCell ref="A14:F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2013-04-07T13:12:48Z</dcterms:created>
  <dcterms:modified xsi:type="dcterms:W3CDTF">2013-04-07T13:20:31Z</dcterms:modified>
</cp:coreProperties>
</file>