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 defaultThemeVersion="124226"/>
  <bookViews>
    <workbookView xWindow="120" yWindow="90" windowWidth="18960" windowHeight="12045" activeTab="4"/>
  </bookViews>
  <sheets>
    <sheet name="시나리오 요약" sheetId="5" r:id="rId1"/>
    <sheet name="시나리오(2)" sheetId="3" r:id="rId2"/>
    <sheet name="시나리오" sheetId="4" r:id="rId3"/>
    <sheet name="피벗테이블" sheetId="2" r:id="rId4"/>
    <sheet name="피벗테이블 (2)" sheetId="8" r:id="rId5"/>
    <sheet name="목표값찾기" sheetId="1" r:id="rId6"/>
    <sheet name="목표값찾기 (2)" sheetId="7" r:id="rId7"/>
  </sheets>
  <definedNames>
    <definedName name="골드">'시나리오(2)'!$C$16</definedName>
    <definedName name="일반">'시나리오(2)'!$B$16</definedName>
    <definedName name="판매총합계">'시나리오(2)'!$F$12</definedName>
  </definedNames>
  <calcPr calcId="125725"/>
</workbook>
</file>

<file path=xl/calcChain.xml><?xml version="1.0" encoding="utf-8"?>
<calcChain xmlns="http://schemas.openxmlformats.org/spreadsheetml/2006/main">
  <c r="B8" i="7"/>
  <c r="C5" i="4"/>
  <c r="E5"/>
  <c r="F5"/>
  <c r="C6"/>
  <c r="E6"/>
  <c r="F6" s="1"/>
  <c r="C7"/>
  <c r="E7"/>
  <c r="F7" s="1"/>
  <c r="C8"/>
  <c r="E8"/>
  <c r="F8"/>
  <c r="C9"/>
  <c r="E9"/>
  <c r="F9" s="1"/>
  <c r="C10"/>
  <c r="E10"/>
  <c r="F10"/>
  <c r="C11"/>
  <c r="E11"/>
  <c r="F11" s="1"/>
  <c r="B12"/>
  <c r="C12"/>
  <c r="D12"/>
  <c r="E12"/>
  <c r="B8" i="1"/>
  <c r="C5" i="3"/>
  <c r="E5"/>
  <c r="F5" s="1"/>
  <c r="C6"/>
  <c r="C12" s="1"/>
  <c r="E6"/>
  <c r="F6"/>
  <c r="C7"/>
  <c r="E7"/>
  <c r="F7" s="1"/>
  <c r="C8"/>
  <c r="E8"/>
  <c r="F8"/>
  <c r="C9"/>
  <c r="E9"/>
  <c r="F9" s="1"/>
  <c r="C10"/>
  <c r="E10"/>
  <c r="F10"/>
  <c r="C11"/>
  <c r="E11"/>
  <c r="F11" s="1"/>
  <c r="D12"/>
  <c r="B12"/>
  <c r="F12" i="4" l="1"/>
  <c r="F12" i="3"/>
  <c r="E12"/>
</calcChain>
</file>

<file path=xl/sharedStrings.xml><?xml version="1.0" encoding="utf-8"?>
<sst xmlns="http://schemas.openxmlformats.org/spreadsheetml/2006/main" count="213" uniqueCount="95">
  <si>
    <r>
      <t>[표1]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>자동차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>할부금</t>
    </r>
    <r>
      <rPr>
        <sz val="11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>계산</t>
    </r>
    <phoneticPr fontId="2" type="noConversion"/>
  </si>
  <si>
    <t>차량금액</t>
    <phoneticPr fontId="2" type="noConversion"/>
  </si>
  <si>
    <t>인도금</t>
    <phoneticPr fontId="2" type="noConversion"/>
  </si>
  <si>
    <t>할부원금</t>
    <phoneticPr fontId="2" type="noConversion"/>
  </si>
  <si>
    <t>연이율</t>
    <phoneticPr fontId="2" type="noConversion"/>
  </si>
  <si>
    <t>상환기간(월)</t>
    <phoneticPr fontId="2" type="noConversion"/>
  </si>
  <si>
    <t>월납입금액</t>
    <phoneticPr fontId="2" type="noConversion"/>
  </si>
  <si>
    <t>[표2] 분야별 사설학원 현황</t>
    <phoneticPr fontId="2" type="noConversion"/>
  </si>
  <si>
    <t>(단위: 명)</t>
    <phoneticPr fontId="2" type="noConversion"/>
  </si>
  <si>
    <t>분야</t>
    <phoneticPr fontId="2" type="noConversion"/>
  </si>
  <si>
    <t>학원 수</t>
    <phoneticPr fontId="2" type="noConversion"/>
  </si>
  <si>
    <t>이수자 수</t>
    <phoneticPr fontId="2" type="noConversion"/>
  </si>
  <si>
    <t>수강자 수</t>
    <phoneticPr fontId="2" type="noConversion"/>
  </si>
  <si>
    <t>강사 수</t>
    <phoneticPr fontId="2" type="noConversion"/>
  </si>
  <si>
    <t>직업기술</t>
    <phoneticPr fontId="2" type="noConversion"/>
  </si>
  <si>
    <t>국제실무</t>
    <phoneticPr fontId="2" type="noConversion"/>
  </si>
  <si>
    <t>인문사회</t>
    <phoneticPr fontId="2" type="noConversion"/>
  </si>
  <si>
    <t>경영실무</t>
    <phoneticPr fontId="2" type="noConversion"/>
  </si>
  <si>
    <t>예능</t>
    <phoneticPr fontId="2" type="noConversion"/>
  </si>
  <si>
    <t>입시및보충학습</t>
    <phoneticPr fontId="2" type="noConversion"/>
  </si>
  <si>
    <t>1사분기 판매현황</t>
    <phoneticPr fontId="2" type="noConversion"/>
  </si>
  <si>
    <t>판매월</t>
    <phoneticPr fontId="2" type="noConversion"/>
  </si>
  <si>
    <t>지역</t>
    <phoneticPr fontId="2" type="noConversion"/>
  </si>
  <si>
    <t>담당자</t>
    <phoneticPr fontId="2" type="noConversion"/>
  </si>
  <si>
    <t>판매수량</t>
    <phoneticPr fontId="2" type="noConversion"/>
  </si>
  <si>
    <t>판매금액</t>
    <phoneticPr fontId="2" type="noConversion"/>
  </si>
  <si>
    <t>1월</t>
    <phoneticPr fontId="2" type="noConversion"/>
  </si>
  <si>
    <t>서울</t>
    <phoneticPr fontId="2" type="noConversion"/>
  </si>
  <si>
    <t>김다오</t>
    <phoneticPr fontId="2" type="noConversion"/>
  </si>
  <si>
    <t>강릉</t>
    <phoneticPr fontId="2" type="noConversion"/>
  </si>
  <si>
    <t>우디지니</t>
    <phoneticPr fontId="2" type="noConversion"/>
  </si>
  <si>
    <t>이배찌</t>
    <phoneticPr fontId="2" type="noConversion"/>
  </si>
  <si>
    <t>광주</t>
    <phoneticPr fontId="2" type="noConversion"/>
  </si>
  <si>
    <t>임산타</t>
    <phoneticPr fontId="2" type="noConversion"/>
  </si>
  <si>
    <t>부산</t>
    <phoneticPr fontId="2" type="noConversion"/>
  </si>
  <si>
    <t>최모스</t>
    <phoneticPr fontId="2" type="noConversion"/>
  </si>
  <si>
    <t>편로두</t>
    <phoneticPr fontId="2" type="noConversion"/>
  </si>
  <si>
    <t>박우니</t>
    <phoneticPr fontId="2" type="noConversion"/>
  </si>
  <si>
    <t>2월</t>
  </si>
  <si>
    <t>2월</t>
    <phoneticPr fontId="2" type="noConversion"/>
  </si>
  <si>
    <t>3월</t>
  </si>
  <si>
    <t>성마리드</t>
    <phoneticPr fontId="2" type="noConversion"/>
  </si>
  <si>
    <t>3월</t>
    <phoneticPr fontId="2" type="noConversion"/>
  </si>
  <si>
    <t>2. ‘분석작업-2’ 시트에 대하여 다음의 지시사항을 처리하시오&lt;10점&gt;
‘1사 분기 판매현황표’를 이용하여 담당자는 ‘페이지’, 지역은 ‘행’, 판매월은 ‘열’로 처리하고, ‘데이터’에 판매수량, 판매금액의 평균을 계산하고, 행의 총합계는 표시하지 않는 피벗테이블을 작성하시오
‣ 피벗 테이블 보고서는 동일 시트의 [G3] 에 시작하시오
‣ 숫자 서식은 ‘쉼표 스타일’을 지정하시오</t>
    <phoneticPr fontId="2" type="noConversion"/>
  </si>
  <si>
    <t>고객분류</t>
  </si>
  <si>
    <t>일반</t>
  </si>
  <si>
    <t>할인율</t>
  </si>
  <si>
    <t>상공마트 가전제품 판매 현황</t>
    <phoneticPr fontId="2" type="noConversion"/>
  </si>
  <si>
    <t>제품명</t>
    <phoneticPr fontId="2" type="noConversion"/>
  </si>
  <si>
    <t>일반회원</t>
    <phoneticPr fontId="2" type="noConversion"/>
  </si>
  <si>
    <t>골드회원</t>
    <phoneticPr fontId="2" type="noConversion"/>
  </si>
  <si>
    <t>판매합계</t>
    <phoneticPr fontId="2" type="noConversion"/>
  </si>
  <si>
    <t>판매수량</t>
    <phoneticPr fontId="2" type="noConversion"/>
  </si>
  <si>
    <t>판매금액</t>
    <phoneticPr fontId="2" type="noConversion"/>
  </si>
  <si>
    <t>컴퓨터</t>
    <phoneticPr fontId="2" type="noConversion"/>
  </si>
  <si>
    <t>디지털카메라</t>
    <phoneticPr fontId="2" type="noConversion"/>
  </si>
  <si>
    <t>냉장고</t>
    <phoneticPr fontId="2" type="noConversion"/>
  </si>
  <si>
    <t>에어컨</t>
    <phoneticPr fontId="2" type="noConversion"/>
  </si>
  <si>
    <t>헤드셋</t>
    <phoneticPr fontId="2" type="noConversion"/>
  </si>
  <si>
    <t>정수기</t>
    <phoneticPr fontId="2" type="noConversion"/>
  </si>
  <si>
    <t>유무선전화기</t>
    <phoneticPr fontId="2" type="noConversion"/>
  </si>
  <si>
    <t>합계</t>
    <phoneticPr fontId="2" type="noConversion"/>
  </si>
  <si>
    <t>고객별 할인율</t>
    <phoneticPr fontId="2" type="noConversion"/>
  </si>
  <si>
    <t>골드</t>
    <phoneticPr fontId="2" type="noConversion"/>
  </si>
  <si>
    <t>상공마트 가전제품 판매 현황</t>
    <phoneticPr fontId="2" type="noConversion"/>
  </si>
  <si>
    <t>제품명</t>
    <phoneticPr fontId="2" type="noConversion"/>
  </si>
  <si>
    <t>일반회원</t>
    <phoneticPr fontId="2" type="noConversion"/>
  </si>
  <si>
    <t>골드회원</t>
    <phoneticPr fontId="2" type="noConversion"/>
  </si>
  <si>
    <t>판매합계</t>
    <phoneticPr fontId="2" type="noConversion"/>
  </si>
  <si>
    <t>판매수량</t>
    <phoneticPr fontId="2" type="noConversion"/>
  </si>
  <si>
    <t>판매금액</t>
    <phoneticPr fontId="2" type="noConversion"/>
  </si>
  <si>
    <t>컴퓨터</t>
    <phoneticPr fontId="2" type="noConversion"/>
  </si>
  <si>
    <t>디지털카메라</t>
    <phoneticPr fontId="2" type="noConversion"/>
  </si>
  <si>
    <t>냉장고</t>
    <phoneticPr fontId="2" type="noConversion"/>
  </si>
  <si>
    <t>에어컨</t>
    <phoneticPr fontId="2" type="noConversion"/>
  </si>
  <si>
    <t>헤드셋</t>
    <phoneticPr fontId="2" type="noConversion"/>
  </si>
  <si>
    <t>정수기</t>
    <phoneticPr fontId="2" type="noConversion"/>
  </si>
  <si>
    <t>유무선전화기</t>
    <phoneticPr fontId="2" type="noConversion"/>
  </si>
  <si>
    <t>합계</t>
    <phoneticPr fontId="2" type="noConversion"/>
  </si>
  <si>
    <t>고객별 할인율</t>
    <phoneticPr fontId="2" type="noConversion"/>
  </si>
  <si>
    <t>골드</t>
    <phoneticPr fontId="2" type="noConversion"/>
  </si>
  <si>
    <t xml:space="preserve">‘분석작업-2’ 시트에 대하여 다음의 지시사항을 처리하시오
‘상공마트 가전제품 판매 현황’ 표에서 고객별 할인율 일반[B16]과 골드[C16]가 다음과 같이 변동하는 경우 판매 총 합계[F12]의 변동 시나리오를 작성하시오
▸ 셀 이름 정의 : [B16] 셀은 ‘일반’, [C16] 셀은 ‘골드’, [F12] 셀은 ‘판매총합계’로 정의하시오
▸ 시나리오1 : 시나리오 이름은 ‘인상’, 고객별 할인율은 일반 15%, 골드 20%로 설정하시오
▸ 시나리오2 : 시나리오 이름은 ‘인하’, 고객별 할인율을 일반 10%, 골드 15%로 설정하시오
▸ 시나리오 요약 시트는 ‘분석작업-2’ 시트의 바로 앞에 위치시키시오
▸ 시나리오 요약 보고서 작성시 정답과 일치하여야 하며, 오자로 인한 부분 점수는 인정하지 않음
</t>
    <phoneticPr fontId="2" type="noConversion"/>
  </si>
  <si>
    <t>골드</t>
  </si>
  <si>
    <t>판매총합계</t>
  </si>
  <si>
    <t>인상</t>
  </si>
  <si>
    <t>만든 사람 hye 날짜 2012-03-13
수정한 사람 hye 날짜 2012-03-13</t>
  </si>
  <si>
    <t>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</si>
  <si>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</si>
  <si>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</si>
  <si>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</si>
  <si>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</si>
  <si>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</si>
  <si>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</si>
  <si>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</si>
  <si>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‘분석작업-2’시트에 대하여 다음의 지시사항을 처리하시오. (10점)
  [표1]에서 월납입금액[B8]이 399,000 이 되게 하려면 상환기간(월)[B7]은 몇 개월이 되어야 하는지 목표값 찾기 기능을 이용하여 계산하시오.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</si>
</sst>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0_ 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  <font>
      <sz val="1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</cellStyleXfs>
  <cellXfs count="6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 indent="1"/>
    </xf>
    <xf numFmtId="42" fontId="1" fillId="0" borderId="1" xfId="3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1" fontId="1" fillId="0" borderId="1" xfId="2" applyFont="1" applyBorder="1" applyAlignment="1">
      <alignment horizontal="center" vertical="center"/>
    </xf>
    <xf numFmtId="0" fontId="1" fillId="0" borderId="0" xfId="5"/>
    <xf numFmtId="0" fontId="1" fillId="0" borderId="1" xfId="5" applyBorder="1"/>
    <xf numFmtId="41" fontId="1" fillId="0" borderId="1" xfId="2" applyBorder="1" applyAlignment="1"/>
    <xf numFmtId="0" fontId="1" fillId="0" borderId="1" xfId="5" applyFill="1" applyBorder="1"/>
    <xf numFmtId="41" fontId="1" fillId="0" borderId="1" xfId="2" applyFont="1" applyFill="1" applyBorder="1" applyAlignment="1"/>
    <xf numFmtId="0" fontId="1" fillId="0" borderId="0" xfId="4"/>
    <xf numFmtId="0" fontId="1" fillId="0" borderId="2" xfId="4" applyBorder="1"/>
    <xf numFmtId="0" fontId="1" fillId="0" borderId="1" xfId="4" applyBorder="1" applyAlignment="1">
      <alignment horizontal="center"/>
    </xf>
    <xf numFmtId="41" fontId="1" fillId="0" borderId="1" xfId="2" applyBorder="1" applyAlignment="1">
      <alignment horizontal="center"/>
    </xf>
    <xf numFmtId="9" fontId="1" fillId="0" borderId="1" xfId="1" applyBorder="1" applyAlignment="1">
      <alignment horizontal="center"/>
    </xf>
    <xf numFmtId="0" fontId="1" fillId="2" borderId="1" xfId="4" applyFill="1" applyBorder="1" applyAlignment="1">
      <alignment horizontal="center"/>
    </xf>
    <xf numFmtId="41" fontId="1" fillId="4" borderId="1" xfId="2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41" fontId="0" fillId="0" borderId="9" xfId="0" applyNumberForma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0" fontId="5" fillId="6" borderId="0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9" fontId="0" fillId="7" borderId="0" xfId="0" applyNumberFormat="1" applyFill="1" applyBorder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center" indent="1"/>
    </xf>
    <xf numFmtId="42" fontId="1" fillId="4" borderId="1" xfId="3" applyFont="1" applyFill="1" applyBorder="1" applyAlignment="1">
      <alignment horizontal="center" vertical="center"/>
    </xf>
    <xf numFmtId="0" fontId="3" fillId="0" borderId="0" xfId="4" applyFont="1" applyBorder="1" applyAlignment="1">
      <alignment horizontal="center"/>
    </xf>
    <xf numFmtId="0" fontId="1" fillId="3" borderId="4" xfId="4" applyFill="1" applyBorder="1" applyAlignment="1">
      <alignment horizontal="center"/>
    </xf>
    <xf numFmtId="0" fontId="1" fillId="3" borderId="7" xfId="4" applyFill="1" applyBorder="1" applyAlignment="1">
      <alignment horizontal="center"/>
    </xf>
    <xf numFmtId="0" fontId="1" fillId="3" borderId="5" xfId="4" applyFill="1" applyBorder="1" applyAlignment="1">
      <alignment horizontal="center"/>
    </xf>
    <xf numFmtId="0" fontId="1" fillId="2" borderId="3" xfId="4" applyFill="1" applyBorder="1" applyAlignment="1">
      <alignment horizontal="center" vertical="center"/>
    </xf>
    <xf numFmtId="0" fontId="1" fillId="2" borderId="6" xfId="4" applyFill="1" applyBorder="1" applyAlignment="1">
      <alignment horizontal="center" vertical="center"/>
    </xf>
    <xf numFmtId="0" fontId="1" fillId="2" borderId="4" xfId="4" applyFill="1" applyBorder="1" applyAlignment="1">
      <alignment horizontal="center" vertical="center"/>
    </xf>
    <xf numFmtId="0" fontId="1" fillId="2" borderId="5" xfId="4" applyFill="1" applyBorder="1" applyAlignment="1">
      <alignment horizontal="center" vertical="center"/>
    </xf>
    <xf numFmtId="0" fontId="0" fillId="0" borderId="0" xfId="4" applyFont="1" applyAlignment="1">
      <alignment horizontal="center" wrapText="1"/>
    </xf>
    <xf numFmtId="0" fontId="1" fillId="0" borderId="0" xfId="4" applyAlignment="1">
      <alignment horizontal="center"/>
    </xf>
    <xf numFmtId="0" fontId="1" fillId="0" borderId="4" xfId="4" applyBorder="1" applyAlignment="1">
      <alignment horizontal="center"/>
    </xf>
    <xf numFmtId="0" fontId="1" fillId="0" borderId="7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3" xfId="4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0" xfId="5" applyFont="1" applyAlignment="1">
      <alignment horizontal="center" wrapText="1"/>
    </xf>
    <xf numFmtId="0" fontId="1" fillId="0" borderId="0" xfId="5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5" applyFill="1" applyBorder="1"/>
  </cellXfs>
  <cellStyles count="6">
    <cellStyle name="백분율" xfId="1" builtinId="5"/>
    <cellStyle name="쉼표 [0]" xfId="2" builtinId="6"/>
    <cellStyle name="통화 [0]" xfId="3" builtinId="7"/>
    <cellStyle name="표준" xfId="0" builtinId="0"/>
    <cellStyle name="표준_2005년2회2급-엑셀(A형)(문제)" xfId="4"/>
    <cellStyle name="표준_2006년1회2급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11"/>
  <sheetViews>
    <sheetView showGridLines="0" workbookViewId="0"/>
  </sheetViews>
  <sheetFormatPr defaultRowHeight="13.5" outlineLevelRow="1" outlineLevelCol="1"/>
  <cols>
    <col min="3" max="3" width="9.88671875" bestFit="1" customWidth="1"/>
    <col min="4" max="6" width="13.77734375" bestFit="1" customWidth="1" outlineLevel="1"/>
  </cols>
  <sheetData>
    <row r="1" spans="2:6" ht="14.25" thickBot="1"/>
    <row r="2" spans="2:6">
      <c r="B2" s="29" t="s">
        <v>87</v>
      </c>
      <c r="C2" s="29"/>
      <c r="D2" s="34"/>
      <c r="E2" s="34"/>
      <c r="F2" s="34"/>
    </row>
    <row r="3" spans="2:6" collapsed="1">
      <c r="B3" s="28"/>
      <c r="C3" s="28"/>
      <c r="D3" s="35" t="s">
        <v>89</v>
      </c>
      <c r="E3" s="35" t="s">
        <v>84</v>
      </c>
      <c r="F3" s="35" t="s">
        <v>86</v>
      </c>
    </row>
    <row r="4" spans="2:6" ht="48" hidden="1" outlineLevel="1">
      <c r="B4" s="31"/>
      <c r="C4" s="31"/>
      <c r="D4" s="25"/>
      <c r="E4" s="37" t="s">
        <v>85</v>
      </c>
      <c r="F4" s="37" t="s">
        <v>85</v>
      </c>
    </row>
    <row r="5" spans="2:6">
      <c r="B5" s="32" t="s">
        <v>88</v>
      </c>
      <c r="C5" s="32"/>
      <c r="D5" s="30"/>
      <c r="E5" s="30"/>
      <c r="F5" s="30"/>
    </row>
    <row r="6" spans="2:6" outlineLevel="1">
      <c r="B6" s="31"/>
      <c r="C6" s="31" t="s">
        <v>82</v>
      </c>
      <c r="D6" s="26">
        <v>0.17</v>
      </c>
      <c r="E6" s="36">
        <v>0.2</v>
      </c>
      <c r="F6" s="36">
        <v>0.15</v>
      </c>
    </row>
    <row r="7" spans="2:6">
      <c r="B7" s="32" t="s">
        <v>90</v>
      </c>
      <c r="C7" s="32"/>
      <c r="D7" s="30"/>
      <c r="E7" s="30"/>
      <c r="F7" s="30"/>
    </row>
    <row r="8" spans="2:6" ht="14.25" outlineLevel="1" thickBot="1">
      <c r="B8" s="33"/>
      <c r="C8" s="33" t="s">
        <v>83</v>
      </c>
      <c r="D8" s="27">
        <v>180568904</v>
      </c>
      <c r="E8" s="27">
        <v>176014496</v>
      </c>
      <c r="F8" s="27">
        <v>183605176</v>
      </c>
    </row>
    <row r="9" spans="2:6">
      <c r="B9" t="s">
        <v>91</v>
      </c>
    </row>
    <row r="10" spans="2:6">
      <c r="B10" t="s">
        <v>92</v>
      </c>
    </row>
    <row r="11" spans="2:6">
      <c r="B11" t="s">
        <v>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F16"/>
  <sheetViews>
    <sheetView workbookViewId="0">
      <selection activeCell="F12" sqref="F12"/>
    </sheetView>
  </sheetViews>
  <sheetFormatPr defaultRowHeight="13.5"/>
  <cols>
    <col min="1" max="1" width="11.6640625" style="18" bestFit="1" customWidth="1"/>
    <col min="2" max="2" width="9.88671875" style="18" bestFit="1" customWidth="1"/>
    <col min="3" max="3" width="12.6640625" style="18" bestFit="1" customWidth="1"/>
    <col min="4" max="4" width="9.88671875" style="18" bestFit="1" customWidth="1"/>
    <col min="5" max="6" width="13.77734375" style="18" bestFit="1" customWidth="1"/>
    <col min="7" max="16384" width="8.88671875" style="18"/>
  </cols>
  <sheetData>
    <row r="1" spans="1:6" ht="20.25">
      <c r="A1" s="40" t="s">
        <v>47</v>
      </c>
      <c r="B1" s="40"/>
      <c r="C1" s="40"/>
      <c r="D1" s="40"/>
      <c r="E1" s="40"/>
      <c r="F1" s="40"/>
    </row>
    <row r="2" spans="1:6" ht="12" customHeight="1">
      <c r="A2" s="19"/>
      <c r="B2" s="19"/>
      <c r="C2" s="19"/>
      <c r="D2" s="19"/>
      <c r="E2" s="19"/>
      <c r="F2" s="19"/>
    </row>
    <row r="3" spans="1:6">
      <c r="A3" s="44" t="s">
        <v>48</v>
      </c>
      <c r="B3" s="46" t="s">
        <v>49</v>
      </c>
      <c r="C3" s="47"/>
      <c r="D3" s="46" t="s">
        <v>50</v>
      </c>
      <c r="E3" s="47"/>
      <c r="F3" s="44" t="s">
        <v>51</v>
      </c>
    </row>
    <row r="4" spans="1:6">
      <c r="A4" s="45"/>
      <c r="B4" s="23" t="s">
        <v>52</v>
      </c>
      <c r="C4" s="23" t="s">
        <v>53</v>
      </c>
      <c r="D4" s="23" t="s">
        <v>52</v>
      </c>
      <c r="E4" s="23" t="s">
        <v>53</v>
      </c>
      <c r="F4" s="45"/>
    </row>
    <row r="5" spans="1:6">
      <c r="A5" s="20" t="s">
        <v>54</v>
      </c>
      <c r="B5" s="20">
        <v>43</v>
      </c>
      <c r="C5" s="21">
        <f>B5*876000</f>
        <v>37668000</v>
      </c>
      <c r="D5" s="20">
        <v>77</v>
      </c>
      <c r="E5" s="21">
        <f>D5*1236000</f>
        <v>95172000</v>
      </c>
      <c r="F5" s="21">
        <f>C5-C5*$B$16+E5-E5*$C$16</f>
        <v>111763920</v>
      </c>
    </row>
    <row r="6" spans="1:6">
      <c r="A6" s="20" t="s">
        <v>55</v>
      </c>
      <c r="B6" s="20">
        <v>35</v>
      </c>
      <c r="C6" s="21">
        <f>B6*154000</f>
        <v>5390000</v>
      </c>
      <c r="D6" s="20">
        <v>54</v>
      </c>
      <c r="E6" s="21">
        <f>D6*213000</f>
        <v>11502000</v>
      </c>
      <c r="F6" s="21">
        <f t="shared" ref="F6:F11" si="0">C6-C6*$B$16+E6-E6*$C$16</f>
        <v>14235960</v>
      </c>
    </row>
    <row r="7" spans="1:6">
      <c r="A7" s="20" t="s">
        <v>56</v>
      </c>
      <c r="B7" s="20">
        <v>37</v>
      </c>
      <c r="C7" s="21">
        <f>B7*113400</f>
        <v>4195800</v>
      </c>
      <c r="D7" s="20">
        <v>38</v>
      </c>
      <c r="E7" s="21">
        <f>D7*165700</f>
        <v>6296600</v>
      </c>
      <c r="F7" s="21">
        <f t="shared" si="0"/>
        <v>8876524</v>
      </c>
    </row>
    <row r="8" spans="1:6">
      <c r="A8" s="20" t="s">
        <v>57</v>
      </c>
      <c r="B8" s="20">
        <v>53</v>
      </c>
      <c r="C8" s="21">
        <f>B8*189000</f>
        <v>10017000</v>
      </c>
      <c r="D8" s="20">
        <v>65</v>
      </c>
      <c r="E8" s="21">
        <f>D8*360000</f>
        <v>23400000</v>
      </c>
      <c r="F8" s="21">
        <f t="shared" si="0"/>
        <v>28136790</v>
      </c>
    </row>
    <row r="9" spans="1:6">
      <c r="A9" s="20" t="s">
        <v>58</v>
      </c>
      <c r="B9" s="20">
        <v>54</v>
      </c>
      <c r="C9" s="21">
        <f>B9*32000</f>
        <v>1728000</v>
      </c>
      <c r="D9" s="20">
        <v>75</v>
      </c>
      <c r="E9" s="21">
        <f>D9*55000</f>
        <v>4125000</v>
      </c>
      <c r="F9" s="21">
        <f t="shared" si="0"/>
        <v>4927110</v>
      </c>
    </row>
    <row r="10" spans="1:6">
      <c r="A10" s="20" t="s">
        <v>59</v>
      </c>
      <c r="B10" s="20">
        <v>18</v>
      </c>
      <c r="C10" s="21">
        <f>B10*72000</f>
        <v>1296000</v>
      </c>
      <c r="D10" s="20">
        <v>43</v>
      </c>
      <c r="E10" s="21">
        <f>D10*126000</f>
        <v>5418000</v>
      </c>
      <c r="F10" s="21">
        <f t="shared" si="0"/>
        <v>5624460</v>
      </c>
    </row>
    <row r="11" spans="1:6">
      <c r="A11" s="20" t="s">
        <v>60</v>
      </c>
      <c r="B11" s="20">
        <v>14</v>
      </c>
      <c r="C11" s="21">
        <f>B11*173000</f>
        <v>2422000</v>
      </c>
      <c r="D11" s="20">
        <v>25</v>
      </c>
      <c r="E11" s="21">
        <f>D11*236000</f>
        <v>5900000</v>
      </c>
      <c r="F11" s="21">
        <f t="shared" si="0"/>
        <v>7004140</v>
      </c>
    </row>
    <row r="12" spans="1:6">
      <c r="A12" s="20" t="s">
        <v>61</v>
      </c>
      <c r="B12" s="20">
        <f>SUM(B5:B11)</f>
        <v>254</v>
      </c>
      <c r="C12" s="21">
        <f>SUM(C5:C11)</f>
        <v>62716800</v>
      </c>
      <c r="D12" s="20">
        <f>SUM(D5:D11)</f>
        <v>377</v>
      </c>
      <c r="E12" s="21">
        <f>SUM(E5:E11)</f>
        <v>151813600</v>
      </c>
      <c r="F12" s="24">
        <f>SUM(F5:F11)</f>
        <v>180568904</v>
      </c>
    </row>
    <row r="14" spans="1:6">
      <c r="A14" s="41" t="s">
        <v>62</v>
      </c>
      <c r="B14" s="42"/>
      <c r="C14" s="43"/>
    </row>
    <row r="15" spans="1:6">
      <c r="A15" s="20" t="s">
        <v>44</v>
      </c>
      <c r="B15" s="20" t="s">
        <v>45</v>
      </c>
      <c r="C15" s="20" t="s">
        <v>63</v>
      </c>
    </row>
    <row r="16" spans="1:6">
      <c r="A16" s="20" t="s">
        <v>46</v>
      </c>
      <c r="B16" s="22">
        <v>0.13</v>
      </c>
      <c r="C16" s="22">
        <v>0.17</v>
      </c>
    </row>
  </sheetData>
  <scenarios current="1" sqref="F12">
    <scenario name="인상" locked="1" count="1" user="hye" comment="만든 사람 hye 날짜 2012-03-13_x000a_수정한 사람 hye 날짜 2012-03-13">
      <inputCells r="C16" val="0.2" numFmtId="9"/>
    </scenario>
    <scenario name="인하" locked="1" count="1" user="hye" comment="만든 사람 hye 날짜 2012-03-13_x000a_수정한 사람 hye 날짜 2012-03-13">
      <inputCells r="C16" val="0.15" numFmtId="9"/>
    </scenario>
  </scenarios>
  <mergeCells count="6">
    <mergeCell ref="A1:F1"/>
    <mergeCell ref="A14:C14"/>
    <mergeCell ref="A3:A4"/>
    <mergeCell ref="B3:C3"/>
    <mergeCell ref="D3:E3"/>
    <mergeCell ref="F3:F4"/>
  </mergeCells>
  <phoneticPr fontId="2" type="noConversion"/>
  <printOptions headings="1" gridLines="1"/>
  <pageMargins left="0.75" right="0.75" top="1" bottom="1" header="0.5" footer="0.5"/>
  <pageSetup paperSize="9" orientation="landscape" r:id="rId1"/>
  <headerFooter alignWithMargins="0">
    <oddFooter>&amp;C&amp;F&amp;A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F23"/>
  <sheetViews>
    <sheetView workbookViewId="0">
      <selection activeCell="A23" sqref="A23:F23"/>
    </sheetView>
  </sheetViews>
  <sheetFormatPr defaultRowHeight="13.5"/>
  <cols>
    <col min="1" max="1" width="11.6640625" style="18" bestFit="1" customWidth="1"/>
    <col min="2" max="2" width="9.88671875" style="18" bestFit="1" customWidth="1"/>
    <col min="3" max="3" width="12.6640625" style="18" bestFit="1" customWidth="1"/>
    <col min="4" max="4" width="9.88671875" style="18" bestFit="1" customWidth="1"/>
    <col min="5" max="6" width="13.77734375" style="18" bestFit="1" customWidth="1"/>
    <col min="7" max="16384" width="8.88671875" style="18"/>
  </cols>
  <sheetData>
    <row r="1" spans="1:6" ht="20.25">
      <c r="A1" s="40" t="s">
        <v>64</v>
      </c>
      <c r="B1" s="40"/>
      <c r="C1" s="40"/>
      <c r="D1" s="40"/>
      <c r="E1" s="40"/>
      <c r="F1" s="40"/>
    </row>
    <row r="2" spans="1:6" ht="12" customHeight="1">
      <c r="A2" s="19"/>
      <c r="B2" s="19"/>
      <c r="C2" s="19"/>
      <c r="D2" s="19"/>
      <c r="E2" s="19"/>
      <c r="F2" s="19"/>
    </row>
    <row r="3" spans="1:6">
      <c r="A3" s="53" t="s">
        <v>65</v>
      </c>
      <c r="B3" s="55" t="s">
        <v>66</v>
      </c>
      <c r="C3" s="56"/>
      <c r="D3" s="55" t="s">
        <v>67</v>
      </c>
      <c r="E3" s="56"/>
      <c r="F3" s="53" t="s">
        <v>68</v>
      </c>
    </row>
    <row r="4" spans="1:6">
      <c r="A4" s="54"/>
      <c r="B4" s="20" t="s">
        <v>69</v>
      </c>
      <c r="C4" s="20" t="s">
        <v>70</v>
      </c>
      <c r="D4" s="20" t="s">
        <v>69</v>
      </c>
      <c r="E4" s="20" t="s">
        <v>70</v>
      </c>
      <c r="F4" s="54"/>
    </row>
    <row r="5" spans="1:6">
      <c r="A5" s="20" t="s">
        <v>71</v>
      </c>
      <c r="B5" s="20">
        <v>43</v>
      </c>
      <c r="C5" s="21">
        <f>B5*876000</f>
        <v>37668000</v>
      </c>
      <c r="D5" s="20">
        <v>77</v>
      </c>
      <c r="E5" s="21">
        <f>D5*1236000</f>
        <v>95172000</v>
      </c>
      <c r="F5" s="21">
        <f t="shared" ref="F5:F11" si="0">C5-C5*$B$16+E5-E5*$C$16</f>
        <v>111763920</v>
      </c>
    </row>
    <row r="6" spans="1:6">
      <c r="A6" s="20" t="s">
        <v>72</v>
      </c>
      <c r="B6" s="20">
        <v>35</v>
      </c>
      <c r="C6" s="21">
        <f>B6*154000</f>
        <v>5390000</v>
      </c>
      <c r="D6" s="20">
        <v>54</v>
      </c>
      <c r="E6" s="21">
        <f>D6*213000</f>
        <v>11502000</v>
      </c>
      <c r="F6" s="21">
        <f t="shared" si="0"/>
        <v>14235960</v>
      </c>
    </row>
    <row r="7" spans="1:6">
      <c r="A7" s="20" t="s">
        <v>73</v>
      </c>
      <c r="B7" s="20">
        <v>37</v>
      </c>
      <c r="C7" s="21">
        <f>B7*113400</f>
        <v>4195800</v>
      </c>
      <c r="D7" s="20">
        <v>38</v>
      </c>
      <c r="E7" s="21">
        <f>D7*165700</f>
        <v>6296600</v>
      </c>
      <c r="F7" s="21">
        <f t="shared" si="0"/>
        <v>8876524</v>
      </c>
    </row>
    <row r="8" spans="1:6">
      <c r="A8" s="20" t="s">
        <v>74</v>
      </c>
      <c r="B8" s="20">
        <v>53</v>
      </c>
      <c r="C8" s="21">
        <f>B8*189000</f>
        <v>10017000</v>
      </c>
      <c r="D8" s="20">
        <v>65</v>
      </c>
      <c r="E8" s="21">
        <f>D8*360000</f>
        <v>23400000</v>
      </c>
      <c r="F8" s="21">
        <f t="shared" si="0"/>
        <v>28136790</v>
      </c>
    </row>
    <row r="9" spans="1:6">
      <c r="A9" s="20" t="s">
        <v>75</v>
      </c>
      <c r="B9" s="20">
        <v>54</v>
      </c>
      <c r="C9" s="21">
        <f>B9*32000</f>
        <v>1728000</v>
      </c>
      <c r="D9" s="20">
        <v>75</v>
      </c>
      <c r="E9" s="21">
        <f>D9*55000</f>
        <v>4125000</v>
      </c>
      <c r="F9" s="21">
        <f t="shared" si="0"/>
        <v>4927110</v>
      </c>
    </row>
    <row r="10" spans="1:6">
      <c r="A10" s="20" t="s">
        <v>76</v>
      </c>
      <c r="B10" s="20">
        <v>18</v>
      </c>
      <c r="C10" s="21">
        <f>B10*72000</f>
        <v>1296000</v>
      </c>
      <c r="D10" s="20">
        <v>43</v>
      </c>
      <c r="E10" s="21">
        <f>D10*126000</f>
        <v>5418000</v>
      </c>
      <c r="F10" s="21">
        <f t="shared" si="0"/>
        <v>5624460</v>
      </c>
    </row>
    <row r="11" spans="1:6">
      <c r="A11" s="20" t="s">
        <v>77</v>
      </c>
      <c r="B11" s="20">
        <v>14</v>
      </c>
      <c r="C11" s="21">
        <f>B11*173000</f>
        <v>2422000</v>
      </c>
      <c r="D11" s="20">
        <v>25</v>
      </c>
      <c r="E11" s="21">
        <f>D11*236000</f>
        <v>5900000</v>
      </c>
      <c r="F11" s="21">
        <f t="shared" si="0"/>
        <v>7004140</v>
      </c>
    </row>
    <row r="12" spans="1:6">
      <c r="A12" s="20" t="s">
        <v>78</v>
      </c>
      <c r="B12" s="20">
        <f>SUM(B5:B11)</f>
        <v>254</v>
      </c>
      <c r="C12" s="21">
        <f>SUM(C5:C11)</f>
        <v>62716800</v>
      </c>
      <c r="D12" s="20">
        <f>SUM(D5:D11)</f>
        <v>377</v>
      </c>
      <c r="E12" s="21">
        <f>SUM(E5:E11)</f>
        <v>151813600</v>
      </c>
      <c r="F12" s="21">
        <f>SUM(F5:F11)</f>
        <v>180568904</v>
      </c>
    </row>
    <row r="14" spans="1:6">
      <c r="A14" s="50" t="s">
        <v>79</v>
      </c>
      <c r="B14" s="51"/>
      <c r="C14" s="52"/>
    </row>
    <row r="15" spans="1:6">
      <c r="A15" s="20" t="s">
        <v>44</v>
      </c>
      <c r="B15" s="20" t="s">
        <v>45</v>
      </c>
      <c r="C15" s="20" t="s">
        <v>80</v>
      </c>
    </row>
    <row r="16" spans="1:6">
      <c r="A16" s="20" t="s">
        <v>46</v>
      </c>
      <c r="B16" s="22">
        <v>0.13</v>
      </c>
      <c r="C16" s="22">
        <v>0.17</v>
      </c>
    </row>
    <row r="23" spans="1:6" ht="147" customHeight="1">
      <c r="A23" s="48" t="s">
        <v>81</v>
      </c>
      <c r="B23" s="49"/>
      <c r="C23" s="49"/>
      <c r="D23" s="49"/>
      <c r="E23" s="49"/>
      <c r="F23" s="49"/>
    </row>
  </sheetData>
  <mergeCells count="7">
    <mergeCell ref="A23:F23"/>
    <mergeCell ref="A1:F1"/>
    <mergeCell ref="A14:C14"/>
    <mergeCell ref="A3:A4"/>
    <mergeCell ref="B3:C3"/>
    <mergeCell ref="D3:E3"/>
    <mergeCell ref="F3:F4"/>
  </mergeCells>
  <phoneticPr fontId="2" type="noConversion"/>
  <printOptions headings="1" gridLines="1"/>
  <pageMargins left="0.75" right="0.75" top="1" bottom="1" header="0.5" footer="0.5"/>
  <pageSetup paperSize="9" orientation="landscape" r:id="rId1"/>
  <headerFooter alignWithMargins="0">
    <oddFooter>&amp;C&amp;F&amp;A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F28"/>
  <sheetViews>
    <sheetView workbookViewId="0">
      <selection activeCell="I28" sqref="I28"/>
    </sheetView>
  </sheetViews>
  <sheetFormatPr defaultRowHeight="13.5"/>
  <cols>
    <col min="1" max="3" width="8.88671875" style="13"/>
    <col min="4" max="4" width="9" style="13" bestFit="1" customWidth="1"/>
    <col min="5" max="5" width="12.6640625" style="13" bestFit="1" customWidth="1"/>
    <col min="6" max="16384" width="8.88671875" style="13"/>
  </cols>
  <sheetData>
    <row r="1" spans="1:5">
      <c r="A1" s="13" t="s">
        <v>20</v>
      </c>
    </row>
    <row r="2" spans="1:5">
      <c r="A2" s="14" t="s">
        <v>21</v>
      </c>
      <c r="B2" s="14" t="s">
        <v>22</v>
      </c>
      <c r="C2" s="14" t="s">
        <v>23</v>
      </c>
      <c r="D2" s="14" t="s">
        <v>24</v>
      </c>
      <c r="E2" s="14" t="s">
        <v>25</v>
      </c>
    </row>
    <row r="3" spans="1:5">
      <c r="A3" s="14" t="s">
        <v>26</v>
      </c>
      <c r="B3" s="14" t="s">
        <v>27</v>
      </c>
      <c r="C3" s="14" t="s">
        <v>28</v>
      </c>
      <c r="D3" s="15">
        <v>140</v>
      </c>
      <c r="E3" s="15">
        <v>938000</v>
      </c>
    </row>
    <row r="4" spans="1:5">
      <c r="A4" s="14" t="s">
        <v>26</v>
      </c>
      <c r="B4" s="14" t="s">
        <v>29</v>
      </c>
      <c r="C4" s="14" t="s">
        <v>30</v>
      </c>
      <c r="D4" s="15">
        <v>380</v>
      </c>
      <c r="E4" s="15">
        <v>1406000</v>
      </c>
    </row>
    <row r="5" spans="1:5">
      <c r="A5" s="14" t="s">
        <v>26</v>
      </c>
      <c r="B5" s="14" t="s">
        <v>27</v>
      </c>
      <c r="C5" s="14" t="s">
        <v>31</v>
      </c>
      <c r="D5" s="15">
        <v>240</v>
      </c>
      <c r="E5" s="15">
        <v>1729000</v>
      </c>
    </row>
    <row r="6" spans="1:5">
      <c r="A6" s="14" t="s">
        <v>26</v>
      </c>
      <c r="B6" s="14" t="s">
        <v>32</v>
      </c>
      <c r="C6" s="16" t="s">
        <v>33</v>
      </c>
      <c r="D6" s="15">
        <v>391</v>
      </c>
      <c r="E6" s="15">
        <v>3362600</v>
      </c>
    </row>
    <row r="7" spans="1:5">
      <c r="A7" s="14" t="s">
        <v>26</v>
      </c>
      <c r="B7" s="14" t="s">
        <v>34</v>
      </c>
      <c r="C7" s="14" t="s">
        <v>35</v>
      </c>
      <c r="D7" s="15">
        <v>139</v>
      </c>
      <c r="E7" s="15">
        <v>1070300</v>
      </c>
    </row>
    <row r="8" spans="1:5">
      <c r="A8" s="14" t="s">
        <v>26</v>
      </c>
      <c r="B8" s="14" t="s">
        <v>32</v>
      </c>
      <c r="C8" s="16" t="s">
        <v>36</v>
      </c>
      <c r="D8" s="15">
        <v>120</v>
      </c>
      <c r="E8" s="15">
        <v>852000</v>
      </c>
    </row>
    <row r="9" spans="1:5">
      <c r="A9" s="16" t="s">
        <v>26</v>
      </c>
      <c r="B9" s="16" t="s">
        <v>34</v>
      </c>
      <c r="C9" s="16" t="s">
        <v>37</v>
      </c>
      <c r="D9" s="17">
        <v>170</v>
      </c>
      <c r="E9" s="17">
        <v>2534000</v>
      </c>
    </row>
    <row r="10" spans="1:5">
      <c r="A10" s="14" t="s">
        <v>38</v>
      </c>
      <c r="B10" s="14" t="s">
        <v>27</v>
      </c>
      <c r="C10" s="14" t="s">
        <v>28</v>
      </c>
      <c r="D10" s="15">
        <v>378</v>
      </c>
      <c r="E10" s="15">
        <v>2457000</v>
      </c>
    </row>
    <row r="11" spans="1:5">
      <c r="A11" s="14" t="s">
        <v>38</v>
      </c>
      <c r="B11" s="14" t="s">
        <v>29</v>
      </c>
      <c r="C11" s="14" t="s">
        <v>30</v>
      </c>
      <c r="D11" s="15">
        <v>120</v>
      </c>
      <c r="E11" s="15">
        <v>1008000</v>
      </c>
    </row>
    <row r="12" spans="1:5">
      <c r="A12" s="14" t="s">
        <v>38</v>
      </c>
      <c r="B12" s="14" t="s">
        <v>27</v>
      </c>
      <c r="C12" s="14" t="s">
        <v>31</v>
      </c>
      <c r="D12" s="15">
        <v>520</v>
      </c>
      <c r="E12" s="15">
        <v>6280000</v>
      </c>
    </row>
    <row r="13" spans="1:5">
      <c r="A13" s="14" t="s">
        <v>38</v>
      </c>
      <c r="B13" s="14" t="s">
        <v>32</v>
      </c>
      <c r="C13" s="16" t="s">
        <v>33</v>
      </c>
      <c r="D13" s="15">
        <v>100</v>
      </c>
      <c r="E13" s="15">
        <v>780000</v>
      </c>
    </row>
    <row r="14" spans="1:5">
      <c r="A14" s="14" t="s">
        <v>39</v>
      </c>
      <c r="B14" s="14" t="s">
        <v>34</v>
      </c>
      <c r="C14" s="16" t="s">
        <v>35</v>
      </c>
      <c r="D14" s="15">
        <v>290</v>
      </c>
      <c r="E14" s="15">
        <v>1892000</v>
      </c>
    </row>
    <row r="15" spans="1:5">
      <c r="A15" s="14" t="s">
        <v>38</v>
      </c>
      <c r="B15" s="14" t="s">
        <v>32</v>
      </c>
      <c r="C15" s="16" t="s">
        <v>36</v>
      </c>
      <c r="D15" s="15">
        <v>263</v>
      </c>
      <c r="E15" s="15">
        <v>1762100</v>
      </c>
    </row>
    <row r="16" spans="1:5">
      <c r="A16" s="16" t="s">
        <v>38</v>
      </c>
      <c r="B16" s="16" t="s">
        <v>34</v>
      </c>
      <c r="C16" s="16" t="s">
        <v>37</v>
      </c>
      <c r="D16" s="17">
        <v>210</v>
      </c>
      <c r="E16" s="17">
        <v>17380000</v>
      </c>
    </row>
    <row r="17" spans="1:6">
      <c r="A17" s="14" t="s">
        <v>40</v>
      </c>
      <c r="B17" s="14" t="s">
        <v>27</v>
      </c>
      <c r="C17" s="14" t="s">
        <v>28</v>
      </c>
      <c r="D17" s="15">
        <v>490</v>
      </c>
      <c r="E17" s="15">
        <v>2107000</v>
      </c>
    </row>
    <row r="18" spans="1:6">
      <c r="A18" s="14" t="s">
        <v>40</v>
      </c>
      <c r="B18" s="14" t="s">
        <v>27</v>
      </c>
      <c r="C18" s="14" t="s">
        <v>41</v>
      </c>
      <c r="D18" s="15">
        <v>382</v>
      </c>
      <c r="E18" s="15">
        <v>2215600</v>
      </c>
    </row>
    <row r="19" spans="1:6">
      <c r="A19" s="14" t="s">
        <v>40</v>
      </c>
      <c r="B19" s="14" t="s">
        <v>27</v>
      </c>
      <c r="C19" s="14" t="s">
        <v>31</v>
      </c>
      <c r="D19" s="15">
        <v>390</v>
      </c>
      <c r="E19" s="15">
        <v>4056000</v>
      </c>
    </row>
    <row r="20" spans="1:6">
      <c r="A20" s="14" t="s">
        <v>42</v>
      </c>
      <c r="B20" s="14" t="s">
        <v>34</v>
      </c>
      <c r="C20" s="16" t="s">
        <v>35</v>
      </c>
      <c r="D20" s="15">
        <v>170</v>
      </c>
      <c r="E20" s="15">
        <v>1000200</v>
      </c>
    </row>
    <row r="21" spans="1:6">
      <c r="A21" s="14" t="s">
        <v>40</v>
      </c>
      <c r="B21" s="14" t="s">
        <v>32</v>
      </c>
      <c r="C21" s="16" t="s">
        <v>36</v>
      </c>
      <c r="D21" s="15">
        <v>157</v>
      </c>
      <c r="E21" s="15">
        <v>1507200</v>
      </c>
    </row>
    <row r="28" spans="1:6" ht="134.25" customHeight="1">
      <c r="A28" s="57" t="s">
        <v>43</v>
      </c>
      <c r="B28" s="58"/>
      <c r="C28" s="58"/>
      <c r="D28" s="58"/>
      <c r="E28" s="58"/>
      <c r="F28" s="58"/>
    </row>
  </sheetData>
  <mergeCells count="1">
    <mergeCell ref="A28:F28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Normal="100" workbookViewId="0">
      <selection activeCell="N32" sqref="N32"/>
    </sheetView>
  </sheetViews>
  <sheetFormatPr defaultRowHeight="13.5"/>
  <cols>
    <col min="1" max="3" width="8.88671875" style="13"/>
    <col min="4" max="4" width="9" style="13" bestFit="1" customWidth="1"/>
    <col min="5" max="5" width="12.6640625" style="13" bestFit="1" customWidth="1"/>
    <col min="6" max="16384" width="8.88671875" style="13"/>
  </cols>
  <sheetData>
    <row r="1" spans="1:5">
      <c r="A1" s="13" t="s">
        <v>20</v>
      </c>
    </row>
    <row r="2" spans="1:5">
      <c r="A2" s="63" t="s">
        <v>21</v>
      </c>
      <c r="B2" s="63" t="s">
        <v>22</v>
      </c>
      <c r="C2" s="63" t="s">
        <v>23</v>
      </c>
      <c r="D2" s="63" t="s">
        <v>24</v>
      </c>
      <c r="E2" s="63" t="s">
        <v>25</v>
      </c>
    </row>
    <row r="3" spans="1:5">
      <c r="A3" s="14" t="s">
        <v>26</v>
      </c>
      <c r="B3" s="14" t="s">
        <v>27</v>
      </c>
      <c r="C3" s="14" t="s">
        <v>28</v>
      </c>
      <c r="D3" s="15">
        <v>140</v>
      </c>
      <c r="E3" s="15">
        <v>938000</v>
      </c>
    </row>
    <row r="4" spans="1:5">
      <c r="A4" s="14" t="s">
        <v>26</v>
      </c>
      <c r="B4" s="14" t="s">
        <v>29</v>
      </c>
      <c r="C4" s="14" t="s">
        <v>30</v>
      </c>
      <c r="D4" s="15">
        <v>380</v>
      </c>
      <c r="E4" s="15">
        <v>1406000</v>
      </c>
    </row>
    <row r="5" spans="1:5">
      <c r="A5" s="14" t="s">
        <v>26</v>
      </c>
      <c r="B5" s="14" t="s">
        <v>27</v>
      </c>
      <c r="C5" s="14" t="s">
        <v>31</v>
      </c>
      <c r="D5" s="15">
        <v>240</v>
      </c>
      <c r="E5" s="15">
        <v>1729000</v>
      </c>
    </row>
    <row r="6" spans="1:5">
      <c r="A6" s="14" t="s">
        <v>26</v>
      </c>
      <c r="B6" s="14" t="s">
        <v>32</v>
      </c>
      <c r="C6" s="16" t="s">
        <v>33</v>
      </c>
      <c r="D6" s="15">
        <v>391</v>
      </c>
      <c r="E6" s="15">
        <v>3362600</v>
      </c>
    </row>
    <row r="7" spans="1:5">
      <c r="A7" s="14" t="s">
        <v>26</v>
      </c>
      <c r="B7" s="14" t="s">
        <v>34</v>
      </c>
      <c r="C7" s="14" t="s">
        <v>35</v>
      </c>
      <c r="D7" s="15">
        <v>139</v>
      </c>
      <c r="E7" s="15">
        <v>1070300</v>
      </c>
    </row>
    <row r="8" spans="1:5">
      <c r="A8" s="14" t="s">
        <v>26</v>
      </c>
      <c r="B8" s="14" t="s">
        <v>32</v>
      </c>
      <c r="C8" s="16" t="s">
        <v>36</v>
      </c>
      <c r="D8" s="15">
        <v>120</v>
      </c>
      <c r="E8" s="15">
        <v>852000</v>
      </c>
    </row>
    <row r="9" spans="1:5">
      <c r="A9" s="16" t="s">
        <v>26</v>
      </c>
      <c r="B9" s="16" t="s">
        <v>34</v>
      </c>
      <c r="C9" s="16" t="s">
        <v>37</v>
      </c>
      <c r="D9" s="17">
        <v>170</v>
      </c>
      <c r="E9" s="17">
        <v>2534000</v>
      </c>
    </row>
    <row r="10" spans="1:5">
      <c r="A10" s="14" t="s">
        <v>38</v>
      </c>
      <c r="B10" s="14" t="s">
        <v>27</v>
      </c>
      <c r="C10" s="14" t="s">
        <v>28</v>
      </c>
      <c r="D10" s="15">
        <v>378</v>
      </c>
      <c r="E10" s="15">
        <v>2457000</v>
      </c>
    </row>
    <row r="11" spans="1:5">
      <c r="A11" s="14" t="s">
        <v>38</v>
      </c>
      <c r="B11" s="14" t="s">
        <v>29</v>
      </c>
      <c r="C11" s="14" t="s">
        <v>30</v>
      </c>
      <c r="D11" s="15">
        <v>120</v>
      </c>
      <c r="E11" s="15">
        <v>1008000</v>
      </c>
    </row>
    <row r="12" spans="1:5">
      <c r="A12" s="14" t="s">
        <v>38</v>
      </c>
      <c r="B12" s="14" t="s">
        <v>27</v>
      </c>
      <c r="C12" s="14" t="s">
        <v>31</v>
      </c>
      <c r="D12" s="15">
        <v>520</v>
      </c>
      <c r="E12" s="15">
        <v>6280000</v>
      </c>
    </row>
    <row r="13" spans="1:5">
      <c r="A13" s="14" t="s">
        <v>38</v>
      </c>
      <c r="B13" s="14" t="s">
        <v>32</v>
      </c>
      <c r="C13" s="16" t="s">
        <v>33</v>
      </c>
      <c r="D13" s="15">
        <v>100</v>
      </c>
      <c r="E13" s="15">
        <v>780000</v>
      </c>
    </row>
    <row r="14" spans="1:5">
      <c r="A14" s="14" t="s">
        <v>39</v>
      </c>
      <c r="B14" s="14" t="s">
        <v>34</v>
      </c>
      <c r="C14" s="16" t="s">
        <v>35</v>
      </c>
      <c r="D14" s="15">
        <v>290</v>
      </c>
      <c r="E14" s="15">
        <v>1892000</v>
      </c>
    </row>
    <row r="15" spans="1:5">
      <c r="A15" s="14" t="s">
        <v>38</v>
      </c>
      <c r="B15" s="14" t="s">
        <v>32</v>
      </c>
      <c r="C15" s="16" t="s">
        <v>36</v>
      </c>
      <c r="D15" s="15">
        <v>263</v>
      </c>
      <c r="E15" s="15">
        <v>1762100</v>
      </c>
    </row>
    <row r="16" spans="1:5">
      <c r="A16" s="16" t="s">
        <v>38</v>
      </c>
      <c r="B16" s="16" t="s">
        <v>34</v>
      </c>
      <c r="C16" s="16" t="s">
        <v>37</v>
      </c>
      <c r="D16" s="17">
        <v>210</v>
      </c>
      <c r="E16" s="17">
        <v>17380000</v>
      </c>
    </row>
    <row r="17" spans="1:5">
      <c r="A17" s="14" t="s">
        <v>40</v>
      </c>
      <c r="B17" s="14" t="s">
        <v>27</v>
      </c>
      <c r="C17" s="14" t="s">
        <v>28</v>
      </c>
      <c r="D17" s="15">
        <v>490</v>
      </c>
      <c r="E17" s="15">
        <v>2107000</v>
      </c>
    </row>
    <row r="18" spans="1:5">
      <c r="A18" s="14" t="s">
        <v>40</v>
      </c>
      <c r="B18" s="14" t="s">
        <v>27</v>
      </c>
      <c r="C18" s="14" t="s">
        <v>41</v>
      </c>
      <c r="D18" s="15">
        <v>382</v>
      </c>
      <c r="E18" s="15">
        <v>2215600</v>
      </c>
    </row>
    <row r="19" spans="1:5">
      <c r="A19" s="14" t="s">
        <v>40</v>
      </c>
      <c r="B19" s="14" t="s">
        <v>27</v>
      </c>
      <c r="C19" s="14" t="s">
        <v>31</v>
      </c>
      <c r="D19" s="15">
        <v>390</v>
      </c>
      <c r="E19" s="15">
        <v>4056000</v>
      </c>
    </row>
    <row r="20" spans="1:5">
      <c r="A20" s="14" t="s">
        <v>42</v>
      </c>
      <c r="B20" s="14" t="s">
        <v>34</v>
      </c>
      <c r="C20" s="16" t="s">
        <v>35</v>
      </c>
      <c r="D20" s="15">
        <v>170</v>
      </c>
      <c r="E20" s="15">
        <v>1000200</v>
      </c>
    </row>
    <row r="21" spans="1:5">
      <c r="A21" s="14" t="s">
        <v>40</v>
      </c>
      <c r="B21" s="14" t="s">
        <v>32</v>
      </c>
      <c r="C21" s="16" t="s">
        <v>36</v>
      </c>
      <c r="D21" s="15">
        <v>157</v>
      </c>
      <c r="E21" s="15">
        <v>1507200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C8"/>
  <sheetViews>
    <sheetView zoomScale="142" zoomScaleNormal="142" workbookViewId="0">
      <selection activeCell="B20" sqref="B20"/>
    </sheetView>
  </sheetViews>
  <sheetFormatPr defaultRowHeight="13.5"/>
  <cols>
    <col min="1" max="1" width="16.5546875" style="2" bestFit="1" customWidth="1"/>
    <col min="2" max="2" width="14.33203125" style="2" bestFit="1" customWidth="1"/>
    <col min="3" max="4" width="11.5546875" style="2" bestFit="1" customWidth="1"/>
    <col min="5" max="16384" width="8.88671875" style="2"/>
  </cols>
  <sheetData>
    <row r="1" spans="1:3" ht="15.75" customHeight="1">
      <c r="A1" s="59" t="s">
        <v>0</v>
      </c>
      <c r="B1" s="59"/>
      <c r="C1" s="1"/>
    </row>
    <row r="2" spans="1:3">
      <c r="A2" s="60"/>
      <c r="B2" s="60"/>
      <c r="C2" s="1"/>
    </row>
    <row r="3" spans="1:3">
      <c r="A3" s="38" t="s">
        <v>1</v>
      </c>
      <c r="B3" s="4">
        <v>20000000</v>
      </c>
    </row>
    <row r="4" spans="1:3">
      <c r="A4" s="38" t="s">
        <v>2</v>
      </c>
      <c r="B4" s="4">
        <v>5000000</v>
      </c>
    </row>
    <row r="5" spans="1:3">
      <c r="A5" s="38" t="s">
        <v>3</v>
      </c>
      <c r="B5" s="4">
        <v>15000000</v>
      </c>
    </row>
    <row r="6" spans="1:3">
      <c r="A6" s="38" t="s">
        <v>4</v>
      </c>
      <c r="B6" s="5">
        <v>7.4999999999999997E-2</v>
      </c>
    </row>
    <row r="7" spans="1:3">
      <c r="A7" s="38" t="s">
        <v>5</v>
      </c>
      <c r="B7" s="6">
        <v>42.986624715041934</v>
      </c>
    </row>
    <row r="8" spans="1:3">
      <c r="A8" s="38" t="s">
        <v>6</v>
      </c>
      <c r="B8" s="39">
        <f>PMT(B6/12,B7,-B5)</f>
        <v>399000.0000000709</v>
      </c>
    </row>
  </sheetData>
  <mergeCells count="1">
    <mergeCell ref="A1:B2"/>
  </mergeCells>
  <phoneticPr fontId="2" type="noConversion"/>
  <printOptions headings="1" gridLines="1"/>
  <pageMargins left="0.75" right="0.75" top="1" bottom="1" header="0.5" footer="0.5"/>
  <pageSetup paperSize="9" orientation="landscape" horizontalDpi="300" verticalDpi="300" r:id="rId1"/>
  <headerFooter alignWithMargins="0">
    <oddFooter>&amp;C&amp;F&amp;A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3"/>
  <sheetViews>
    <sheetView workbookViewId="0">
      <selection activeCell="I20" sqref="I20"/>
    </sheetView>
  </sheetViews>
  <sheetFormatPr defaultRowHeight="13.5"/>
  <cols>
    <col min="1" max="1" width="16.5546875" style="2" bestFit="1" customWidth="1"/>
    <col min="2" max="2" width="14.33203125" style="2" bestFit="1" customWidth="1"/>
    <col min="3" max="4" width="11.5546875" style="2" bestFit="1" customWidth="1"/>
    <col min="5" max="16384" width="8.88671875" style="2"/>
  </cols>
  <sheetData>
    <row r="1" spans="1:5" ht="15.75" customHeight="1">
      <c r="A1" s="59" t="s">
        <v>0</v>
      </c>
      <c r="B1" s="59"/>
      <c r="C1" s="1"/>
    </row>
    <row r="2" spans="1:5">
      <c r="A2" s="60"/>
      <c r="B2" s="60"/>
      <c r="C2" s="1"/>
    </row>
    <row r="3" spans="1:5">
      <c r="A3" s="3" t="s">
        <v>1</v>
      </c>
      <c r="B3" s="4">
        <v>20000000</v>
      </c>
    </row>
    <row r="4" spans="1:5">
      <c r="A4" s="3" t="s">
        <v>2</v>
      </c>
      <c r="B4" s="4">
        <v>5000000</v>
      </c>
    </row>
    <row r="5" spans="1:5">
      <c r="A5" s="3" t="s">
        <v>3</v>
      </c>
      <c r="B5" s="4">
        <v>15000000</v>
      </c>
    </row>
    <row r="6" spans="1:5">
      <c r="A6" s="3" t="s">
        <v>4</v>
      </c>
      <c r="B6" s="5">
        <v>7.4999999999999997E-2</v>
      </c>
    </row>
    <row r="7" spans="1:5">
      <c r="A7" s="3" t="s">
        <v>5</v>
      </c>
      <c r="B7" s="6">
        <v>15.799580565963678</v>
      </c>
    </row>
    <row r="8" spans="1:5">
      <c r="A8" s="3" t="s">
        <v>6</v>
      </c>
      <c r="B8" s="4">
        <f>PMT(B6/12,B7,-B5)</f>
        <v>1000000.0005590379</v>
      </c>
    </row>
    <row r="12" spans="1:5" ht="21.75" customHeight="1">
      <c r="A12" s="7" t="s">
        <v>7</v>
      </c>
      <c r="B12" s="8"/>
      <c r="E12" s="2" t="s">
        <v>8</v>
      </c>
    </row>
    <row r="13" spans="1:5" ht="13.5" customHeight="1">
      <c r="A13" s="9" t="s">
        <v>9</v>
      </c>
      <c r="B13" s="10" t="s">
        <v>10</v>
      </c>
      <c r="C13" s="10" t="s">
        <v>11</v>
      </c>
      <c r="D13" s="10" t="s">
        <v>12</v>
      </c>
      <c r="E13" s="10" t="s">
        <v>13</v>
      </c>
    </row>
    <row r="14" spans="1:5" ht="13.5" customHeight="1">
      <c r="A14" s="11" t="s">
        <v>14</v>
      </c>
      <c r="B14" s="12">
        <v>4789</v>
      </c>
      <c r="C14" s="12">
        <v>310000</v>
      </c>
      <c r="D14" s="12">
        <v>809000</v>
      </c>
      <c r="E14" s="12">
        <v>12800</v>
      </c>
    </row>
    <row r="15" spans="1:5" ht="13.5" customHeight="1">
      <c r="A15" s="11" t="s">
        <v>15</v>
      </c>
      <c r="B15" s="12">
        <v>5500</v>
      </c>
      <c r="C15" s="12">
        <v>671000</v>
      </c>
      <c r="D15" s="12">
        <v>1766000</v>
      </c>
      <c r="E15" s="12">
        <v>21900</v>
      </c>
    </row>
    <row r="16" spans="1:5" ht="13.5" customHeight="1">
      <c r="A16" s="11" t="s">
        <v>16</v>
      </c>
      <c r="B16" s="12">
        <v>670</v>
      </c>
      <c r="C16" s="12">
        <v>185000</v>
      </c>
      <c r="D16" s="12">
        <v>526000</v>
      </c>
      <c r="E16" s="12">
        <v>4100</v>
      </c>
    </row>
    <row r="17" spans="1:6" ht="13.5" customHeight="1">
      <c r="A17" s="11" t="s">
        <v>17</v>
      </c>
      <c r="B17" s="12">
        <v>2984</v>
      </c>
      <c r="C17" s="12">
        <v>193000</v>
      </c>
      <c r="D17" s="12">
        <v>385000</v>
      </c>
      <c r="E17" s="12">
        <v>6200</v>
      </c>
    </row>
    <row r="18" spans="1:6" ht="13.5" customHeight="1">
      <c r="A18" s="11" t="s">
        <v>18</v>
      </c>
      <c r="B18" s="12">
        <v>25000</v>
      </c>
      <c r="C18" s="12">
        <v>1078000</v>
      </c>
      <c r="D18" s="12">
        <v>1721000</v>
      </c>
      <c r="E18" s="12">
        <v>45500</v>
      </c>
    </row>
    <row r="19" spans="1:6" ht="13.5" customHeight="1">
      <c r="A19" s="11" t="s">
        <v>19</v>
      </c>
      <c r="B19" s="12">
        <v>24000</v>
      </c>
      <c r="C19" s="12">
        <v>2040000</v>
      </c>
      <c r="D19" s="12">
        <v>4072000</v>
      </c>
      <c r="E19" s="12">
        <v>86900</v>
      </c>
    </row>
    <row r="23" spans="1:6" ht="16.5" customHeight="1">
      <c r="A23" s="61" t="s">
        <v>94</v>
      </c>
      <c r="B23" s="62"/>
      <c r="C23" s="62"/>
      <c r="D23" s="62"/>
      <c r="E23" s="62"/>
      <c r="F23" s="62"/>
    </row>
  </sheetData>
  <mergeCells count="2">
    <mergeCell ref="A1:B2"/>
    <mergeCell ref="A23:F23"/>
  </mergeCells>
  <phoneticPr fontId="2" type="noConversion"/>
  <printOptions headings="1" gridLines="1"/>
  <pageMargins left="0.75" right="0.75" top="1" bottom="1" header="0.5" footer="0.5"/>
  <pageSetup paperSize="9" orientation="landscape" horizontalDpi="300" verticalDpi="300" r:id="rId1"/>
  <headerFooter alignWithMargins="0">
    <oddFooter>&amp;C&amp;F&amp;A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시나리오 요약</vt:lpstr>
      <vt:lpstr>시나리오(2)</vt:lpstr>
      <vt:lpstr>시나리오</vt:lpstr>
      <vt:lpstr>피벗테이블</vt:lpstr>
      <vt:lpstr>피벗테이블 (2)</vt:lpstr>
      <vt:lpstr>목표값찾기</vt:lpstr>
      <vt:lpstr>목표값찾기 (2)</vt:lpstr>
      <vt:lpstr>골드</vt:lpstr>
      <vt:lpstr>일반</vt:lpstr>
      <vt:lpstr>판매총합계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2012-03-12T07:08:57Z</dcterms:created>
  <dcterms:modified xsi:type="dcterms:W3CDTF">2012-03-13T07:43:05Z</dcterms:modified>
</cp:coreProperties>
</file>