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13_ncr:1_{06E1C7DA-42D8-4AB9-B17F-24E981D690E5}" xr6:coauthVersionLast="47" xr6:coauthVersionMax="47" xr10:uidLastSave="{00000000-0000-0000-0000-000000000000}"/>
  <bookViews>
    <workbookView xWindow="-120" yWindow="-120" windowWidth="19440" windowHeight="11040" xr2:uid="{77E54029-5013-446F-9C6D-27E590E9E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B35" i="1"/>
  <c r="B34" i="1"/>
  <c r="B33" i="1"/>
  <c r="B32" i="1"/>
  <c r="B31" i="1"/>
  <c r="B30" i="1"/>
  <c r="A23" i="1"/>
  <c r="A17" i="1" a="1"/>
  <c r="A17" i="1" s="1"/>
  <c r="A15" i="1" a="1"/>
  <c r="A15" i="1" s="1"/>
  <c r="A14" i="1"/>
  <c r="A13" i="1"/>
  <c r="A12" i="1"/>
  <c r="A11" i="1"/>
  <c r="B10" i="1"/>
  <c r="B9" i="1"/>
  <c r="B5" i="1"/>
  <c r="B8" i="1"/>
  <c r="B7" i="1"/>
  <c r="B6" i="1"/>
  <c r="H4" i="1"/>
  <c r="H5" i="1"/>
  <c r="H6" i="1"/>
  <c r="H7" i="1"/>
  <c r="H8" i="1"/>
  <c r="H9" i="1"/>
  <c r="H10" i="1"/>
  <c r="H11" i="1"/>
  <c r="H3" i="1"/>
  <c r="F4" i="1"/>
  <c r="F5" i="1"/>
  <c r="F6" i="1"/>
  <c r="F7" i="1"/>
  <c r="F8" i="1"/>
  <c r="F9" i="1"/>
  <c r="F10" i="1"/>
  <c r="F11" i="1"/>
  <c r="F3" i="1"/>
  <c r="A1" i="1"/>
  <c r="A24" i="1" a="1"/>
  <c r="A22" i="1"/>
  <c r="A2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<sst xmlns="http://schemas.openxmlformats.org/spreadsheetml/2006/main" count="100" uniqueCount="71">
  <si>
    <t>이름</t>
    <phoneticPr fontId="2" type="noConversion"/>
  </si>
  <si>
    <t>자동차코드</t>
    <phoneticPr fontId="2" type="noConversion"/>
  </si>
  <si>
    <t>자동차명</t>
    <phoneticPr fontId="2" type="noConversion"/>
  </si>
  <si>
    <t>판매대수</t>
    <phoneticPr fontId="2" type="noConversion"/>
  </si>
  <si>
    <t>A-003A</t>
    <phoneticPr fontId="2" type="noConversion"/>
  </si>
  <si>
    <t>C-012K</t>
    <phoneticPr fontId="2" type="noConversion"/>
  </si>
  <si>
    <t>B-001V</t>
    <phoneticPr fontId="2" type="noConversion"/>
  </si>
  <si>
    <t>스피디300</t>
    <phoneticPr fontId="2" type="noConversion"/>
  </si>
  <si>
    <t>뉴에스테반</t>
    <phoneticPr fontId="2" type="noConversion"/>
  </si>
  <si>
    <t>아우토반-S</t>
    <phoneticPr fontId="2" type="noConversion"/>
  </si>
  <si>
    <t>가격</t>
    <phoneticPr fontId="2" type="noConversion"/>
  </si>
  <si>
    <t>[표1]</t>
    <phoneticPr fontId="1" type="noConversion"/>
  </si>
  <si>
    <t>매출액</t>
    <phoneticPr fontId="1" type="noConversion"/>
  </si>
  <si>
    <t>이송이</t>
    <phoneticPr fontId="2" type="noConversion"/>
  </si>
  <si>
    <t>보아라</t>
    <phoneticPr fontId="2" type="noConversion"/>
  </si>
  <si>
    <t>다스리</t>
    <phoneticPr fontId="2" type="noConversion"/>
  </si>
  <si>
    <t>아리아</t>
    <phoneticPr fontId="2" type="noConversion"/>
  </si>
  <si>
    <t>해오름</t>
    <phoneticPr fontId="2" type="noConversion"/>
  </si>
  <si>
    <t>이루리</t>
    <phoneticPr fontId="2" type="noConversion"/>
  </si>
  <si>
    <t>한누리</t>
    <phoneticPr fontId="2" type="noConversion"/>
  </si>
  <si>
    <t>파랑새</t>
    <phoneticPr fontId="2" type="noConversion"/>
  </si>
  <si>
    <t>[표2]</t>
    <phoneticPr fontId="2" type="noConversion"/>
  </si>
  <si>
    <t>[표3]</t>
    <phoneticPr fontId="1" type="noConversion"/>
  </si>
  <si>
    <t>[표4]</t>
    <phoneticPr fontId="1" type="noConversion"/>
  </si>
  <si>
    <t>[표4[ D25:D29에서 25의 위치</t>
    <phoneticPr fontId="1" type="noConversion"/>
  </si>
  <si>
    <t>[표3] D20:F22에서 3행2열의 값(INDEX)</t>
    <phoneticPr fontId="1" type="noConversion"/>
  </si>
  <si>
    <t>[표4] D25:D29에서 30의 위치(XMATCH)</t>
    <phoneticPr fontId="1" type="noConversion"/>
  </si>
  <si>
    <t>[표1], [표2] 자동차명 (hlookup함수)</t>
    <phoneticPr fontId="1" type="noConversion"/>
  </si>
  <si>
    <t>[표1] '다스리'의 자동차코드(xlookup)</t>
    <phoneticPr fontId="1" type="noConversion"/>
  </si>
  <si>
    <t>[표3] 'A-003A'의 자동차명(lookup)</t>
    <phoneticPr fontId="1" type="noConversion"/>
  </si>
  <si>
    <t>[표1], [표3] 판매대수*가격 (vlookup함수)</t>
    <phoneticPr fontId="1" type="noConversion"/>
  </si>
  <si>
    <t>[표1] 자동차 코드가 A-003A인 판대대수의 평균(DAVERAGE)</t>
    <phoneticPr fontId="1" type="noConversion"/>
  </si>
  <si>
    <t>[표1] 자동차 코드가 A-005A인 판대대수의 개수(DCOUNT)</t>
    <phoneticPr fontId="1" type="noConversion"/>
  </si>
  <si>
    <t>주소</t>
    <phoneticPr fontId="1" type="noConversion"/>
  </si>
  <si>
    <t>값</t>
    <phoneticPr fontId="1" type="noConversion"/>
  </si>
  <si>
    <t>강아지</t>
    <phoneticPr fontId="1" type="noConversion"/>
  </si>
  <si>
    <t>dog</t>
    <phoneticPr fontId="1" type="noConversion"/>
  </si>
  <si>
    <t>돼지</t>
    <phoneticPr fontId="1" type="noConversion"/>
  </si>
  <si>
    <t>pig</t>
    <phoneticPr fontId="1" type="noConversion"/>
  </si>
  <si>
    <t>소</t>
    <phoneticPr fontId="1" type="noConversion"/>
  </si>
  <si>
    <t>cow</t>
    <phoneticPr fontId="1" type="noConversion"/>
  </si>
  <si>
    <t>사과</t>
    <phoneticPr fontId="1" type="noConversion"/>
  </si>
  <si>
    <t>apple</t>
    <phoneticPr fontId="1" type="noConversion"/>
  </si>
  <si>
    <t>컴퓨터</t>
    <phoneticPr fontId="1" type="noConversion"/>
  </si>
  <si>
    <t>computer</t>
    <phoneticPr fontId="1" type="noConversion"/>
  </si>
  <si>
    <t>는 영어로</t>
    <phoneticPr fontId="1" type="noConversion"/>
  </si>
  <si>
    <t>e33</t>
  </si>
  <si>
    <t>e34</t>
  </si>
  <si>
    <t>e35</t>
  </si>
  <si>
    <t>주사랑</t>
    <phoneticPr fontId="2" type="noConversion"/>
  </si>
  <si>
    <t>[표1] G3:G11에서가장 큰값의 위치(MATCH, MAX)</t>
    <phoneticPr fontId="1" type="noConversion"/>
  </si>
  <si>
    <t>[표5]</t>
    <phoneticPr fontId="1" type="noConversion"/>
  </si>
  <si>
    <t>이름</t>
  </si>
  <si>
    <t>나이</t>
  </si>
  <si>
    <t>성별</t>
  </si>
  <si>
    <t>직업</t>
  </si>
  <si>
    <t>Alice</t>
  </si>
  <si>
    <t>여성</t>
  </si>
  <si>
    <t>엔지니어</t>
  </si>
  <si>
    <t>Bob</t>
  </si>
  <si>
    <t>남성</t>
  </si>
  <si>
    <t>디자이너</t>
  </si>
  <si>
    <t>Carol</t>
  </si>
  <si>
    <t>경영자</t>
  </si>
  <si>
    <t>David</t>
  </si>
  <si>
    <t>개발자</t>
  </si>
  <si>
    <t>[표5] Alice의 나이 (DGET)</t>
    <phoneticPr fontId="1" type="noConversion"/>
  </si>
  <si>
    <t>[표5] 성별이 여성인 나이 곱(dproduct)</t>
    <phoneticPr fontId="1" type="noConversion"/>
  </si>
  <si>
    <t>E32</t>
    <phoneticPr fontId="1" type="noConversion"/>
  </si>
  <si>
    <t>[표1] 자동차 코드가 A-003A인 판대대수의 합계(DSUM)</t>
    <phoneticPr fontId="1" type="noConversion"/>
  </si>
  <si>
    <t>[표6] 성별이 여성인 나이 곱(dproduct)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</si>
</sst>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₩&quot;#,##0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41" fontId="0" fillId="0" borderId="1" xfId="1" applyFont="1" applyBorder="1">
      <alignment vertical="center"/>
    </xf>
    <xf numFmtId="0" fontId="4" fillId="0" borderId="0" xfId="0" quotePrefix="1" applyFo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0" fillId="0" borderId="0" xfId="0" applyNumberFormat="1">
      <alignment vertic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691-8823-4F5E-8537-4577503F284B}">
  <dimension ref="A1:I46"/>
  <sheetViews>
    <sheetView tabSelected="1" topLeftCell="A16" workbookViewId="0">
      <selection activeCell="E49" sqref="E49"/>
    </sheetView>
  </sheetViews>
  <sheetFormatPr defaultRowHeight="16.5" x14ac:dyDescent="0.3"/>
  <cols>
    <col min="1" max="1" width="51.625" customWidth="1"/>
    <col min="2" max="2" width="11.75" customWidth="1"/>
    <col min="3" max="3" width="14.125" customWidth="1"/>
    <col min="4" max="7" width="12.5" customWidth="1"/>
    <col min="8" max="8" width="11.875" bestFit="1" customWidth="1"/>
  </cols>
  <sheetData>
    <row r="1" spans="1:8" x14ac:dyDescent="0.3">
      <c r="A1" t="str">
        <f>CHOOSE(2,"사과","바나나","체리")</f>
        <v>바나나</v>
      </c>
      <c r="D1" t="s">
        <v>11</v>
      </c>
    </row>
    <row r="2" spans="1:8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12</v>
      </c>
    </row>
    <row r="3" spans="1:8" x14ac:dyDescent="0.3">
      <c r="A3" s="10" t="s">
        <v>27</v>
      </c>
      <c r="D3" s="2" t="s">
        <v>13</v>
      </c>
      <c r="E3" s="2" t="s">
        <v>4</v>
      </c>
      <c r="F3" s="3" t="str">
        <f>HLOOKUP(E3,$E$14:$G$16,2,0)</f>
        <v>스피디300</v>
      </c>
      <c r="G3" s="2">
        <v>5</v>
      </c>
      <c r="H3" s="11">
        <f>VLOOKUP(E3,$D$20:$F$22,3,0)*G3</f>
        <v>60000000</v>
      </c>
    </row>
    <row r="4" spans="1:8" x14ac:dyDescent="0.3">
      <c r="A4" s="10" t="s">
        <v>30</v>
      </c>
      <c r="D4" s="2" t="s">
        <v>14</v>
      </c>
      <c r="E4" s="2" t="s">
        <v>5</v>
      </c>
      <c r="F4" s="3" t="str">
        <f t="shared" ref="F4:F11" si="0">HLOOKUP(E4,$E$14:$G$16,2,0)</f>
        <v>아우토반-S</v>
      </c>
      <c r="G4" s="2">
        <v>4</v>
      </c>
      <c r="H4" s="11">
        <f t="shared" ref="H4:H11" si="1">VLOOKUP(E4,$D$20:$F$22,3,0)*G4</f>
        <v>62000000</v>
      </c>
    </row>
    <row r="5" spans="1:8" x14ac:dyDescent="0.3">
      <c r="A5" s="12" t="s">
        <v>28</v>
      </c>
      <c r="B5" t="str">
        <f>_xlfn.XLOOKUP(D5,D3:D11,E3:E11,"없음",0)</f>
        <v>A-003A</v>
      </c>
      <c r="D5" s="2" t="s">
        <v>15</v>
      </c>
      <c r="E5" s="2" t="s">
        <v>4</v>
      </c>
      <c r="F5" s="3" t="str">
        <f t="shared" si="0"/>
        <v>스피디300</v>
      </c>
      <c r="G5" s="2">
        <v>6</v>
      </c>
      <c r="H5" s="11">
        <f t="shared" si="1"/>
        <v>72000000</v>
      </c>
    </row>
    <row r="6" spans="1:8" x14ac:dyDescent="0.3">
      <c r="A6" s="12" t="s">
        <v>29</v>
      </c>
      <c r="B6" t="str">
        <f>LOOKUP(D20,D20:D22,E20:E22)</f>
        <v>스피디300</v>
      </c>
      <c r="D6" s="2" t="s">
        <v>16</v>
      </c>
      <c r="E6" s="2" t="s">
        <v>6</v>
      </c>
      <c r="F6" s="3" t="str">
        <f t="shared" si="0"/>
        <v>뉴에스테반</v>
      </c>
      <c r="G6" s="2">
        <v>7</v>
      </c>
      <c r="H6" s="11">
        <f t="shared" si="1"/>
        <v>94500000</v>
      </c>
    </row>
    <row r="7" spans="1:8" x14ac:dyDescent="0.3">
      <c r="A7" s="10" t="s">
        <v>25</v>
      </c>
      <c r="B7" t="str">
        <f>INDEX(D20:F22,3,2)</f>
        <v>아우토반-S</v>
      </c>
      <c r="D7" s="2" t="s">
        <v>17</v>
      </c>
      <c r="E7" s="2" t="s">
        <v>6</v>
      </c>
      <c r="F7" s="3" t="str">
        <f t="shared" si="0"/>
        <v>뉴에스테반</v>
      </c>
      <c r="G7" s="2">
        <v>4</v>
      </c>
      <c r="H7" s="11">
        <f t="shared" si="1"/>
        <v>54000000</v>
      </c>
    </row>
    <row r="8" spans="1:8" x14ac:dyDescent="0.3">
      <c r="A8" s="10" t="s">
        <v>50</v>
      </c>
      <c r="B8">
        <f>MATCH(MAX(G3:G11),G3:G11,0)</f>
        <v>4</v>
      </c>
      <c r="D8" s="2" t="s">
        <v>49</v>
      </c>
      <c r="E8" s="2" t="s">
        <v>5</v>
      </c>
      <c r="F8" s="3" t="str">
        <f t="shared" si="0"/>
        <v>아우토반-S</v>
      </c>
      <c r="G8" s="2">
        <v>3</v>
      </c>
      <c r="H8" s="11">
        <f t="shared" si="1"/>
        <v>46500000</v>
      </c>
    </row>
    <row r="9" spans="1:8" x14ac:dyDescent="0.3">
      <c r="A9" s="10" t="s">
        <v>26</v>
      </c>
      <c r="B9">
        <f>_xlfn.XMATCH(30,D25:D29,0,1)</f>
        <v>3</v>
      </c>
      <c r="D9" s="2" t="s">
        <v>18</v>
      </c>
      <c r="E9" s="2" t="s">
        <v>6</v>
      </c>
      <c r="F9" s="3" t="str">
        <f t="shared" si="0"/>
        <v>뉴에스테반</v>
      </c>
      <c r="G9" s="2">
        <v>7</v>
      </c>
      <c r="H9" s="11">
        <f t="shared" si="1"/>
        <v>94500000</v>
      </c>
    </row>
    <row r="10" spans="1:8" x14ac:dyDescent="0.3">
      <c r="A10" s="10" t="s">
        <v>24</v>
      </c>
      <c r="B10" t="e">
        <f>_xlfn.XMATCH(25,D25:D29,0,1)</f>
        <v>#N/A</v>
      </c>
      <c r="D10" s="2" t="s">
        <v>19</v>
      </c>
      <c r="E10" s="2" t="s">
        <v>4</v>
      </c>
      <c r="F10" s="3" t="str">
        <f t="shared" si="0"/>
        <v>스피디300</v>
      </c>
      <c r="G10" s="2">
        <v>4</v>
      </c>
      <c r="H10" s="11">
        <f t="shared" si="1"/>
        <v>48000000</v>
      </c>
    </row>
    <row r="11" spans="1:8" x14ac:dyDescent="0.3">
      <c r="A11">
        <f>COLUMN(A1)</f>
        <v>1</v>
      </c>
      <c r="D11" s="2" t="s">
        <v>20</v>
      </c>
      <c r="E11" s="2" t="s">
        <v>5</v>
      </c>
      <c r="F11" s="3" t="str">
        <f t="shared" si="0"/>
        <v>아우토반-S</v>
      </c>
      <c r="G11" s="2">
        <v>5</v>
      </c>
      <c r="H11" s="11">
        <f t="shared" si="1"/>
        <v>77500000</v>
      </c>
    </row>
    <row r="12" spans="1:8" x14ac:dyDescent="0.3">
      <c r="A12">
        <f>COLUMNS(A1:D1)</f>
        <v>4</v>
      </c>
    </row>
    <row r="13" spans="1:8" x14ac:dyDescent="0.3">
      <c r="A13">
        <f>ROW(A1)</f>
        <v>1</v>
      </c>
      <c r="D13" s="7" t="s">
        <v>21</v>
      </c>
      <c r="E13" s="7"/>
      <c r="F13" s="7"/>
      <c r="G13" s="7"/>
    </row>
    <row r="14" spans="1:8" x14ac:dyDescent="0.3">
      <c r="A14">
        <f>ROWS(A1:A5)</f>
        <v>5</v>
      </c>
      <c r="D14" s="1" t="s">
        <v>1</v>
      </c>
      <c r="E14" s="1" t="s">
        <v>4</v>
      </c>
      <c r="F14" s="1" t="s">
        <v>6</v>
      </c>
      <c r="G14" s="1" t="s">
        <v>5</v>
      </c>
    </row>
    <row r="15" spans="1:8" x14ac:dyDescent="0.3">
      <c r="A15" s="19" t="str" cm="1">
        <f t="array" aca="1" ref="A15:B16" ca="1">OFFSET(A1,2,3,2,2)</f>
        <v>이송이</v>
      </c>
      <c r="B15" s="19" t="str">
        <f ca="1"/>
        <v>A-003A</v>
      </c>
      <c r="D15" s="2" t="s">
        <v>2</v>
      </c>
      <c r="E15" s="2" t="s">
        <v>7</v>
      </c>
      <c r="F15" s="2" t="s">
        <v>8</v>
      </c>
      <c r="G15" s="2" t="s">
        <v>9</v>
      </c>
    </row>
    <row r="16" spans="1:8" x14ac:dyDescent="0.3">
      <c r="A16" s="19" t="str">
        <f ca="1"/>
        <v>보아라</v>
      </c>
      <c r="B16" s="19" t="str">
        <f ca="1"/>
        <v>C-012K</v>
      </c>
      <c r="D16" s="2" t="s">
        <v>10</v>
      </c>
      <c r="E16" s="4">
        <v>12000000</v>
      </c>
      <c r="F16" s="4">
        <v>13500000</v>
      </c>
      <c r="G16" s="4">
        <v>15500000</v>
      </c>
    </row>
    <row r="17" spans="1:9" x14ac:dyDescent="0.3">
      <c r="A17" s="18" t="str" cm="1">
        <f t="array" ref="A17:A20">TRANSPOSE(D14:G14)</f>
        <v>자동차코드</v>
      </c>
    </row>
    <row r="18" spans="1:9" x14ac:dyDescent="0.3">
      <c r="A18" s="18" t="str">
        <v>A-003A</v>
      </c>
      <c r="D18" t="s">
        <v>22</v>
      </c>
    </row>
    <row r="19" spans="1:9" x14ac:dyDescent="0.3">
      <c r="A19" s="18" t="str">
        <v>B-001V</v>
      </c>
      <c r="D19" s="1" t="s">
        <v>1</v>
      </c>
      <c r="E19" s="2" t="s">
        <v>2</v>
      </c>
      <c r="F19" s="2" t="s">
        <v>10</v>
      </c>
    </row>
    <row r="20" spans="1:9" x14ac:dyDescent="0.3">
      <c r="A20" s="18" t="str">
        <v>C-012K</v>
      </c>
      <c r="D20" s="1" t="s">
        <v>4</v>
      </c>
      <c r="E20" s="2" t="s">
        <v>7</v>
      </c>
      <c r="F20" s="4">
        <v>12000000</v>
      </c>
    </row>
    <row r="21" spans="1:9" x14ac:dyDescent="0.3">
      <c r="D21" s="1" t="s">
        <v>6</v>
      </c>
      <c r="E21" s="2" t="s">
        <v>8</v>
      </c>
      <c r="F21" s="4">
        <v>13500000</v>
      </c>
    </row>
    <row r="22" spans="1:9" x14ac:dyDescent="0.3">
      <c r="A22" t="str">
        <f>ADDRESS(2,3,1,1,"Sheet1")</f>
        <v>Sheet1!$C$2</v>
      </c>
      <c r="D22" s="1" t="s">
        <v>5</v>
      </c>
      <c r="E22" s="2" t="s">
        <v>9</v>
      </c>
      <c r="F22" s="4">
        <v>15500000</v>
      </c>
    </row>
    <row r="23" spans="1:9" x14ac:dyDescent="0.3">
      <c r="A23">
        <f>AREAS((A1:A5,C1:C3))</f>
        <v>2</v>
      </c>
    </row>
    <row r="24" spans="1:9" x14ac:dyDescent="0.3">
      <c r="A24" s="20" cm="1">
        <f t="array" aca="1" ref="A24" ca="1">INDIRECT(D32,1)</f>
        <v>100</v>
      </c>
      <c r="D24" s="15" t="s">
        <v>23</v>
      </c>
      <c r="F24" t="s">
        <v>51</v>
      </c>
    </row>
    <row r="25" spans="1:9" x14ac:dyDescent="0.25">
      <c r="D25" s="3">
        <v>10</v>
      </c>
      <c r="F25" s="16" t="s">
        <v>52</v>
      </c>
      <c r="G25" s="16" t="s">
        <v>53</v>
      </c>
      <c r="H25" s="16" t="s">
        <v>54</v>
      </c>
      <c r="I25" s="16" t="s">
        <v>55</v>
      </c>
    </row>
    <row r="26" spans="1:9" x14ac:dyDescent="0.3">
      <c r="D26" s="3">
        <v>20</v>
      </c>
      <c r="F26" s="17" t="s">
        <v>56</v>
      </c>
      <c r="G26" s="17">
        <v>28</v>
      </c>
      <c r="H26" s="17" t="s">
        <v>57</v>
      </c>
      <c r="I26" s="17" t="s">
        <v>58</v>
      </c>
    </row>
    <row r="27" spans="1:9" x14ac:dyDescent="0.3">
      <c r="D27" s="3">
        <v>30</v>
      </c>
      <c r="F27" s="17" t="s">
        <v>59</v>
      </c>
      <c r="G27" s="17">
        <v>35</v>
      </c>
      <c r="H27" s="17" t="s">
        <v>60</v>
      </c>
      <c r="I27" s="17" t="s">
        <v>61</v>
      </c>
    </row>
    <row r="28" spans="1:9" x14ac:dyDescent="0.3">
      <c r="D28" s="3">
        <v>40</v>
      </c>
      <c r="F28" s="17" t="s">
        <v>62</v>
      </c>
      <c r="G28" s="17">
        <v>42</v>
      </c>
      <c r="H28" s="17" t="s">
        <v>57</v>
      </c>
      <c r="I28" s="17" t="s">
        <v>63</v>
      </c>
    </row>
    <row r="29" spans="1:9" x14ac:dyDescent="0.3">
      <c r="D29" s="3">
        <v>50</v>
      </c>
      <c r="F29" s="17" t="s">
        <v>64</v>
      </c>
      <c r="G29" s="17">
        <v>31</v>
      </c>
      <c r="H29" s="17" t="s">
        <v>60</v>
      </c>
      <c r="I29" s="17" t="s">
        <v>65</v>
      </c>
    </row>
    <row r="30" spans="1:9" ht="17.25" thickBot="1" x14ac:dyDescent="0.35">
      <c r="A30" s="9" t="s">
        <v>31</v>
      </c>
      <c r="B30">
        <f>DAVERAGE(D2:H11,G2,C30:C31)</f>
        <v>5</v>
      </c>
      <c r="C30" s="1" t="s">
        <v>1</v>
      </c>
      <c r="F30" s="13"/>
      <c r="G30" s="13"/>
      <c r="H30" s="13"/>
      <c r="I30" s="14"/>
    </row>
    <row r="31" spans="1:9" x14ac:dyDescent="0.3">
      <c r="A31" s="10" t="s">
        <v>69</v>
      </c>
      <c r="B31">
        <f>DSUM(D2:H11,G2,C30:C31)</f>
        <v>15</v>
      </c>
      <c r="C31" s="2" t="s">
        <v>4</v>
      </c>
      <c r="D31" s="8" t="s">
        <v>33</v>
      </c>
      <c r="E31" s="8" t="s">
        <v>34</v>
      </c>
    </row>
    <row r="32" spans="1:9" x14ac:dyDescent="0.3">
      <c r="A32" s="10" t="s">
        <v>32</v>
      </c>
      <c r="B32">
        <f>DCOUNT(D2:H11,G2,C30:C31)</f>
        <v>3</v>
      </c>
      <c r="D32" s="3" t="s">
        <v>68</v>
      </c>
      <c r="E32" s="3">
        <v>100</v>
      </c>
    </row>
    <row r="33" spans="1:6" x14ac:dyDescent="0.3">
      <c r="A33" s="10" t="s">
        <v>66</v>
      </c>
      <c r="B33">
        <f>DGET(F25:I29,G25,F25:F26)</f>
        <v>28</v>
      </c>
      <c r="D33" s="3" t="s">
        <v>46</v>
      </c>
      <c r="E33" s="3">
        <v>200</v>
      </c>
    </row>
    <row r="34" spans="1:6" x14ac:dyDescent="0.25">
      <c r="A34" s="10" t="s">
        <v>67</v>
      </c>
      <c r="B34">
        <f>DPRODUCT(F25:I29,G25,C34:C35)</f>
        <v>1176</v>
      </c>
      <c r="C34" s="21" t="s">
        <v>54</v>
      </c>
      <c r="D34" s="3" t="s">
        <v>47</v>
      </c>
      <c r="E34" s="3">
        <v>300</v>
      </c>
    </row>
    <row r="35" spans="1:6" x14ac:dyDescent="0.3">
      <c r="A35" s="10" t="s">
        <v>70</v>
      </c>
      <c r="B35">
        <f>DPRODUCT(F25:I29,G25,C37:C38)</f>
        <v>1085</v>
      </c>
      <c r="C35" s="22" t="s">
        <v>57</v>
      </c>
      <c r="D35" s="3" t="s">
        <v>48</v>
      </c>
      <c r="E35" s="3">
        <v>400</v>
      </c>
    </row>
    <row r="37" spans="1:6" x14ac:dyDescent="0.25">
      <c r="C37" s="21" t="s">
        <v>54</v>
      </c>
      <c r="E37" s="5"/>
    </row>
    <row r="38" spans="1:6" x14ac:dyDescent="0.3">
      <c r="C38" s="22" t="s">
        <v>60</v>
      </c>
    </row>
    <row r="40" spans="1:6" x14ac:dyDescent="0.3">
      <c r="D40" s="3" t="s">
        <v>35</v>
      </c>
      <c r="E40" s="3" t="s">
        <v>36</v>
      </c>
    </row>
    <row r="41" spans="1:6" x14ac:dyDescent="0.3">
      <c r="D41" s="3" t="s">
        <v>37</v>
      </c>
      <c r="E41" s="3" t="s">
        <v>38</v>
      </c>
    </row>
    <row r="42" spans="1:6" x14ac:dyDescent="0.3">
      <c r="D42" s="3" t="s">
        <v>39</v>
      </c>
      <c r="E42" s="3" t="s">
        <v>40</v>
      </c>
    </row>
    <row r="43" spans="1:6" x14ac:dyDescent="0.3">
      <c r="D43" s="3" t="s">
        <v>41</v>
      </c>
      <c r="E43" s="3" t="s">
        <v>42</v>
      </c>
    </row>
    <row r="44" spans="1:6" x14ac:dyDescent="0.3">
      <c r="D44" s="3" t="s">
        <v>43</v>
      </c>
      <c r="E44" s="3" t="s">
        <v>44</v>
      </c>
    </row>
    <row r="46" spans="1:6" x14ac:dyDescent="0.3">
      <c r="D46" t="s">
        <v>37</v>
      </c>
      <c r="E46" t="s">
        <v>45</v>
      </c>
      <c r="F46" s="6" t="str">
        <f>LOOKUP(D46,D40:E44)</f>
        <v>pig</v>
      </c>
    </row>
  </sheetData>
  <mergeCells count="1">
    <mergeCell ref="D13:G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2024-01-31T03:44:43Z</dcterms:created>
  <dcterms:modified xsi:type="dcterms:W3CDTF">2024-01-31T12:00:10Z</dcterms:modified>
</cp:coreProperties>
</file>