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vina\Desktop\"/>
    </mc:Choice>
  </mc:AlternateContent>
  <xr:revisionPtr revIDLastSave="0" documentId="13_ncr:1_{2BF6C362-9DE9-4FA5-8D20-099AD05020D8}" xr6:coauthVersionLast="47" xr6:coauthVersionMax="47" xr10:uidLastSave="{00000000-0000-0000-0000-000000000000}"/>
  <bookViews>
    <workbookView xWindow="-110" yWindow="-110" windowWidth="19420" windowHeight="10420" activeTab="1" xr2:uid="{2B45D8A8-4C6A-4EA2-9BB2-1D3FFFB4AAA9}"/>
  </bookViews>
  <sheets>
    <sheet name="Sheet1" sheetId="1" r:id="rId1"/>
    <sheet name="Concentrado" sheetId="5" r:id="rId2"/>
    <sheet name="Hoja1" sheetId="2" r:id="rId3"/>
    <sheet name="Costos julio" sheetId="3" r:id="rId4"/>
    <sheet name="Costos agost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5" l="1"/>
  <c r="P6" i="5"/>
  <c r="P5" i="5"/>
  <c r="P4" i="5"/>
  <c r="P3" i="5"/>
  <c r="B10" i="5"/>
  <c r="O8" i="4"/>
  <c r="N11" i="4"/>
  <c r="J9" i="4"/>
  <c r="I9" i="4"/>
  <c r="N9" i="4"/>
  <c r="M9" i="4"/>
  <c r="L9" i="4"/>
  <c r="K9" i="4"/>
  <c r="H9" i="4"/>
  <c r="G9" i="4"/>
  <c r="F9" i="4"/>
  <c r="E9" i="4"/>
  <c r="L15" i="3" l="1"/>
  <c r="L13" i="3"/>
  <c r="K13" i="3"/>
  <c r="J13" i="3"/>
  <c r="I13" i="3"/>
  <c r="H13" i="3"/>
  <c r="G13" i="3"/>
  <c r="F13" i="3"/>
  <c r="E13" i="3"/>
  <c r="M12" i="3"/>
  <c r="M11" i="3"/>
  <c r="M10" i="3"/>
  <c r="M9" i="3"/>
  <c r="M8" i="3"/>
  <c r="O6" i="2" l="1"/>
  <c r="N6" i="2" l="1"/>
  <c r="K6" i="2"/>
  <c r="H6" i="2"/>
  <c r="M9" i="1" l="1"/>
  <c r="M10" i="1"/>
  <c r="M11" i="1"/>
  <c r="M12" i="1"/>
  <c r="M13" i="1"/>
  <c r="M8" i="1"/>
  <c r="K14" i="1"/>
  <c r="I14" i="1"/>
  <c r="E14" i="1"/>
  <c r="G14" i="1"/>
  <c r="F14" i="1"/>
  <c r="H14" i="1"/>
  <c r="J14" i="1"/>
  <c r="L14" i="1"/>
</calcChain>
</file>

<file path=xl/sharedStrings.xml><?xml version="1.0" encoding="utf-8"?>
<sst xmlns="http://schemas.openxmlformats.org/spreadsheetml/2006/main" count="170" uniqueCount="78">
  <si>
    <t>ZF el Marqués</t>
  </si>
  <si>
    <t>Gestamp Toluca</t>
  </si>
  <si>
    <t xml:space="preserve">FCA Motores Sur </t>
  </si>
  <si>
    <t>Costo</t>
  </si>
  <si>
    <t xml:space="preserve">No de pruebas </t>
  </si>
  <si>
    <t>Lider del Proyecto</t>
  </si>
  <si>
    <t>Producto testado</t>
  </si>
  <si>
    <t>Cliente</t>
  </si>
  <si>
    <t>Prueba de Irritabilidad</t>
  </si>
  <si>
    <t>Prueba Microbiológica</t>
  </si>
  <si>
    <t xml:space="preserve">Prueba de Corte </t>
  </si>
  <si>
    <t>Prueba de Abrasión</t>
  </si>
  <si>
    <t>Guante Pug 10</t>
  </si>
  <si>
    <t>Miguel Iruegas</t>
  </si>
  <si>
    <t xml:space="preserve">Guante Tracer </t>
  </si>
  <si>
    <t>Guante AVNGR4</t>
  </si>
  <si>
    <t>Guante Joy Black</t>
  </si>
  <si>
    <t>Javier Espítia</t>
  </si>
  <si>
    <t>Juan de Dios Rodriguez</t>
  </si>
  <si>
    <t>-</t>
  </si>
  <si>
    <t>Guante 11-510 Ansell</t>
  </si>
  <si>
    <t>Guante 48-126 Ansell</t>
  </si>
  <si>
    <t>RELACIÓN DE PRUEBAS REALIZADAS</t>
  </si>
  <si>
    <t xml:space="preserve">Pruebas internas </t>
  </si>
  <si>
    <t>Pruebas  externas.</t>
  </si>
  <si>
    <t>Del proyecto de Gestamp Toluca también se hizo prueba de microbiologia al fuante SF1503, posterior anunciaron que se declinaba, sin embargo se gasto $2,320 en microbiologia y $2,249.19 en prueba de corte, para tener un total de $ 4,569.19</t>
  </si>
  <si>
    <t>Del proyecto de FCA Motores sur, el guante pug 10 lo hice en este mes de julio, y no se hicieron pruebas de microbiologia.</t>
  </si>
  <si>
    <t>Ítem</t>
  </si>
  <si>
    <t>Modelo</t>
  </si>
  <si>
    <t>Marca</t>
  </si>
  <si>
    <t>16-560</t>
  </si>
  <si>
    <t>G-Tek</t>
  </si>
  <si>
    <t>Guante tejido sin costuras PolyKor con recubrimiento de poliuretano</t>
  </si>
  <si>
    <t>FORD</t>
  </si>
  <si>
    <t>Corte</t>
  </si>
  <si>
    <t>Costo unitario</t>
  </si>
  <si>
    <t>No. Pruebas</t>
  </si>
  <si>
    <t>Subtotal</t>
  </si>
  <si>
    <t>Abrasión</t>
  </si>
  <si>
    <t>Punción</t>
  </si>
  <si>
    <t>LABORATORIO GPO URVINA</t>
  </si>
  <si>
    <t>LABORATORIO NYCE</t>
  </si>
  <si>
    <t>PRUEBAS SOLICITADAS</t>
  </si>
  <si>
    <t>Descripción del producto sometido a pruebas</t>
  </si>
  <si>
    <t>GRAN TOTAL</t>
  </si>
  <si>
    <t>Antolin Saltillo</t>
  </si>
  <si>
    <t>Salvador Jaramillo</t>
  </si>
  <si>
    <t>Guante 51-610 Dermacare</t>
  </si>
  <si>
    <t>Guante 51-625 Dermacare</t>
  </si>
  <si>
    <t>Electrolux Chih.</t>
  </si>
  <si>
    <t>Guante Pug 10 Global Glove</t>
  </si>
  <si>
    <t>Julio César Huerta</t>
  </si>
  <si>
    <t>Faurencia</t>
  </si>
  <si>
    <t>Guante HP-30R Gisa</t>
  </si>
  <si>
    <t>Manga 11-251 Ansell</t>
  </si>
  <si>
    <t>Francisco Gutiérrez</t>
  </si>
  <si>
    <t>Proyecto de Faurecia, el líder de proyecto pide solo muestra de microbiología para el guante HP-30R de manera general, es decir, no se especifica de que complejo, ya que lo considerará como un estudio genérico.</t>
  </si>
  <si>
    <t>Costo total de las pruebas=</t>
  </si>
  <si>
    <t>Ford Chihuhua</t>
  </si>
  <si>
    <t>Prueba de punción</t>
  </si>
  <si>
    <t>Guante resistente al corte recubierto de PU mod. 16-650 PIP</t>
  </si>
  <si>
    <t>Marisela Araujo</t>
  </si>
  <si>
    <t>Mes</t>
  </si>
  <si>
    <t>Por mes</t>
  </si>
  <si>
    <t>Junio</t>
  </si>
  <si>
    <t>Julio</t>
  </si>
  <si>
    <t>Agosto</t>
  </si>
  <si>
    <t>Septiembre</t>
  </si>
  <si>
    <t>Octubre</t>
  </si>
  <si>
    <t>Noviembre</t>
  </si>
  <si>
    <t>Diciembre</t>
  </si>
  <si>
    <t>Monto ($)</t>
  </si>
  <si>
    <t>Total</t>
  </si>
  <si>
    <t>Costo de prueba Irritabilidad</t>
  </si>
  <si>
    <t>Costo prueba microbiologia</t>
  </si>
  <si>
    <t>Costo prueba punción</t>
  </si>
  <si>
    <t>Costo de prueba de corte</t>
  </si>
  <si>
    <t>Corte de abrasión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</si>
</sst>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80A]* #,##0.00_-;\-[$$-80A]* #,##0.00_-;_-[$$-80A]* &quot;-&quot;??_-;_-@_-"/>
    <numFmt numFmtId="165" formatCode="&quot;$&quot;#,##0.00"/>
    <numFmt numFmtId="166" formatCode="#,##0_ ;\-#,##0\ 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C0099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rgb="FF00B0F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62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/>
      <top style="thin">
        <color rgb="FF002060"/>
      </top>
      <bottom style="thin">
        <color rgb="FF002060"/>
      </bottom>
      <diagonal/>
    </border>
    <border>
      <left style="medium">
        <color rgb="FF002060"/>
      </left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0" fontId="1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1" fillId="3" borderId="1" xfId="0" applyNumberFormat="1" applyFont="1" applyFill="1" applyBorder="1"/>
    <xf numFmtId="0" fontId="1" fillId="4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1" fillId="3" borderId="2" xfId="0" applyNumberFormat="1" applyFont="1" applyFill="1" applyBorder="1"/>
    <xf numFmtId="164" fontId="1" fillId="3" borderId="10" xfId="0" applyNumberFormat="1" applyFont="1" applyFill="1" applyBorder="1"/>
    <xf numFmtId="164" fontId="1" fillId="3" borderId="3" xfId="0" applyNumberFormat="1" applyFont="1" applyFill="1" applyBorder="1"/>
    <xf numFmtId="0" fontId="3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0" borderId="0" xfId="0" applyFont="1"/>
    <xf numFmtId="0" fontId="6" fillId="0" borderId="22" xfId="0" applyFont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/>
    </xf>
    <xf numFmtId="165" fontId="6" fillId="0" borderId="22" xfId="0" applyNumberFormat="1" applyFont="1" applyFill="1" applyBorder="1" applyAlignment="1">
      <alignment horizontal="center" vertical="center"/>
    </xf>
    <xf numFmtId="165" fontId="0" fillId="0" borderId="22" xfId="0" applyNumberFormat="1" applyFont="1" applyBorder="1" applyAlignment="1">
      <alignment horizontal="center" vertical="center"/>
    </xf>
    <xf numFmtId="165" fontId="6" fillId="0" borderId="22" xfId="0" applyNumberFormat="1" applyFont="1" applyBorder="1" applyAlignment="1">
      <alignment horizontal="center" vertical="center"/>
    </xf>
    <xf numFmtId="0" fontId="7" fillId="13" borderId="19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1" xfId="0" applyFont="1" applyBorder="1" applyAlignment="1">
      <alignment vertical="center" wrapText="1"/>
    </xf>
    <xf numFmtId="165" fontId="10" fillId="0" borderId="23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2" fillId="2" borderId="9" xfId="0" applyFont="1" applyFill="1" applyBorder="1" applyAlignment="1">
      <alignment vertical="center"/>
    </xf>
    <xf numFmtId="0" fontId="0" fillId="2" borderId="0" xfId="0" applyFill="1" applyAlignment="1">
      <alignment horizontal="left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9" fillId="14" borderId="17" xfId="0" applyFont="1" applyFill="1" applyBorder="1" applyAlignment="1">
      <alignment horizontal="center" vertical="center" wrapText="1"/>
    </xf>
    <xf numFmtId="0" fontId="9" fillId="14" borderId="20" xfId="0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center"/>
    </xf>
    <xf numFmtId="0" fontId="8" fillId="9" borderId="19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1" borderId="19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/>
    </xf>
    <xf numFmtId="0" fontId="8" fillId="14" borderId="19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 wrapText="1"/>
    </xf>
    <xf numFmtId="0" fontId="8" fillId="14" borderId="19" xfId="0" applyFont="1" applyFill="1" applyBorder="1" applyAlignment="1">
      <alignment horizontal="center" vertical="center" wrapText="1"/>
    </xf>
    <xf numFmtId="0" fontId="8" fillId="14" borderId="15" xfId="0" applyFont="1" applyFill="1" applyBorder="1" applyAlignment="1">
      <alignment horizontal="center" vertical="center" wrapText="1"/>
    </xf>
    <xf numFmtId="0" fontId="8" fillId="14" borderId="18" xfId="0" applyFont="1" applyFill="1" applyBorder="1" applyAlignment="1">
      <alignment horizontal="center" vertical="center" wrapText="1"/>
    </xf>
    <xf numFmtId="0" fontId="8" fillId="14" borderId="24" xfId="0" applyFont="1" applyFill="1" applyBorder="1" applyAlignment="1">
      <alignment horizontal="center" vertical="center"/>
    </xf>
    <xf numFmtId="0" fontId="8" fillId="14" borderId="25" xfId="0" applyFont="1" applyFill="1" applyBorder="1" applyAlignment="1">
      <alignment horizontal="center" vertical="center"/>
    </xf>
    <xf numFmtId="164" fontId="11" fillId="15" borderId="0" xfId="0" applyNumberFormat="1" applyFont="1" applyFill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wrapText="1"/>
    </xf>
    <xf numFmtId="165" fontId="0" fillId="0" borderId="0" xfId="0" applyNumberFormat="1" applyAlignment="1">
      <alignment horizontal="center" vertical="center"/>
    </xf>
    <xf numFmtId="165" fontId="0" fillId="2" borderId="0" xfId="0" applyNumberFormat="1" applyFill="1"/>
    <xf numFmtId="166" fontId="12" fillId="5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0" fillId="0" borderId="0" xfId="0" applyAlignment="1">
      <alignment horizontal="center" vertical="center"/>
    </xf>
    <xf numFmtId="165" fontId="0" fillId="0" borderId="0" xfId="0" applyNumberFormat="1"/>
    <xf numFmtId="165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rgbClr val="002060"/>
                </a:solidFill>
              </a:rPr>
              <a:t>COSTO</a:t>
            </a:r>
            <a:r>
              <a:rPr lang="es-MX" b="1" baseline="0">
                <a:solidFill>
                  <a:srgbClr val="002060"/>
                </a:solidFill>
              </a:rPr>
              <a:t> DE PRUEBAS DE RECUPERADO ACUMULADO POR MES</a:t>
            </a:r>
            <a:endParaRPr lang="es-MX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Concentrado!$B$2</c:f>
              <c:strCache>
                <c:ptCount val="1"/>
                <c:pt idx="0">
                  <c:v>Monto ($)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intercept val="0"/>
            <c:dispRSqr val="0"/>
            <c:dispEq val="0"/>
          </c:trendline>
          <c:cat>
            <c:strRef>
              <c:f>Concentrado!$A$3:$A$5</c:f>
              <c:strCache>
                <c:ptCount val="3"/>
                <c:pt idx="0">
                  <c:v>Junio</c:v>
                </c:pt>
                <c:pt idx="1">
                  <c:v>Julio</c:v>
                </c:pt>
                <c:pt idx="2">
                  <c:v>Agosto</c:v>
                </c:pt>
              </c:strCache>
            </c:strRef>
          </c:cat>
          <c:val>
            <c:numRef>
              <c:f>Concentrado!$B$3:$B$5</c:f>
              <c:numCache>
                <c:formatCode>"$"#,##0.00</c:formatCode>
                <c:ptCount val="3"/>
                <c:pt idx="0">
                  <c:v>28188.85</c:v>
                </c:pt>
                <c:pt idx="1">
                  <c:v>15039.48</c:v>
                </c:pt>
                <c:pt idx="2">
                  <c:v>11985.26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4-4DF8-B10A-0B4FE8AA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408751"/>
        <c:axId val="706409583"/>
      </c:barChart>
      <c:catAx>
        <c:axId val="706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6409583"/>
        <c:crosses val="autoZero"/>
        <c:auto val="1"/>
        <c:lblAlgn val="ctr"/>
        <c:lblOffset val="100"/>
        <c:noMultiLvlLbl val="0"/>
      </c:catAx>
      <c:valAx>
        <c:axId val="706409583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6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rgbClr val="00206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DETALLE</a:t>
            </a:r>
            <a:r>
              <a:rPr lang="es-MX" b="1" baseline="0">
                <a:solidFill>
                  <a:srgbClr val="00206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 DE COSTO POR PRUEBA</a:t>
            </a:r>
          </a:p>
          <a:p>
            <a:pPr>
              <a:defRPr b="1">
                <a:solidFill>
                  <a:srgbClr val="00206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defRPr>
            </a:pPr>
            <a:r>
              <a:rPr lang="es-MX" b="1" baseline="0">
                <a:solidFill>
                  <a:srgbClr val="00206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DESGLOSE POR MES</a:t>
            </a:r>
            <a:endParaRPr lang="es-MX" b="1">
              <a:solidFill>
                <a:srgbClr val="00206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511580877498122"/>
          <c:y val="0.25546296296296295"/>
          <c:w val="0.87188467038170303"/>
          <c:h val="0.48500729075532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Concentrado!$I$2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rgbClr val="CC0099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416387158600881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9B6-4735-A47D-905B5D8D03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Concentrado!$H$3:$H$7</c:f>
              <c:strCache>
                <c:ptCount val="5"/>
                <c:pt idx="0">
                  <c:v>Corte de abrasión</c:v>
                </c:pt>
                <c:pt idx="1">
                  <c:v>Costo de prueba de corte</c:v>
                </c:pt>
                <c:pt idx="2">
                  <c:v>Costo prueba punción</c:v>
                </c:pt>
                <c:pt idx="3">
                  <c:v>Costo prueba microbiologia</c:v>
                </c:pt>
                <c:pt idx="4">
                  <c:v>Costo de prueba Irritabilidad</c:v>
                </c:pt>
              </c:strCache>
            </c:strRef>
          </c:cat>
          <c:val>
            <c:numRef>
              <c:f>Concentrado!$I$3:$I$7</c:f>
              <c:numCache>
                <c:formatCode>"$"#,##0.00</c:formatCode>
                <c:ptCount val="5"/>
                <c:pt idx="0">
                  <c:v>5970.11</c:v>
                </c:pt>
                <c:pt idx="1">
                  <c:v>13498.74</c:v>
                </c:pt>
                <c:pt idx="3">
                  <c:v>8720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6-4735-A47D-905B5D8D0393}"/>
            </c:ext>
          </c:extLst>
        </c:ser>
        <c:ser>
          <c:idx val="1"/>
          <c:order val="1"/>
          <c:tx>
            <c:strRef>
              <c:f>Concentrado!$J$2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683277431720168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B6-4735-A47D-905B5D8D0393}"/>
                </c:ext>
              </c:extLst>
            </c:dLbl>
            <c:dLbl>
              <c:idx val="1"/>
              <c:layout>
                <c:manualLayout>
                  <c:x val="2.2999520843315763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B6-4735-A47D-905B5D8D0393}"/>
                </c:ext>
              </c:extLst>
            </c:dLbl>
            <c:dLbl>
              <c:idx val="3"/>
              <c:layout>
                <c:manualLayout>
                  <c:x val="9.5831336847149017E-3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B6-4735-A47D-905B5D8D03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Concentrado!$H$3:$H$7</c:f>
              <c:strCache>
                <c:ptCount val="5"/>
                <c:pt idx="0">
                  <c:v>Corte de abrasión</c:v>
                </c:pt>
                <c:pt idx="1">
                  <c:v>Costo de prueba de corte</c:v>
                </c:pt>
                <c:pt idx="2">
                  <c:v>Costo prueba punción</c:v>
                </c:pt>
                <c:pt idx="3">
                  <c:v>Costo prueba microbiologia</c:v>
                </c:pt>
                <c:pt idx="4">
                  <c:v>Costo de prueba Irritabilidad</c:v>
                </c:pt>
              </c:strCache>
            </c:strRef>
          </c:cat>
          <c:val>
            <c:numRef>
              <c:f>Concentrado!$J$3:$J$7</c:f>
              <c:numCache>
                <c:formatCode>"$"#,##0.00</c:formatCode>
                <c:ptCount val="5"/>
                <c:pt idx="0">
                  <c:v>5970.11</c:v>
                </c:pt>
                <c:pt idx="1">
                  <c:v>6749.37</c:v>
                </c:pt>
                <c:pt idx="3">
                  <c:v>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6-4735-A47D-905B5D8D0393}"/>
            </c:ext>
          </c:extLst>
        </c:ser>
        <c:ser>
          <c:idx val="2"/>
          <c:order val="2"/>
          <c:tx>
            <c:strRef>
              <c:f>Concentrado!$K$2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499760421657882E-2"/>
                  <c:y val="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B6-4735-A47D-905B5D8D0393}"/>
                </c:ext>
              </c:extLst>
            </c:dLbl>
            <c:dLbl>
              <c:idx val="1"/>
              <c:layout>
                <c:manualLayout>
                  <c:x val="2.8749401054144707E-2"/>
                  <c:y val="2.31481481481480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B6-4735-A47D-905B5D8D0393}"/>
                </c:ext>
              </c:extLst>
            </c:dLbl>
            <c:dLbl>
              <c:idx val="3"/>
              <c:layout>
                <c:manualLayout>
                  <c:x val="2.6832774317201723E-2"/>
                  <c:y val="1.3888888888888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9B6-4735-A47D-905B5D8D03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Concentrado!$H$3:$H$7</c:f>
              <c:strCache>
                <c:ptCount val="5"/>
                <c:pt idx="0">
                  <c:v>Corte de abrasión</c:v>
                </c:pt>
                <c:pt idx="1">
                  <c:v>Costo de prueba de corte</c:v>
                </c:pt>
                <c:pt idx="2">
                  <c:v>Costo prueba punción</c:v>
                </c:pt>
                <c:pt idx="3">
                  <c:v>Costo prueba microbiologia</c:v>
                </c:pt>
                <c:pt idx="4">
                  <c:v>Costo de prueba Irritabilidad</c:v>
                </c:pt>
              </c:strCache>
            </c:strRef>
          </c:cat>
          <c:val>
            <c:numRef>
              <c:f>Concentrado!$K$3:$K$7</c:f>
              <c:numCache>
                <c:formatCode>"$"#,##0.00</c:formatCode>
                <c:ptCount val="5"/>
                <c:pt idx="0">
                  <c:v>2558.61</c:v>
                </c:pt>
                <c:pt idx="1">
                  <c:v>6749.37</c:v>
                </c:pt>
                <c:pt idx="2">
                  <c:v>705.28</c:v>
                </c:pt>
                <c:pt idx="3">
                  <c:v>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6-4735-A47D-905B5D8D0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922047"/>
        <c:axId val="1325910399"/>
      </c:barChart>
      <c:catAx>
        <c:axId val="132592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910399"/>
        <c:crosses val="autoZero"/>
        <c:auto val="1"/>
        <c:lblAlgn val="ctr"/>
        <c:lblOffset val="100"/>
        <c:noMultiLvlLbl val="0"/>
      </c:catAx>
      <c:valAx>
        <c:axId val="1325910399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9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105833</xdr:colOff>
      <xdr:row>0</xdr:row>
      <xdr:rowOff>189949</xdr:rowOff>
    </xdr:from>
    <xdr:ext cx="1587501" cy="699051"/>
    <xdr:pic>
      <xdr:nvPicPr>
        <xdr:cNvPr id="2" name="Imagen 1">
          <a:extLst>
            <a:ext uri="{FF2B5EF4-FFF2-40B4-BE49-F238E27FC236}">
              <a16:creationId xmlns:a16="http://schemas.microsoft.com/office/drawing/2014/main" id="{3C60AD85-60BD-49E9-9AE5-205F6D6A3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666" y="189949"/>
          <a:ext cx="1587501" cy="69905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10</xdr:row>
      <xdr:rowOff>66675</xdr:rowOff>
    </xdr:from>
    <xdr:to>
      <xdr:col>5</xdr:col>
      <xdr:colOff>844550</xdr:colOff>
      <xdr:row>25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F9B590-1971-43C2-BD3C-02583761B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22224</xdr:colOff>
      <xdr:row>8</xdr:row>
      <xdr:rowOff>28575</xdr:rowOff>
    </xdr:from>
    <xdr:to>
      <xdr:col>18</xdr:col>
      <xdr:colOff>679449</xdr:colOff>
      <xdr:row>23</xdr:row>
      <xdr:rowOff>9525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668FB344-B2BD-4230-B769-B73A37B80EAB}"/>
            </a:ext>
          </a:extLst>
        </xdr:cNvPr>
        <xdr:cNvGrpSpPr/>
      </xdr:nvGrpSpPr>
      <xdr:grpSpPr>
        <a:xfrm>
          <a:off x="5508624" y="1501775"/>
          <a:ext cx="6626225" cy="2743200"/>
          <a:chOff x="5508624" y="1501775"/>
          <a:chExt cx="6626225" cy="2743200"/>
        </a:xfrm>
      </xdr:grpSpPr>
      <xdr:graphicFrame macro="">
        <xdr:nvGraphicFramePr>
          <xdr:cNvPr id="8" name="Gráfico 7">
            <a:extLst>
              <a:ext uri="{FF2B5EF4-FFF2-40B4-BE49-F238E27FC236}">
                <a16:creationId xmlns:a16="http://schemas.microsoft.com/office/drawing/2014/main" id="{04C7CDCD-7C24-4D28-B69C-64498DE54AB5}"/>
              </a:ext>
            </a:extLst>
          </xdr:cNvPr>
          <xdr:cNvGraphicFramePr/>
        </xdr:nvGraphicFramePr>
        <xdr:xfrm>
          <a:off x="5508624" y="1501775"/>
          <a:ext cx="662622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B39AF252-2270-4AFC-B2F7-989FD0CB6455}"/>
              </a:ext>
            </a:extLst>
          </xdr:cNvPr>
          <xdr:cNvSpPr txBox="1"/>
        </xdr:nvSpPr>
        <xdr:spPr>
          <a:xfrm>
            <a:off x="6394450" y="3702050"/>
            <a:ext cx="74930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900"/>
              <a:t>$14,498.83</a:t>
            </a:r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ACE579AA-A76D-4181-8660-3D0E5F6F09F6}"/>
              </a:ext>
            </a:extLst>
          </xdr:cNvPr>
          <xdr:cNvSpPr txBox="1"/>
        </xdr:nvSpPr>
        <xdr:spPr>
          <a:xfrm>
            <a:off x="7524750" y="3822700"/>
            <a:ext cx="74930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900"/>
              <a:t>$26,997.48</a:t>
            </a: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B740C269-D746-4338-AAD1-F07C88DBA029}"/>
              </a:ext>
            </a:extLst>
          </xdr:cNvPr>
          <xdr:cNvSpPr txBox="1"/>
        </xdr:nvSpPr>
        <xdr:spPr>
          <a:xfrm>
            <a:off x="8807450" y="3683000"/>
            <a:ext cx="628650" cy="234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900"/>
              <a:t>$705.28</a:t>
            </a:r>
          </a:p>
        </xdr:txBody>
      </xdr: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2B53CF59-6BB6-4776-A685-D9F25107F8D3}"/>
              </a:ext>
            </a:extLst>
          </xdr:cNvPr>
          <xdr:cNvSpPr txBox="1"/>
        </xdr:nvSpPr>
        <xdr:spPr>
          <a:xfrm>
            <a:off x="9886950" y="3810000"/>
            <a:ext cx="74930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900"/>
              <a:t>$13,012.00</a:t>
            </a:r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EF0DE12D-7C93-4B56-A787-1B4EFBE67B73}"/>
              </a:ext>
            </a:extLst>
          </xdr:cNvPr>
          <xdr:cNvSpPr txBox="1"/>
        </xdr:nvSpPr>
        <xdr:spPr>
          <a:xfrm>
            <a:off x="11245850" y="3816350"/>
            <a:ext cx="425450" cy="234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900"/>
              <a:t>$</a:t>
            </a:r>
            <a:r>
              <a:rPr lang="es-MX" sz="900" baseline="0"/>
              <a:t> --</a:t>
            </a:r>
            <a:endParaRPr lang="es-MX" sz="9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105833</xdr:colOff>
      <xdr:row>0</xdr:row>
      <xdr:rowOff>189949</xdr:rowOff>
    </xdr:from>
    <xdr:ext cx="1587501" cy="699051"/>
    <xdr:pic>
      <xdr:nvPicPr>
        <xdr:cNvPr id="2" name="Imagen 1">
          <a:extLst>
            <a:ext uri="{FF2B5EF4-FFF2-40B4-BE49-F238E27FC236}">
              <a16:creationId xmlns:a16="http://schemas.microsoft.com/office/drawing/2014/main" id="{BEAF3C6F-D515-405A-95E8-2C7279817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433" y="189949"/>
          <a:ext cx="1587501" cy="699051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105833</xdr:colOff>
      <xdr:row>0</xdr:row>
      <xdr:rowOff>189949</xdr:rowOff>
    </xdr:from>
    <xdr:ext cx="1587501" cy="699051"/>
    <xdr:pic>
      <xdr:nvPicPr>
        <xdr:cNvPr id="2" name="Imagen 1">
          <a:extLst>
            <a:ext uri="{FF2B5EF4-FFF2-40B4-BE49-F238E27FC236}">
              <a16:creationId xmlns:a16="http://schemas.microsoft.com/office/drawing/2014/main" id="{CFC7F824-751D-43F7-80BC-D329A48E5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183" y="183599"/>
          <a:ext cx="1587501" cy="69905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865E8-FC91-45AF-943D-2BC91B05DACE}">
  <dimension ref="B2:M19"/>
  <sheetViews>
    <sheetView topLeftCell="B1" zoomScale="90" zoomScaleNormal="90" workbookViewId="0">
      <selection activeCell="M8" sqref="M8:N13"/>
    </sheetView>
  </sheetViews>
  <sheetFormatPr baseColWidth="10" defaultColWidth="9.1796875" defaultRowHeight="14.5" x14ac:dyDescent="0.35"/>
  <cols>
    <col min="1" max="1" width="9.1796875" style="1"/>
    <col min="2" max="2" width="19" style="1" customWidth="1"/>
    <col min="3" max="3" width="22.81640625" style="1" customWidth="1"/>
    <col min="4" max="4" width="21.54296875" style="1" customWidth="1"/>
    <col min="5" max="5" width="15.453125" style="1" customWidth="1"/>
    <col min="6" max="6" width="10.7265625" style="1" customWidth="1"/>
    <col min="7" max="7" width="15.453125" style="1" customWidth="1"/>
    <col min="8" max="8" width="11.81640625" style="1" customWidth="1"/>
    <col min="9" max="9" width="15.453125" style="1" customWidth="1"/>
    <col min="10" max="10" width="10.7265625" style="1" customWidth="1"/>
    <col min="11" max="11" width="15.453125" style="1" customWidth="1"/>
    <col min="12" max="12" width="10.7265625" style="1" customWidth="1"/>
    <col min="13" max="13" width="12.453125" style="1" customWidth="1"/>
    <col min="14" max="16384" width="9.1796875" style="1"/>
  </cols>
  <sheetData>
    <row r="2" spans="2:13" x14ac:dyDescent="0.35">
      <c r="B2" s="48" t="s">
        <v>22</v>
      </c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2:13" x14ac:dyDescent="0.35"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</row>
    <row r="4" spans="2:13" x14ac:dyDescent="0.35"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2:13" x14ac:dyDescent="0.35">
      <c r="E5" s="49" t="s">
        <v>23</v>
      </c>
      <c r="F5" s="50"/>
      <c r="G5" s="50"/>
      <c r="H5" s="51"/>
      <c r="I5" s="49" t="s">
        <v>24</v>
      </c>
      <c r="J5" s="50"/>
      <c r="K5" s="50"/>
      <c r="L5" s="51"/>
    </row>
    <row r="6" spans="2:13" x14ac:dyDescent="0.35">
      <c r="E6" s="52" t="s">
        <v>11</v>
      </c>
      <c r="F6" s="52"/>
      <c r="G6" s="52" t="s">
        <v>10</v>
      </c>
      <c r="H6" s="52"/>
      <c r="I6" s="52" t="s">
        <v>9</v>
      </c>
      <c r="J6" s="52"/>
      <c r="K6" s="52" t="s">
        <v>8</v>
      </c>
      <c r="L6" s="52"/>
    </row>
    <row r="7" spans="2:13" x14ac:dyDescent="0.35">
      <c r="B7" s="2" t="s">
        <v>7</v>
      </c>
      <c r="C7" s="12" t="s">
        <v>6</v>
      </c>
      <c r="D7" s="2" t="s">
        <v>5</v>
      </c>
      <c r="E7" s="5" t="s">
        <v>4</v>
      </c>
      <c r="F7" s="5" t="s">
        <v>3</v>
      </c>
      <c r="G7" s="5" t="s">
        <v>4</v>
      </c>
      <c r="H7" s="5" t="s">
        <v>3</v>
      </c>
      <c r="I7" s="5" t="s">
        <v>4</v>
      </c>
      <c r="J7" s="5" t="s">
        <v>3</v>
      </c>
      <c r="K7" s="5" t="s">
        <v>4</v>
      </c>
      <c r="L7" s="5" t="s">
        <v>3</v>
      </c>
    </row>
    <row r="8" spans="2:13" x14ac:dyDescent="0.35">
      <c r="B8" s="42" t="s">
        <v>2</v>
      </c>
      <c r="C8" s="14" t="s">
        <v>12</v>
      </c>
      <c r="D8" s="44" t="s">
        <v>13</v>
      </c>
      <c r="E8" s="3">
        <v>1</v>
      </c>
      <c r="F8" s="9">
        <v>4264.37</v>
      </c>
      <c r="G8" s="3" t="s">
        <v>19</v>
      </c>
      <c r="H8" s="9"/>
      <c r="I8" s="3">
        <v>1</v>
      </c>
      <c r="J8" s="9"/>
      <c r="K8" s="3">
        <v>1</v>
      </c>
      <c r="L8" s="16"/>
      <c r="M8" s="19">
        <f>SUM(F8+H8+J8+L8)</f>
        <v>4264.37</v>
      </c>
    </row>
    <row r="9" spans="2:13" x14ac:dyDescent="0.35">
      <c r="B9" s="43"/>
      <c r="C9" s="15" t="s">
        <v>14</v>
      </c>
      <c r="D9" s="45"/>
      <c r="E9" s="7" t="s">
        <v>19</v>
      </c>
      <c r="F9" s="10"/>
      <c r="G9" s="7">
        <v>1</v>
      </c>
      <c r="H9" s="10">
        <v>2249.7860000000001</v>
      </c>
      <c r="I9" s="7">
        <v>1</v>
      </c>
      <c r="J9" s="10">
        <v>1160</v>
      </c>
      <c r="K9" s="7" t="s">
        <v>19</v>
      </c>
      <c r="L9" s="17"/>
      <c r="M9" s="20">
        <f t="shared" ref="M9:M13" si="0">SUM(F9+H9+J9+L9)</f>
        <v>3409.7860000000001</v>
      </c>
    </row>
    <row r="10" spans="2:13" x14ac:dyDescent="0.35">
      <c r="B10" s="42" t="s">
        <v>1</v>
      </c>
      <c r="C10" s="14" t="s">
        <v>15</v>
      </c>
      <c r="D10" s="44" t="s">
        <v>17</v>
      </c>
      <c r="E10" s="7" t="s">
        <v>19</v>
      </c>
      <c r="F10" s="10"/>
      <c r="G10" s="7">
        <v>2</v>
      </c>
      <c r="H10" s="10">
        <v>4499.58</v>
      </c>
      <c r="I10" s="7">
        <v>2</v>
      </c>
      <c r="J10" s="10">
        <v>2320</v>
      </c>
      <c r="K10" s="7" t="s">
        <v>19</v>
      </c>
      <c r="L10" s="17"/>
      <c r="M10" s="20">
        <f t="shared" si="0"/>
        <v>6819.58</v>
      </c>
    </row>
    <row r="11" spans="2:13" x14ac:dyDescent="0.35">
      <c r="B11" s="43"/>
      <c r="C11" s="15" t="s">
        <v>16</v>
      </c>
      <c r="D11" s="45"/>
      <c r="E11" s="7" t="s">
        <v>19</v>
      </c>
      <c r="F11" s="10"/>
      <c r="G11" s="7">
        <v>2</v>
      </c>
      <c r="H11" s="10">
        <v>4499.58</v>
      </c>
      <c r="I11" s="7">
        <v>2</v>
      </c>
      <c r="J11" s="10">
        <v>2320</v>
      </c>
      <c r="K11" s="7" t="s">
        <v>19</v>
      </c>
      <c r="L11" s="17"/>
      <c r="M11" s="20">
        <f t="shared" si="0"/>
        <v>6819.58</v>
      </c>
    </row>
    <row r="12" spans="2:13" x14ac:dyDescent="0.35">
      <c r="B12" s="42" t="s">
        <v>0</v>
      </c>
      <c r="C12" s="14" t="s">
        <v>20</v>
      </c>
      <c r="D12" s="46" t="s">
        <v>18</v>
      </c>
      <c r="E12" s="7">
        <v>1</v>
      </c>
      <c r="F12" s="10">
        <v>852.87400000000002</v>
      </c>
      <c r="G12" s="7">
        <v>1</v>
      </c>
      <c r="H12" s="10">
        <v>2249.79</v>
      </c>
      <c r="I12" s="7">
        <v>1</v>
      </c>
      <c r="J12" s="10">
        <v>1160</v>
      </c>
      <c r="K12" s="7" t="s">
        <v>19</v>
      </c>
      <c r="L12" s="17"/>
      <c r="M12" s="20">
        <f t="shared" si="0"/>
        <v>4262.6639999999998</v>
      </c>
    </row>
    <row r="13" spans="2:13" ht="17.25" customHeight="1" x14ac:dyDescent="0.35">
      <c r="B13" s="43"/>
      <c r="C13" s="13" t="s">
        <v>21</v>
      </c>
      <c r="D13" s="47"/>
      <c r="E13" s="8">
        <v>1</v>
      </c>
      <c r="F13" s="11">
        <v>852.87</v>
      </c>
      <c r="G13" s="8" t="s">
        <v>19</v>
      </c>
      <c r="H13" s="11"/>
      <c r="I13" s="8">
        <v>1</v>
      </c>
      <c r="J13" s="11">
        <v>1160</v>
      </c>
      <c r="K13" s="8" t="s">
        <v>19</v>
      </c>
      <c r="L13" s="18"/>
      <c r="M13" s="21">
        <f t="shared" si="0"/>
        <v>2012.87</v>
      </c>
    </row>
    <row r="14" spans="2:13" x14ac:dyDescent="0.35">
      <c r="E14" s="6">
        <f t="shared" ref="E14:L14" si="1">SUM(E8:E13)</f>
        <v>3</v>
      </c>
      <c r="F14" s="4">
        <f t="shared" si="1"/>
        <v>5970.1139999999996</v>
      </c>
      <c r="G14" s="6">
        <f t="shared" si="1"/>
        <v>6</v>
      </c>
      <c r="H14" s="4">
        <f t="shared" si="1"/>
        <v>13498.736000000001</v>
      </c>
      <c r="I14" s="6">
        <f t="shared" si="1"/>
        <v>8</v>
      </c>
      <c r="J14" s="4">
        <f t="shared" si="1"/>
        <v>8120</v>
      </c>
      <c r="K14" s="6">
        <f t="shared" si="1"/>
        <v>1</v>
      </c>
      <c r="L14" s="4">
        <f t="shared" si="1"/>
        <v>0</v>
      </c>
    </row>
    <row r="16" spans="2:13" x14ac:dyDescent="0.35">
      <c r="B16" s="41" t="s">
        <v>25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</row>
    <row r="17" spans="2:13" x14ac:dyDescent="0.35"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</row>
    <row r="19" spans="2:13" x14ac:dyDescent="0.35">
      <c r="B19" s="1" t="s">
        <v>26</v>
      </c>
    </row>
  </sheetData>
  <mergeCells count="14">
    <mergeCell ref="D8:D9"/>
    <mergeCell ref="B8:B9"/>
    <mergeCell ref="B2:L4"/>
    <mergeCell ref="E5:H5"/>
    <mergeCell ref="I5:L5"/>
    <mergeCell ref="E6:F6"/>
    <mergeCell ref="G6:H6"/>
    <mergeCell ref="I6:J6"/>
    <mergeCell ref="K6:L6"/>
    <mergeCell ref="B16:M17"/>
    <mergeCell ref="B10:B11"/>
    <mergeCell ref="D10:D11"/>
    <mergeCell ref="D12:D13"/>
    <mergeCell ref="B12: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AAD56-57BC-4E10-9B77-0280BABF62E1}">
  <dimension ref="A1:P10"/>
  <sheetViews>
    <sheetView tabSelected="1" topLeftCell="F6" workbookViewId="0">
      <selection activeCell="W16" sqref="W16"/>
    </sheetView>
  </sheetViews>
  <sheetFormatPr baseColWidth="10" defaultRowHeight="14.5" x14ac:dyDescent="0.35"/>
  <cols>
    <col min="6" max="6" width="13.08984375" customWidth="1"/>
    <col min="8" max="8" width="20" customWidth="1"/>
    <col min="12" max="15" width="0" hidden="1" customWidth="1"/>
  </cols>
  <sheetData>
    <row r="1" spans="1:16" x14ac:dyDescent="0.35">
      <c r="A1" s="79" t="s">
        <v>63</v>
      </c>
      <c r="B1" s="79"/>
      <c r="C1" s="78"/>
      <c r="D1" s="78"/>
      <c r="H1" s="81"/>
      <c r="I1" s="81" t="s">
        <v>71</v>
      </c>
      <c r="J1" s="81" t="s">
        <v>71</v>
      </c>
      <c r="K1" s="81" t="s">
        <v>71</v>
      </c>
      <c r="L1" s="81" t="s">
        <v>67</v>
      </c>
      <c r="M1" s="81" t="s">
        <v>68</v>
      </c>
      <c r="N1" s="81" t="s">
        <v>69</v>
      </c>
      <c r="O1" s="81" t="s">
        <v>70</v>
      </c>
    </row>
    <row r="2" spans="1:16" x14ac:dyDescent="0.35">
      <c r="A2" s="81" t="s">
        <v>62</v>
      </c>
      <c r="B2" s="81" t="s">
        <v>71</v>
      </c>
      <c r="C2" s="81"/>
      <c r="D2" s="81"/>
      <c r="I2" s="81" t="s">
        <v>64</v>
      </c>
      <c r="J2" s="81" t="s">
        <v>65</v>
      </c>
      <c r="K2" s="81" t="s">
        <v>66</v>
      </c>
      <c r="L2" s="81" t="s">
        <v>71</v>
      </c>
      <c r="M2" s="81" t="s">
        <v>71</v>
      </c>
      <c r="N2" s="81" t="s">
        <v>71</v>
      </c>
      <c r="O2" s="81" t="s">
        <v>71</v>
      </c>
      <c r="P2" s="81" t="s">
        <v>72</v>
      </c>
    </row>
    <row r="3" spans="1:16" x14ac:dyDescent="0.35">
      <c r="A3" s="80" t="s">
        <v>64</v>
      </c>
      <c r="B3" s="83">
        <v>28188.85</v>
      </c>
      <c r="C3" s="83"/>
      <c r="D3" s="83"/>
      <c r="H3" s="80" t="s">
        <v>77</v>
      </c>
      <c r="I3" s="84">
        <v>5970.11</v>
      </c>
      <c r="J3" s="84">
        <v>5970.11</v>
      </c>
      <c r="K3" s="84">
        <v>2558.61</v>
      </c>
      <c r="L3" s="80"/>
      <c r="M3" s="80"/>
      <c r="N3" s="80"/>
      <c r="O3" s="80"/>
      <c r="P3" s="84">
        <f>SUM(I3:O3)</f>
        <v>14498.83</v>
      </c>
    </row>
    <row r="4" spans="1:16" x14ac:dyDescent="0.35">
      <c r="A4" s="80" t="s">
        <v>65</v>
      </c>
      <c r="B4" s="83">
        <v>15039.48</v>
      </c>
      <c r="C4" s="83"/>
      <c r="D4" s="83"/>
      <c r="H4" s="80" t="s">
        <v>76</v>
      </c>
      <c r="I4" s="84">
        <v>13498.74</v>
      </c>
      <c r="J4" s="84">
        <v>6749.37</v>
      </c>
      <c r="K4" s="84">
        <v>6749.37</v>
      </c>
      <c r="L4" s="80"/>
      <c r="M4" s="80"/>
      <c r="N4" s="80"/>
      <c r="O4" s="80"/>
      <c r="P4" s="84">
        <f>SUM(I4:O4)</f>
        <v>26997.48</v>
      </c>
    </row>
    <row r="5" spans="1:16" x14ac:dyDescent="0.35">
      <c r="A5" s="80" t="s">
        <v>66</v>
      </c>
      <c r="B5" s="83">
        <v>11985.26</v>
      </c>
      <c r="C5" s="83"/>
      <c r="D5" s="83"/>
      <c r="H5" s="80" t="s">
        <v>75</v>
      </c>
      <c r="I5" s="84"/>
      <c r="J5" s="84"/>
      <c r="K5" s="84">
        <v>705.28</v>
      </c>
      <c r="L5" s="80"/>
      <c r="M5" s="80"/>
      <c r="N5" s="80"/>
      <c r="O5" s="80"/>
      <c r="P5" s="84">
        <f>SUM(I5:O5)</f>
        <v>705.28</v>
      </c>
    </row>
    <row r="6" spans="1:16" x14ac:dyDescent="0.35">
      <c r="A6" s="80" t="s">
        <v>67</v>
      </c>
      <c r="B6" s="83"/>
      <c r="C6" s="83"/>
      <c r="D6" s="83"/>
      <c r="H6" s="80" t="s">
        <v>74</v>
      </c>
      <c r="I6" s="84">
        <v>8720</v>
      </c>
      <c r="J6" s="84">
        <v>2320</v>
      </c>
      <c r="K6" s="84">
        <v>1972</v>
      </c>
      <c r="L6" s="80"/>
      <c r="M6" s="80"/>
      <c r="N6" s="80"/>
      <c r="O6" s="80"/>
      <c r="P6" s="84">
        <f>SUM(I6:O6)</f>
        <v>13012</v>
      </c>
    </row>
    <row r="7" spans="1:16" x14ac:dyDescent="0.35">
      <c r="A7" s="80" t="s">
        <v>68</v>
      </c>
      <c r="B7" s="83"/>
      <c r="C7" s="83"/>
      <c r="D7" s="83"/>
      <c r="H7" s="80" t="s">
        <v>73</v>
      </c>
      <c r="I7" s="84"/>
      <c r="J7" s="84"/>
      <c r="K7" s="84"/>
      <c r="L7" s="80"/>
      <c r="M7" s="80"/>
      <c r="N7" s="80"/>
      <c r="O7" s="80"/>
      <c r="P7" s="84">
        <f>SUM(I7:O7)</f>
        <v>0</v>
      </c>
    </row>
    <row r="8" spans="1:16" x14ac:dyDescent="0.35">
      <c r="A8" s="80" t="s">
        <v>69</v>
      </c>
      <c r="B8" s="83"/>
      <c r="C8" s="83"/>
      <c r="D8" s="83"/>
    </row>
    <row r="9" spans="1:16" x14ac:dyDescent="0.35">
      <c r="A9" s="80" t="s">
        <v>70</v>
      </c>
      <c r="B9" s="83"/>
      <c r="C9" s="83"/>
      <c r="D9" s="83"/>
    </row>
    <row r="10" spans="1:16" x14ac:dyDescent="0.35">
      <c r="B10" s="82">
        <f>SUM(B3:B9)</f>
        <v>55213.590000000004</v>
      </c>
      <c r="C10" s="82"/>
      <c r="D10" s="82"/>
    </row>
  </sheetData>
  <mergeCells count="1">
    <mergeCell ref="A1:B1"/>
  </mergeCells>
  <phoneticPr fontId="1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89C5-49F8-4143-80EC-8D7864A98CC7}">
  <dimension ref="A1:O6"/>
  <sheetViews>
    <sheetView workbookViewId="0">
      <selection activeCell="L6" sqref="L6"/>
    </sheetView>
  </sheetViews>
  <sheetFormatPr baseColWidth="10" defaultColWidth="11.453125" defaultRowHeight="13" x14ac:dyDescent="0.3"/>
  <cols>
    <col min="1" max="1" width="4.54296875" style="24" customWidth="1"/>
    <col min="2" max="2" width="32" style="24" customWidth="1"/>
    <col min="3" max="4" width="7.54296875" style="24" customWidth="1"/>
    <col min="5" max="6" width="12.453125" style="24" customWidth="1"/>
    <col min="7" max="8" width="11.453125" style="24"/>
    <col min="9" max="9" width="12.26953125" style="24" customWidth="1"/>
    <col min="10" max="11" width="11.453125" style="24"/>
    <col min="12" max="12" width="12.54296875" style="24" customWidth="1"/>
    <col min="13" max="14" width="11.453125" style="24"/>
    <col min="15" max="15" width="14.1796875" style="24" bestFit="1" customWidth="1"/>
    <col min="16" max="16384" width="11.453125" style="24"/>
  </cols>
  <sheetData>
    <row r="1" spans="1:15" ht="13.5" thickBot="1" x14ac:dyDescent="0.35"/>
    <row r="2" spans="1:15" ht="14.25" customHeight="1" x14ac:dyDescent="0.3">
      <c r="A2" s="66" t="s">
        <v>27</v>
      </c>
      <c r="B2" s="64" t="s">
        <v>43</v>
      </c>
      <c r="C2" s="62" t="s">
        <v>28</v>
      </c>
      <c r="D2" s="60" t="s">
        <v>29</v>
      </c>
      <c r="E2" s="60" t="s">
        <v>7</v>
      </c>
      <c r="F2" s="59" t="s">
        <v>42</v>
      </c>
      <c r="G2" s="59"/>
      <c r="H2" s="59"/>
      <c r="I2" s="59"/>
      <c r="J2" s="59"/>
      <c r="K2" s="59"/>
      <c r="L2" s="59"/>
      <c r="M2" s="59"/>
      <c r="N2" s="59"/>
      <c r="O2" s="53" t="s">
        <v>44</v>
      </c>
    </row>
    <row r="3" spans="1:15" x14ac:dyDescent="0.3">
      <c r="A3" s="67"/>
      <c r="B3" s="65"/>
      <c r="C3" s="63"/>
      <c r="D3" s="61"/>
      <c r="E3" s="61"/>
      <c r="F3" s="57" t="s">
        <v>40</v>
      </c>
      <c r="G3" s="57"/>
      <c r="H3" s="57"/>
      <c r="I3" s="57"/>
      <c r="J3" s="57"/>
      <c r="K3" s="57"/>
      <c r="L3" s="58" t="s">
        <v>41</v>
      </c>
      <c r="M3" s="58"/>
      <c r="N3" s="58"/>
      <c r="O3" s="54"/>
    </row>
    <row r="4" spans="1:15" ht="15" customHeight="1" x14ac:dyDescent="0.3">
      <c r="A4" s="67"/>
      <c r="B4" s="65"/>
      <c r="C4" s="63"/>
      <c r="D4" s="61"/>
      <c r="E4" s="61"/>
      <c r="F4" s="55" t="s">
        <v>34</v>
      </c>
      <c r="G4" s="55"/>
      <c r="H4" s="55"/>
      <c r="I4" s="55" t="s">
        <v>38</v>
      </c>
      <c r="J4" s="55"/>
      <c r="K4" s="55"/>
      <c r="L4" s="56" t="s">
        <v>39</v>
      </c>
      <c r="M4" s="56"/>
      <c r="N4" s="56"/>
      <c r="O4" s="54"/>
    </row>
    <row r="5" spans="1:15" x14ac:dyDescent="0.3">
      <c r="A5" s="67"/>
      <c r="B5" s="65"/>
      <c r="C5" s="63"/>
      <c r="D5" s="61"/>
      <c r="E5" s="61"/>
      <c r="F5" s="30" t="s">
        <v>35</v>
      </c>
      <c r="G5" s="30" t="s">
        <v>36</v>
      </c>
      <c r="H5" s="30" t="s">
        <v>37</v>
      </c>
      <c r="I5" s="30" t="s">
        <v>35</v>
      </c>
      <c r="J5" s="30" t="s">
        <v>36</v>
      </c>
      <c r="K5" s="30" t="s">
        <v>37</v>
      </c>
      <c r="L5" s="30" t="s">
        <v>35</v>
      </c>
      <c r="M5" s="30" t="s">
        <v>36</v>
      </c>
      <c r="N5" s="30" t="s">
        <v>37</v>
      </c>
      <c r="O5" s="54"/>
    </row>
    <row r="6" spans="1:15" ht="27.75" customHeight="1" thickBot="1" x14ac:dyDescent="0.35">
      <c r="A6" s="32">
        <v>1</v>
      </c>
      <c r="B6" s="33" t="s">
        <v>32</v>
      </c>
      <c r="C6" s="25" t="s">
        <v>30</v>
      </c>
      <c r="D6" s="25" t="s">
        <v>31</v>
      </c>
      <c r="E6" s="26" t="s">
        <v>33</v>
      </c>
      <c r="F6" s="27">
        <v>2249.7860000000001</v>
      </c>
      <c r="G6" s="31">
        <v>3</v>
      </c>
      <c r="H6" s="28">
        <f>F6*G6</f>
        <v>6749.3580000000002</v>
      </c>
      <c r="I6" s="29">
        <v>852.87400000000002</v>
      </c>
      <c r="J6" s="31">
        <v>3</v>
      </c>
      <c r="K6" s="28">
        <f>I6*J6</f>
        <v>2558.6220000000003</v>
      </c>
      <c r="L6" s="29">
        <v>352.64</v>
      </c>
      <c r="M6" s="31">
        <v>2</v>
      </c>
      <c r="N6" s="28">
        <f>L6*M6</f>
        <v>705.28</v>
      </c>
      <c r="O6" s="34">
        <f>H6+K6+N6</f>
        <v>10013.26</v>
      </c>
    </row>
  </sheetData>
  <mergeCells count="12">
    <mergeCell ref="E2:E5"/>
    <mergeCell ref="D2:D5"/>
    <mergeCell ref="C2:C5"/>
    <mergeCell ref="B2:B5"/>
    <mergeCell ref="A2:A5"/>
    <mergeCell ref="O2:O5"/>
    <mergeCell ref="F4:H4"/>
    <mergeCell ref="I4:K4"/>
    <mergeCell ref="L4:N4"/>
    <mergeCell ref="F3:K3"/>
    <mergeCell ref="L3:N3"/>
    <mergeCell ref="F2:N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5925-CF84-4EB0-8CE3-F5A734DF27AA}">
  <dimension ref="B2:M19"/>
  <sheetViews>
    <sheetView topLeftCell="C1" zoomScale="90" zoomScaleNormal="90" workbookViewId="0">
      <selection activeCell="H22" sqref="H22"/>
    </sheetView>
  </sheetViews>
  <sheetFormatPr baseColWidth="10" defaultColWidth="9.1796875" defaultRowHeight="14.5" x14ac:dyDescent="0.35"/>
  <cols>
    <col min="1" max="1" width="9.1796875" style="1"/>
    <col min="2" max="2" width="17.453125" style="1" customWidth="1"/>
    <col min="3" max="3" width="25.54296875" style="1" customWidth="1"/>
    <col min="4" max="4" width="21.54296875" style="1" customWidth="1"/>
    <col min="5" max="5" width="15.453125" style="1" customWidth="1"/>
    <col min="6" max="6" width="10.7265625" style="1" customWidth="1"/>
    <col min="7" max="7" width="15.453125" style="1" customWidth="1"/>
    <col min="8" max="8" width="11.81640625" style="1" customWidth="1"/>
    <col min="9" max="9" width="15.453125" style="1" customWidth="1"/>
    <col min="10" max="10" width="10.7265625" style="1" customWidth="1"/>
    <col min="11" max="11" width="15.453125" style="1" customWidth="1"/>
    <col min="12" max="12" width="10.7265625" style="1" customWidth="1"/>
    <col min="13" max="13" width="14.453125" style="1" customWidth="1"/>
    <col min="14" max="16384" width="9.1796875" style="1"/>
  </cols>
  <sheetData>
    <row r="2" spans="2:13" x14ac:dyDescent="0.35">
      <c r="B2" s="48" t="s">
        <v>22</v>
      </c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2:13" x14ac:dyDescent="0.35"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</row>
    <row r="4" spans="2:13" x14ac:dyDescent="0.35"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2:13" x14ac:dyDescent="0.35">
      <c r="E5" s="49" t="s">
        <v>23</v>
      </c>
      <c r="F5" s="50"/>
      <c r="G5" s="50"/>
      <c r="H5" s="51"/>
      <c r="I5" s="49" t="s">
        <v>24</v>
      </c>
      <c r="J5" s="50"/>
      <c r="K5" s="50"/>
      <c r="L5" s="51"/>
    </row>
    <row r="6" spans="2:13" x14ac:dyDescent="0.35">
      <c r="E6" s="52" t="s">
        <v>11</v>
      </c>
      <c r="F6" s="52"/>
      <c r="G6" s="52" t="s">
        <v>10</v>
      </c>
      <c r="H6" s="52"/>
      <c r="I6" s="52" t="s">
        <v>9</v>
      </c>
      <c r="J6" s="52"/>
      <c r="K6" s="52" t="s">
        <v>8</v>
      </c>
      <c r="L6" s="52"/>
    </row>
    <row r="7" spans="2:13" x14ac:dyDescent="0.35">
      <c r="B7" s="2" t="s">
        <v>7</v>
      </c>
      <c r="C7" s="12" t="s">
        <v>6</v>
      </c>
      <c r="D7" s="2" t="s">
        <v>5</v>
      </c>
      <c r="E7" s="5" t="s">
        <v>4</v>
      </c>
      <c r="F7" s="5" t="s">
        <v>3</v>
      </c>
      <c r="G7" s="5" t="s">
        <v>4</v>
      </c>
      <c r="H7" s="5" t="s">
        <v>3</v>
      </c>
      <c r="I7" s="5" t="s">
        <v>4</v>
      </c>
      <c r="J7" s="5" t="s">
        <v>3</v>
      </c>
      <c r="K7" s="5" t="s">
        <v>4</v>
      </c>
      <c r="L7" s="5" t="s">
        <v>3</v>
      </c>
    </row>
    <row r="8" spans="2:13" x14ac:dyDescent="0.35">
      <c r="B8" s="22" t="s">
        <v>2</v>
      </c>
      <c r="C8" s="14" t="s">
        <v>50</v>
      </c>
      <c r="D8" s="23" t="s">
        <v>13</v>
      </c>
      <c r="E8" s="3">
        <v>1</v>
      </c>
      <c r="F8" s="9">
        <v>4264.37</v>
      </c>
      <c r="G8" s="3" t="s">
        <v>19</v>
      </c>
      <c r="H8" s="9">
        <v>0</v>
      </c>
      <c r="I8" s="3" t="s">
        <v>19</v>
      </c>
      <c r="J8" s="9">
        <v>0</v>
      </c>
      <c r="K8" s="3" t="s">
        <v>19</v>
      </c>
      <c r="L8" s="16">
        <v>0</v>
      </c>
      <c r="M8" s="19">
        <f>SUM(F8+H8+J8+L8)</f>
        <v>4264.37</v>
      </c>
    </row>
    <row r="9" spans="2:13" x14ac:dyDescent="0.35">
      <c r="B9" s="22" t="s">
        <v>49</v>
      </c>
      <c r="C9" s="14" t="s">
        <v>54</v>
      </c>
      <c r="D9" s="23" t="s">
        <v>51</v>
      </c>
      <c r="E9" s="7" t="s">
        <v>19</v>
      </c>
      <c r="F9" s="10"/>
      <c r="G9" s="7">
        <v>2</v>
      </c>
      <c r="H9" s="10">
        <v>4499.58</v>
      </c>
      <c r="I9" s="7">
        <v>1</v>
      </c>
      <c r="J9" s="10">
        <v>1160</v>
      </c>
      <c r="K9" s="7" t="s">
        <v>19</v>
      </c>
      <c r="L9" s="17">
        <v>0</v>
      </c>
      <c r="M9" s="20">
        <f t="shared" ref="M9:M12" si="0">SUM(F9+H9+J9+L9)</f>
        <v>5659.58</v>
      </c>
    </row>
    <row r="10" spans="2:13" x14ac:dyDescent="0.35">
      <c r="B10" s="38" t="s">
        <v>52</v>
      </c>
      <c r="C10" s="39" t="s">
        <v>53</v>
      </c>
      <c r="D10" s="40" t="s">
        <v>55</v>
      </c>
      <c r="E10" s="7" t="s">
        <v>19</v>
      </c>
      <c r="F10" s="10"/>
      <c r="G10" s="7" t="s">
        <v>19</v>
      </c>
      <c r="H10" s="10">
        <v>0</v>
      </c>
      <c r="I10" s="7">
        <v>1</v>
      </c>
      <c r="J10" s="10">
        <v>1160</v>
      </c>
      <c r="K10" s="7" t="s">
        <v>19</v>
      </c>
      <c r="L10" s="17"/>
      <c r="M10" s="20">
        <f t="shared" si="0"/>
        <v>1160</v>
      </c>
    </row>
    <row r="11" spans="2:13" x14ac:dyDescent="0.35">
      <c r="B11" s="42" t="s">
        <v>45</v>
      </c>
      <c r="C11" s="14" t="s">
        <v>47</v>
      </c>
      <c r="D11" s="46" t="s">
        <v>46</v>
      </c>
      <c r="E11" s="7">
        <v>2</v>
      </c>
      <c r="F11" s="10">
        <v>1705.74</v>
      </c>
      <c r="G11" s="7" t="s">
        <v>19</v>
      </c>
      <c r="H11" s="10">
        <v>0</v>
      </c>
      <c r="I11" s="7" t="s">
        <v>19</v>
      </c>
      <c r="J11" s="10">
        <v>0</v>
      </c>
      <c r="K11" s="7" t="s">
        <v>19</v>
      </c>
      <c r="L11" s="17"/>
      <c r="M11" s="20">
        <f t="shared" si="0"/>
        <v>1705.74</v>
      </c>
    </row>
    <row r="12" spans="2:13" ht="17.25" customHeight="1" x14ac:dyDescent="0.35">
      <c r="B12" s="43"/>
      <c r="C12" s="13" t="s">
        <v>48</v>
      </c>
      <c r="D12" s="47"/>
      <c r="E12" s="8" t="s">
        <v>19</v>
      </c>
      <c r="F12" s="11">
        <v>0</v>
      </c>
      <c r="G12" s="8">
        <v>1</v>
      </c>
      <c r="H12" s="11">
        <v>2249.79</v>
      </c>
      <c r="I12" s="8" t="s">
        <v>19</v>
      </c>
      <c r="J12" s="11">
        <v>0</v>
      </c>
      <c r="K12" s="8" t="s">
        <v>19</v>
      </c>
      <c r="L12" s="18"/>
      <c r="M12" s="21">
        <f t="shared" si="0"/>
        <v>2249.79</v>
      </c>
    </row>
    <row r="13" spans="2:13" x14ac:dyDescent="0.35">
      <c r="E13" s="6">
        <f t="shared" ref="E13:L13" si="1">SUM(E8:E12)</f>
        <v>3</v>
      </c>
      <c r="F13" s="4">
        <f t="shared" si="1"/>
        <v>5970.11</v>
      </c>
      <c r="G13" s="6">
        <f t="shared" si="1"/>
        <v>3</v>
      </c>
      <c r="H13" s="4">
        <f t="shared" si="1"/>
        <v>6749.37</v>
      </c>
      <c r="I13" s="6">
        <f t="shared" si="1"/>
        <v>2</v>
      </c>
      <c r="J13" s="4">
        <f t="shared" si="1"/>
        <v>2320</v>
      </c>
      <c r="K13" s="6">
        <f t="shared" si="1"/>
        <v>0</v>
      </c>
      <c r="L13" s="4">
        <f t="shared" si="1"/>
        <v>0</v>
      </c>
    </row>
    <row r="15" spans="2:13" ht="17" x14ac:dyDescent="0.35">
      <c r="J15" s="1" t="s">
        <v>57</v>
      </c>
      <c r="L15" s="68">
        <f>SUM(M8:M12)</f>
        <v>15039.48</v>
      </c>
      <c r="M15" s="68"/>
    </row>
    <row r="18" spans="2:13" x14ac:dyDescent="0.35">
      <c r="B18" s="41" t="s">
        <v>56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</row>
    <row r="19" spans="2:13" x14ac:dyDescent="0.3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</sheetData>
  <mergeCells count="11">
    <mergeCell ref="B18:M19"/>
    <mergeCell ref="L15:M15"/>
    <mergeCell ref="B11:B12"/>
    <mergeCell ref="D11:D12"/>
    <mergeCell ref="B2:L4"/>
    <mergeCell ref="E5:H5"/>
    <mergeCell ref="I5:L5"/>
    <mergeCell ref="E6:F6"/>
    <mergeCell ref="G6:H6"/>
    <mergeCell ref="I6:J6"/>
    <mergeCell ref="K6:L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B75B-5520-4BC8-B38F-F0BE19EADCD3}">
  <dimension ref="B2:O15"/>
  <sheetViews>
    <sheetView topLeftCell="D1" zoomScale="90" zoomScaleNormal="90" workbookViewId="0">
      <selection activeCell="N11" sqref="N11:O11"/>
    </sheetView>
  </sheetViews>
  <sheetFormatPr baseColWidth="10" defaultColWidth="9.1796875" defaultRowHeight="14.5" x14ac:dyDescent="0.35"/>
  <cols>
    <col min="1" max="1" width="9.1796875" style="1"/>
    <col min="2" max="2" width="17.453125" style="1" customWidth="1"/>
    <col min="3" max="3" width="25.54296875" style="1" customWidth="1"/>
    <col min="4" max="4" width="21.54296875" style="1" customWidth="1"/>
    <col min="5" max="5" width="15.453125" style="1" customWidth="1"/>
    <col min="6" max="6" width="10.7265625" style="1" customWidth="1"/>
    <col min="7" max="7" width="15.453125" style="1" customWidth="1"/>
    <col min="8" max="8" width="11.81640625" style="1" customWidth="1"/>
    <col min="9" max="9" width="15.453125" style="1" customWidth="1"/>
    <col min="10" max="10" width="11.81640625" style="1" customWidth="1"/>
    <col min="11" max="11" width="15.453125" style="1" customWidth="1"/>
    <col min="12" max="12" width="10.7265625" style="1" customWidth="1"/>
    <col min="13" max="13" width="15.453125" style="1" customWidth="1"/>
    <col min="14" max="14" width="10.7265625" style="1" customWidth="1"/>
    <col min="15" max="15" width="14.453125" style="1" customWidth="1"/>
    <col min="16" max="16384" width="9.1796875" style="1"/>
  </cols>
  <sheetData>
    <row r="2" spans="2:15" x14ac:dyDescent="0.35">
      <c r="B2" s="48" t="s">
        <v>22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2:15" x14ac:dyDescent="0.35"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2:15" x14ac:dyDescent="0.35"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2:15" x14ac:dyDescent="0.35">
      <c r="E5" s="49" t="s">
        <v>23</v>
      </c>
      <c r="F5" s="50"/>
      <c r="G5" s="50"/>
      <c r="H5" s="51"/>
      <c r="I5" s="37"/>
      <c r="J5" s="37"/>
      <c r="K5" s="49" t="s">
        <v>24</v>
      </c>
      <c r="L5" s="50"/>
      <c r="M5" s="50"/>
      <c r="N5" s="51"/>
    </row>
    <row r="6" spans="2:15" x14ac:dyDescent="0.35">
      <c r="E6" s="52" t="s">
        <v>11</v>
      </c>
      <c r="F6" s="52"/>
      <c r="G6" s="52" t="s">
        <v>10</v>
      </c>
      <c r="H6" s="52"/>
      <c r="I6" s="69" t="s">
        <v>59</v>
      </c>
      <c r="J6" s="70"/>
      <c r="K6" s="52" t="s">
        <v>9</v>
      </c>
      <c r="L6" s="52"/>
      <c r="M6" s="52" t="s">
        <v>8</v>
      </c>
      <c r="N6" s="52"/>
    </row>
    <row r="7" spans="2:15" x14ac:dyDescent="0.35">
      <c r="B7" s="2" t="s">
        <v>7</v>
      </c>
      <c r="C7" s="12" t="s">
        <v>6</v>
      </c>
      <c r="D7" s="2" t="s">
        <v>5</v>
      </c>
      <c r="E7" s="5" t="s">
        <v>4</v>
      </c>
      <c r="F7" s="5" t="s">
        <v>3</v>
      </c>
      <c r="G7" s="5" t="s">
        <v>4</v>
      </c>
      <c r="H7" s="5" t="s">
        <v>3</v>
      </c>
      <c r="I7" s="5" t="s">
        <v>4</v>
      </c>
      <c r="J7" s="5" t="s">
        <v>3</v>
      </c>
      <c r="K7" s="5" t="s">
        <v>4</v>
      </c>
      <c r="L7" s="5" t="s">
        <v>3</v>
      </c>
      <c r="M7" s="5" t="s">
        <v>4</v>
      </c>
      <c r="N7" s="5" t="s">
        <v>3</v>
      </c>
    </row>
    <row r="8" spans="2:15" ht="43.5" x14ac:dyDescent="0.35">
      <c r="B8" s="36" t="s">
        <v>58</v>
      </c>
      <c r="C8" s="71" t="s">
        <v>60</v>
      </c>
      <c r="D8" s="35" t="s">
        <v>61</v>
      </c>
      <c r="E8" s="75">
        <v>3</v>
      </c>
      <c r="F8" s="76">
        <v>2558.61</v>
      </c>
      <c r="G8" s="75">
        <v>3</v>
      </c>
      <c r="H8" s="76">
        <v>6749.37</v>
      </c>
      <c r="I8" s="77">
        <v>2</v>
      </c>
      <c r="J8" s="76">
        <v>705.28</v>
      </c>
      <c r="K8" s="75">
        <v>2</v>
      </c>
      <c r="L8" s="76">
        <v>1972</v>
      </c>
      <c r="M8" s="75" t="s">
        <v>19</v>
      </c>
      <c r="N8" s="16">
        <v>0</v>
      </c>
      <c r="O8" s="19">
        <f>SUM(F8+H8+L8+N8+J8)</f>
        <v>11985.26</v>
      </c>
    </row>
    <row r="9" spans="2:15" x14ac:dyDescent="0.35">
      <c r="E9" s="6">
        <f>SUM(E8:E8)</f>
        <v>3</v>
      </c>
      <c r="F9" s="4">
        <f>SUM(F8:F8)</f>
        <v>2558.61</v>
      </c>
      <c r="G9" s="6">
        <f>SUM(G8:G8)</f>
        <v>3</v>
      </c>
      <c r="H9" s="4">
        <f>SUM(H8:H8)</f>
        <v>6749.37</v>
      </c>
      <c r="I9" s="74">
        <f>SUM(I8)</f>
        <v>2</v>
      </c>
      <c r="J9" s="21">
        <f>SUM(J8)</f>
        <v>705.28</v>
      </c>
      <c r="K9" s="6">
        <f>SUM(K8:K8)</f>
        <v>2</v>
      </c>
      <c r="L9" s="4">
        <f>SUM(L8:L8)</f>
        <v>1972</v>
      </c>
      <c r="M9" s="6">
        <f>SUM(M8:M8)</f>
        <v>0</v>
      </c>
      <c r="N9" s="4">
        <f>SUM(N8:N8)</f>
        <v>0</v>
      </c>
    </row>
    <row r="11" spans="2:15" ht="17" x14ac:dyDescent="0.35">
      <c r="L11" s="1" t="s">
        <v>57</v>
      </c>
      <c r="N11" s="68">
        <f>SUM(O8:O8)</f>
        <v>11985.26</v>
      </c>
      <c r="O11" s="68"/>
    </row>
    <row r="12" spans="2:15" x14ac:dyDescent="0.35">
      <c r="F12" s="72"/>
    </row>
    <row r="13" spans="2:15" x14ac:dyDescent="0.35">
      <c r="F13" s="73"/>
    </row>
    <row r="14" spans="2:15" x14ac:dyDescent="0.35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</row>
    <row r="15" spans="2:15" x14ac:dyDescent="0.35"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</row>
  </sheetData>
  <mergeCells count="10">
    <mergeCell ref="N11:O11"/>
    <mergeCell ref="B14:O15"/>
    <mergeCell ref="I6:J6"/>
    <mergeCell ref="B2:N4"/>
    <mergeCell ref="E5:H5"/>
    <mergeCell ref="K5:N5"/>
    <mergeCell ref="E6:F6"/>
    <mergeCell ref="G6:H6"/>
    <mergeCell ref="K6:L6"/>
    <mergeCell ref="M6:N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Concentrado</vt:lpstr>
      <vt:lpstr>Hoja1</vt:lpstr>
      <vt:lpstr>Costos julio</vt:lpstr>
      <vt:lpstr>Costos 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Urvina</dc:creator>
  <cp:lastModifiedBy>Urvina</cp:lastModifiedBy>
  <dcterms:created xsi:type="dcterms:W3CDTF">2021-07-28T16:27:56Z</dcterms:created>
  <dcterms:modified xsi:type="dcterms:W3CDTF">2021-09-06T15:09:33Z</dcterms:modified>
</cp:coreProperties>
</file>