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1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28" customWidth="1" min="1" max="1"/>
    <col width="19.45" customWidth="1" min="2" max="2"/>
    <col width="17.65" customWidth="1" min="3" max="3"/>
    <col width="18.1" customWidth="1" min="4" max="4"/>
    <col width="19.45" customWidth="1" min="5" max="5"/>
    <col width="17.65" customWidth="1" min="6" max="6"/>
    <col width="18.1" customWidth="1" min="7" max="7"/>
    <col width="19.9" customWidth="1" min="8" max="8"/>
    <col width="16.75" customWidth="1" min="9" max="9"/>
    <col width="18.55" customWidth="1" min="10" max="10"/>
    <col width="16.3" customWidth="1" min="11" max="11"/>
    <col width="16.3" customWidth="1" min="12" max="12"/>
    <col width="18.1" customWidth="1" min="13" max="13"/>
    <col width="18.1" customWidth="1" min="14" max="14"/>
    <col width="18.1" customWidth="1" min="15" max="15"/>
  </cols>
  <sheetData>
    <row r="1">
      <c r="A1" s="1" t="inlineStr">
        <is>
          <t>品名</t>
        </is>
      </c>
      <c r="B1" s="1" t="inlineStr">
        <is>
          <t>商品編號</t>
        </is>
      </c>
      <c r="C1" s="1" t="inlineStr">
        <is>
          <t>庫存水位</t>
        </is>
      </c>
      <c r="D1" s="1" t="inlineStr">
        <is>
          <t>剩餘可用天數</t>
        </is>
      </c>
      <c r="E1" s="1" t="inlineStr">
        <is>
          <t>補庫後可用天數</t>
        </is>
      </c>
      <c r="F1" s="1" t="inlineStr">
        <is>
          <t>應補庫存量</t>
        </is>
      </c>
      <c r="G1" s="1" t="inlineStr">
        <is>
          <t>愛上新鮮庫存</t>
        </is>
      </c>
      <c r="H1" s="1" t="inlineStr">
        <is>
          <t>田倉一/逢泰庫存</t>
        </is>
      </c>
      <c r="I1" s="1" t="inlineStr">
        <is>
          <t>已下單數量</t>
        </is>
      </c>
      <c r="J1" s="1" t="inlineStr">
        <is>
          <t>入倉時間</t>
        </is>
      </c>
      <c r="K1" s="1" t="inlineStr">
        <is>
          <t>官網Solution</t>
        </is>
      </c>
      <c r="L1" s="1" t="inlineStr">
        <is>
          <t>蝦皮Solution</t>
        </is>
      </c>
      <c r="M1" s="1" t="inlineStr">
        <is>
          <t>上月出貨數量</t>
        </is>
      </c>
      <c r="N1" s="1" t="inlineStr">
        <is>
          <t>官網庫存控制</t>
        </is>
      </c>
      <c r="O1" s="1" t="inlineStr">
        <is>
          <t>蝦皮庫存控制</t>
        </is>
      </c>
    </row>
    <row r="2">
      <c r="A2" t="inlineStr">
        <is>
          <t>低溫舒肥澳洲草飼菲力</t>
        </is>
      </c>
      <c r="B2" t="inlineStr">
        <is>
          <t>BB001</t>
        </is>
      </c>
      <c r="C2">
        <f> ROUND(M2,0)</f>
        <v/>
      </c>
      <c r="D2">
        <f> ROUND((G2)/(M2/30),0)</f>
        <v/>
      </c>
      <c r="E2">
        <f> ROUND((G2+H2+I2)/(M2/30),0)</f>
        <v/>
      </c>
      <c r="F2">
        <f> ROUND(IF(I2&gt;0,0,IF(C2&gt;G2+H2,C2*1.3,0)),0)</f>
        <v/>
      </c>
      <c r="G2" t="n">
        <v>151</v>
      </c>
      <c r="H2" t="n">
        <v>0</v>
      </c>
      <c r="M2" t="n">
        <v>263</v>
      </c>
    </row>
    <row r="3">
      <c r="A3" t="inlineStr">
        <is>
          <t>舒肥嫩雞胸香檸西西里一入</t>
        </is>
      </c>
      <c r="B3" t="inlineStr">
        <is>
          <t>CB001</t>
        </is>
      </c>
      <c r="C3">
        <f> ROUND(M3,0)</f>
        <v/>
      </c>
      <c r="D3">
        <f> ROUND((G3)/(M3/30),0)</f>
        <v/>
      </c>
      <c r="E3">
        <f> ROUND((G3+H3+I3)/(M3/30),0)</f>
        <v/>
      </c>
      <c r="F3">
        <f> ROUND(IF(I3&gt;0,0,IF(C3&gt;G3+H3,C3*1.3,0)),0)</f>
        <v/>
      </c>
      <c r="G3" t="n">
        <v>263</v>
      </c>
      <c r="H3" t="n">
        <v>0</v>
      </c>
      <c r="I3" t="n">
        <v>2145</v>
      </c>
      <c r="J3" s="2" t="n">
        <v>44456</v>
      </c>
      <c r="K3" t="inlineStr">
        <is>
          <t>預購~9/17</t>
        </is>
      </c>
      <c r="L3" t="inlineStr">
        <is>
          <t>停賣</t>
        </is>
      </c>
      <c r="M3" t="n">
        <v>1345</v>
      </c>
    </row>
    <row r="4">
      <c r="A4" t="inlineStr">
        <is>
          <t>舒肥嫩雞胸香檸百草椒鹽一入</t>
        </is>
      </c>
      <c r="B4" t="inlineStr">
        <is>
          <t>CB002</t>
        </is>
      </c>
      <c r="C4">
        <f> ROUND(M4,0)</f>
        <v/>
      </c>
      <c r="D4">
        <f> ROUND((G4)/(M4/30),0)</f>
        <v/>
      </c>
      <c r="E4">
        <f> ROUND((G4+H4+I4)/(M4/30),0)</f>
        <v/>
      </c>
      <c r="F4">
        <f> ROUND(IF(I4&gt;0,0,IF(C4&gt;G4+H4,C4*1.3,0)),0)</f>
        <v/>
      </c>
      <c r="G4" t="n">
        <v>612</v>
      </c>
      <c r="H4" t="n">
        <v>0</v>
      </c>
      <c r="I4" t="n">
        <v>1170</v>
      </c>
      <c r="J4" s="2" t="n">
        <v>44467</v>
      </c>
      <c r="M4" t="n">
        <v>1295</v>
      </c>
    </row>
    <row r="5">
      <c r="A5" t="inlineStr">
        <is>
          <t>舒肥嫩雞胸京都和食照燒一入</t>
        </is>
      </c>
      <c r="B5" t="inlineStr">
        <is>
          <t>CB003</t>
        </is>
      </c>
      <c r="C5">
        <f> ROUND(M5,0)</f>
        <v/>
      </c>
      <c r="D5">
        <f> ROUND((G5)/(M5/30),0)</f>
        <v/>
      </c>
      <c r="E5">
        <f> ROUND((G5+H5+I5)/(M5/30),0)</f>
        <v/>
      </c>
      <c r="F5">
        <f> ROUND(IF(I5&gt;0,0,IF(C5&gt;G5+H5,C5*1.3,0)),0)</f>
        <v/>
      </c>
      <c r="G5" t="n">
        <v>357</v>
      </c>
      <c r="H5" t="n">
        <v>0</v>
      </c>
      <c r="I5" t="n">
        <v>1723</v>
      </c>
      <c r="J5" s="2" t="n">
        <v>44456</v>
      </c>
      <c r="K5" t="inlineStr">
        <is>
          <t>預購~9/17</t>
        </is>
      </c>
      <c r="L5" t="inlineStr">
        <is>
          <t>停賣</t>
        </is>
      </c>
      <c r="M5" t="n">
        <v>1156</v>
      </c>
    </row>
    <row r="6">
      <c r="A6" t="inlineStr">
        <is>
          <t>舒肥嫩雞胸莿桐郁蒜一入</t>
        </is>
      </c>
      <c r="B6" t="inlineStr">
        <is>
          <t>CB004</t>
        </is>
      </c>
      <c r="C6">
        <f> ROUND(M6,0)</f>
        <v/>
      </c>
      <c r="D6">
        <f> ROUND((G6)/(M6/30),0)</f>
        <v/>
      </c>
      <c r="E6">
        <f> ROUND((G6+H6+I6)/(M6/30),0)</f>
        <v/>
      </c>
      <c r="F6">
        <f> ROUND(IF(I6&gt;0,0,IF(C6&gt;G6+H6,C6*1.3,0)),0)</f>
        <v/>
      </c>
      <c r="G6" t="n">
        <v>825</v>
      </c>
      <c r="H6" t="n">
        <v>0</v>
      </c>
      <c r="I6" t="n">
        <v>1170</v>
      </c>
      <c r="J6" s="2" t="n">
        <v>44467</v>
      </c>
      <c r="K6" t="inlineStr">
        <is>
          <t>Monitor</t>
        </is>
      </c>
      <c r="L6" t="inlineStr">
        <is>
          <t>Monitor</t>
        </is>
      </c>
      <c r="M6" t="n">
        <v>1142</v>
      </c>
    </row>
    <row r="7">
      <c r="A7" t="inlineStr">
        <is>
          <t>舒肥嫩雞胸王牌青醬一入</t>
        </is>
      </c>
      <c r="B7" t="inlineStr">
        <is>
          <t>CB006</t>
        </is>
      </c>
      <c r="C7">
        <f> ROUND(M7,0)</f>
        <v/>
      </c>
      <c r="D7">
        <f> ROUND((G7)/(M7/30),0)</f>
        <v/>
      </c>
      <c r="E7">
        <f> ROUND((G7+H7+I7)/(M7/30),0)</f>
        <v/>
      </c>
      <c r="F7">
        <f> ROUND(IF(I7&gt;0,0,IF(C7&gt;G7+H7,C7*1.3,0)),0)</f>
        <v/>
      </c>
      <c r="G7" t="n">
        <v>707</v>
      </c>
      <c r="H7" t="n">
        <v>0</v>
      </c>
      <c r="I7" t="n">
        <v>1885</v>
      </c>
      <c r="J7" s="2" t="n">
        <v>44462</v>
      </c>
      <c r="K7" t="inlineStr">
        <is>
          <t>預購~9/23</t>
        </is>
      </c>
      <c r="L7" t="inlineStr">
        <is>
          <t>停賣</t>
        </is>
      </c>
      <c r="M7" t="n">
        <v>1496</v>
      </c>
    </row>
    <row r="8">
      <c r="A8" t="inlineStr">
        <is>
          <t>舒肥嫩雞胸遠山玫瑰鹽一入</t>
        </is>
      </c>
      <c r="B8" t="inlineStr">
        <is>
          <t>CB007</t>
        </is>
      </c>
      <c r="C8">
        <f> ROUND(M8,0)</f>
        <v/>
      </c>
      <c r="D8">
        <f> ROUND((G8)/(M8/30),0)</f>
        <v/>
      </c>
      <c r="E8">
        <f> ROUND((G8+H8+I8)/(M8/30),0)</f>
        <v/>
      </c>
      <c r="F8">
        <f> ROUND(IF(I8&gt;0,0,IF(C8&gt;G8+H8,C8*1.3,0)),0)</f>
        <v/>
      </c>
      <c r="G8" t="n">
        <v>854</v>
      </c>
      <c r="H8" t="n">
        <v>0</v>
      </c>
      <c r="I8" t="n">
        <v>1495</v>
      </c>
      <c r="J8" s="2" t="n">
        <v>44467</v>
      </c>
      <c r="K8" t="inlineStr">
        <is>
          <t>Monitor</t>
        </is>
      </c>
      <c r="L8" t="inlineStr">
        <is>
          <t>Monitor</t>
        </is>
      </c>
      <c r="M8" t="n">
        <v>1371</v>
      </c>
    </row>
    <row r="9">
      <c r="A9" t="inlineStr">
        <is>
          <t>舒肥嫩雞胸正宗川椒一入</t>
        </is>
      </c>
      <c r="B9" t="inlineStr">
        <is>
          <t>CB008</t>
        </is>
      </c>
      <c r="C9">
        <f> ROUND(M9,0)</f>
        <v/>
      </c>
      <c r="D9">
        <f> ROUND((G9)/(M9/30),0)</f>
        <v/>
      </c>
      <c r="E9">
        <f> ROUND((G9+H9+I9)/(M9/30),0)</f>
        <v/>
      </c>
      <c r="F9">
        <f> ROUND(IF(I9&gt;0,0,IF(C9&gt;G9+H9,C9*1.3,0)),0)</f>
        <v/>
      </c>
      <c r="G9" t="n">
        <v>587</v>
      </c>
      <c r="H9" t="n">
        <v>0</v>
      </c>
      <c r="I9" t="n">
        <v>1398</v>
      </c>
      <c r="J9" s="2" t="n">
        <v>44467</v>
      </c>
      <c r="K9" t="inlineStr">
        <is>
          <t>Monitor</t>
        </is>
      </c>
      <c r="L9" t="inlineStr">
        <is>
          <t>Monitor</t>
        </is>
      </c>
      <c r="M9" t="n">
        <v>1308</v>
      </c>
    </row>
    <row r="10">
      <c r="A10" t="inlineStr">
        <is>
          <t>舒肥嫩雞胸咖哩泰黃一入</t>
        </is>
      </c>
      <c r="B10" t="inlineStr">
        <is>
          <t>CB009</t>
        </is>
      </c>
      <c r="C10">
        <f> ROUND(M10,0)</f>
        <v/>
      </c>
      <c r="D10">
        <f> ROUND((G10)/(M10/30),0)</f>
        <v/>
      </c>
      <c r="E10">
        <f> ROUND((G10+H10+I10)/(M10/30),0)</f>
        <v/>
      </c>
      <c r="F10">
        <f> ROUND(IF(I10&gt;0,0,IF(C10&gt;G10+H10,C10*1.3,0)),0)</f>
        <v/>
      </c>
      <c r="G10" t="n">
        <v>645</v>
      </c>
      <c r="H10" t="n">
        <v>0</v>
      </c>
      <c r="I10" t="n">
        <v>975</v>
      </c>
      <c r="J10" s="2" t="n">
        <v>44467</v>
      </c>
      <c r="K10" t="inlineStr">
        <is>
          <t>Monitor</t>
        </is>
      </c>
      <c r="L10" t="inlineStr">
        <is>
          <t>Monitor</t>
        </is>
      </c>
      <c r="M10" t="n">
        <v>1124</v>
      </c>
    </row>
    <row r="11">
      <c r="A11" t="inlineStr">
        <is>
          <t>舒肥嫩雞胸八入組</t>
        </is>
      </c>
      <c r="B11" t="inlineStr">
        <is>
          <t>CB100</t>
        </is>
      </c>
      <c r="D11">
        <f> ROUND((G11)/(M11/30),0)</f>
        <v/>
      </c>
      <c r="E11">
        <f> ROUND((G11+H11+I11)/(M11/30),0)</f>
        <v/>
      </c>
      <c r="F11">
        <f> ROUND(IF(I11&gt;0,0,IF(C11&gt;G11+H11,C11*1.3,0)),0)</f>
        <v/>
      </c>
      <c r="G11" t="n">
        <v>0</v>
      </c>
      <c r="K11" t="inlineStr">
        <is>
          <t>預購~9/28</t>
        </is>
      </c>
      <c r="L11" t="inlineStr">
        <is>
          <t>停賣</t>
        </is>
      </c>
    </row>
    <row r="12">
      <c r="A12" t="inlineStr">
        <is>
          <t>全麥彩蔬康福餃-高麗菜雞胸</t>
        </is>
      </c>
      <c r="B12" t="inlineStr">
        <is>
          <t>DD001</t>
        </is>
      </c>
      <c r="C12">
        <f> ROUND((M12)/30*14,0)</f>
        <v/>
      </c>
      <c r="D12">
        <f> ROUND((G12)/(M12/30),0)</f>
        <v/>
      </c>
      <c r="E12">
        <f> ROUND((G12+H12+I12)/(M12/30),0)</f>
        <v/>
      </c>
      <c r="F12">
        <f> ROUND(IF(I12&gt;0,0,IF(C12&gt;G12+H12,C12*1.3,0)),0)</f>
        <v/>
      </c>
      <c r="G12" t="n">
        <v>249</v>
      </c>
      <c r="H12" t="n">
        <v>0</v>
      </c>
      <c r="I12" t="n">
        <v>390</v>
      </c>
      <c r="J12" s="2" t="n">
        <v>44461</v>
      </c>
      <c r="M12" t="n">
        <v>582</v>
      </c>
    </row>
    <row r="13">
      <c r="A13" t="inlineStr">
        <is>
          <t>全麥彩蔬康福餃-蘋果泡菜雞胸</t>
        </is>
      </c>
      <c r="B13" t="inlineStr">
        <is>
          <t>DD002</t>
        </is>
      </c>
      <c r="C13">
        <f> ROUND((M13)/30*14,0)</f>
        <v/>
      </c>
      <c r="D13">
        <f> ROUND((G13)/(M13/30),0)</f>
        <v/>
      </c>
      <c r="E13">
        <f> ROUND((G13+H13+I13)/(M13/30),0)</f>
        <v/>
      </c>
      <c r="F13">
        <f> ROUND(IF(I13&gt;0,0,IF(C13&gt;G13+H13,C13*1.3,0)),0)</f>
        <v/>
      </c>
      <c r="G13" t="n">
        <v>401</v>
      </c>
      <c r="H13" t="n">
        <v>0</v>
      </c>
      <c r="M13" t="n">
        <v>311</v>
      </c>
    </row>
    <row r="14">
      <c r="A14" t="inlineStr">
        <is>
          <t>全麥彩蔬康福餃-甜玉米雞胸</t>
        </is>
      </c>
      <c r="B14" t="inlineStr">
        <is>
          <t>DD003</t>
        </is>
      </c>
      <c r="C14">
        <f> ROUND((M14)/30*14,0)</f>
        <v/>
      </c>
      <c r="D14">
        <f> ROUND((G14)/(M14/30),0)</f>
        <v/>
      </c>
      <c r="E14">
        <f> ROUND((G14+H14+I14)/(M14/30),0)</f>
        <v/>
      </c>
      <c r="F14">
        <f> ROUND(IF(I14&gt;0,0,IF(C14&gt;G14+H14,C14*1.3,0)),0)</f>
        <v/>
      </c>
      <c r="G14" t="n">
        <v>378</v>
      </c>
      <c r="H14" t="n">
        <v>0</v>
      </c>
      <c r="M14" t="n">
        <v>265</v>
      </c>
    </row>
    <row r="15">
      <c r="A15" t="inlineStr">
        <is>
          <t>全麥彩蔬康福餃-韭菜雞胸</t>
        </is>
      </c>
      <c r="B15" t="inlineStr">
        <is>
          <t>DD004</t>
        </is>
      </c>
      <c r="C15">
        <f> ROUND((M15)/30*14,0)</f>
        <v/>
      </c>
      <c r="D15">
        <f> ROUND((G15)/(M15/30),0)</f>
        <v/>
      </c>
      <c r="E15">
        <f> ROUND((G15+H15+I15)/(M15/30),0)</f>
        <v/>
      </c>
      <c r="F15">
        <f> ROUND(IF(I15&gt;0,0,IF(C15&gt;G15+H15,C15*1.3,0)),0)</f>
        <v/>
      </c>
      <c r="H15" t="n">
        <v>0</v>
      </c>
      <c r="I15" t="n">
        <v>338</v>
      </c>
      <c r="J15" s="2" t="n">
        <v>44454</v>
      </c>
    </row>
    <row r="16">
      <c r="A16" t="inlineStr">
        <is>
          <t>全麥彩蔬康福餃-羅勒乳酪</t>
        </is>
      </c>
      <c r="B16" t="inlineStr">
        <is>
          <t>DD005</t>
        </is>
      </c>
      <c r="C16">
        <f> ROUND((M16)/30*14,0)</f>
        <v/>
      </c>
      <c r="D16">
        <f> ROUND((G16)/(M16/30),0)</f>
        <v/>
      </c>
      <c r="E16">
        <f> ROUND((G16+H16+I16)/(M16/30),0)</f>
        <v/>
      </c>
      <c r="F16">
        <f> ROUND(IF(I16&gt;0,0,IF(C16&gt;G16+H16,C16*1.3,0)),0)</f>
        <v/>
      </c>
      <c r="H16" t="n">
        <v>0</v>
      </c>
      <c r="I16" t="n">
        <v>338</v>
      </c>
      <c r="J16" s="2" t="n">
        <v>44454</v>
      </c>
    </row>
    <row r="17">
      <c r="A17" t="inlineStr">
        <is>
          <t>全麥彩蔬康福餃-蟹黃雞胸</t>
        </is>
      </c>
      <c r="B17" t="inlineStr">
        <is>
          <t>DD006</t>
        </is>
      </c>
      <c r="C17">
        <f> ROUND((M17)/30*14,0)</f>
        <v/>
      </c>
      <c r="D17">
        <f> ROUND((G17)/(M17/30),0)</f>
        <v/>
      </c>
      <c r="E17">
        <f> ROUND((G17+H17+I17)/(M17/30),0)</f>
        <v/>
      </c>
      <c r="F17">
        <f> ROUND(IF(I17&gt;0,0,IF(C17&gt;G17+H17,C17*1.3,0)),0)</f>
        <v/>
      </c>
      <c r="H17" t="n">
        <v>0</v>
      </c>
      <c r="I17" t="n">
        <v>75</v>
      </c>
      <c r="J17" s="2" t="n">
        <v>44454</v>
      </c>
    </row>
    <row r="18">
      <c r="A18" t="inlineStr">
        <is>
          <t>低溫舒肥鮮鯛魚片鮮享原味</t>
        </is>
      </c>
      <c r="B18" t="inlineStr">
        <is>
          <t>FF001</t>
        </is>
      </c>
      <c r="C18">
        <f> ROUND(M18,0)</f>
        <v/>
      </c>
      <c r="D18">
        <f> ROUND((G18)/(M18/30),0)</f>
        <v/>
      </c>
      <c r="E18">
        <f> ROUND((G18+H18+I18)/(M18/30),0)</f>
        <v/>
      </c>
      <c r="F18">
        <f> ROUND(IF(I18&gt;0,0,IF(C18&gt;G18+H18,C18*1.3,0)),0)</f>
        <v/>
      </c>
      <c r="G18" t="n">
        <v>545</v>
      </c>
      <c r="H18" t="n">
        <v>0</v>
      </c>
      <c r="I18" t="n">
        <v>234</v>
      </c>
      <c r="J18" s="2" t="n">
        <v>44475</v>
      </c>
      <c r="M18" t="n">
        <v>201</v>
      </c>
    </row>
    <row r="19">
      <c r="A19" t="inlineStr">
        <is>
          <t>低溫舒肥鮮鯛魚片經典黑胡椒</t>
        </is>
      </c>
      <c r="B19" t="inlineStr">
        <is>
          <t>FF002</t>
        </is>
      </c>
      <c r="C19">
        <f> ROUND(M19,0)</f>
        <v/>
      </c>
      <c r="D19">
        <f> ROUND((G19)/(M19/30),0)</f>
        <v/>
      </c>
      <c r="E19">
        <f> ROUND((G19+H19+I19)/(M19/30),0)</f>
        <v/>
      </c>
      <c r="F19">
        <f> ROUND(IF(I19&gt;0,0,IF(C19&gt;G19+H19,C19*1.3,0)),0)</f>
        <v/>
      </c>
      <c r="G19" t="n">
        <v>631</v>
      </c>
      <c r="H19" t="n">
        <v>0</v>
      </c>
      <c r="I19" t="n">
        <v>234</v>
      </c>
      <c r="J19" s="2" t="n">
        <v>44475</v>
      </c>
      <c r="K19" t="inlineStr">
        <is>
          <t>Monitor</t>
        </is>
      </c>
      <c r="L19" t="inlineStr">
        <is>
          <t>Monitor</t>
        </is>
      </c>
      <c r="M19" t="n">
        <v>314</v>
      </c>
    </row>
    <row r="20">
      <c r="A20" t="inlineStr">
        <is>
          <t>低溫舒肥鮮鯛魚片四川椒麻</t>
        </is>
      </c>
      <c r="B20" t="inlineStr">
        <is>
          <t>FF003</t>
        </is>
      </c>
      <c r="C20">
        <f> ROUND(M20,0)</f>
        <v/>
      </c>
      <c r="D20">
        <f> ROUND((G20)/(M20/30),0)</f>
        <v/>
      </c>
      <c r="E20">
        <f> ROUND((G20+H20+I20)/(M20/30),0)</f>
        <v/>
      </c>
      <c r="F20">
        <f> ROUND(IF(I20&gt;0,0,IF(C20&gt;G20+H20,C20*1.3,0)),0)</f>
        <v/>
      </c>
      <c r="G20" t="n">
        <v>134</v>
      </c>
      <c r="H20" t="n">
        <v>0</v>
      </c>
      <c r="I20" t="n">
        <v>468</v>
      </c>
      <c r="J20" s="2" t="n">
        <v>44475</v>
      </c>
      <c r="K20" t="inlineStr">
        <is>
          <t>Monitor</t>
        </is>
      </c>
      <c r="L20" t="inlineStr">
        <is>
          <t>Monitor</t>
        </is>
      </c>
      <c r="M20" t="n">
        <v>323</v>
      </c>
    </row>
    <row r="21">
      <c r="A21" t="inlineStr">
        <is>
          <t>比利時巧克力冰淇淋</t>
        </is>
      </c>
      <c r="B21" t="inlineStr">
        <is>
          <t>IC001</t>
        </is>
      </c>
      <c r="C21">
        <f> ROUND(M21,0)</f>
        <v/>
      </c>
      <c r="D21">
        <f> ROUND((G21)/(M21/30),0)</f>
        <v/>
      </c>
      <c r="E21">
        <f> ROUND((G21+H21+I21)/(M21/30),0)</f>
        <v/>
      </c>
      <c r="F21">
        <f> ROUND(IF(I21&gt;0,0,IF(C21&gt;G21+H21,C21*1.3,0)),0)</f>
        <v/>
      </c>
      <c r="G21" t="n">
        <v>43</v>
      </c>
      <c r="H21" t="n">
        <v>2079</v>
      </c>
      <c r="M21" t="n">
        <v>893</v>
      </c>
    </row>
    <row r="22">
      <c r="A22" t="inlineStr">
        <is>
          <t>鐵觀音可可脆片冰淇淋</t>
        </is>
      </c>
      <c r="B22" t="inlineStr">
        <is>
          <t>IC002</t>
        </is>
      </c>
      <c r="C22">
        <f> ROUND(M22,0)</f>
        <v/>
      </c>
      <c r="D22">
        <f> ROUND((G22)/(M22/30),0)</f>
        <v/>
      </c>
      <c r="E22">
        <f> ROUND((G22+H22+I22)/(M22/30),0)</f>
        <v/>
      </c>
      <c r="F22">
        <f> ROUND(IF(I22&gt;0,0,IF(C22&gt;G22+H22,C22*1.3,0)),0)</f>
        <v/>
      </c>
      <c r="G22" t="n">
        <v>43</v>
      </c>
      <c r="H22" t="n">
        <v>2376</v>
      </c>
      <c r="M22" t="n">
        <v>587</v>
      </c>
    </row>
    <row r="23">
      <c r="A23" t="inlineStr">
        <is>
          <t>皇家泰奶冰淇淋</t>
        </is>
      </c>
      <c r="B23" t="inlineStr">
        <is>
          <t>IC003</t>
        </is>
      </c>
      <c r="C23">
        <f> ROUND(M23,0)</f>
        <v/>
      </c>
      <c r="D23">
        <f> ROUND((G23)/(M23/30),0)</f>
        <v/>
      </c>
      <c r="E23">
        <f> ROUND((G23+H23+I23)/(M23/30),0)</f>
        <v/>
      </c>
      <c r="F23">
        <f> ROUND(IF(I23&gt;0,0,IF(C23&gt;G23+H23,C23*1.3,0)),0)</f>
        <v/>
      </c>
      <c r="G23" t="n">
        <v>43</v>
      </c>
      <c r="H23" t="n">
        <v>2475</v>
      </c>
      <c r="M23" t="n">
        <v>525</v>
      </c>
    </row>
    <row r="24">
      <c r="A24" t="inlineStr">
        <is>
          <t>黎麥毛豆甜玉米</t>
        </is>
      </c>
      <c r="B24" t="inlineStr">
        <is>
          <t>IV008</t>
        </is>
      </c>
      <c r="C24">
        <f> ROUND((M24)/30*14,0)</f>
        <v/>
      </c>
      <c r="D24">
        <f> ROUND((G24)/(M24/30),0)</f>
        <v/>
      </c>
      <c r="E24">
        <f> ROUND((G24+H24+I24)/(M24/30),0)</f>
        <v/>
      </c>
      <c r="F24">
        <f> ROUND(IF(I24&gt;0,0,IF(C24&gt;G24+H24,C24*1.3,0)),0)</f>
        <v/>
      </c>
      <c r="G24" t="n">
        <v>0</v>
      </c>
      <c r="H24" t="n">
        <v>0</v>
      </c>
      <c r="M24" t="n">
        <v>700</v>
      </c>
    </row>
    <row r="25">
      <c r="A25" t="inlineStr">
        <is>
          <t>相思紅豆紫糯米</t>
        </is>
      </c>
      <c r="B25" t="inlineStr">
        <is>
          <t>IV009</t>
        </is>
      </c>
      <c r="C25">
        <f> ROUND((M25)/30*14,0)</f>
        <v/>
      </c>
      <c r="D25">
        <f> ROUND((G25)/(M25/30),0)</f>
        <v/>
      </c>
      <c r="E25">
        <f> ROUND((G25+H25+I25)/(M25/30),0)</f>
        <v/>
      </c>
      <c r="F25">
        <f> ROUND(IF(I25&gt;0,0,IF(C25&gt;G25+H25,C25*1.3,0)),0)</f>
        <v/>
      </c>
      <c r="G25" t="n">
        <v>15</v>
      </c>
      <c r="H25" t="n">
        <v>0</v>
      </c>
      <c r="M25" t="n">
        <v>129</v>
      </c>
    </row>
    <row r="26">
      <c r="A26" t="inlineStr">
        <is>
          <t>銀耳蓮子湯 300g</t>
        </is>
      </c>
      <c r="B26" t="inlineStr">
        <is>
          <t>IV010</t>
        </is>
      </c>
      <c r="C26">
        <f> ROUND((M26)/30*14,0)</f>
        <v/>
      </c>
      <c r="D26">
        <f> ROUND((G26)/(M26/30),0)</f>
        <v/>
      </c>
      <c r="E26">
        <f> ROUND((G26+H26+I26)/(M26/30),0)</f>
        <v/>
      </c>
      <c r="F26">
        <f> ROUND(IF(I26&gt;0,0,IF(C26&gt;G26+H26,C26*1.3,0)),0)</f>
        <v/>
      </c>
      <c r="G26" t="n">
        <v>11</v>
      </c>
    </row>
    <row r="27">
      <c r="A27" t="inlineStr">
        <is>
          <t>IQF花椰菜米500g</t>
        </is>
      </c>
      <c r="B27" t="inlineStr">
        <is>
          <t>IV021</t>
        </is>
      </c>
      <c r="C27">
        <f> ROUND((M27)/30*14,0)</f>
        <v/>
      </c>
      <c r="D27">
        <f> ROUND((G27)/(M27/30),0)</f>
        <v/>
      </c>
      <c r="E27">
        <f> ROUND((G27+H27+I27)/(M27/30),0)</f>
        <v/>
      </c>
      <c r="F27">
        <f> ROUND(IF(I27&gt;0,0,IF(C27&gt;G27+H27,C27*1.3,0)),0)</f>
        <v/>
      </c>
      <c r="G27" t="n">
        <v>261</v>
      </c>
      <c r="H27" t="n">
        <v>0</v>
      </c>
      <c r="M27" t="n">
        <v>247</v>
      </c>
    </row>
    <row r="28">
      <c r="A28" t="inlineStr">
        <is>
          <t>三色瓜瓜包500g</t>
        </is>
      </c>
      <c r="B28" t="inlineStr">
        <is>
          <t>IV022</t>
        </is>
      </c>
      <c r="C28">
        <f> ROUND((M28)/30*14,0)</f>
        <v/>
      </c>
      <c r="D28">
        <f> ROUND((G28)/(M28/30),0)</f>
        <v/>
      </c>
      <c r="E28">
        <f> ROUND((G28+H28+I28)/(M28/30),0)</f>
        <v/>
      </c>
      <c r="F28">
        <f> ROUND(IF(I28&gt;0,0,IF(C28&gt;G28+H28,C28*1.3,0)),0)</f>
        <v/>
      </c>
      <c r="G28" t="n">
        <v>285</v>
      </c>
      <c r="H28" t="n">
        <v>0</v>
      </c>
      <c r="M28" t="n">
        <v>369</v>
      </c>
    </row>
    <row r="29">
      <c r="A29" t="inlineStr">
        <is>
          <t>IQF熟凍綜合蔬菜500g</t>
        </is>
      </c>
      <c r="B29" t="inlineStr">
        <is>
          <t>IV023</t>
        </is>
      </c>
      <c r="C29">
        <f> ROUND((M29)/30*14,0)</f>
        <v/>
      </c>
      <c r="D29">
        <f> ROUND((G29)/(M29/30),0)</f>
        <v/>
      </c>
      <c r="E29">
        <f> ROUND((G29+H29+I29)/(M29/30),0)</f>
        <v/>
      </c>
      <c r="F29">
        <f> ROUND(IF(I29&gt;0,0,IF(C29&gt;G29+H29,C29*1.3,0)),0)</f>
        <v/>
      </c>
      <c r="G29" t="n">
        <v>457</v>
      </c>
      <c r="H29" t="n">
        <v>0</v>
      </c>
      <c r="M29" t="n">
        <v>260</v>
      </c>
    </row>
    <row r="30">
      <c r="A30" t="inlineStr">
        <is>
          <t>IQF熟凍鮮蔬菠菜1KG</t>
        </is>
      </c>
      <c r="B30" t="inlineStr">
        <is>
          <t>IV034</t>
        </is>
      </c>
      <c r="C30">
        <f> ROUND((M30)/30*14,0)</f>
        <v/>
      </c>
      <c r="D30">
        <f> ROUND((G30)/(M30/30),0)</f>
        <v/>
      </c>
      <c r="E30">
        <f> ROUND((G30+H30+I30)/(M30/30),0)</f>
        <v/>
      </c>
      <c r="F30">
        <f> ROUND(IF(I30&gt;0,0,IF(C30&gt;G30+H30,C30*1.3,0)),0)</f>
        <v/>
      </c>
      <c r="G30" t="n">
        <v>20</v>
      </c>
      <c r="H30" t="n">
        <v>0</v>
      </c>
      <c r="M30" t="n">
        <v>148</v>
      </c>
    </row>
    <row r="31">
      <c r="A31" t="inlineStr">
        <is>
          <t>IQF熟凍鮮玉米筍1KG</t>
        </is>
      </c>
      <c r="B31" t="inlineStr">
        <is>
          <t>IV035</t>
        </is>
      </c>
      <c r="C31">
        <f> ROUND((M31)/30*14,0)</f>
        <v/>
      </c>
      <c r="D31">
        <f> ROUND((G31)/(M31/30),0)</f>
        <v/>
      </c>
      <c r="E31">
        <f> ROUND((G31+H31+I31)/(M31/30),0)</f>
        <v/>
      </c>
      <c r="F31">
        <f> ROUND(IF(I31&gt;0,0,IF(C31&gt;G31+H31,C31*1.3,0)),0)</f>
        <v/>
      </c>
      <c r="G31" t="n">
        <v>8</v>
      </c>
      <c r="H31" t="n">
        <v>0</v>
      </c>
      <c r="M31" t="n">
        <v>90</v>
      </c>
    </row>
    <row r="32">
      <c r="A32" t="inlineStr">
        <is>
          <t>IQF熟凍青花菜</t>
        </is>
      </c>
      <c r="B32" t="inlineStr">
        <is>
          <t>IV037</t>
        </is>
      </c>
      <c r="C32">
        <f> ROUND((M32)/30*14,0)</f>
        <v/>
      </c>
      <c r="D32">
        <f> ROUND((G32)/(M32/30),0)</f>
        <v/>
      </c>
      <c r="E32">
        <f> ROUND((G32+H32+I32)/(M32/30),0)</f>
        <v/>
      </c>
      <c r="F32">
        <f> ROUND(IF(I32&gt;0,0,IF(C32&gt;G32+H32,C32*1.3,0)),0)</f>
        <v/>
      </c>
      <c r="G32" t="n">
        <v>43</v>
      </c>
      <c r="H32" t="n">
        <v>0</v>
      </c>
      <c r="M32" t="n">
        <v>137</v>
      </c>
    </row>
    <row r="33">
      <c r="A33" t="inlineStr">
        <is>
          <t>IQF薄鹽毛豆</t>
        </is>
      </c>
      <c r="B33" t="inlineStr">
        <is>
          <t>IV038</t>
        </is>
      </c>
      <c r="C33">
        <f> ROUND((M33)/30*14,0)</f>
        <v/>
      </c>
      <c r="D33">
        <f> ROUND((G33)/(M33/30),0)</f>
        <v/>
      </c>
      <c r="E33">
        <f> ROUND((G33+H33+I33)/(M33/30),0)</f>
        <v/>
      </c>
      <c r="F33">
        <f> ROUND(IF(I33&gt;0,0,IF(C33&gt;G33+H33,C33*1.3,0)),0)</f>
        <v/>
      </c>
      <c r="G33" t="n">
        <v>48</v>
      </c>
      <c r="H33" t="n">
        <v>0</v>
      </c>
      <c r="M33" t="n">
        <v>100</v>
      </c>
    </row>
    <row r="34">
      <c r="A34" t="inlineStr">
        <is>
          <t>S60 康福先生冷凍紙箱</t>
        </is>
      </c>
      <c r="B34" t="inlineStr">
        <is>
          <t>S060</t>
        </is>
      </c>
      <c r="C34">
        <f> ROUND((M34)/30*14,0)</f>
        <v/>
      </c>
      <c r="D34">
        <f> ROUND((G34)/(M34/30),0)</f>
        <v/>
      </c>
      <c r="E34">
        <f> ROUND((G34+H34+I34)/(M34/30),0)</f>
        <v/>
      </c>
      <c r="F34">
        <f> ROUND(IF(I34&gt;0,0,IF(C34&gt;G34+H34,C34*1.3,0)),0)</f>
        <v/>
      </c>
      <c r="H34" t="n">
        <v>0</v>
      </c>
      <c r="M34" t="n">
        <v>169</v>
      </c>
    </row>
    <row r="35">
      <c r="A35" t="inlineStr">
        <is>
          <t>S90 康福先生冷凍紙箱</t>
        </is>
      </c>
      <c r="B35" t="inlineStr">
        <is>
          <t>S090</t>
        </is>
      </c>
      <c r="C35">
        <f> ROUND((M35)/30*14,0)</f>
        <v/>
      </c>
      <c r="D35">
        <f> ROUND((G35)/(M35/30),0)</f>
        <v/>
      </c>
      <c r="E35">
        <f> ROUND((G35+H35+I35)/(M35/30),0)</f>
        <v/>
      </c>
      <c r="F35">
        <f> ROUND(IF(I35&gt;0,0,IF(C35&gt;G35+H35,C35*1.3,0)),0)</f>
        <v/>
      </c>
      <c r="H35" t="n">
        <v>0</v>
      </c>
      <c r="M35" t="n">
        <v>609</v>
      </c>
    </row>
    <row r="36">
      <c r="A36" t="inlineStr">
        <is>
          <t>舒肥厚切鮭魚菲力</t>
        </is>
      </c>
      <c r="B36" t="inlineStr">
        <is>
          <t>SM001</t>
        </is>
      </c>
      <c r="C36">
        <f> ROUND(M36,0)</f>
        <v/>
      </c>
      <c r="D36">
        <f> ROUND((G36)/(M36/30),0)</f>
        <v/>
      </c>
      <c r="E36">
        <f> ROUND((G36+H36+I36)/(M36/30),0)</f>
        <v/>
      </c>
      <c r="F36">
        <f> ROUND(IF(I36&gt;0,0,IF(C36&gt;G36+H36,C36*1.3,0)),0)</f>
        <v/>
      </c>
      <c r="G36" t="n">
        <v>260</v>
      </c>
      <c r="H36" t="n">
        <v>0</v>
      </c>
      <c r="M36" t="n">
        <v>234</v>
      </c>
    </row>
    <row r="37">
      <c r="A37" t="inlineStr">
        <is>
          <t>法式芥末籽醬</t>
        </is>
      </c>
      <c r="B37" t="inlineStr">
        <is>
          <t>SS001</t>
        </is>
      </c>
      <c r="C37">
        <f>ROUND((M37/30)*14,0)</f>
        <v/>
      </c>
      <c r="D37">
        <f> ROUND((G37)/(M37/30),0)</f>
        <v/>
      </c>
      <c r="E37">
        <f> ROUND((G37+H37+I37)/(M37/30),0)</f>
        <v/>
      </c>
      <c r="F37">
        <f> ROUND(IF(I37&gt;0,0,IF(C37&gt;G37+H37,C37*1.3,0)),0)</f>
        <v/>
      </c>
      <c r="G37" t="n">
        <v>108</v>
      </c>
      <c r="H37" t="n">
        <v>0</v>
      </c>
      <c r="M37" t="n">
        <v>91</v>
      </c>
    </row>
    <row r="38">
      <c r="A38" t="inlineStr">
        <is>
          <t>低碳秘製雞胸肉義式紅醬</t>
        </is>
      </c>
      <c r="B38" t="inlineStr">
        <is>
          <t>SS002</t>
        </is>
      </c>
      <c r="C38">
        <f> ROUND(M38,0)</f>
        <v/>
      </c>
      <c r="D38">
        <f> ROUND((G38)/(M38/30),0)</f>
        <v/>
      </c>
      <c r="E38">
        <f> ROUND((G38+H38+I38)/(M38/30),0)</f>
        <v/>
      </c>
      <c r="F38">
        <f> ROUND(IF(I38&gt;0,0,IF(C38&gt;G38+H38,C38*1.3,0)),0)</f>
        <v/>
      </c>
      <c r="G38" t="n">
        <v>456</v>
      </c>
      <c r="H38" t="n">
        <v>0</v>
      </c>
      <c r="I38" t="n">
        <v>300</v>
      </c>
      <c r="J38" s="2" t="n">
        <v>44475</v>
      </c>
      <c r="K38" t="inlineStr">
        <is>
          <t>控庫</t>
        </is>
      </c>
      <c r="L38" t="inlineStr">
        <is>
          <t>控庫</t>
        </is>
      </c>
      <c r="M38" t="n">
        <v>270</v>
      </c>
    </row>
    <row r="39">
      <c r="A39" t="inlineStr">
        <is>
          <t>低碳秘製雞胸肉羅勒青醬</t>
        </is>
      </c>
      <c r="B39" t="inlineStr">
        <is>
          <t>SS003</t>
        </is>
      </c>
      <c r="C39">
        <f> ROUND(M39,0)</f>
        <v/>
      </c>
      <c r="D39">
        <f> ROUND((G39)/(M39/30),0)</f>
        <v/>
      </c>
      <c r="E39">
        <f> ROUND((G39+H39+I39)/(M39/30),0)</f>
        <v/>
      </c>
      <c r="F39">
        <f> ROUND(IF(I39&gt;0,0,IF(C39&gt;G39+H39,C39*1.3,0)),0)</f>
        <v/>
      </c>
      <c r="G39" t="n">
        <v>256</v>
      </c>
      <c r="H39" t="n">
        <v>0</v>
      </c>
      <c r="I39" t="n">
        <v>300</v>
      </c>
      <c r="J39" s="2" t="n">
        <v>44455</v>
      </c>
      <c r="K39" t="inlineStr">
        <is>
          <t>預購~9/16</t>
        </is>
      </c>
      <c r="L39" t="inlineStr">
        <is>
          <t>停賣</t>
        </is>
      </c>
      <c r="M39" t="n">
        <v>189</v>
      </c>
    </row>
    <row r="40">
      <c r="A40" t="inlineStr">
        <is>
          <t>噴淚魔鬼辣椒醬</t>
        </is>
      </c>
      <c r="B40" t="inlineStr">
        <is>
          <t>SS010</t>
        </is>
      </c>
      <c r="C40">
        <f> ROUND(M40,0)</f>
        <v/>
      </c>
      <c r="D40">
        <f> ROUND((G40)/(M40/30),0)</f>
        <v/>
      </c>
      <c r="E40">
        <f> ROUND((G40+H40+I40)/(M40/30),0)</f>
        <v/>
      </c>
      <c r="F40">
        <f> ROUND(IF(I40&gt;0,0,IF(C40&gt;G40+H40,C40*1.3,0)),0)</f>
        <v/>
      </c>
      <c r="G40" t="n">
        <v>437</v>
      </c>
      <c r="H40" t="n">
        <v>0</v>
      </c>
      <c r="M40" t="n">
        <v>61</v>
      </c>
    </row>
    <row r="41">
      <c r="B41" t="inlineStr">
        <is>
          <t>蝦皮40/100折價券</t>
        </is>
      </c>
      <c r="K41" t="inlineStr">
        <is>
          <t>12/7到期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2021-09-28T09:55:44Z</dcterms:created>
  <dcterms:modified xmlns:dcterms="http://purl.org/dc/terms/" xmlns:xsi="http://www.w3.org/2001/XMLSchema-instance" xsi:type="dcterms:W3CDTF">2021-09-28T09:55:44Z</dcterms:modified>
</cp:coreProperties>
</file>