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NTI/photosynthesis data/7-18/"/>
    </mc:Choice>
  </mc:AlternateContent>
  <xr:revisionPtr revIDLastSave="0" documentId="13_ncr:1_{B2287E97-DC7C-4146-ABFC-8E7791F47E53}" xr6:coauthVersionLast="47" xr6:coauthVersionMax="47" xr10:uidLastSave="{00000000-0000-0000-0000-000000000000}"/>
  <bookViews>
    <workbookView xWindow="780" yWindow="780" windowWidth="21600" windowHeight="113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50" i="1" l="1"/>
  <c r="CH50" i="1"/>
  <c r="CF50" i="1"/>
  <c r="BW50" i="1"/>
  <c r="BV50" i="1"/>
  <c r="BU50" i="1"/>
  <c r="BT50" i="1"/>
  <c r="BS50" i="1"/>
  <c r="BN50" i="1" s="1"/>
  <c r="BP50" i="1"/>
  <c r="BI50" i="1"/>
  <c r="BC50" i="1"/>
  <c r="BD50" i="1" s="1"/>
  <c r="AY50" i="1"/>
  <c r="AW50" i="1" s="1"/>
  <c r="AL50" i="1"/>
  <c r="AK50" i="1"/>
  <c r="AC50" i="1"/>
  <c r="G50" i="1"/>
  <c r="F50" i="1"/>
  <c r="CI49" i="1"/>
  <c r="CH49" i="1"/>
  <c r="CF49" i="1"/>
  <c r="BW49" i="1"/>
  <c r="BV49" i="1"/>
  <c r="BU49" i="1"/>
  <c r="BT49" i="1"/>
  <c r="BS49" i="1"/>
  <c r="BN49" i="1" s="1"/>
  <c r="BP49" i="1"/>
  <c r="BI49" i="1"/>
  <c r="BC49" i="1"/>
  <c r="BD49" i="1" s="1"/>
  <c r="AY49" i="1"/>
  <c r="AW49" i="1" s="1"/>
  <c r="AA49" i="1" s="1"/>
  <c r="AL49" i="1"/>
  <c r="AK49" i="1"/>
  <c r="AC49" i="1"/>
  <c r="G49" i="1"/>
  <c r="F49" i="1"/>
  <c r="CI48" i="1"/>
  <c r="CH48" i="1"/>
  <c r="CF48" i="1"/>
  <c r="BW48" i="1"/>
  <c r="BV48" i="1"/>
  <c r="BU48" i="1"/>
  <c r="BT48" i="1"/>
  <c r="BS48" i="1"/>
  <c r="BN48" i="1" s="1"/>
  <c r="BP48" i="1"/>
  <c r="BI48" i="1"/>
  <c r="BC48" i="1"/>
  <c r="BD48" i="1" s="1"/>
  <c r="AY48" i="1"/>
  <c r="AW48" i="1" s="1"/>
  <c r="AL48" i="1"/>
  <c r="AK48" i="1"/>
  <c r="AC48" i="1"/>
  <c r="G48" i="1"/>
  <c r="F48" i="1"/>
  <c r="CI47" i="1"/>
  <c r="CH47" i="1"/>
  <c r="CF47" i="1"/>
  <c r="BW47" i="1"/>
  <c r="BV47" i="1"/>
  <c r="BU47" i="1"/>
  <c r="BT47" i="1"/>
  <c r="BS47" i="1"/>
  <c r="BN47" i="1" s="1"/>
  <c r="BP47" i="1"/>
  <c r="BI47" i="1"/>
  <c r="BC47" i="1"/>
  <c r="BD47" i="1" s="1"/>
  <c r="AY47" i="1"/>
  <c r="AW47" i="1" s="1"/>
  <c r="AA47" i="1" s="1"/>
  <c r="AL47" i="1"/>
  <c r="AK47" i="1"/>
  <c r="AC47" i="1"/>
  <c r="G47" i="1"/>
  <c r="F47" i="1"/>
  <c r="CI46" i="1"/>
  <c r="CH46" i="1"/>
  <c r="CF46" i="1"/>
  <c r="BW46" i="1"/>
  <c r="BV46" i="1"/>
  <c r="BU46" i="1"/>
  <c r="BT46" i="1"/>
  <c r="BS46" i="1"/>
  <c r="BN46" i="1" s="1"/>
  <c r="BP46" i="1"/>
  <c r="BI46" i="1"/>
  <c r="BC46" i="1"/>
  <c r="BD46" i="1" s="1"/>
  <c r="AY46" i="1"/>
  <c r="AW46" i="1" s="1"/>
  <c r="V46" i="1" s="1"/>
  <c r="AL46" i="1"/>
  <c r="AK46" i="1"/>
  <c r="AC46" i="1"/>
  <c r="G46" i="1"/>
  <c r="F46" i="1"/>
  <c r="CI45" i="1"/>
  <c r="CH45" i="1"/>
  <c r="CF45" i="1"/>
  <c r="BW45" i="1"/>
  <c r="BV45" i="1"/>
  <c r="BU45" i="1"/>
  <c r="BT45" i="1"/>
  <c r="BS45" i="1"/>
  <c r="BN45" i="1" s="1"/>
  <c r="BP45" i="1"/>
  <c r="BI45" i="1"/>
  <c r="BC45" i="1"/>
  <c r="BD45" i="1" s="1"/>
  <c r="AY45" i="1"/>
  <c r="AW45" i="1" s="1"/>
  <c r="AA45" i="1" s="1"/>
  <c r="AL45" i="1"/>
  <c r="AK45" i="1"/>
  <c r="AC45" i="1"/>
  <c r="G45" i="1"/>
  <c r="F45" i="1"/>
  <c r="CI44" i="1"/>
  <c r="CH44" i="1"/>
  <c r="CF44" i="1"/>
  <c r="BW44" i="1"/>
  <c r="BV44" i="1"/>
  <c r="BU44" i="1"/>
  <c r="BT44" i="1"/>
  <c r="BS44" i="1"/>
  <c r="BN44" i="1" s="1"/>
  <c r="BP44" i="1"/>
  <c r="BI44" i="1"/>
  <c r="BC44" i="1"/>
  <c r="BD44" i="1" s="1"/>
  <c r="AY44" i="1"/>
  <c r="AW44" i="1" s="1"/>
  <c r="V44" i="1" s="1"/>
  <c r="AL44" i="1"/>
  <c r="AK44" i="1"/>
  <c r="AC44" i="1"/>
  <c r="G44" i="1"/>
  <c r="F44" i="1"/>
  <c r="CI43" i="1"/>
  <c r="CH43" i="1"/>
  <c r="CF43" i="1"/>
  <c r="BW43" i="1"/>
  <c r="BV43" i="1"/>
  <c r="BU43" i="1"/>
  <c r="BT43" i="1"/>
  <c r="BS43" i="1"/>
  <c r="BN43" i="1" s="1"/>
  <c r="BP43" i="1"/>
  <c r="BI43" i="1"/>
  <c r="BC43" i="1"/>
  <c r="BD43" i="1" s="1"/>
  <c r="AY43" i="1"/>
  <c r="AW43" i="1" s="1"/>
  <c r="AA43" i="1" s="1"/>
  <c r="AL43" i="1"/>
  <c r="AK43" i="1"/>
  <c r="AC43" i="1"/>
  <c r="G43" i="1"/>
  <c r="F43" i="1"/>
  <c r="CI42" i="1"/>
  <c r="CH42" i="1"/>
  <c r="CF42" i="1"/>
  <c r="BW42" i="1"/>
  <c r="BV42" i="1"/>
  <c r="BU42" i="1"/>
  <c r="BT42" i="1"/>
  <c r="BS42" i="1"/>
  <c r="BN42" i="1" s="1"/>
  <c r="BP42" i="1"/>
  <c r="BI42" i="1"/>
  <c r="BC42" i="1"/>
  <c r="BD42" i="1" s="1"/>
  <c r="AY42" i="1"/>
  <c r="AW42" i="1" s="1"/>
  <c r="AL42" i="1"/>
  <c r="AK42" i="1"/>
  <c r="AC42" i="1"/>
  <c r="G42" i="1"/>
  <c r="F42" i="1"/>
  <c r="CI41" i="1"/>
  <c r="CH41" i="1"/>
  <c r="CF41" i="1"/>
  <c r="BW41" i="1"/>
  <c r="BV41" i="1"/>
  <c r="BU41" i="1"/>
  <c r="BT41" i="1"/>
  <c r="BS41" i="1"/>
  <c r="BN41" i="1" s="1"/>
  <c r="BP41" i="1"/>
  <c r="BI41" i="1"/>
  <c r="BC41" i="1"/>
  <c r="BD41" i="1" s="1"/>
  <c r="AY41" i="1"/>
  <c r="AW41" i="1" s="1"/>
  <c r="W41" i="1" s="1"/>
  <c r="BL41" i="1" s="1"/>
  <c r="AL41" i="1"/>
  <c r="AK41" i="1"/>
  <c r="AC41" i="1"/>
  <c r="G41" i="1"/>
  <c r="F41" i="1"/>
  <c r="CI40" i="1"/>
  <c r="CH40" i="1"/>
  <c r="CF40" i="1"/>
  <c r="BW40" i="1"/>
  <c r="BV40" i="1"/>
  <c r="BU40" i="1"/>
  <c r="BT40" i="1"/>
  <c r="BS40" i="1"/>
  <c r="BN40" i="1" s="1"/>
  <c r="BP40" i="1"/>
  <c r="BI40" i="1"/>
  <c r="BC40" i="1"/>
  <c r="BD40" i="1" s="1"/>
  <c r="AY40" i="1"/>
  <c r="AW40" i="1" s="1"/>
  <c r="V40" i="1" s="1"/>
  <c r="AN40" i="1" s="1"/>
  <c r="AL40" i="1"/>
  <c r="AK40" i="1"/>
  <c r="AC40" i="1"/>
  <c r="G40" i="1"/>
  <c r="F40" i="1"/>
  <c r="CI39" i="1"/>
  <c r="CH39" i="1"/>
  <c r="CF39" i="1"/>
  <c r="CG39" i="1" s="1"/>
  <c r="BK39" i="1" s="1"/>
  <c r="BM39" i="1" s="1"/>
  <c r="BW39" i="1"/>
  <c r="BV39" i="1"/>
  <c r="BU39" i="1"/>
  <c r="BT39" i="1"/>
  <c r="BS39" i="1"/>
  <c r="BN39" i="1" s="1"/>
  <c r="BP39" i="1"/>
  <c r="BI39" i="1"/>
  <c r="BC39" i="1"/>
  <c r="BD39" i="1" s="1"/>
  <c r="AY39" i="1"/>
  <c r="AW39" i="1" s="1"/>
  <c r="AL39" i="1"/>
  <c r="AK39" i="1"/>
  <c r="AC39" i="1"/>
  <c r="G39" i="1"/>
  <c r="F39" i="1"/>
  <c r="CI38" i="1"/>
  <c r="CH38" i="1"/>
  <c r="CF38" i="1"/>
  <c r="BW38" i="1"/>
  <c r="BV38" i="1"/>
  <c r="BU38" i="1"/>
  <c r="BT38" i="1"/>
  <c r="BS38" i="1"/>
  <c r="BP38" i="1"/>
  <c r="BN38" i="1"/>
  <c r="BI38" i="1"/>
  <c r="BC38" i="1"/>
  <c r="BD38" i="1" s="1"/>
  <c r="AY38" i="1"/>
  <c r="AW38" i="1" s="1"/>
  <c r="AX38" i="1" s="1"/>
  <c r="AL38" i="1"/>
  <c r="AK38" i="1"/>
  <c r="AJ38" i="1" s="1"/>
  <c r="AC38" i="1"/>
  <c r="G38" i="1"/>
  <c r="F38" i="1"/>
  <c r="CI37" i="1"/>
  <c r="CH37" i="1"/>
  <c r="CF37" i="1"/>
  <c r="BW37" i="1"/>
  <c r="BV37" i="1"/>
  <c r="BU37" i="1"/>
  <c r="BT37" i="1"/>
  <c r="BS37" i="1"/>
  <c r="BN37" i="1" s="1"/>
  <c r="BP37" i="1"/>
  <c r="BI37" i="1"/>
  <c r="BC37" i="1"/>
  <c r="BD37" i="1" s="1"/>
  <c r="AY37" i="1"/>
  <c r="AW37" i="1"/>
  <c r="W37" i="1" s="1"/>
  <c r="BL37" i="1" s="1"/>
  <c r="AL37" i="1"/>
  <c r="AK37" i="1"/>
  <c r="AC37" i="1"/>
  <c r="G37" i="1"/>
  <c r="F37" i="1"/>
  <c r="CI36" i="1"/>
  <c r="CH36" i="1"/>
  <c r="CF36" i="1"/>
  <c r="BW36" i="1"/>
  <c r="BV36" i="1"/>
  <c r="BU36" i="1"/>
  <c r="BT36" i="1"/>
  <c r="BS36" i="1"/>
  <c r="BP36" i="1"/>
  <c r="BN36" i="1"/>
  <c r="BI36" i="1"/>
  <c r="BC36" i="1"/>
  <c r="BD36" i="1" s="1"/>
  <c r="AY36" i="1"/>
  <c r="AW36" i="1" s="1"/>
  <c r="V36" i="1" s="1"/>
  <c r="AN36" i="1" s="1"/>
  <c r="AX36" i="1"/>
  <c r="AL36" i="1"/>
  <c r="AK36" i="1"/>
  <c r="AC36" i="1"/>
  <c r="G36" i="1"/>
  <c r="F36" i="1"/>
  <c r="CI35" i="1"/>
  <c r="CH35" i="1"/>
  <c r="CF35" i="1"/>
  <c r="BW35" i="1"/>
  <c r="BV35" i="1"/>
  <c r="BU35" i="1"/>
  <c r="BT35" i="1"/>
  <c r="BS35" i="1"/>
  <c r="BN35" i="1" s="1"/>
  <c r="BP35" i="1"/>
  <c r="BI35" i="1"/>
  <c r="BC35" i="1"/>
  <c r="BD35" i="1" s="1"/>
  <c r="AY35" i="1"/>
  <c r="AW35" i="1" s="1"/>
  <c r="AL35" i="1"/>
  <c r="AK35" i="1"/>
  <c r="AC35" i="1"/>
  <c r="G35" i="1"/>
  <c r="F35" i="1"/>
  <c r="CI34" i="1"/>
  <c r="CH34" i="1"/>
  <c r="CF34" i="1"/>
  <c r="BW34" i="1"/>
  <c r="BV34" i="1"/>
  <c r="BU34" i="1"/>
  <c r="BT34" i="1"/>
  <c r="BS34" i="1"/>
  <c r="BN34" i="1" s="1"/>
  <c r="BP34" i="1"/>
  <c r="BI34" i="1"/>
  <c r="BC34" i="1"/>
  <c r="BD34" i="1" s="1"/>
  <c r="AY34" i="1"/>
  <c r="AW34" i="1" s="1"/>
  <c r="AX34" i="1" s="1"/>
  <c r="AL34" i="1"/>
  <c r="AK34" i="1"/>
  <c r="AC34" i="1"/>
  <c r="G34" i="1"/>
  <c r="F34" i="1"/>
  <c r="CI33" i="1"/>
  <c r="CH33" i="1"/>
  <c r="CF33" i="1"/>
  <c r="BW33" i="1"/>
  <c r="BV33" i="1"/>
  <c r="BU33" i="1"/>
  <c r="BT33" i="1"/>
  <c r="BS33" i="1"/>
  <c r="BN33" i="1" s="1"/>
  <c r="BP33" i="1"/>
  <c r="BI33" i="1"/>
  <c r="BC33" i="1"/>
  <c r="BD33" i="1" s="1"/>
  <c r="AY33" i="1"/>
  <c r="AW33" i="1" s="1"/>
  <c r="AL33" i="1"/>
  <c r="AK33" i="1"/>
  <c r="AC33" i="1"/>
  <c r="G33" i="1"/>
  <c r="F33" i="1"/>
  <c r="CI32" i="1"/>
  <c r="CH32" i="1"/>
  <c r="CF32" i="1"/>
  <c r="BW32" i="1"/>
  <c r="BV32" i="1"/>
  <c r="BU32" i="1"/>
  <c r="BT32" i="1"/>
  <c r="BS32" i="1"/>
  <c r="BN32" i="1" s="1"/>
  <c r="BP32" i="1"/>
  <c r="BI32" i="1"/>
  <c r="BC32" i="1"/>
  <c r="BD32" i="1" s="1"/>
  <c r="AY32" i="1"/>
  <c r="AW32" i="1" s="1"/>
  <c r="AL32" i="1"/>
  <c r="AK32" i="1"/>
  <c r="AC32" i="1"/>
  <c r="G32" i="1"/>
  <c r="H32" i="1" s="1"/>
  <c r="F32" i="1"/>
  <c r="CI31" i="1"/>
  <c r="CH31" i="1"/>
  <c r="CF31" i="1"/>
  <c r="BW31" i="1"/>
  <c r="BV31" i="1"/>
  <c r="BU31" i="1"/>
  <c r="BT31" i="1"/>
  <c r="BS31" i="1"/>
  <c r="BN31" i="1" s="1"/>
  <c r="BP31" i="1"/>
  <c r="BI31" i="1"/>
  <c r="BC31" i="1"/>
  <c r="BD31" i="1" s="1"/>
  <c r="AY31" i="1"/>
  <c r="AW31" i="1" s="1"/>
  <c r="V31" i="1" s="1"/>
  <c r="AL31" i="1"/>
  <c r="AK31" i="1"/>
  <c r="AC31" i="1"/>
  <c r="G31" i="1"/>
  <c r="F31" i="1"/>
  <c r="CI30" i="1"/>
  <c r="CH30" i="1"/>
  <c r="CF30" i="1"/>
  <c r="BW30" i="1"/>
  <c r="BV30" i="1"/>
  <c r="BU30" i="1"/>
  <c r="BT30" i="1"/>
  <c r="BS30" i="1"/>
  <c r="BN30" i="1" s="1"/>
  <c r="BP30" i="1"/>
  <c r="BI30" i="1"/>
  <c r="BC30" i="1"/>
  <c r="BD30" i="1" s="1"/>
  <c r="AY30" i="1"/>
  <c r="AW30" i="1" s="1"/>
  <c r="AX30" i="1" s="1"/>
  <c r="AL30" i="1"/>
  <c r="AK30" i="1"/>
  <c r="AC30" i="1"/>
  <c r="G30" i="1"/>
  <c r="F30" i="1"/>
  <c r="CI29" i="1"/>
  <c r="CH29" i="1"/>
  <c r="CF29" i="1"/>
  <c r="BW29" i="1"/>
  <c r="BV29" i="1"/>
  <c r="BU29" i="1"/>
  <c r="BT29" i="1"/>
  <c r="BS29" i="1"/>
  <c r="BN29" i="1" s="1"/>
  <c r="BP29" i="1"/>
  <c r="BI29" i="1"/>
  <c r="BC29" i="1"/>
  <c r="BD29" i="1" s="1"/>
  <c r="AY29" i="1"/>
  <c r="AW29" i="1" s="1"/>
  <c r="V29" i="1" s="1"/>
  <c r="AL29" i="1"/>
  <c r="AK29" i="1"/>
  <c r="AC29" i="1"/>
  <c r="G29" i="1"/>
  <c r="F29" i="1"/>
  <c r="CI28" i="1"/>
  <c r="CH28" i="1"/>
  <c r="CF28" i="1"/>
  <c r="BW28" i="1"/>
  <c r="BV28" i="1"/>
  <c r="BU28" i="1"/>
  <c r="BT28" i="1"/>
  <c r="BS28" i="1"/>
  <c r="BN28" i="1" s="1"/>
  <c r="BP28" i="1"/>
  <c r="BI28" i="1"/>
  <c r="BC28" i="1"/>
  <c r="BD28" i="1" s="1"/>
  <c r="AY28" i="1"/>
  <c r="AW28" i="1" s="1"/>
  <c r="AL28" i="1"/>
  <c r="AK28" i="1"/>
  <c r="AJ28" i="1" s="1"/>
  <c r="AC28" i="1"/>
  <c r="G28" i="1"/>
  <c r="F28" i="1"/>
  <c r="CI27" i="1"/>
  <c r="CH27" i="1"/>
  <c r="CF27" i="1"/>
  <c r="BW27" i="1"/>
  <c r="BV27" i="1"/>
  <c r="BU27" i="1"/>
  <c r="BT27" i="1"/>
  <c r="BS27" i="1"/>
  <c r="BN27" i="1" s="1"/>
  <c r="BP27" i="1"/>
  <c r="BI27" i="1"/>
  <c r="BC27" i="1"/>
  <c r="BD27" i="1" s="1"/>
  <c r="AY27" i="1"/>
  <c r="AW27" i="1" s="1"/>
  <c r="V27" i="1" s="1"/>
  <c r="AL27" i="1"/>
  <c r="AK27" i="1"/>
  <c r="AC27" i="1"/>
  <c r="G27" i="1"/>
  <c r="F27" i="1"/>
  <c r="CI26" i="1"/>
  <c r="CH26" i="1"/>
  <c r="CF26" i="1"/>
  <c r="BW26" i="1"/>
  <c r="BV26" i="1"/>
  <c r="BU26" i="1"/>
  <c r="BT26" i="1"/>
  <c r="BS26" i="1"/>
  <c r="BN26" i="1" s="1"/>
  <c r="BP26" i="1"/>
  <c r="BI26" i="1"/>
  <c r="BC26" i="1"/>
  <c r="BD26" i="1" s="1"/>
  <c r="AY26" i="1"/>
  <c r="AW26" i="1" s="1"/>
  <c r="AX26" i="1" s="1"/>
  <c r="AL26" i="1"/>
  <c r="AK26" i="1"/>
  <c r="AC26" i="1"/>
  <c r="G26" i="1"/>
  <c r="F26" i="1"/>
  <c r="CI25" i="1"/>
  <c r="CH25" i="1"/>
  <c r="CF25" i="1"/>
  <c r="BW25" i="1"/>
  <c r="BV25" i="1"/>
  <c r="BU25" i="1"/>
  <c r="BT25" i="1"/>
  <c r="BS25" i="1"/>
  <c r="BN25" i="1" s="1"/>
  <c r="BP25" i="1"/>
  <c r="BI25" i="1"/>
  <c r="BC25" i="1"/>
  <c r="BD25" i="1" s="1"/>
  <c r="AY25" i="1"/>
  <c r="AW25" i="1" s="1"/>
  <c r="AL25" i="1"/>
  <c r="AK25" i="1"/>
  <c r="AC25" i="1"/>
  <c r="G25" i="1"/>
  <c r="F25" i="1"/>
  <c r="CI24" i="1"/>
  <c r="CH24" i="1"/>
  <c r="CF24" i="1"/>
  <c r="BW24" i="1"/>
  <c r="BV24" i="1"/>
  <c r="BU24" i="1"/>
  <c r="BT24" i="1"/>
  <c r="BS24" i="1"/>
  <c r="BN24" i="1" s="1"/>
  <c r="BP24" i="1"/>
  <c r="BI24" i="1"/>
  <c r="BC24" i="1"/>
  <c r="BD24" i="1" s="1"/>
  <c r="AY24" i="1"/>
  <c r="AW24" i="1" s="1"/>
  <c r="X24" i="1" s="1"/>
  <c r="AL24" i="1"/>
  <c r="AK24" i="1"/>
  <c r="AC24" i="1"/>
  <c r="G24" i="1"/>
  <c r="F24" i="1"/>
  <c r="CI23" i="1"/>
  <c r="CH23" i="1"/>
  <c r="CF23" i="1"/>
  <c r="BW23" i="1"/>
  <c r="BV23" i="1"/>
  <c r="BU23" i="1"/>
  <c r="BT23" i="1"/>
  <c r="BS23" i="1"/>
  <c r="BN23" i="1" s="1"/>
  <c r="BP23" i="1"/>
  <c r="BI23" i="1"/>
  <c r="BC23" i="1"/>
  <c r="BD23" i="1" s="1"/>
  <c r="AY23" i="1"/>
  <c r="AW23" i="1" s="1"/>
  <c r="AL23" i="1"/>
  <c r="AK23" i="1"/>
  <c r="AC23" i="1"/>
  <c r="G23" i="1"/>
  <c r="F23" i="1"/>
  <c r="CI22" i="1"/>
  <c r="CH22" i="1"/>
  <c r="CF22" i="1"/>
  <c r="BW22" i="1"/>
  <c r="BV22" i="1"/>
  <c r="BU22" i="1"/>
  <c r="BT22" i="1"/>
  <c r="BS22" i="1"/>
  <c r="BN22" i="1" s="1"/>
  <c r="BP22" i="1"/>
  <c r="BI22" i="1"/>
  <c r="BC22" i="1"/>
  <c r="BD22" i="1" s="1"/>
  <c r="AY22" i="1"/>
  <c r="AW22" i="1" s="1"/>
  <c r="AL22" i="1"/>
  <c r="AK22" i="1"/>
  <c r="AC22" i="1"/>
  <c r="G22" i="1"/>
  <c r="F22" i="1"/>
  <c r="CI21" i="1"/>
  <c r="CH21" i="1"/>
  <c r="CF21" i="1"/>
  <c r="BW21" i="1"/>
  <c r="BV21" i="1"/>
  <c r="BU21" i="1"/>
  <c r="BT21" i="1"/>
  <c r="BS21" i="1"/>
  <c r="BN21" i="1" s="1"/>
  <c r="BP21" i="1"/>
  <c r="BI21" i="1"/>
  <c r="BC21" i="1"/>
  <c r="BD21" i="1" s="1"/>
  <c r="AY21" i="1"/>
  <c r="AW21" i="1" s="1"/>
  <c r="X21" i="1" s="1"/>
  <c r="AL21" i="1"/>
  <c r="AK21" i="1"/>
  <c r="AC21" i="1"/>
  <c r="G21" i="1"/>
  <c r="F21" i="1"/>
  <c r="CI20" i="1"/>
  <c r="CH20" i="1"/>
  <c r="CF20" i="1"/>
  <c r="BW20" i="1"/>
  <c r="BV20" i="1"/>
  <c r="BU20" i="1"/>
  <c r="BT20" i="1"/>
  <c r="BS20" i="1"/>
  <c r="BN20" i="1" s="1"/>
  <c r="BP20" i="1"/>
  <c r="BI20" i="1"/>
  <c r="BC20" i="1"/>
  <c r="BD20" i="1" s="1"/>
  <c r="AY20" i="1"/>
  <c r="AW20" i="1" s="1"/>
  <c r="AL20" i="1"/>
  <c r="AK20" i="1"/>
  <c r="AC20" i="1"/>
  <c r="G20" i="1"/>
  <c r="F20" i="1"/>
  <c r="CI19" i="1"/>
  <c r="CH19" i="1"/>
  <c r="CF19" i="1"/>
  <c r="BW19" i="1"/>
  <c r="BV19" i="1"/>
  <c r="BU19" i="1"/>
  <c r="BT19" i="1"/>
  <c r="BS19" i="1"/>
  <c r="BN19" i="1" s="1"/>
  <c r="BP19" i="1"/>
  <c r="BI19" i="1"/>
  <c r="BC19" i="1"/>
  <c r="BD19" i="1" s="1"/>
  <c r="AY19" i="1"/>
  <c r="AW19" i="1" s="1"/>
  <c r="AL19" i="1"/>
  <c r="AK19" i="1"/>
  <c r="AJ19" i="1" s="1"/>
  <c r="AC19" i="1"/>
  <c r="G19" i="1"/>
  <c r="F19" i="1"/>
  <c r="AJ41" i="1" l="1"/>
  <c r="H23" i="1"/>
  <c r="AJ35" i="1"/>
  <c r="H41" i="1"/>
  <c r="CG26" i="1"/>
  <c r="BK26" i="1" s="1"/>
  <c r="BM26" i="1" s="1"/>
  <c r="H20" i="1"/>
  <c r="H27" i="1"/>
  <c r="AJ26" i="1"/>
  <c r="CG30" i="1"/>
  <c r="AF30" i="1" s="1"/>
  <c r="H44" i="1"/>
  <c r="H49" i="1"/>
  <c r="CG19" i="1"/>
  <c r="BK19" i="1" s="1"/>
  <c r="BM19" i="1" s="1"/>
  <c r="AJ30" i="1"/>
  <c r="AJ33" i="1"/>
  <c r="CG34" i="1"/>
  <c r="AJ40" i="1"/>
  <c r="AA41" i="1"/>
  <c r="AX41" i="1"/>
  <c r="H45" i="1"/>
  <c r="AJ46" i="1"/>
  <c r="CG46" i="1"/>
  <c r="AA50" i="1"/>
  <c r="X50" i="1"/>
  <c r="X37" i="1"/>
  <c r="CG21" i="1"/>
  <c r="AF21" i="1" s="1"/>
  <c r="H22" i="1"/>
  <c r="AJ25" i="1"/>
  <c r="CG28" i="1"/>
  <c r="H29" i="1"/>
  <c r="AJ50" i="1"/>
  <c r="AJ24" i="1"/>
  <c r="CG24" i="1"/>
  <c r="AF24" i="1" s="1"/>
  <c r="H26" i="1"/>
  <c r="H28" i="1"/>
  <c r="AJ34" i="1"/>
  <c r="H36" i="1"/>
  <c r="CG36" i="1"/>
  <c r="AF36" i="1" s="1"/>
  <c r="V38" i="1"/>
  <c r="AN38" i="1" s="1"/>
  <c r="CG38" i="1"/>
  <c r="BK38" i="1" s="1"/>
  <c r="H42" i="1"/>
  <c r="AJ45" i="1"/>
  <c r="H48" i="1"/>
  <c r="AJ49" i="1"/>
  <c r="W35" i="1"/>
  <c r="BL35" i="1" s="1"/>
  <c r="X35" i="1"/>
  <c r="AX33" i="1"/>
  <c r="X33" i="1"/>
  <c r="AX44" i="1"/>
  <c r="H50" i="1"/>
  <c r="H31" i="1"/>
  <c r="H34" i="1"/>
  <c r="AJ27" i="1"/>
  <c r="H30" i="1"/>
  <c r="AJ32" i="1"/>
  <c r="CG32" i="1"/>
  <c r="AF32" i="1" s="1"/>
  <c r="H33" i="1"/>
  <c r="V34" i="1"/>
  <c r="AN34" i="1" s="1"/>
  <c r="H40" i="1"/>
  <c r="W44" i="1"/>
  <c r="BL44" i="1" s="1"/>
  <c r="H46" i="1"/>
  <c r="AA44" i="1"/>
  <c r="X29" i="1"/>
  <c r="AJ29" i="1"/>
  <c r="AJ31" i="1"/>
  <c r="AJ36" i="1"/>
  <c r="AJ37" i="1"/>
  <c r="H38" i="1"/>
  <c r="AJ39" i="1"/>
  <c r="AJ42" i="1"/>
  <c r="CG42" i="1"/>
  <c r="AF42" i="1" s="1"/>
  <c r="X44" i="1"/>
  <c r="V20" i="1"/>
  <c r="AN20" i="1" s="1"/>
  <c r="AA20" i="1"/>
  <c r="X20" i="1"/>
  <c r="V22" i="1"/>
  <c r="AN22" i="1" s="1"/>
  <c r="X22" i="1"/>
  <c r="AA22" i="1"/>
  <c r="V23" i="1"/>
  <c r="AN23" i="1" s="1"/>
  <c r="AA23" i="1"/>
  <c r="X23" i="1"/>
  <c r="X39" i="1"/>
  <c r="AA39" i="1"/>
  <c r="V42" i="1"/>
  <c r="AN42" i="1" s="1"/>
  <c r="AX42" i="1"/>
  <c r="AA42" i="1"/>
  <c r="X42" i="1"/>
  <c r="W42" i="1"/>
  <c r="BL42" i="1" s="1"/>
  <c r="V48" i="1"/>
  <c r="AN48" i="1" s="1"/>
  <c r="AA48" i="1"/>
  <c r="X48" i="1"/>
  <c r="W48" i="1"/>
  <c r="BL48" i="1" s="1"/>
  <c r="AX48" i="1"/>
  <c r="V21" i="1"/>
  <c r="AN21" i="1" s="1"/>
  <c r="AJ21" i="1"/>
  <c r="W27" i="1"/>
  <c r="BL27" i="1" s="1"/>
  <c r="AA29" i="1"/>
  <c r="W31" i="1"/>
  <c r="BL31" i="1" s="1"/>
  <c r="AA33" i="1"/>
  <c r="AA35" i="1"/>
  <c r="AA37" i="1"/>
  <c r="H43" i="1"/>
  <c r="AJ43" i="1"/>
  <c r="AX46" i="1"/>
  <c r="AJ48" i="1"/>
  <c r="AX50" i="1"/>
  <c r="W21" i="1"/>
  <c r="BL21" i="1" s="1"/>
  <c r="X27" i="1"/>
  <c r="X31" i="1"/>
  <c r="W46" i="1"/>
  <c r="BL46" i="1" s="1"/>
  <c r="AA46" i="1"/>
  <c r="H19" i="1"/>
  <c r="AJ20" i="1"/>
  <c r="H21" i="1"/>
  <c r="AA21" i="1"/>
  <c r="AX21" i="1"/>
  <c r="AJ22" i="1"/>
  <c r="AJ23" i="1"/>
  <c r="H24" i="1"/>
  <c r="AA27" i="1"/>
  <c r="W29" i="1"/>
  <c r="BL29" i="1" s="1"/>
  <c r="AA31" i="1"/>
  <c r="W33" i="1"/>
  <c r="BL33" i="1" s="1"/>
  <c r="AJ44" i="1"/>
  <c r="X46" i="1"/>
  <c r="H47" i="1"/>
  <c r="AJ47" i="1"/>
  <c r="CG40" i="1"/>
  <c r="BK40" i="1" s="1"/>
  <c r="BM40" i="1" s="1"/>
  <c r="CG44" i="1"/>
  <c r="BK44" i="1" s="1"/>
  <c r="BO44" i="1" s="1"/>
  <c r="CG50" i="1"/>
  <c r="AF50" i="1" s="1"/>
  <c r="AF39" i="1"/>
  <c r="CG41" i="1"/>
  <c r="BK41" i="1" s="1"/>
  <c r="BM41" i="1" s="1"/>
  <c r="CG48" i="1"/>
  <c r="BK48" i="1" s="1"/>
  <c r="AF19" i="1"/>
  <c r="BK24" i="1"/>
  <c r="BM24" i="1" s="1"/>
  <c r="V19" i="1"/>
  <c r="AX19" i="1"/>
  <c r="W19" i="1"/>
  <c r="BL19" i="1" s="1"/>
  <c r="X19" i="1"/>
  <c r="AA19" i="1"/>
  <c r="V25" i="1"/>
  <c r="AX25" i="1"/>
  <c r="AF26" i="1"/>
  <c r="X28" i="1"/>
  <c r="AA28" i="1"/>
  <c r="W28" i="1"/>
  <c r="BL28" i="1" s="1"/>
  <c r="V28" i="1"/>
  <c r="X32" i="1"/>
  <c r="AA32" i="1"/>
  <c r="W32" i="1"/>
  <c r="BL32" i="1" s="1"/>
  <c r="V32" i="1"/>
  <c r="W20" i="1"/>
  <c r="BL20" i="1" s="1"/>
  <c r="CG20" i="1"/>
  <c r="W22" i="1"/>
  <c r="BL22" i="1" s="1"/>
  <c r="CG22" i="1"/>
  <c r="W23" i="1"/>
  <c r="BL23" i="1" s="1"/>
  <c r="CG23" i="1"/>
  <c r="H25" i="1"/>
  <c r="CG25" i="1"/>
  <c r="CG29" i="1"/>
  <c r="AF34" i="1"/>
  <c r="BK34" i="1"/>
  <c r="BM34" i="1" s="1"/>
  <c r="W24" i="1"/>
  <c r="BL24" i="1" s="1"/>
  <c r="AN27" i="1"/>
  <c r="BK30" i="1"/>
  <c r="BM30" i="1" s="1"/>
  <c r="AN31" i="1"/>
  <c r="W25" i="1"/>
  <c r="BL25" i="1" s="1"/>
  <c r="X26" i="1"/>
  <c r="AA26" i="1"/>
  <c r="W26" i="1"/>
  <c r="BL26" i="1" s="1"/>
  <c r="V26" i="1"/>
  <c r="AF28" i="1"/>
  <c r="BK28" i="1"/>
  <c r="BM28" i="1" s="1"/>
  <c r="AN29" i="1"/>
  <c r="X30" i="1"/>
  <c r="AA30" i="1"/>
  <c r="W30" i="1"/>
  <c r="BL30" i="1" s="1"/>
  <c r="V30" i="1"/>
  <c r="AA25" i="1"/>
  <c r="AX20" i="1"/>
  <c r="AX22" i="1"/>
  <c r="AX23" i="1"/>
  <c r="V24" i="1"/>
  <c r="AA24" i="1"/>
  <c r="AX24" i="1"/>
  <c r="X25" i="1"/>
  <c r="CG27" i="1"/>
  <c r="AX28" i="1"/>
  <c r="CG31" i="1"/>
  <c r="AX32" i="1"/>
  <c r="X34" i="1"/>
  <c r="AA34" i="1"/>
  <c r="W34" i="1"/>
  <c r="BL34" i="1" s="1"/>
  <c r="X36" i="1"/>
  <c r="AA36" i="1"/>
  <c r="W36" i="1"/>
  <c r="BL36" i="1" s="1"/>
  <c r="X38" i="1"/>
  <c r="AA38" i="1"/>
  <c r="W38" i="1"/>
  <c r="BL38" i="1" s="1"/>
  <c r="BO38" i="1" s="1"/>
  <c r="V39" i="1"/>
  <c r="AX39" i="1"/>
  <c r="AX27" i="1"/>
  <c r="AX29" i="1"/>
  <c r="AX31" i="1"/>
  <c r="V35" i="1"/>
  <c r="AX35" i="1"/>
  <c r="V37" i="1"/>
  <c r="AX37" i="1"/>
  <c r="H39" i="1"/>
  <c r="V33" i="1"/>
  <c r="CG33" i="1"/>
  <c r="H35" i="1"/>
  <c r="CG35" i="1"/>
  <c r="H37" i="1"/>
  <c r="CG37" i="1"/>
  <c r="BM38" i="1"/>
  <c r="W39" i="1"/>
  <c r="BL39" i="1" s="1"/>
  <c r="BO39" i="1" s="1"/>
  <c r="X40" i="1"/>
  <c r="AX40" i="1"/>
  <c r="AA40" i="1"/>
  <c r="W40" i="1"/>
  <c r="BL40" i="1" s="1"/>
  <c r="V43" i="1"/>
  <c r="AX43" i="1"/>
  <c r="X43" i="1"/>
  <c r="W43" i="1"/>
  <c r="BL43" i="1" s="1"/>
  <c r="V45" i="1"/>
  <c r="AX45" i="1"/>
  <c r="X45" i="1"/>
  <c r="W45" i="1"/>
  <c r="BL45" i="1" s="1"/>
  <c r="V47" i="1"/>
  <c r="AX47" i="1"/>
  <c r="X47" i="1"/>
  <c r="W47" i="1"/>
  <c r="BL47" i="1" s="1"/>
  <c r="V49" i="1"/>
  <c r="AX49" i="1"/>
  <c r="X49" i="1"/>
  <c r="W49" i="1"/>
  <c r="BL49" i="1" s="1"/>
  <c r="AN44" i="1"/>
  <c r="AN46" i="1"/>
  <c r="AF46" i="1"/>
  <c r="BK46" i="1"/>
  <c r="BM46" i="1" s="1"/>
  <c r="AF48" i="1"/>
  <c r="V41" i="1"/>
  <c r="X41" i="1"/>
  <c r="CG43" i="1"/>
  <c r="CG45" i="1"/>
  <c r="CG47" i="1"/>
  <c r="CG49" i="1"/>
  <c r="V50" i="1"/>
  <c r="W50" i="1"/>
  <c r="BL50" i="1" s="1"/>
  <c r="AF44" i="1" l="1"/>
  <c r="AF41" i="1"/>
  <c r="BK36" i="1"/>
  <c r="BM36" i="1" s="1"/>
  <c r="AF40" i="1"/>
  <c r="AG40" i="1" s="1"/>
  <c r="AH40" i="1" s="1"/>
  <c r="AF38" i="1"/>
  <c r="BK42" i="1"/>
  <c r="BM42" i="1" s="1"/>
  <c r="BO34" i="1"/>
  <c r="AG38" i="1"/>
  <c r="AH38" i="1" s="1"/>
  <c r="AO38" i="1" s="1"/>
  <c r="BK21" i="1"/>
  <c r="BM21" i="1" s="1"/>
  <c r="BK32" i="1"/>
  <c r="BM32" i="1" s="1"/>
  <c r="BO40" i="1"/>
  <c r="BO48" i="1"/>
  <c r="BK50" i="1"/>
  <c r="BM50" i="1" s="1"/>
  <c r="BO21" i="1"/>
  <c r="BM44" i="1"/>
  <c r="AD38" i="1"/>
  <c r="AB38" i="1" s="1"/>
  <c r="AE38" i="1" s="1"/>
  <c r="Y38" i="1" s="1"/>
  <c r="Z38" i="1" s="1"/>
  <c r="BO19" i="1"/>
  <c r="BM48" i="1"/>
  <c r="BO36" i="1"/>
  <c r="BO30" i="1"/>
  <c r="AN47" i="1"/>
  <c r="BO42" i="1"/>
  <c r="AG50" i="1"/>
  <c r="AH50" i="1" s="1"/>
  <c r="AD50" i="1" s="1"/>
  <c r="AB50" i="1" s="1"/>
  <c r="AE50" i="1" s="1"/>
  <c r="Y50" i="1" s="1"/>
  <c r="Z50" i="1" s="1"/>
  <c r="AG28" i="1"/>
  <c r="AH28" i="1" s="1"/>
  <c r="AD28" i="1" s="1"/>
  <c r="AB28" i="1" s="1"/>
  <c r="AE28" i="1" s="1"/>
  <c r="Y28" i="1" s="1"/>
  <c r="Z28" i="1" s="1"/>
  <c r="BK29" i="1"/>
  <c r="AF29" i="1"/>
  <c r="AN32" i="1"/>
  <c r="AN28" i="1"/>
  <c r="AG19" i="1"/>
  <c r="AH19" i="1" s="1"/>
  <c r="AD19" i="1" s="1"/>
  <c r="AB19" i="1" s="1"/>
  <c r="AE19" i="1" s="1"/>
  <c r="Y19" i="1" s="1"/>
  <c r="Z19" i="1" s="1"/>
  <c r="AN33" i="1"/>
  <c r="BK45" i="1"/>
  <c r="BM45" i="1" s="1"/>
  <c r="AF45" i="1"/>
  <c r="AG46" i="1"/>
  <c r="AH46" i="1" s="1"/>
  <c r="AG42" i="1"/>
  <c r="AH42" i="1" s="1"/>
  <c r="BO46" i="1"/>
  <c r="AN45" i="1"/>
  <c r="BK35" i="1"/>
  <c r="AF35" i="1"/>
  <c r="BO41" i="1"/>
  <c r="AN39" i="1"/>
  <c r="AG32" i="1"/>
  <c r="AH32" i="1" s="1"/>
  <c r="AG30" i="1"/>
  <c r="AH30" i="1" s="1"/>
  <c r="AD30" i="1" s="1"/>
  <c r="AB30" i="1" s="1"/>
  <c r="AE30" i="1" s="1"/>
  <c r="Y30" i="1" s="1"/>
  <c r="Z30" i="1" s="1"/>
  <c r="BK25" i="1"/>
  <c r="BM25" i="1" s="1"/>
  <c r="AF25" i="1"/>
  <c r="BK20" i="1"/>
  <c r="BM20" i="1" s="1"/>
  <c r="AF20" i="1"/>
  <c r="BO28" i="1"/>
  <c r="AG26" i="1"/>
  <c r="AH26" i="1" s="1"/>
  <c r="AD26" i="1" s="1"/>
  <c r="AB26" i="1" s="1"/>
  <c r="AE26" i="1" s="1"/>
  <c r="Y26" i="1" s="1"/>
  <c r="Z26" i="1" s="1"/>
  <c r="AG24" i="1"/>
  <c r="AH24" i="1" s="1"/>
  <c r="AD24" i="1" s="1"/>
  <c r="AB24" i="1" s="1"/>
  <c r="AE24" i="1" s="1"/>
  <c r="Y24" i="1" s="1"/>
  <c r="Z24" i="1" s="1"/>
  <c r="AN41" i="1"/>
  <c r="AN37" i="1"/>
  <c r="BK27" i="1"/>
  <c r="AF27" i="1"/>
  <c r="AN50" i="1"/>
  <c r="BK43" i="1"/>
  <c r="BM43" i="1" s="1"/>
  <c r="AF43" i="1"/>
  <c r="AG41" i="1"/>
  <c r="AH41" i="1" s="1"/>
  <c r="AD41" i="1" s="1"/>
  <c r="AB41" i="1" s="1"/>
  <c r="AE41" i="1" s="1"/>
  <c r="Y41" i="1" s="1"/>
  <c r="Z41" i="1" s="1"/>
  <c r="AN43" i="1"/>
  <c r="AN35" i="1"/>
  <c r="AG36" i="1"/>
  <c r="AH36" i="1" s="1"/>
  <c r="BK31" i="1"/>
  <c r="AF31" i="1"/>
  <c r="AN26" i="1"/>
  <c r="BO24" i="1"/>
  <c r="AP38" i="1"/>
  <c r="AQ38" i="1" s="1"/>
  <c r="AG34" i="1"/>
  <c r="AH34" i="1" s="1"/>
  <c r="BK22" i="1"/>
  <c r="BM22" i="1" s="1"/>
  <c r="AF22" i="1"/>
  <c r="AN19" i="1"/>
  <c r="AG21" i="1"/>
  <c r="AH21" i="1" s="1"/>
  <c r="BK47" i="1"/>
  <c r="BM47" i="1" s="1"/>
  <c r="AF47" i="1"/>
  <c r="AN24" i="1"/>
  <c r="BK49" i="1"/>
  <c r="BM49" i="1" s="1"/>
  <c r="AF49" i="1"/>
  <c r="AG48" i="1"/>
  <c r="AH48" i="1" s="1"/>
  <c r="AG44" i="1"/>
  <c r="AH44" i="1" s="1"/>
  <c r="AN49" i="1"/>
  <c r="BK37" i="1"/>
  <c r="AF37" i="1"/>
  <c r="BK33" i="1"/>
  <c r="AF33" i="1"/>
  <c r="AG39" i="1"/>
  <c r="AH39" i="1" s="1"/>
  <c r="AN30" i="1"/>
  <c r="BO26" i="1"/>
  <c r="BK23" i="1"/>
  <c r="BM23" i="1" s="1"/>
  <c r="AF23" i="1"/>
  <c r="AN25" i="1"/>
  <c r="AI38" i="1" l="1"/>
  <c r="AM38" i="1" s="1"/>
  <c r="BO45" i="1"/>
  <c r="BO32" i="1"/>
  <c r="BO43" i="1"/>
  <c r="BO22" i="1"/>
  <c r="BO50" i="1"/>
  <c r="BO20" i="1"/>
  <c r="BO25" i="1"/>
  <c r="AP39" i="1"/>
  <c r="AI39" i="1"/>
  <c r="AM39" i="1" s="1"/>
  <c r="AO39" i="1"/>
  <c r="BM37" i="1"/>
  <c r="BO37" i="1"/>
  <c r="AI44" i="1"/>
  <c r="AM44" i="1" s="1"/>
  <c r="AP44" i="1"/>
  <c r="AO44" i="1"/>
  <c r="AD44" i="1"/>
  <c r="AB44" i="1" s="1"/>
  <c r="AE44" i="1" s="1"/>
  <c r="Y44" i="1" s="1"/>
  <c r="Z44" i="1" s="1"/>
  <c r="AG49" i="1"/>
  <c r="AH49" i="1" s="1"/>
  <c r="AG47" i="1"/>
  <c r="AH47" i="1" s="1"/>
  <c r="AG31" i="1"/>
  <c r="AH31" i="1" s="1"/>
  <c r="BM27" i="1"/>
  <c r="BO27" i="1"/>
  <c r="BM35" i="1"/>
  <c r="BO35" i="1"/>
  <c r="BO47" i="1"/>
  <c r="AP40" i="1"/>
  <c r="AI40" i="1"/>
  <c r="AM40" i="1" s="1"/>
  <c r="AO40" i="1"/>
  <c r="AD40" i="1"/>
  <c r="AB40" i="1" s="1"/>
  <c r="AE40" i="1" s="1"/>
  <c r="Y40" i="1" s="1"/>
  <c r="Z40" i="1" s="1"/>
  <c r="BM29" i="1"/>
  <c r="BO29" i="1"/>
  <c r="AG33" i="1"/>
  <c r="AH33" i="1" s="1"/>
  <c r="AI34" i="1"/>
  <c r="AM34" i="1" s="1"/>
  <c r="AP34" i="1"/>
  <c r="AO34" i="1"/>
  <c r="AD34" i="1"/>
  <c r="AB34" i="1" s="1"/>
  <c r="AE34" i="1" s="1"/>
  <c r="Y34" i="1" s="1"/>
  <c r="Z34" i="1" s="1"/>
  <c r="BM31" i="1"/>
  <c r="BO31" i="1"/>
  <c r="AP24" i="1"/>
  <c r="AI24" i="1"/>
  <c r="AM24" i="1" s="1"/>
  <c r="AO24" i="1"/>
  <c r="AG25" i="1"/>
  <c r="AH25" i="1" s="1"/>
  <c r="AI32" i="1"/>
  <c r="AM32" i="1" s="1"/>
  <c r="AP32" i="1"/>
  <c r="AO32" i="1"/>
  <c r="AD39" i="1"/>
  <c r="AB39" i="1" s="1"/>
  <c r="AE39" i="1" s="1"/>
  <c r="Y39" i="1" s="1"/>
  <c r="Z39" i="1" s="1"/>
  <c r="AG45" i="1"/>
  <c r="AH45" i="1" s="1"/>
  <c r="BO49" i="1"/>
  <c r="AI28" i="1"/>
  <c r="AM28" i="1" s="1"/>
  <c r="AP28" i="1"/>
  <c r="AO28" i="1"/>
  <c r="BM33" i="1"/>
  <c r="BO33" i="1"/>
  <c r="AP21" i="1"/>
  <c r="AI21" i="1"/>
  <c r="AM21" i="1" s="1"/>
  <c r="AO21" i="1"/>
  <c r="AD21" i="1"/>
  <c r="AB21" i="1" s="1"/>
  <c r="AE21" i="1" s="1"/>
  <c r="Y21" i="1" s="1"/>
  <c r="Z21" i="1" s="1"/>
  <c r="AI36" i="1"/>
  <c r="AM36" i="1" s="1"/>
  <c r="AP36" i="1"/>
  <c r="AO36" i="1"/>
  <c r="AD36" i="1"/>
  <c r="AB36" i="1" s="1"/>
  <c r="AE36" i="1" s="1"/>
  <c r="Y36" i="1" s="1"/>
  <c r="Z36" i="1" s="1"/>
  <c r="AP41" i="1"/>
  <c r="AI41" i="1"/>
  <c r="AM41" i="1" s="1"/>
  <c r="AO41" i="1"/>
  <c r="AP42" i="1"/>
  <c r="AI42" i="1"/>
  <c r="AM42" i="1" s="1"/>
  <c r="AO42" i="1"/>
  <c r="AD42" i="1"/>
  <c r="AB42" i="1" s="1"/>
  <c r="AE42" i="1" s="1"/>
  <c r="Y42" i="1" s="1"/>
  <c r="Z42" i="1" s="1"/>
  <c r="AD32" i="1"/>
  <c r="AB32" i="1" s="1"/>
  <c r="AE32" i="1" s="1"/>
  <c r="Y32" i="1" s="1"/>
  <c r="Z32" i="1" s="1"/>
  <c r="BO23" i="1"/>
  <c r="AG23" i="1"/>
  <c r="AH23" i="1" s="1"/>
  <c r="AI48" i="1"/>
  <c r="AM48" i="1" s="1"/>
  <c r="AP48" i="1"/>
  <c r="AO48" i="1"/>
  <c r="AD48" i="1"/>
  <c r="AB48" i="1" s="1"/>
  <c r="AE48" i="1" s="1"/>
  <c r="Y48" i="1" s="1"/>
  <c r="Z48" i="1" s="1"/>
  <c r="AG37" i="1"/>
  <c r="AH37" i="1" s="1"/>
  <c r="AG22" i="1"/>
  <c r="AH22" i="1" s="1"/>
  <c r="AG43" i="1"/>
  <c r="AH43" i="1" s="1"/>
  <c r="AG27" i="1"/>
  <c r="AH27" i="1" s="1"/>
  <c r="AI26" i="1"/>
  <c r="AM26" i="1" s="1"/>
  <c r="AP26" i="1"/>
  <c r="AO26" i="1"/>
  <c r="AG20" i="1"/>
  <c r="AH20" i="1" s="1"/>
  <c r="AI30" i="1"/>
  <c r="AM30" i="1" s="1"/>
  <c r="AP30" i="1"/>
  <c r="AO30" i="1"/>
  <c r="AG35" i="1"/>
  <c r="AH35" i="1" s="1"/>
  <c r="AI46" i="1"/>
  <c r="AM46" i="1" s="1"/>
  <c r="AP46" i="1"/>
  <c r="AO46" i="1"/>
  <c r="AD46" i="1"/>
  <c r="AB46" i="1" s="1"/>
  <c r="AE46" i="1" s="1"/>
  <c r="Y46" i="1" s="1"/>
  <c r="Z46" i="1" s="1"/>
  <c r="AP19" i="1"/>
  <c r="AO19" i="1"/>
  <c r="AI19" i="1"/>
  <c r="AM19" i="1" s="1"/>
  <c r="AG29" i="1"/>
  <c r="AH29" i="1" s="1"/>
  <c r="AI50" i="1"/>
  <c r="AM50" i="1" s="1"/>
  <c r="AP50" i="1"/>
  <c r="AO50" i="1"/>
  <c r="AQ42" i="1" l="1"/>
  <c r="AQ41" i="1"/>
  <c r="AQ21" i="1"/>
  <c r="AQ28" i="1"/>
  <c r="AQ40" i="1"/>
  <c r="AQ34" i="1"/>
  <c r="AQ26" i="1"/>
  <c r="AQ48" i="1"/>
  <c r="AQ39" i="1"/>
  <c r="AQ50" i="1"/>
  <c r="AP29" i="1"/>
  <c r="AI29" i="1"/>
  <c r="AM29" i="1" s="1"/>
  <c r="AO29" i="1"/>
  <c r="AD29" i="1"/>
  <c r="AB29" i="1" s="1"/>
  <c r="AE29" i="1" s="1"/>
  <c r="Y29" i="1" s="1"/>
  <c r="Z29" i="1" s="1"/>
  <c r="AP45" i="1"/>
  <c r="AI45" i="1"/>
  <c r="AM45" i="1" s="1"/>
  <c r="AO45" i="1"/>
  <c r="AD45" i="1"/>
  <c r="AB45" i="1" s="1"/>
  <c r="AE45" i="1" s="1"/>
  <c r="Y45" i="1" s="1"/>
  <c r="Z45" i="1" s="1"/>
  <c r="AP47" i="1"/>
  <c r="AI47" i="1"/>
  <c r="AM47" i="1" s="1"/>
  <c r="AO47" i="1"/>
  <c r="AD47" i="1"/>
  <c r="AB47" i="1" s="1"/>
  <c r="AE47" i="1" s="1"/>
  <c r="Y47" i="1" s="1"/>
  <c r="Z47" i="1" s="1"/>
  <c r="AP43" i="1"/>
  <c r="AI43" i="1"/>
  <c r="AM43" i="1" s="1"/>
  <c r="AO43" i="1"/>
  <c r="AD43" i="1"/>
  <c r="AB43" i="1" s="1"/>
  <c r="AE43" i="1" s="1"/>
  <c r="Y43" i="1" s="1"/>
  <c r="Z43" i="1" s="1"/>
  <c r="AQ24" i="1"/>
  <c r="AP33" i="1"/>
  <c r="AI33" i="1"/>
  <c r="AM33" i="1" s="1"/>
  <c r="AO33" i="1"/>
  <c r="AD33" i="1"/>
  <c r="AB33" i="1" s="1"/>
  <c r="AE33" i="1" s="1"/>
  <c r="Y33" i="1" s="1"/>
  <c r="Z33" i="1" s="1"/>
  <c r="AQ44" i="1"/>
  <c r="AP35" i="1"/>
  <c r="AI35" i="1"/>
  <c r="AM35" i="1" s="1"/>
  <c r="AO35" i="1"/>
  <c r="AD35" i="1"/>
  <c r="AB35" i="1" s="1"/>
  <c r="AE35" i="1" s="1"/>
  <c r="Y35" i="1" s="1"/>
  <c r="Z35" i="1" s="1"/>
  <c r="AP37" i="1"/>
  <c r="AI37" i="1"/>
  <c r="AM37" i="1" s="1"/>
  <c r="AO37" i="1"/>
  <c r="AD37" i="1"/>
  <c r="AB37" i="1" s="1"/>
  <c r="AE37" i="1" s="1"/>
  <c r="Y37" i="1" s="1"/>
  <c r="Z37" i="1" s="1"/>
  <c r="AP25" i="1"/>
  <c r="AI25" i="1"/>
  <c r="AM25" i="1" s="1"/>
  <c r="AO25" i="1"/>
  <c r="AD25" i="1"/>
  <c r="AB25" i="1" s="1"/>
  <c r="AE25" i="1" s="1"/>
  <c r="Y25" i="1" s="1"/>
  <c r="Z25" i="1" s="1"/>
  <c r="AP31" i="1"/>
  <c r="AI31" i="1"/>
  <c r="AM31" i="1" s="1"/>
  <c r="AO31" i="1"/>
  <c r="AD31" i="1"/>
  <c r="AB31" i="1" s="1"/>
  <c r="AE31" i="1" s="1"/>
  <c r="Y31" i="1" s="1"/>
  <c r="Z31" i="1" s="1"/>
  <c r="AP49" i="1"/>
  <c r="AI49" i="1"/>
  <c r="AM49" i="1" s="1"/>
  <c r="AO49" i="1"/>
  <c r="AD49" i="1"/>
  <c r="AB49" i="1" s="1"/>
  <c r="AE49" i="1" s="1"/>
  <c r="Y49" i="1" s="1"/>
  <c r="Z49" i="1" s="1"/>
  <c r="AP20" i="1"/>
  <c r="AI20" i="1"/>
  <c r="AM20" i="1" s="1"/>
  <c r="AO20" i="1"/>
  <c r="AD20" i="1"/>
  <c r="AB20" i="1" s="1"/>
  <c r="AE20" i="1" s="1"/>
  <c r="Y20" i="1" s="1"/>
  <c r="Z20" i="1" s="1"/>
  <c r="AQ46" i="1"/>
  <c r="AP22" i="1"/>
  <c r="AI22" i="1"/>
  <c r="AM22" i="1" s="1"/>
  <c r="AO22" i="1"/>
  <c r="AD22" i="1"/>
  <c r="AB22" i="1" s="1"/>
  <c r="AE22" i="1" s="1"/>
  <c r="Y22" i="1" s="1"/>
  <c r="Z22" i="1" s="1"/>
  <c r="AP23" i="1"/>
  <c r="AO23" i="1"/>
  <c r="AI23" i="1"/>
  <c r="AM23" i="1" s="1"/>
  <c r="AD23" i="1"/>
  <c r="AB23" i="1" s="1"/>
  <c r="AE23" i="1" s="1"/>
  <c r="Y23" i="1" s="1"/>
  <c r="Z23" i="1" s="1"/>
  <c r="AQ19" i="1"/>
  <c r="AQ30" i="1"/>
  <c r="AP27" i="1"/>
  <c r="AI27" i="1"/>
  <c r="AM27" i="1" s="1"/>
  <c r="AO27" i="1"/>
  <c r="AD27" i="1"/>
  <c r="AB27" i="1" s="1"/>
  <c r="AE27" i="1" s="1"/>
  <c r="Y27" i="1" s="1"/>
  <c r="Z27" i="1" s="1"/>
  <c r="AQ36" i="1"/>
  <c r="AQ32" i="1"/>
  <c r="AQ27" i="1" l="1"/>
  <c r="AQ23" i="1"/>
  <c r="AQ20" i="1"/>
  <c r="AQ49" i="1"/>
  <c r="AQ31" i="1"/>
  <c r="AQ25" i="1"/>
  <c r="AQ37" i="1"/>
  <c r="AQ35" i="1"/>
  <c r="AQ43" i="1"/>
  <c r="AQ47" i="1"/>
  <c r="AQ45" i="1"/>
  <c r="AQ29" i="1"/>
  <c r="AQ33" i="1"/>
  <c r="AQ22" i="1"/>
</calcChain>
</file>

<file path=xl/sharedStrings.xml><?xml version="1.0" encoding="utf-8"?>
<sst xmlns="http://schemas.openxmlformats.org/spreadsheetml/2006/main" count="1583" uniqueCount="427">
  <si>
    <t>File opened</t>
  </si>
  <si>
    <t>2021-07-15 09:43:40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</si>
  <si>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</si>
  <si>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</si>
  <si>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</si>
  <si>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</si>
  <si>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</si>
  <si>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</si>
  <si>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</si>
  <si>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</si>
  <si>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</si>
  <si>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</si>
  <si>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</si>
  <si>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{"flowmeterzero": "1.02723", "co2aspan2b": "0.285185", "co2aspan1": "0.998238", "h2obspan2b": "0.0643857", "chamberpressurezero": "2.62908", "tbzero": "0.0334682", "co2aspanconc1": "2500", "co2bspan2": "-0.0293673", "h2oazero": "1.13507", "flowbzero": "0.30222", "co2bspanconc1": "2500", "h2oaspan1": "0.996014", "co2bzero": "0.960409", "co2bspan1": "0.999003", "h2obzero": "1.12406", "co2aspan2a": "0.287879", "co2aspan2": "-0.0263931", "h2oaspan2a": "0.0649895", "tazero": "-0.018898", "co2aspanconc2": "301.5", "co2bspan2a": "0.287951", "h2obspan1": "0.995932", "ssb_ref": "33242.2", "co2azero": "0.969968", "flowazero": "0.29922", "h2oaspanconc2": "0", "h2obspan2a": "0.0646487", "co2bspan2b": "0.285229", "h2obspanconc1": "12.26", "oxygen": "21", "h2oaspan2b": "0.0647305", "h2obspanconc2": "0", "h2oaspan2": "0", "ssa_ref": "28824.6", "co2bspanconc2": "301.5", "h2obspan2": "0", "h2oaspanconc1": "12.26"}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</si>
  <si>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</si>
  <si>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</si>
  <si>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</si>
  <si>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</si>
  <si>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</si>
  <si>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</si>
  <si>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</si>
  <si>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</si>
  <si>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</si>
  <si>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1.3.1</t>
  </si>
  <si>
    <t>09:43:40</t>
  </si>
  <si>
    <t>Stability Definition:	F (FlrLS): Slp&lt;1	ΔH2O (Meas2): Slp&lt;0.1	ΔCO2 (Meas2): Slp&lt;0.5</t>
  </si>
  <si>
    <t>SysConst</t>
  </si>
  <si>
    <t>AvgTime</t>
  </si>
  <si>
    <t>4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</si>
  <si>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</si>
  <si>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</si>
  <si>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</si>
  <si>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</si>
  <si>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</si>
  <si>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</si>
  <si>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</si>
  <si>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</si>
  <si>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</si>
  <si>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</si>
  <si>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</si>
  <si>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</si>
  <si>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</si>
  <si>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</si>
  <si>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</si>
  <si>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</si>
  <si>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</si>
  <si>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</si>
  <si>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</si>
  <si>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</si>
  <si>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</si>
  <si>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</si>
  <si>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</si>
  <si>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</si>
  <si>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</si>
  <si>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</si>
  <si>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</si>
  <si>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</si>
  <si>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</si>
  <si>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</si>
  <si>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</si>
  <si>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</si>
  <si>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</si>
  <si>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</si>
  <si>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</si>
  <si>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</si>
  <si>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</si>
  <si>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</si>
  <si>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</si>
  <si>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</si>
  <si>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</si>
  <si>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</si>
  <si>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</si>
  <si>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</si>
  <si>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</si>
  <si>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</si>
  <si>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</si>
  <si>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</si>
  <si>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</si>
  <si>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</si>
  <si>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</si>
  <si>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</si>
  <si>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</si>
  <si>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</si>
  <si>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</si>
  <si>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</si>
  <si>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</si>
  <si>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</si>
  <si>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</si>
  <si>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</si>
  <si>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</si>
  <si>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</si>
  <si>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</si>
  <si>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</si>
  <si>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</si>
  <si>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</si>
  <si>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</si>
  <si>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</si>
  <si>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</si>
  <si>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</si>
  <si>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</si>
  <si>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</si>
  <si>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</si>
  <si>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</si>
  <si>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newDef_12</t>
  </si>
  <si>
    <t>newDef_13</t>
  </si>
  <si>
    <t>newDef_14</t>
  </si>
  <si>
    <t>newDef_15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</si>
  <si>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</si>
  <si>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</si>
  <si>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</si>
  <si>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</si>
  <si>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</si>
  <si>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</si>
  <si>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</si>
  <si>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</si>
  <si>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</si>
  <si>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</si>
  <si>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</si>
  <si>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</si>
  <si>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</si>
  <si>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</si>
  <si>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</si>
  <si>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</si>
  <si>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</si>
  <si>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</si>
  <si>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</si>
  <si>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</si>
  <si>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</si>
  <si>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</si>
  <si>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</si>
  <si>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</si>
  <si>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</si>
  <si>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</si>
  <si>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</si>
  <si>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</si>
  <si>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</si>
  <si>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</si>
  <si>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</si>
  <si>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</si>
  <si>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</si>
  <si>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</si>
  <si>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</si>
  <si>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</si>
  <si>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</si>
  <si>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</si>
  <si>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</si>
  <si>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</si>
  <si>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</si>
  <si>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</si>
  <si>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</si>
  <si>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</si>
  <si>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</si>
  <si>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</si>
  <si>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</si>
  <si>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</si>
  <si>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</si>
  <si>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</si>
  <si>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</si>
  <si>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</si>
  <si>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</si>
  <si>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</si>
  <si>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</si>
  <si>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</si>
  <si>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</si>
  <si>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</si>
  <si>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</si>
  <si>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</si>
  <si>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</si>
  <si>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</si>
  <si>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</si>
  <si>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</si>
  <si>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</si>
  <si>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</si>
  <si>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</si>
  <si>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</si>
  <si>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</si>
  <si>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</si>
  <si>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</si>
  <si>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</si>
  <si>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</si>
  <si>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</si>
  <si>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</si>
  <si>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</si>
  <si>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</si>
  <si>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</si>
  <si>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</si>
  <si>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</si>
  <si>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</si>
  <si>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</si>
  <si>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</si>
  <si>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</si>
  <si>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</si>
  <si>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</si>
  <si>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</si>
  <si>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</si>
  <si>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</si>
  <si>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</si>
  <si>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</si>
  <si>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</si>
  <si>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</si>
  <si>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</si>
  <si>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</si>
  <si>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</si>
  <si>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</si>
  <si>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</si>
  <si>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</si>
  <si>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</si>
  <si>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</si>
  <si>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</si>
  <si>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</si>
  <si>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</si>
  <si>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</si>
  <si>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</si>
  <si>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</si>
  <si>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</si>
  <si>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</si>
  <si>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</si>
  <si>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</si>
  <si>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</si>
  <si>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</si>
  <si>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</si>
  <si>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</si>
  <si>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</si>
  <si>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</si>
  <si>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</si>
  <si>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</si>
  <si>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</si>
  <si>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</si>
  <si>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</si>
  <si>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</si>
  <si>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</si>
  <si>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</si>
  <si>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</si>
  <si>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</si>
  <si>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</si>
  <si>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</si>
  <si>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</si>
  <si>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</si>
  <si>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</si>
  <si>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</si>
  <si>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</si>
  <si>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</si>
  <si>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</si>
  <si>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</si>
  <si>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</si>
  <si>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</si>
  <si>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</si>
  <si>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</si>
  <si>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</si>
  <si>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</si>
  <si>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</si>
  <si>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</si>
  <si>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</si>
  <si>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</si>
  <si>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</si>
  <si>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</si>
  <si>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</si>
  <si>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</si>
  <si>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</si>
  <si>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</si>
  <si>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</si>
  <si>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</si>
  <si>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</si>
  <si>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</si>
  <si>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</si>
  <si>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</si>
  <si>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</si>
  <si>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</si>
  <si>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</si>
  <si>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</si>
  <si>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</si>
  <si>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</si>
  <si>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</si>
  <si>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</si>
  <si>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</si>
  <si>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</si>
  <si>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</si>
  <si>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</si>
  <si>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</si>
  <si>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</si>
  <si>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</si>
  <si>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</si>
  <si>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</si>
  <si>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</si>
  <si>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</si>
  <si>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</si>
  <si>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</si>
  <si>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</si>
  <si>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</si>
  <si>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</si>
  <si>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</si>
  <si>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</si>
  <si>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</si>
  <si>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</si>
  <si>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</si>
  <si>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</si>
  <si>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</si>
  <si>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</si>
  <si>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</si>
  <si>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</si>
  <si>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20210715 09:45:00</t>
  </si>
  <si>
    <t>09:45:00</t>
  </si>
  <si>
    <t>300</t>
  </si>
  <si>
    <t>5614</t>
  </si>
  <si>
    <t>660</t>
  </si>
  <si>
    <t>8.314</t>
  </si>
  <si>
    <t>NEE or ER</t>
  </si>
  <si>
    <t>RECT-41-20210715-09_45_01</t>
  </si>
  <si>
    <t>-</t>
  </si>
  <si>
    <t>0: Broadleaf</t>
  </si>
  <si>
    <t>09:45:20</t>
  </si>
  <si>
    <t>0/3</t>
  </si>
  <si>
    <t>5</t>
  </si>
  <si>
    <t>11111111</t>
  </si>
  <si>
    <t>oooooooo</t>
  </si>
  <si>
    <t>off</t>
  </si>
  <si>
    <t>20210715 09:47:25</t>
  </si>
  <si>
    <t>09:47:25</t>
  </si>
  <si>
    <t>RECT-42-20210715-09_47_26</t>
  </si>
  <si>
    <t>1/3</t>
  </si>
  <si>
    <t>20210715 09:48:15</t>
  </si>
  <si>
    <t>09:48:15</t>
  </si>
  <si>
    <t>RECT-43-20210715-09_48_17</t>
  </si>
  <si>
    <t>20210715 09:49:10</t>
  </si>
  <si>
    <t>09:49:10</t>
  </si>
  <si>
    <t>RECT-44-20210715-09_49_12</t>
  </si>
  <si>
    <t>20210715 09:50:58</t>
  </si>
  <si>
    <t>09:50:58</t>
  </si>
  <si>
    <t>RECT-46-20210715-09_51_00</t>
  </si>
  <si>
    <t>20210715 09:52:29</t>
  </si>
  <si>
    <t>09:52:29</t>
  </si>
  <si>
    <t>RECT-47-20210715-09_52_30</t>
  </si>
  <si>
    <t>20210715 09:53:44</t>
  </si>
  <si>
    <t>09:53:44</t>
  </si>
  <si>
    <t>RECT-48-20210715-09_53_46</t>
  </si>
  <si>
    <t>20210715 09:55:21</t>
  </si>
  <si>
    <t>09:55:21</t>
  </si>
  <si>
    <t>RECT-49-20210715-09_55_23</t>
  </si>
  <si>
    <t>09:55:55</t>
  </si>
  <si>
    <t>2/3</t>
  </si>
  <si>
    <t>20210715 09:57:20</t>
  </si>
  <si>
    <t>09:57:20</t>
  </si>
  <si>
    <t>RECT-50-20210715-09_57_22</t>
  </si>
  <si>
    <t>20210715 09:59:17</t>
  </si>
  <si>
    <t>09:59:17</t>
  </si>
  <si>
    <t>RECT-51-20210715-09_59_18</t>
  </si>
  <si>
    <t>20210715 10:01:06</t>
  </si>
  <si>
    <t>10:01:06</t>
  </si>
  <si>
    <t>RECT-52-20210715-10_01_08</t>
  </si>
  <si>
    <t>20210715 10:02:17</t>
  </si>
  <si>
    <t>10:02:17</t>
  </si>
  <si>
    <t>RECT-53-20210715-10_02_18</t>
  </si>
  <si>
    <t>20210715 10:03:14</t>
  </si>
  <si>
    <t>10:03:14</t>
  </si>
  <si>
    <t>RECT-54-20210715-10_03_16</t>
  </si>
  <si>
    <t>20210715 10:04:04</t>
  </si>
  <si>
    <t>10:04:04</t>
  </si>
  <si>
    <t>RECT-55-20210715-10_04_05</t>
  </si>
  <si>
    <t>20210715 10:04:48</t>
  </si>
  <si>
    <t>10:04:48</t>
  </si>
  <si>
    <t>RECT-56-20210715-10_04_49</t>
  </si>
  <si>
    <t>20210715 10:05:28</t>
  </si>
  <si>
    <t>10:05:28</t>
  </si>
  <si>
    <t>RECT-57-20210715-10_05_30</t>
  </si>
  <si>
    <t>20210715 10:07:06</t>
  </si>
  <si>
    <t>10:07:06</t>
  </si>
  <si>
    <t>RECT-58-20210715-10_07_08</t>
  </si>
  <si>
    <t>10:07:35</t>
  </si>
  <si>
    <t>20210715 10:08:30</t>
  </si>
  <si>
    <t>10:08:30</t>
  </si>
  <si>
    <t>RECT-59-20210715-10_08_32</t>
  </si>
  <si>
    <t>20210715 10:09:45</t>
  </si>
  <si>
    <t>10:09:45</t>
  </si>
  <si>
    <t>RECT-60-20210715-10_09_47</t>
  </si>
  <si>
    <t>20210715 10:11:07</t>
  </si>
  <si>
    <t>10:11:07</t>
  </si>
  <si>
    <t>RECT-61-20210715-10_11_09</t>
  </si>
  <si>
    <t>20210715 10:12:56</t>
  </si>
  <si>
    <t>10:12:56</t>
  </si>
  <si>
    <t>RECT-62-20210715-10_12_58</t>
  </si>
  <si>
    <t>20210715 10:14:16</t>
  </si>
  <si>
    <t>10:14:16</t>
  </si>
  <si>
    <t>RECT-63-20210715-10_14_18</t>
  </si>
  <si>
    <t>20210715 10:15:24</t>
  </si>
  <si>
    <t>10:15:24</t>
  </si>
  <si>
    <t>RECT-64-20210715-10_15_26</t>
  </si>
  <si>
    <t>20210715 10:16:08</t>
  </si>
  <si>
    <t>10:16:08</t>
  </si>
  <si>
    <t>RECT-65-20210715-10_16_10</t>
  </si>
  <si>
    <t>20210715 10:17:32</t>
  </si>
  <si>
    <t>10:17:32</t>
  </si>
  <si>
    <t>RECT-66-20210715-10_17_34</t>
  </si>
  <si>
    <t>20210715 10:18:41</t>
  </si>
  <si>
    <t>10:18:41</t>
  </si>
  <si>
    <t>RECT-67-20210715-10_18_43</t>
  </si>
  <si>
    <t>10:19:18</t>
  </si>
  <si>
    <t>20210715 10:19:59</t>
  </si>
  <si>
    <t>10:19:59</t>
  </si>
  <si>
    <t>RECT-68-20210715-10_20_00</t>
  </si>
  <si>
    <t>20210715 10:20:59</t>
  </si>
  <si>
    <t>10:20:59</t>
  </si>
  <si>
    <t>RECT-69-20210715-10_21_01</t>
  </si>
  <si>
    <t>20210715 10:22:13</t>
  </si>
  <si>
    <t>10:22:13</t>
  </si>
  <si>
    <t>RECT-70-20210715-10_22_15</t>
  </si>
  <si>
    <t>20210715 10:22:56</t>
  </si>
  <si>
    <t>10:22:56</t>
  </si>
  <si>
    <t>RECT-71-20210715-10_22_58</t>
  </si>
  <si>
    <t>20210715 10:24:23</t>
  </si>
  <si>
    <t>10:24:23</t>
  </si>
  <si>
    <t>RECT-72-20210715-10_24_25</t>
  </si>
  <si>
    <t>20210715 10:25:23</t>
  </si>
  <si>
    <t>10:25:23</t>
  </si>
  <si>
    <t>RECT-73-20210715-10_25_24</t>
  </si>
  <si>
    <t>3.93696 93.3371 385.92 632.293 861.306 1071.22 1228.93 1385.97</t>
  </si>
  <si>
    <t>-0.113085 101.953 400.48 602.273 800.969 1000.5 1200.22 1400.76</t>
  </si>
  <si>
    <t>ChambConst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</si>
  <si>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</si>
  <si>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</si>
  <si>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</si>
  <si>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</si>
  <si>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</si>
  <si>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</si>
  <si>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</si>
  <si>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</si>
  <si>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</si>
  <si>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 cm²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</si>
</sst>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G50"/>
  <sheetViews>
    <sheetView tabSelected="1" topLeftCell="Q9" workbookViewId="0">
      <selection activeCell="AB19" sqref="AB19:AB50"/>
    </sheetView>
  </sheetViews>
  <sheetFormatPr baseColWidth="10" defaultColWidth="8.83203125" defaultRowHeight="15" x14ac:dyDescent="0.2"/>
  <sheetData>
    <row r="2" spans="1:189" x14ac:dyDescent="0.2">
      <c r="A2" t="s">
        <v>26</v>
      </c>
      <c r="B2" t="s">
        <v>27</v>
      </c>
      <c r="C2" t="s">
        <v>29</v>
      </c>
      <c r="D2" t="s">
        <v>31</v>
      </c>
    </row>
    <row r="3" spans="1:189" x14ac:dyDescent="0.2">
      <c r="B3" t="s">
        <v>28</v>
      </c>
      <c r="C3" t="s">
        <v>30</v>
      </c>
      <c r="D3" t="s">
        <v>32</v>
      </c>
    </row>
    <row r="4" spans="1:189" x14ac:dyDescent="0.2">
      <c r="A4" t="s">
        <v>416</v>
      </c>
      <c r="B4" t="s">
        <v>31</v>
      </c>
      <c r="C4" t="s">
        <v>417</v>
      </c>
      <c r="D4" t="s">
        <v>418</v>
      </c>
      <c r="E4" t="s">
        <v>419</v>
      </c>
      <c r="F4" t="s">
        <v>420</v>
      </c>
      <c r="G4" t="s">
        <v>421</v>
      </c>
      <c r="H4" t="s">
        <v>422</v>
      </c>
      <c r="I4" t="s">
        <v>423</v>
      </c>
      <c r="J4" t="s">
        <v>424</v>
      </c>
      <c r="K4" t="s">
        <v>425</v>
      </c>
    </row>
    <row r="5" spans="1:189" x14ac:dyDescent="0.2">
      <c r="B5" t="s">
        <v>15</v>
      </c>
      <c r="C5" t="s">
        <v>426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9" x14ac:dyDescent="0.2">
      <c r="A6" t="s">
        <v>33</v>
      </c>
      <c r="B6" t="s">
        <v>34</v>
      </c>
    </row>
    <row r="7" spans="1:189" x14ac:dyDescent="0.2">
      <c r="B7">
        <v>2</v>
      </c>
    </row>
    <row r="8" spans="1:189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189" x14ac:dyDescent="0.2">
      <c r="B9">
        <v>0</v>
      </c>
      <c r="C9">
        <v>1</v>
      </c>
      <c r="D9">
        <v>0</v>
      </c>
      <c r="E9">
        <v>0</v>
      </c>
    </row>
    <row r="10" spans="1:189" x14ac:dyDescent="0.2">
      <c r="A10" t="s">
        <v>40</v>
      </c>
      <c r="B10" t="s">
        <v>41</v>
      </c>
      <c r="C10" t="s">
        <v>43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t="s">
        <v>51</v>
      </c>
      <c r="K10" t="s">
        <v>52</v>
      </c>
      <c r="L10" t="s">
        <v>53</v>
      </c>
      <c r="M10" t="s">
        <v>54</v>
      </c>
      <c r="N10" t="s">
        <v>55</v>
      </c>
      <c r="O10" t="s">
        <v>56</v>
      </c>
      <c r="P10" t="s">
        <v>57</v>
      </c>
      <c r="Q10" t="s">
        <v>58</v>
      </c>
    </row>
    <row r="11" spans="1:189" x14ac:dyDescent="0.2">
      <c r="B11" t="s">
        <v>42</v>
      </c>
      <c r="C11" t="s">
        <v>44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9" x14ac:dyDescent="0.2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</row>
    <row r="13" spans="1:189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9" x14ac:dyDescent="0.2">
      <c r="A14" t="s">
        <v>65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</row>
    <row r="15" spans="1:189" x14ac:dyDescent="0.2">
      <c r="B15">
        <v>-6276</v>
      </c>
      <c r="C15">
        <v>6.6</v>
      </c>
      <c r="D15">
        <v>1.7090000000000001E-5</v>
      </c>
      <c r="E15">
        <v>3.11</v>
      </c>
      <c r="F15" t="s">
        <v>414</v>
      </c>
      <c r="G15" t="s">
        <v>415</v>
      </c>
      <c r="H15">
        <v>0</v>
      </c>
    </row>
    <row r="16" spans="1:189" x14ac:dyDescent="0.2">
      <c r="A16" t="s">
        <v>73</v>
      </c>
      <c r="B16" t="s">
        <v>73</v>
      </c>
      <c r="C16" t="s">
        <v>73</v>
      </c>
      <c r="D16" t="s">
        <v>73</v>
      </c>
      <c r="E16" t="s">
        <v>73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75</v>
      </c>
      <c r="V16" t="s">
        <v>75</v>
      </c>
      <c r="W16" t="s">
        <v>75</v>
      </c>
      <c r="X16" t="s">
        <v>75</v>
      </c>
      <c r="Y16" t="s">
        <v>75</v>
      </c>
      <c r="Z16" t="s">
        <v>75</v>
      </c>
      <c r="AA16" t="s">
        <v>75</v>
      </c>
      <c r="AB16" t="s">
        <v>75</v>
      </c>
      <c r="AC16" t="s">
        <v>75</v>
      </c>
      <c r="AD16" t="s">
        <v>75</v>
      </c>
      <c r="AE16" t="s">
        <v>75</v>
      </c>
      <c r="AF16" t="s">
        <v>75</v>
      </c>
      <c r="AG16" t="s">
        <v>75</v>
      </c>
      <c r="AH16" t="s">
        <v>75</v>
      </c>
      <c r="AI16" t="s">
        <v>75</v>
      </c>
      <c r="AJ16" t="s">
        <v>75</v>
      </c>
      <c r="AK16" t="s">
        <v>75</v>
      </c>
      <c r="AL16" t="s">
        <v>75</v>
      </c>
      <c r="AM16" t="s">
        <v>75</v>
      </c>
      <c r="AN16" t="s">
        <v>75</v>
      </c>
      <c r="AO16" t="s">
        <v>75</v>
      </c>
      <c r="AP16" t="s">
        <v>75</v>
      </c>
      <c r="AQ16" t="s">
        <v>75</v>
      </c>
      <c r="AR16" t="s">
        <v>75</v>
      </c>
      <c r="AS16" t="s">
        <v>75</v>
      </c>
      <c r="AT16" t="s">
        <v>75</v>
      </c>
      <c r="AU16" t="s">
        <v>76</v>
      </c>
      <c r="AV16" t="s">
        <v>76</v>
      </c>
      <c r="AW16" t="s">
        <v>76</v>
      </c>
      <c r="AX16" t="s">
        <v>76</v>
      </c>
      <c r="AY16" t="s">
        <v>76</v>
      </c>
      <c r="AZ16" t="s">
        <v>77</v>
      </c>
      <c r="BA16" t="s">
        <v>77</v>
      </c>
      <c r="BB16" t="s">
        <v>77</v>
      </c>
      <c r="BC16" t="s">
        <v>77</v>
      </c>
      <c r="BD16" t="s">
        <v>77</v>
      </c>
      <c r="BE16" t="s">
        <v>77</v>
      </c>
      <c r="BF16" t="s">
        <v>77</v>
      </c>
      <c r="BG16" t="s">
        <v>77</v>
      </c>
      <c r="BH16" t="s">
        <v>77</v>
      </c>
      <c r="BI16" t="s">
        <v>77</v>
      </c>
      <c r="BJ16" t="s">
        <v>77</v>
      </c>
      <c r="BK16" t="s">
        <v>77</v>
      </c>
      <c r="BL16" t="s">
        <v>77</v>
      </c>
      <c r="BM16" t="s">
        <v>77</v>
      </c>
      <c r="BN16" t="s">
        <v>77</v>
      </c>
      <c r="BO16" t="s">
        <v>77</v>
      </c>
      <c r="BP16" t="s">
        <v>77</v>
      </c>
      <c r="BQ16" t="s">
        <v>77</v>
      </c>
      <c r="BR16" t="s">
        <v>77</v>
      </c>
      <c r="BS16" t="s">
        <v>77</v>
      </c>
      <c r="BT16" t="s">
        <v>77</v>
      </c>
      <c r="BU16" t="s">
        <v>77</v>
      </c>
      <c r="BV16" t="s">
        <v>77</v>
      </c>
      <c r="BW16" t="s">
        <v>77</v>
      </c>
      <c r="BX16" t="s">
        <v>78</v>
      </c>
      <c r="BY16" t="s">
        <v>78</v>
      </c>
      <c r="BZ16" t="s">
        <v>78</v>
      </c>
      <c r="CA16" t="s">
        <v>78</v>
      </c>
      <c r="CB16" t="s">
        <v>78</v>
      </c>
      <c r="CC16" t="s">
        <v>78</v>
      </c>
      <c r="CD16" t="s">
        <v>78</v>
      </c>
      <c r="CE16" t="s">
        <v>78</v>
      </c>
      <c r="CF16" t="s">
        <v>79</v>
      </c>
      <c r="CG16" t="s">
        <v>79</v>
      </c>
      <c r="CH16" t="s">
        <v>79</v>
      </c>
      <c r="CI16" t="s">
        <v>79</v>
      </c>
      <c r="CJ16" t="s">
        <v>33</v>
      </c>
      <c r="CK16" t="s">
        <v>33</v>
      </c>
      <c r="CL16" t="s">
        <v>33</v>
      </c>
      <c r="CM16" t="s">
        <v>80</v>
      </c>
      <c r="CN16" t="s">
        <v>80</v>
      </c>
      <c r="CO16" t="s">
        <v>80</v>
      </c>
      <c r="CP16" t="s">
        <v>80</v>
      </c>
      <c r="CQ16" t="s">
        <v>80</v>
      </c>
      <c r="CR16" t="s">
        <v>80</v>
      </c>
      <c r="CS16" t="s">
        <v>80</v>
      </c>
      <c r="CT16" t="s">
        <v>80</v>
      </c>
      <c r="CU16" t="s">
        <v>80</v>
      </c>
      <c r="CV16" t="s">
        <v>80</v>
      </c>
      <c r="CW16" t="s">
        <v>80</v>
      </c>
      <c r="CX16" t="s">
        <v>80</v>
      </c>
      <c r="CY16" t="s">
        <v>80</v>
      </c>
      <c r="CZ16" t="s">
        <v>80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82</v>
      </c>
      <c r="DS16" t="s">
        <v>82</v>
      </c>
      <c r="DT16" t="s">
        <v>82</v>
      </c>
      <c r="DU16" t="s">
        <v>82</v>
      </c>
      <c r="DV16" t="s">
        <v>82</v>
      </c>
      <c r="DW16" t="s">
        <v>83</v>
      </c>
      <c r="DX16" t="s">
        <v>83</v>
      </c>
      <c r="DY16" t="s">
        <v>83</v>
      </c>
      <c r="DZ16" t="s">
        <v>83</v>
      </c>
      <c r="EA16" t="s">
        <v>83</v>
      </c>
      <c r="EB16" t="s">
        <v>83</v>
      </c>
      <c r="EC16" t="s">
        <v>83</v>
      </c>
      <c r="ED16" t="s">
        <v>83</v>
      </c>
      <c r="EE16" t="s">
        <v>83</v>
      </c>
      <c r="EF16" t="s">
        <v>84</v>
      </c>
      <c r="EG16" t="s">
        <v>84</v>
      </c>
      <c r="EH16" t="s">
        <v>84</v>
      </c>
      <c r="EI16" t="s">
        <v>84</v>
      </c>
      <c r="EJ16" t="s">
        <v>84</v>
      </c>
      <c r="EK16" t="s">
        <v>84</v>
      </c>
      <c r="EL16" t="s">
        <v>84</v>
      </c>
      <c r="EM16" t="s">
        <v>84</v>
      </c>
      <c r="EN16" t="s">
        <v>84</v>
      </c>
      <c r="EO16" t="s">
        <v>84</v>
      </c>
      <c r="EP16" t="s">
        <v>84</v>
      </c>
      <c r="EQ16" t="s">
        <v>84</v>
      </c>
      <c r="ER16" t="s">
        <v>84</v>
      </c>
      <c r="ES16" t="s">
        <v>84</v>
      </c>
      <c r="ET16" t="s">
        <v>84</v>
      </c>
      <c r="EU16" t="s">
        <v>85</v>
      </c>
      <c r="EV16" t="s">
        <v>85</v>
      </c>
      <c r="EW16" t="s">
        <v>85</v>
      </c>
      <c r="EX16" t="s">
        <v>85</v>
      </c>
      <c r="EY16" t="s">
        <v>85</v>
      </c>
      <c r="EZ16" t="s">
        <v>85</v>
      </c>
      <c r="FA16" t="s">
        <v>85</v>
      </c>
      <c r="FB16" t="s">
        <v>85</v>
      </c>
      <c r="FC16" t="s">
        <v>85</v>
      </c>
      <c r="FD16" t="s">
        <v>85</v>
      </c>
      <c r="FE16" t="s">
        <v>85</v>
      </c>
      <c r="FF16" t="s">
        <v>85</v>
      </c>
      <c r="FG16" t="s">
        <v>85</v>
      </c>
      <c r="FH16" t="s">
        <v>85</v>
      </c>
      <c r="FI16" t="s">
        <v>85</v>
      </c>
      <c r="FJ16" t="s">
        <v>85</v>
      </c>
      <c r="FK16" t="s">
        <v>85</v>
      </c>
      <c r="FL16" t="s">
        <v>85</v>
      </c>
      <c r="FM16" t="s">
        <v>85</v>
      </c>
      <c r="FN16" t="s">
        <v>86</v>
      </c>
      <c r="FO16" t="s">
        <v>86</v>
      </c>
      <c r="FP16" t="s">
        <v>86</v>
      </c>
      <c r="FQ16" t="s">
        <v>86</v>
      </c>
      <c r="FR16" t="s">
        <v>86</v>
      </c>
      <c r="FS16" t="s">
        <v>86</v>
      </c>
      <c r="FT16" t="s">
        <v>86</v>
      </c>
      <c r="FU16" t="s">
        <v>86</v>
      </c>
      <c r="FV16" t="s">
        <v>86</v>
      </c>
      <c r="FW16" t="s">
        <v>86</v>
      </c>
      <c r="FX16" t="s">
        <v>86</v>
      </c>
      <c r="FY16" t="s">
        <v>86</v>
      </c>
      <c r="FZ16" t="s">
        <v>86</v>
      </c>
      <c r="GA16" t="s">
        <v>86</v>
      </c>
      <c r="GB16" t="s">
        <v>86</v>
      </c>
      <c r="GC16" t="s">
        <v>86</v>
      </c>
      <c r="GD16" t="s">
        <v>86</v>
      </c>
      <c r="GE16" t="s">
        <v>86</v>
      </c>
      <c r="GF16" t="s">
        <v>86</v>
      </c>
      <c r="GG16" t="s">
        <v>86</v>
      </c>
    </row>
    <row r="17" spans="1:189" x14ac:dyDescent="0.2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  <c r="K17" t="s">
        <v>97</v>
      </c>
      <c r="L17" t="s">
        <v>98</v>
      </c>
      <c r="M17" t="s">
        <v>99</v>
      </c>
      <c r="N17" t="s">
        <v>100</v>
      </c>
      <c r="O17" t="s">
        <v>101</v>
      </c>
      <c r="P17" t="s">
        <v>102</v>
      </c>
      <c r="Q17" t="s">
        <v>103</v>
      </c>
      <c r="R17" t="s">
        <v>104</v>
      </c>
      <c r="S17" t="s">
        <v>105</v>
      </c>
      <c r="T17" t="s">
        <v>106</v>
      </c>
      <c r="U17" t="s">
        <v>107</v>
      </c>
      <c r="V17" t="s">
        <v>108</v>
      </c>
      <c r="W17" t="s">
        <v>109</v>
      </c>
      <c r="X17" t="s">
        <v>110</v>
      </c>
      <c r="Y17" t="s">
        <v>111</v>
      </c>
      <c r="Z17" t="s">
        <v>112</v>
      </c>
      <c r="AA17" t="s">
        <v>113</v>
      </c>
      <c r="AB17" t="s">
        <v>114</v>
      </c>
      <c r="AC17" t="s">
        <v>115</v>
      </c>
      <c r="AD17" t="s">
        <v>116</v>
      </c>
      <c r="AE17" t="s">
        <v>117</v>
      </c>
      <c r="AF17" t="s">
        <v>118</v>
      </c>
      <c r="AG17" t="s">
        <v>119</v>
      </c>
      <c r="AH17" t="s">
        <v>120</v>
      </c>
      <c r="AI17" t="s">
        <v>121</v>
      </c>
      <c r="AJ17" t="s">
        <v>122</v>
      </c>
      <c r="AK17" t="s">
        <v>123</v>
      </c>
      <c r="AL17" t="s">
        <v>124</v>
      </c>
      <c r="AM17" t="s">
        <v>125</v>
      </c>
      <c r="AN17" t="s">
        <v>126</v>
      </c>
      <c r="AO17" t="s">
        <v>127</v>
      </c>
      <c r="AP17" t="s">
        <v>128</v>
      </c>
      <c r="AQ17" t="s">
        <v>129</v>
      </c>
      <c r="AR17" t="s">
        <v>130</v>
      </c>
      <c r="AS17" t="s">
        <v>131</v>
      </c>
      <c r="AT17" t="s">
        <v>132</v>
      </c>
      <c r="AU17" t="s">
        <v>76</v>
      </c>
      <c r="AV17" t="s">
        <v>133</v>
      </c>
      <c r="AW17" t="s">
        <v>134</v>
      </c>
      <c r="AX17" t="s">
        <v>135</v>
      </c>
      <c r="AY17" t="s">
        <v>136</v>
      </c>
      <c r="AZ17" t="s">
        <v>137</v>
      </c>
      <c r="BA17" t="s">
        <v>138</v>
      </c>
      <c r="BB17" t="s">
        <v>139</v>
      </c>
      <c r="BC17" t="s">
        <v>140</v>
      </c>
      <c r="BD17" t="s">
        <v>141</v>
      </c>
      <c r="BE17" t="s">
        <v>142</v>
      </c>
      <c r="BF17" t="s">
        <v>143</v>
      </c>
      <c r="BG17" t="s">
        <v>144</v>
      </c>
      <c r="BH17" t="s">
        <v>145</v>
      </c>
      <c r="BI17" t="s">
        <v>146</v>
      </c>
      <c r="BJ17" t="s">
        <v>147</v>
      </c>
      <c r="BK17" t="s">
        <v>148</v>
      </c>
      <c r="BL17" t="s">
        <v>149</v>
      </c>
      <c r="BM17" t="s">
        <v>150</v>
      </c>
      <c r="BN17" t="s">
        <v>151</v>
      </c>
      <c r="BO17" t="s">
        <v>152</v>
      </c>
      <c r="BP17" t="s">
        <v>153</v>
      </c>
      <c r="BQ17" t="s">
        <v>154</v>
      </c>
      <c r="BR17" t="s">
        <v>155</v>
      </c>
      <c r="BS17" t="s">
        <v>156</v>
      </c>
      <c r="BT17" t="s">
        <v>157</v>
      </c>
      <c r="BU17" t="s">
        <v>158</v>
      </c>
      <c r="BV17" t="s">
        <v>159</v>
      </c>
      <c r="BW17" t="s">
        <v>160</v>
      </c>
      <c r="BX17" t="s">
        <v>161</v>
      </c>
      <c r="BY17" t="s">
        <v>162</v>
      </c>
      <c r="BZ17" t="s">
        <v>163</v>
      </c>
      <c r="CA17" t="s">
        <v>164</v>
      </c>
      <c r="CB17" t="s">
        <v>165</v>
      </c>
      <c r="CC17" t="s">
        <v>166</v>
      </c>
      <c r="CD17" t="s">
        <v>167</v>
      </c>
      <c r="CE17" t="s">
        <v>168</v>
      </c>
      <c r="CF17" t="s">
        <v>169</v>
      </c>
      <c r="CG17" t="s">
        <v>170</v>
      </c>
      <c r="CH17" t="s">
        <v>171</v>
      </c>
      <c r="CI17" t="s">
        <v>172</v>
      </c>
      <c r="CJ17" t="s">
        <v>173</v>
      </c>
      <c r="CK17" t="s">
        <v>174</v>
      </c>
      <c r="CL17" t="s">
        <v>175</v>
      </c>
      <c r="CM17" t="s">
        <v>107</v>
      </c>
      <c r="CN17" t="s">
        <v>176</v>
      </c>
      <c r="CO17" t="s">
        <v>177</v>
      </c>
      <c r="CP17" t="s">
        <v>178</v>
      </c>
      <c r="CQ17" t="s">
        <v>179</v>
      </c>
      <c r="CR17" t="s">
        <v>180</v>
      </c>
      <c r="CS17" t="s">
        <v>181</v>
      </c>
      <c r="CT17" t="s">
        <v>182</v>
      </c>
      <c r="CU17" t="s">
        <v>183</v>
      </c>
      <c r="CV17" t="s">
        <v>184</v>
      </c>
      <c r="CW17" t="s">
        <v>185</v>
      </c>
      <c r="CX17" t="s">
        <v>186</v>
      </c>
      <c r="CY17" t="s">
        <v>187</v>
      </c>
      <c r="CZ17" t="s">
        <v>188</v>
      </c>
      <c r="DA17" t="s">
        <v>189</v>
      </c>
      <c r="DB17" t="s">
        <v>190</v>
      </c>
      <c r="DC17" t="s">
        <v>191</v>
      </c>
      <c r="DD17" t="s">
        <v>192</v>
      </c>
      <c r="DE17" t="s">
        <v>193</v>
      </c>
      <c r="DF17" t="s">
        <v>194</v>
      </c>
      <c r="DG17" t="s">
        <v>195</v>
      </c>
      <c r="DH17" t="s">
        <v>196</v>
      </c>
      <c r="DI17" t="s">
        <v>197</v>
      </c>
      <c r="DJ17" t="s">
        <v>198</v>
      </c>
      <c r="DK17" t="s">
        <v>199</v>
      </c>
      <c r="DL17" t="s">
        <v>200</v>
      </c>
      <c r="DM17" t="s">
        <v>201</v>
      </c>
      <c r="DN17" t="s">
        <v>202</v>
      </c>
      <c r="DO17" t="s">
        <v>203</v>
      </c>
      <c r="DP17" t="s">
        <v>204</v>
      </c>
      <c r="DQ17" t="s">
        <v>205</v>
      </c>
      <c r="DR17" t="s">
        <v>206</v>
      </c>
      <c r="DS17" t="s">
        <v>207</v>
      </c>
      <c r="DT17" t="s">
        <v>208</v>
      </c>
      <c r="DU17" t="s">
        <v>209</v>
      </c>
      <c r="DV17" t="s">
        <v>210</v>
      </c>
      <c r="DW17" t="s">
        <v>88</v>
      </c>
      <c r="DX17" t="s">
        <v>91</v>
      </c>
      <c r="DY17" t="s">
        <v>211</v>
      </c>
      <c r="DZ17" t="s">
        <v>212</v>
      </c>
      <c r="EA17" t="s">
        <v>213</v>
      </c>
      <c r="EB17" t="s">
        <v>214</v>
      </c>
      <c r="EC17" t="s">
        <v>215</v>
      </c>
      <c r="ED17" t="s">
        <v>216</v>
      </c>
      <c r="EE17" t="s">
        <v>217</v>
      </c>
      <c r="EF17" t="s">
        <v>218</v>
      </c>
      <c r="EG17" t="s">
        <v>219</v>
      </c>
      <c r="EH17" t="s">
        <v>220</v>
      </c>
      <c r="EI17" t="s">
        <v>221</v>
      </c>
      <c r="EJ17" t="s">
        <v>222</v>
      </c>
      <c r="EK17" t="s">
        <v>223</v>
      </c>
      <c r="EL17" t="s">
        <v>224</v>
      </c>
      <c r="EM17" t="s">
        <v>225</v>
      </c>
      <c r="EN17" t="s">
        <v>226</v>
      </c>
      <c r="EO17" t="s">
        <v>227</v>
      </c>
      <c r="EP17" t="s">
        <v>228</v>
      </c>
      <c r="EQ17" t="s">
        <v>229</v>
      </c>
      <c r="ER17" t="s">
        <v>230</v>
      </c>
      <c r="ES17" t="s">
        <v>231</v>
      </c>
      <c r="ET17" t="s">
        <v>232</v>
      </c>
      <c r="EU17" t="s">
        <v>233</v>
      </c>
      <c r="EV17" t="s">
        <v>234</v>
      </c>
      <c r="EW17" t="s">
        <v>235</v>
      </c>
      <c r="EX17" t="s">
        <v>236</v>
      </c>
      <c r="EY17" t="s">
        <v>237</v>
      </c>
      <c r="EZ17" t="s">
        <v>238</v>
      </c>
      <c r="FA17" t="s">
        <v>239</v>
      </c>
      <c r="FB17" t="s">
        <v>240</v>
      </c>
      <c r="FC17" t="s">
        <v>241</v>
      </c>
      <c r="FD17" t="s">
        <v>242</v>
      </c>
      <c r="FE17" t="s">
        <v>243</v>
      </c>
      <c r="FF17" t="s">
        <v>244</v>
      </c>
      <c r="FG17" t="s">
        <v>245</v>
      </c>
      <c r="FH17" t="s">
        <v>246</v>
      </c>
      <c r="FI17" t="s">
        <v>247</v>
      </c>
      <c r="FJ17" t="s">
        <v>248</v>
      </c>
      <c r="FK17" t="s">
        <v>249</v>
      </c>
      <c r="FL17" t="s">
        <v>250</v>
      </c>
      <c r="FM17" t="s">
        <v>251</v>
      </c>
      <c r="FN17" t="s">
        <v>252</v>
      </c>
      <c r="FO17" t="s">
        <v>253</v>
      </c>
      <c r="FP17" t="s">
        <v>254</v>
      </c>
      <c r="FQ17" t="s">
        <v>255</v>
      </c>
      <c r="FR17" t="s">
        <v>256</v>
      </c>
      <c r="FS17" t="s">
        <v>257</v>
      </c>
      <c r="FT17" t="s">
        <v>258</v>
      </c>
      <c r="FU17" t="s">
        <v>259</v>
      </c>
      <c r="FV17" t="s">
        <v>260</v>
      </c>
      <c r="FW17" t="s">
        <v>261</v>
      </c>
      <c r="FX17" t="s">
        <v>262</v>
      </c>
      <c r="FY17" t="s">
        <v>263</v>
      </c>
      <c r="FZ17" t="s">
        <v>264</v>
      </c>
      <c r="GA17" t="s">
        <v>265</v>
      </c>
      <c r="GB17" t="s">
        <v>266</v>
      </c>
      <c r="GC17" t="s">
        <v>267</v>
      </c>
      <c r="GD17" t="s">
        <v>268</v>
      </c>
      <c r="GE17" t="s">
        <v>269</v>
      </c>
      <c r="GF17" t="s">
        <v>270</v>
      </c>
      <c r="GG17" t="s">
        <v>271</v>
      </c>
    </row>
    <row r="18" spans="1:189" x14ac:dyDescent="0.2">
      <c r="B18" t="s">
        <v>272</v>
      </c>
      <c r="C18" t="s">
        <v>272</v>
      </c>
      <c r="F18" t="s">
        <v>273</v>
      </c>
      <c r="H18" t="s">
        <v>274</v>
      </c>
      <c r="I18" t="s">
        <v>273</v>
      </c>
      <c r="J18" t="s">
        <v>273</v>
      </c>
      <c r="K18" t="s">
        <v>275</v>
      </c>
      <c r="M18" t="s">
        <v>276</v>
      </c>
      <c r="U18" t="s">
        <v>272</v>
      </c>
      <c r="V18" t="s">
        <v>277</v>
      </c>
      <c r="W18" t="s">
        <v>278</v>
      </c>
      <c r="X18" t="s">
        <v>279</v>
      </c>
      <c r="Y18" t="s">
        <v>279</v>
      </c>
      <c r="Z18" t="s">
        <v>181</v>
      </c>
      <c r="AA18" t="s">
        <v>181</v>
      </c>
      <c r="AB18" t="s">
        <v>277</v>
      </c>
      <c r="AC18" t="s">
        <v>277</v>
      </c>
      <c r="AD18" t="s">
        <v>277</v>
      </c>
      <c r="AE18" t="s">
        <v>277</v>
      </c>
      <c r="AF18" t="s">
        <v>280</v>
      </c>
      <c r="AG18" t="s">
        <v>281</v>
      </c>
      <c r="AH18" t="s">
        <v>281</v>
      </c>
      <c r="AI18" t="s">
        <v>282</v>
      </c>
      <c r="AJ18" t="s">
        <v>283</v>
      </c>
      <c r="AK18" t="s">
        <v>282</v>
      </c>
      <c r="AL18" t="s">
        <v>282</v>
      </c>
      <c r="AM18" t="s">
        <v>282</v>
      </c>
      <c r="AN18" t="s">
        <v>280</v>
      </c>
      <c r="AO18" t="s">
        <v>280</v>
      </c>
      <c r="AP18" t="s">
        <v>280</v>
      </c>
      <c r="AQ18" t="s">
        <v>280</v>
      </c>
      <c r="AU18" t="s">
        <v>284</v>
      </c>
      <c r="AV18" t="s">
        <v>283</v>
      </c>
      <c r="AX18" t="s">
        <v>283</v>
      </c>
      <c r="AY18" t="s">
        <v>284</v>
      </c>
      <c r="BE18" t="s">
        <v>278</v>
      </c>
      <c r="BK18" t="s">
        <v>278</v>
      </c>
      <c r="BL18" t="s">
        <v>278</v>
      </c>
      <c r="BM18" t="s">
        <v>278</v>
      </c>
      <c r="BO18" t="s">
        <v>285</v>
      </c>
      <c r="BY18" t="s">
        <v>286</v>
      </c>
      <c r="BZ18" t="s">
        <v>286</v>
      </c>
      <c r="CA18" t="s">
        <v>286</v>
      </c>
      <c r="CB18" t="s">
        <v>278</v>
      </c>
      <c r="CD18" t="s">
        <v>287</v>
      </c>
      <c r="CF18" t="s">
        <v>278</v>
      </c>
      <c r="CG18" t="s">
        <v>278</v>
      </c>
      <c r="CI18" t="s">
        <v>288</v>
      </c>
      <c r="CJ18" t="s">
        <v>289</v>
      </c>
      <c r="CM18" t="s">
        <v>272</v>
      </c>
      <c r="CN18" t="s">
        <v>279</v>
      </c>
      <c r="CO18" t="s">
        <v>279</v>
      </c>
      <c r="CP18" t="s">
        <v>290</v>
      </c>
      <c r="CQ18" t="s">
        <v>290</v>
      </c>
      <c r="CR18" t="s">
        <v>284</v>
      </c>
      <c r="CS18" t="s">
        <v>282</v>
      </c>
      <c r="CT18" t="s">
        <v>282</v>
      </c>
      <c r="CU18" t="s">
        <v>281</v>
      </c>
      <c r="CV18" t="s">
        <v>281</v>
      </c>
      <c r="CW18" t="s">
        <v>281</v>
      </c>
      <c r="CX18" t="s">
        <v>291</v>
      </c>
      <c r="CY18" t="s">
        <v>278</v>
      </c>
      <c r="CZ18" t="s">
        <v>278</v>
      </c>
      <c r="DA18" t="s">
        <v>278</v>
      </c>
      <c r="DF18" t="s">
        <v>278</v>
      </c>
      <c r="DI18" t="s">
        <v>281</v>
      </c>
      <c r="DJ18" t="s">
        <v>281</v>
      </c>
      <c r="DK18" t="s">
        <v>281</v>
      </c>
      <c r="DL18" t="s">
        <v>281</v>
      </c>
      <c r="DM18" t="s">
        <v>281</v>
      </c>
      <c r="DN18" t="s">
        <v>278</v>
      </c>
      <c r="DO18" t="s">
        <v>278</v>
      </c>
      <c r="DP18" t="s">
        <v>278</v>
      </c>
      <c r="DQ18" t="s">
        <v>272</v>
      </c>
      <c r="DS18" t="s">
        <v>292</v>
      </c>
      <c r="DT18" t="s">
        <v>292</v>
      </c>
      <c r="DV18" t="s">
        <v>272</v>
      </c>
      <c r="DW18" t="s">
        <v>293</v>
      </c>
      <c r="DZ18" t="s">
        <v>294</v>
      </c>
      <c r="EA18" t="s">
        <v>295</v>
      </c>
      <c r="EB18" t="s">
        <v>294</v>
      </c>
      <c r="EC18" t="s">
        <v>295</v>
      </c>
      <c r="ED18" t="s">
        <v>283</v>
      </c>
      <c r="EE18" t="s">
        <v>283</v>
      </c>
      <c r="EF18" t="s">
        <v>279</v>
      </c>
      <c r="EG18" t="s">
        <v>296</v>
      </c>
      <c r="EH18" t="s">
        <v>279</v>
      </c>
      <c r="EK18" t="s">
        <v>297</v>
      </c>
      <c r="EN18" t="s">
        <v>290</v>
      </c>
      <c r="EO18" t="s">
        <v>298</v>
      </c>
      <c r="EP18" t="s">
        <v>290</v>
      </c>
      <c r="EU18" t="s">
        <v>299</v>
      </c>
      <c r="EV18" t="s">
        <v>299</v>
      </c>
      <c r="EW18" t="s">
        <v>299</v>
      </c>
      <c r="EX18" t="s">
        <v>299</v>
      </c>
      <c r="EY18" t="s">
        <v>299</v>
      </c>
      <c r="EZ18" t="s">
        <v>299</v>
      </c>
      <c r="FA18" t="s">
        <v>299</v>
      </c>
      <c r="FB18" t="s">
        <v>299</v>
      </c>
      <c r="FC18" t="s">
        <v>299</v>
      </c>
      <c r="FD18" t="s">
        <v>299</v>
      </c>
      <c r="FE18" t="s">
        <v>299</v>
      </c>
      <c r="FF18" t="s">
        <v>299</v>
      </c>
      <c r="FM18" t="s">
        <v>299</v>
      </c>
      <c r="FN18" t="s">
        <v>283</v>
      </c>
      <c r="FO18" t="s">
        <v>283</v>
      </c>
      <c r="FP18" t="s">
        <v>294</v>
      </c>
      <c r="FQ18" t="s">
        <v>295</v>
      </c>
      <c r="FS18" t="s">
        <v>284</v>
      </c>
      <c r="FT18" t="s">
        <v>284</v>
      </c>
      <c r="FU18" t="s">
        <v>281</v>
      </c>
      <c r="FV18" t="s">
        <v>281</v>
      </c>
      <c r="FW18" t="s">
        <v>281</v>
      </c>
      <c r="FX18" t="s">
        <v>281</v>
      </c>
      <c r="FY18" t="s">
        <v>281</v>
      </c>
      <c r="FZ18" t="s">
        <v>283</v>
      </c>
      <c r="GA18" t="s">
        <v>283</v>
      </c>
      <c r="GB18" t="s">
        <v>283</v>
      </c>
      <c r="GC18" t="s">
        <v>281</v>
      </c>
      <c r="GD18" t="s">
        <v>279</v>
      </c>
      <c r="GE18" t="s">
        <v>290</v>
      </c>
      <c r="GF18" t="s">
        <v>283</v>
      </c>
      <c r="GG18" t="s">
        <v>283</v>
      </c>
    </row>
    <row r="19" spans="1:189" x14ac:dyDescent="0.2">
      <c r="A19">
        <v>1</v>
      </c>
      <c r="B19">
        <v>1626360300.2</v>
      </c>
      <c r="C19">
        <v>0</v>
      </c>
      <c r="D19" t="s">
        <v>300</v>
      </c>
      <c r="E19" t="s">
        <v>301</v>
      </c>
      <c r="F19">
        <f t="shared" ref="F19:F50" si="0">J19+I19+M19*K19</f>
        <v>5914</v>
      </c>
      <c r="G19">
        <f t="shared" ref="G19:G50" si="1">(1000*CS19)/(L19*(CU19+273.15))</f>
        <v>36.420324007483465</v>
      </c>
      <c r="H19">
        <f t="shared" ref="H19:H50" si="2">((G19*F19*(1-(CP19/1000)))/(100*K19))*(0/60)</f>
        <v>0</v>
      </c>
      <c r="I19" t="s">
        <v>302</v>
      </c>
      <c r="J19" t="s">
        <v>303</v>
      </c>
      <c r="K19" t="s">
        <v>304</v>
      </c>
      <c r="L19" t="s">
        <v>305</v>
      </c>
      <c r="M19" t="s">
        <v>19</v>
      </c>
      <c r="O19" t="s">
        <v>306</v>
      </c>
      <c r="U19">
        <v>1626360292.2032299</v>
      </c>
      <c r="V19">
        <f t="shared" ref="V19:V50" si="3">CR19*AW19*(CP19-CQ19)/(100*CJ19*(1000-AW19*CP19))</f>
        <v>2.0836066404503854E-3</v>
      </c>
      <c r="W19">
        <f t="shared" ref="W19:W50" si="4">CR19*AW19*(CO19-CN19*(1000-AW19*CQ19)/(1000-AW19*CP19))/(100*CJ19)</f>
        <v>11.898687659266811</v>
      </c>
      <c r="X19">
        <f t="shared" ref="X19:X50" si="5">CN19 - IF(AW19&gt;1, W19*CJ19*100/(AY19*CX19), 0)</f>
        <v>389.071129032258</v>
      </c>
      <c r="Y19">
        <f t="shared" ref="Y19:Y50" si="6">((AE19-V19/2)*X19-W19)/(AE19+V19/2)</f>
        <v>224.15884521451156</v>
      </c>
      <c r="Z19">
        <f t="shared" ref="Z19:Z50" si="7">Y19*(CS19+CT19)/1000</f>
        <v>20.350467230450118</v>
      </c>
      <c r="AA19">
        <f t="shared" ref="AA19:AA50" si="8">(CN19 - IF(AW19&gt;1, W19*CJ19*100/(AY19*CX19), 0))*(CS19+CT19)/1000</f>
        <v>35.322180813825035</v>
      </c>
      <c r="AB19">
        <f t="shared" ref="AB19:AB50" si="9">2/((1/AD19-1/AC19)+SIGN(AD19)*SQRT((1/AD19-1/AC19)*(1/AD19-1/AC19) + 4*CK19/((CK19+1)*(CK19+1))*(2*1/AD19*1/AC19-1/AC19*1/AC19)))</f>
        <v>0.12505747111996182</v>
      </c>
      <c r="AC19">
        <f t="shared" ref="AC19:AC50" si="10">AT19+AS19*CJ19+AR19*CJ19*CJ19</f>
        <v>2.1133618216593293</v>
      </c>
      <c r="AD19">
        <f t="shared" ref="AD19:AD50" si="11">V19*(1000-(1000*0.61365*EXP(17.502*AH19/(240.97+AH19))/(CS19+CT19)+CP19)/2)/(1000*0.61365*EXP(17.502*AH19/(240.97+AH19))/(CS19+CT19)-CP19)</f>
        <v>0.12108696095496503</v>
      </c>
      <c r="AE19">
        <f t="shared" ref="AE19:AE50" si="12">1/((CK19+1)/(AB19/1.6)+1/(AC19/1.37)) + CK19/((CK19+1)/(AB19/1.6) + CK19/(AC19/1.37))</f>
        <v>7.6025583978660022E-2</v>
      </c>
      <c r="AF19">
        <f t="shared" ref="AF19:AF50" si="13">(CG19*CI19)</f>
        <v>136.1927439114375</v>
      </c>
      <c r="AG19">
        <f t="shared" ref="AG19:AG50" si="14">(CU19+(AF19+2*0.95*0.0000000567*(((CU19+$B$9)+273)^4-(CU19+273)^4)-44100*V19)/(1.84*29.3*AC19+8*0.95*0.0000000567*(CU19+273)^3))</f>
        <v>26.695575872172949</v>
      </c>
      <c r="AH19">
        <f t="shared" ref="AH19:AH50" si="15">($C$9*CV19+$D$9*CW19+$E$9*AG19)</f>
        <v>26.191251612903201</v>
      </c>
      <c r="AI19">
        <f t="shared" ref="AI19:AI50" si="16">0.61365*EXP(17.502*AH19/(240.97+AH19))</f>
        <v>3.4126341275497039</v>
      </c>
      <c r="AJ19">
        <f t="shared" ref="AJ19:AJ50" si="17">(AK19/AL19*100)</f>
        <v>55.067285735295677</v>
      </c>
      <c r="AK19">
        <f t="shared" ref="AK19:AK50" si="18">CP19*(CS19+CT19)/1000</f>
        <v>1.8961084760890092</v>
      </c>
      <c r="AL19">
        <f t="shared" ref="AL19:AL50" si="19">0.61365*EXP(17.502*CU19/(240.97+CU19))</f>
        <v>3.443257554409819</v>
      </c>
      <c r="AM19">
        <f t="shared" ref="AM19:AM50" si="20">(AI19-CP19*(CS19+CT19)/1000)</f>
        <v>1.5165256514606946</v>
      </c>
      <c r="AN19">
        <f t="shared" ref="AN19:AN50" si="21">(-V19*44100)</f>
        <v>-91.887052843861994</v>
      </c>
      <c r="AO19">
        <f t="shared" ref="AO19:AO50" si="22">2*29.3*AC19*0.92*(CU19-AH19)</f>
        <v>17.235510338102756</v>
      </c>
      <c r="AP19">
        <f t="shared" ref="AP19:AP50" si="23">2*0.95*0.0000000567*(((CU19+$B$9)+273)^4-(AH19+273)^4)</f>
        <v>1.7471795225524289</v>
      </c>
      <c r="AQ19">
        <f t="shared" ref="AQ19:AQ50" si="24">AF19+AP19+AN19+AO19</f>
        <v>63.28838092823068</v>
      </c>
      <c r="AR19">
        <v>-3.7601052003748102E-2</v>
      </c>
      <c r="AS19">
        <v>4.2210474907280103E-2</v>
      </c>
      <c r="AT19">
        <v>3.21373684435058</v>
      </c>
      <c r="AU19">
        <v>0</v>
      </c>
      <c r="AV19">
        <v>0</v>
      </c>
      <c r="AW19">
        <f t="shared" ref="AW19:AW50" si="25">IF(AU19*$H$15&gt;=AY19,1,(AY19/(AY19-AU19*$H$15)))</f>
        <v>1</v>
      </c>
      <c r="AX19">
        <f t="shared" ref="AX19:AX50" si="26">(AW19-1)*100</f>
        <v>0</v>
      </c>
      <c r="AY19">
        <f t="shared" ref="AY19:AY50" si="27">MAX(0,($B$15+$C$15*CX19)/(1+$D$15*CX19)*CS19/(CU19+273)*$E$15)</f>
        <v>48052.817663596674</v>
      </c>
      <c r="AZ19">
        <v>0</v>
      </c>
      <c r="BA19">
        <v>0</v>
      </c>
      <c r="BB19">
        <v>0</v>
      </c>
      <c r="BC19">
        <f t="shared" ref="BC19:BC50" si="28">BB19-BA19</f>
        <v>0</v>
      </c>
      <c r="BD19" t="e">
        <f t="shared" ref="BD19:BD50" si="29">BC19/BB19</f>
        <v>#DIV/0!</v>
      </c>
      <c r="BE19">
        <v>-1</v>
      </c>
      <c r="BF19" t="s">
        <v>307</v>
      </c>
      <c r="BG19">
        <v>878.62049999999999</v>
      </c>
      <c r="BH19">
        <v>1267.75</v>
      </c>
      <c r="BI19">
        <f t="shared" ref="BI19:BI50" si="30">1-BG19/BH19</f>
        <v>0.30694498126602243</v>
      </c>
      <c r="BJ19">
        <v>0.5</v>
      </c>
      <c r="BK19">
        <f t="shared" ref="BK19:BK50" si="31">CG19</f>
        <v>841.18907942441615</v>
      </c>
      <c r="BL19">
        <f t="shared" ref="BL19:BL50" si="32">W19</f>
        <v>11.898687659266811</v>
      </c>
      <c r="BM19">
        <f t="shared" ref="BM19:BM50" si="33">BI19*BJ19*BK19</f>
        <v>129.09938311255505</v>
      </c>
      <c r="BN19">
        <f t="shared" ref="BN19:BN50" si="34">BS19/BH19</f>
        <v>1</v>
      </c>
      <c r="BO19">
        <f t="shared" ref="BO19:BO50" si="35">(BL19-BE19)/BK19</f>
        <v>1.5333874362815957E-2</v>
      </c>
      <c r="BP19">
        <f t="shared" ref="BP19:BP50" si="36">(BB19-BH19)/BH19</f>
        <v>-1</v>
      </c>
      <c r="BQ19" t="s">
        <v>308</v>
      </c>
      <c r="BR19">
        <v>0</v>
      </c>
      <c r="BS19">
        <f t="shared" ref="BS19:BS50" si="37">BH19-BR19</f>
        <v>1267.75</v>
      </c>
      <c r="BT19">
        <f t="shared" ref="BT19:BT50" si="38">(BH19-BG19)/(BH19-BR19)</f>
        <v>0.30694498126602249</v>
      </c>
      <c r="BU19" t="e">
        <f t="shared" ref="BU19:BU50" si="39">(BB19-BH19)/(BB19-BR19)</f>
        <v>#DIV/0!</v>
      </c>
      <c r="BV19">
        <f t="shared" ref="BV19:BV50" si="40">(BH19-BG19)/(BH19-BA19)</f>
        <v>0.30694498126602249</v>
      </c>
      <c r="BW19" t="e">
        <f t="shared" ref="BW19:BW50" si="41">(BB19-BH19)/(BB19-BA19)</f>
        <v>#DIV/0!</v>
      </c>
      <c r="BX19" t="s">
        <v>308</v>
      </c>
      <c r="BY19" t="s">
        <v>308</v>
      </c>
      <c r="BZ19" t="s">
        <v>308</v>
      </c>
      <c r="CA19" t="s">
        <v>308</v>
      </c>
      <c r="CB19" t="s">
        <v>308</v>
      </c>
      <c r="CC19" t="s">
        <v>308</v>
      </c>
      <c r="CD19" t="s">
        <v>308</v>
      </c>
      <c r="CE19" t="s">
        <v>308</v>
      </c>
      <c r="CF19">
        <f t="shared" ref="CF19:CF50" si="42">$B$13*CY19+$C$13*CZ19+$F$13*DA19</f>
        <v>999.99377419354801</v>
      </c>
      <c r="CG19">
        <f t="shared" ref="CG19:CG50" si="43">CF19*CH19</f>
        <v>841.18907942441615</v>
      </c>
      <c r="CH19">
        <f t="shared" ref="CH19:CH50" si="44">($B$13*$D$11+$C$13*$D$11+$F$13*((DN19+DF19)/MAX(DN19+DF19+DO19, 0.1)*$I$11+DO19/MAX(DN19+DF19+DO19, 0.1)*$J$11))/($B$13+$C$13+$F$13)</f>
        <v>0.84119431653741938</v>
      </c>
      <c r="CI19">
        <f t="shared" ref="CI19:CI50" si="45">($B$13*$K$11+$C$13*$K$11+$F$13*((DN19+DF19)/MAX(DN19+DF19+DO19, 0.1)*$P$11+DO19/MAX(DN19+DF19+DO19, 0.1)*$Q$11))/($B$13+$C$13+$F$13)</f>
        <v>0.1619050309172195</v>
      </c>
      <c r="CJ19">
        <v>6</v>
      </c>
      <c r="CK19">
        <v>0.5</v>
      </c>
      <c r="CL19" t="s">
        <v>309</v>
      </c>
      <c r="CM19">
        <v>1626360292.2032299</v>
      </c>
      <c r="CN19">
        <v>389.071129032258</v>
      </c>
      <c r="CO19">
        <v>399.96480645161301</v>
      </c>
      <c r="CP19">
        <v>20.885490322580601</v>
      </c>
      <c r="CQ19">
        <v>19.1368516129032</v>
      </c>
      <c r="CR19">
        <v>700.003774193548</v>
      </c>
      <c r="CS19">
        <v>90.685909677419403</v>
      </c>
      <c r="CT19">
        <v>0.1000114</v>
      </c>
      <c r="CU19">
        <v>26.342525806451601</v>
      </c>
      <c r="CV19">
        <v>26.191251612903201</v>
      </c>
      <c r="CW19">
        <v>999.9</v>
      </c>
      <c r="CX19">
        <v>9998.9916129032299</v>
      </c>
      <c r="CY19">
        <v>0</v>
      </c>
      <c r="CZ19">
        <v>0.21912699999999999</v>
      </c>
      <c r="DA19">
        <v>999.99377419354801</v>
      </c>
      <c r="DB19">
        <v>0.95998993548387102</v>
      </c>
      <c r="DC19">
        <v>4.00098612903226E-2</v>
      </c>
      <c r="DD19">
        <v>0</v>
      </c>
      <c r="DE19">
        <v>878.71119354838697</v>
      </c>
      <c r="DF19">
        <v>4.9997400000000001</v>
      </c>
      <c r="DG19">
        <v>13483.9258064516</v>
      </c>
      <c r="DH19">
        <v>9011.5303225806492</v>
      </c>
      <c r="DI19">
        <v>39.311999999999998</v>
      </c>
      <c r="DJ19">
        <v>41.625</v>
      </c>
      <c r="DK19">
        <v>40.870935483871001</v>
      </c>
      <c r="DL19">
        <v>41.536000000000001</v>
      </c>
      <c r="DM19">
        <v>41.811999999999998</v>
      </c>
      <c r="DN19">
        <v>955.18419354838704</v>
      </c>
      <c r="DO19">
        <v>39.810322580645099</v>
      </c>
      <c r="DP19">
        <v>0</v>
      </c>
      <c r="DQ19">
        <v>571</v>
      </c>
      <c r="DR19">
        <v>878.62049999999999</v>
      </c>
      <c r="DS19">
        <v>-20.6989059847395</v>
      </c>
      <c r="DT19">
        <v>661.083763026724</v>
      </c>
      <c r="DU19">
        <v>13483.9269230769</v>
      </c>
      <c r="DV19">
        <v>15</v>
      </c>
      <c r="DW19">
        <v>1626360320.2</v>
      </c>
      <c r="DX19" t="s">
        <v>310</v>
      </c>
      <c r="DY19">
        <v>2</v>
      </c>
      <c r="DZ19">
        <v>-0.47299999999999998</v>
      </c>
      <c r="EA19">
        <v>-9.8000000000000004E-2</v>
      </c>
      <c r="EB19">
        <v>400</v>
      </c>
      <c r="EC19">
        <v>19</v>
      </c>
      <c r="ED19">
        <v>0.39</v>
      </c>
      <c r="EE19">
        <v>7.0000000000000007E-2</v>
      </c>
      <c r="EF19">
        <v>-11.037118518518501</v>
      </c>
      <c r="EG19">
        <v>-0.57928382206232298</v>
      </c>
      <c r="EH19">
        <v>8.5899950575750103E-2</v>
      </c>
      <c r="EI19">
        <v>0</v>
      </c>
      <c r="EJ19">
        <v>880.61559999999997</v>
      </c>
      <c r="EK19">
        <v>-19.283479663405402</v>
      </c>
      <c r="EL19">
        <v>2.5120958792742401</v>
      </c>
      <c r="EM19">
        <v>0</v>
      </c>
      <c r="EN19">
        <v>1.78233055555556</v>
      </c>
      <c r="EO19">
        <v>-0.15233340545849899</v>
      </c>
      <c r="EP19">
        <v>2.1225067064996099E-2</v>
      </c>
      <c r="EQ19">
        <v>0</v>
      </c>
      <c r="ER19">
        <v>0</v>
      </c>
      <c r="ES19">
        <v>3</v>
      </c>
      <c r="ET19" t="s">
        <v>311</v>
      </c>
      <c r="EU19">
        <v>1.8839999999999999</v>
      </c>
      <c r="EV19">
        <v>1.88096</v>
      </c>
      <c r="EW19">
        <v>1.88293</v>
      </c>
      <c r="EX19">
        <v>1.8812599999999999</v>
      </c>
      <c r="EY19">
        <v>1.88269</v>
      </c>
      <c r="EZ19">
        <v>1.88202</v>
      </c>
      <c r="FA19">
        <v>1.8839900000000001</v>
      </c>
      <c r="FB19">
        <v>1.8812199999999999</v>
      </c>
      <c r="FC19" t="s">
        <v>312</v>
      </c>
      <c r="FD19" t="s">
        <v>19</v>
      </c>
      <c r="FE19" t="s">
        <v>19</v>
      </c>
      <c r="FF19" t="s">
        <v>19</v>
      </c>
      <c r="FG19" t="s">
        <v>313</v>
      </c>
      <c r="FH19" t="s">
        <v>314</v>
      </c>
      <c r="FI19" t="s">
        <v>315</v>
      </c>
      <c r="FJ19" t="s">
        <v>315</v>
      </c>
      <c r="FK19" t="s">
        <v>315</v>
      </c>
      <c r="FL19" t="s">
        <v>315</v>
      </c>
      <c r="FM19">
        <v>0</v>
      </c>
      <c r="FN19">
        <v>100</v>
      </c>
      <c r="FO19">
        <v>100</v>
      </c>
      <c r="FP19">
        <v>-0.47299999999999998</v>
      </c>
      <c r="FQ19">
        <v>-9.8000000000000004E-2</v>
      </c>
      <c r="FR19">
        <v>2</v>
      </c>
      <c r="FS19">
        <v>757.73400000000004</v>
      </c>
      <c r="FT19">
        <v>538.55700000000002</v>
      </c>
      <c r="FU19">
        <v>24.0014</v>
      </c>
      <c r="FV19">
        <v>30.139199999999999</v>
      </c>
      <c r="FW19">
        <v>30</v>
      </c>
      <c r="FX19">
        <v>30.0396</v>
      </c>
      <c r="FY19">
        <v>30.014199999999999</v>
      </c>
      <c r="FZ19">
        <v>25.131399999999999</v>
      </c>
      <c r="GA19">
        <v>42.942799999999998</v>
      </c>
      <c r="GB19">
        <v>0</v>
      </c>
      <c r="GC19">
        <v>24</v>
      </c>
      <c r="GD19">
        <v>400</v>
      </c>
      <c r="GE19">
        <v>19.1249</v>
      </c>
      <c r="GF19">
        <v>100.876</v>
      </c>
      <c r="GG19">
        <v>100.17100000000001</v>
      </c>
    </row>
    <row r="20" spans="1:189" x14ac:dyDescent="0.2">
      <c r="A20">
        <v>2</v>
      </c>
      <c r="B20">
        <v>1626360445.2</v>
      </c>
      <c r="C20">
        <v>145</v>
      </c>
      <c r="D20" t="s">
        <v>316</v>
      </c>
      <c r="E20" t="s">
        <v>317</v>
      </c>
      <c r="F20">
        <f t="shared" si="0"/>
        <v>5914</v>
      </c>
      <c r="G20">
        <f t="shared" si="1"/>
        <v>36.444331778426097</v>
      </c>
      <c r="H20">
        <f t="shared" si="2"/>
        <v>0</v>
      </c>
      <c r="I20" t="s">
        <v>302</v>
      </c>
      <c r="J20" t="s">
        <v>303</v>
      </c>
      <c r="K20" t="s">
        <v>304</v>
      </c>
      <c r="L20" t="s">
        <v>305</v>
      </c>
      <c r="M20" t="s">
        <v>19</v>
      </c>
      <c r="O20" t="s">
        <v>306</v>
      </c>
      <c r="U20">
        <v>1626360437.2</v>
      </c>
      <c r="V20">
        <f t="shared" si="3"/>
        <v>6.4582216429420755E-3</v>
      </c>
      <c r="W20">
        <f t="shared" si="4"/>
        <v>17.384635075363235</v>
      </c>
      <c r="X20">
        <f t="shared" si="5"/>
        <v>382.95635483871001</v>
      </c>
      <c r="Y20">
        <f t="shared" si="6"/>
        <v>311.76460052868708</v>
      </c>
      <c r="Z20">
        <f t="shared" si="7"/>
        <v>28.300898268279781</v>
      </c>
      <c r="AA20">
        <f t="shared" si="8"/>
        <v>34.763436326967863</v>
      </c>
      <c r="AB20">
        <f t="shared" si="9"/>
        <v>0.48931438743032696</v>
      </c>
      <c r="AC20">
        <f t="shared" si="10"/>
        <v>2.1136616017601328</v>
      </c>
      <c r="AD20">
        <f t="shared" si="11"/>
        <v>0.43401569308018834</v>
      </c>
      <c r="AE20">
        <f t="shared" si="12"/>
        <v>0.27570560973631475</v>
      </c>
      <c r="AF20">
        <f t="shared" si="13"/>
        <v>136.19404364858622</v>
      </c>
      <c r="AG20">
        <f t="shared" si="14"/>
        <v>24.930153349873532</v>
      </c>
      <c r="AH20">
        <f t="shared" si="15"/>
        <v>25.035</v>
      </c>
      <c r="AI20">
        <f t="shared" si="16"/>
        <v>3.1863185744944356</v>
      </c>
      <c r="AJ20">
        <f t="shared" si="17"/>
        <v>55.139596207153772</v>
      </c>
      <c r="AK20">
        <f t="shared" si="18"/>
        <v>1.8731932169586172</v>
      </c>
      <c r="AL20">
        <f t="shared" si="19"/>
        <v>3.3971834141135591</v>
      </c>
      <c r="AM20">
        <f t="shared" si="20"/>
        <v>1.3131253575358184</v>
      </c>
      <c r="AN20">
        <f t="shared" si="21"/>
        <v>-284.80757445374553</v>
      </c>
      <c r="AO20">
        <f t="shared" si="22"/>
        <v>123.00831325042672</v>
      </c>
      <c r="AP20">
        <f t="shared" si="23"/>
        <v>12.381430245132169</v>
      </c>
      <c r="AQ20">
        <f t="shared" si="24"/>
        <v>-13.223787309600411</v>
      </c>
      <c r="AR20">
        <v>-3.7608713231155201E-2</v>
      </c>
      <c r="AS20">
        <v>4.2219075306205098E-2</v>
      </c>
      <c r="AT20">
        <v>3.2142608262444901</v>
      </c>
      <c r="AU20">
        <v>0</v>
      </c>
      <c r="AV20">
        <v>0</v>
      </c>
      <c r="AW20">
        <f t="shared" si="25"/>
        <v>1</v>
      </c>
      <c r="AX20">
        <f t="shared" si="26"/>
        <v>0</v>
      </c>
      <c r="AY20">
        <f t="shared" si="27"/>
        <v>48098.649193297759</v>
      </c>
      <c r="AZ20">
        <v>0</v>
      </c>
      <c r="BA20">
        <v>0</v>
      </c>
      <c r="BB20">
        <v>0</v>
      </c>
      <c r="BC20">
        <f t="shared" si="28"/>
        <v>0</v>
      </c>
      <c r="BD20" t="e">
        <f t="shared" si="29"/>
        <v>#DIV/0!</v>
      </c>
      <c r="BE20">
        <v>-1</v>
      </c>
      <c r="BF20" t="s">
        <v>318</v>
      </c>
      <c r="BG20">
        <v>810.1585</v>
      </c>
      <c r="BH20">
        <v>1195.9100000000001</v>
      </c>
      <c r="BI20">
        <f t="shared" si="30"/>
        <v>0.32255897182898385</v>
      </c>
      <c r="BJ20">
        <v>0.5</v>
      </c>
      <c r="BK20">
        <f t="shared" si="31"/>
        <v>841.20007203890145</v>
      </c>
      <c r="BL20">
        <f t="shared" si="32"/>
        <v>17.384635075363235</v>
      </c>
      <c r="BM20">
        <f t="shared" si="33"/>
        <v>135.66831516966761</v>
      </c>
      <c r="BN20">
        <f t="shared" si="34"/>
        <v>1</v>
      </c>
      <c r="BO20">
        <f t="shared" si="35"/>
        <v>2.185524667253361E-2</v>
      </c>
      <c r="BP20">
        <f t="shared" si="36"/>
        <v>-1</v>
      </c>
      <c r="BQ20" t="s">
        <v>308</v>
      </c>
      <c r="BR20">
        <v>0</v>
      </c>
      <c r="BS20">
        <f t="shared" si="37"/>
        <v>1195.9100000000001</v>
      </c>
      <c r="BT20">
        <f t="shared" si="38"/>
        <v>0.32255897182898385</v>
      </c>
      <c r="BU20" t="e">
        <f t="shared" si="39"/>
        <v>#DIV/0!</v>
      </c>
      <c r="BV20">
        <f t="shared" si="40"/>
        <v>0.32255897182898385</v>
      </c>
      <c r="BW20" t="e">
        <f t="shared" si="41"/>
        <v>#DIV/0!</v>
      </c>
      <c r="BX20" t="s">
        <v>308</v>
      </c>
      <c r="BY20" t="s">
        <v>308</v>
      </c>
      <c r="BZ20" t="s">
        <v>308</v>
      </c>
      <c r="CA20" t="s">
        <v>308</v>
      </c>
      <c r="CB20" t="s">
        <v>308</v>
      </c>
      <c r="CC20" t="s">
        <v>308</v>
      </c>
      <c r="CD20" t="s">
        <v>308</v>
      </c>
      <c r="CE20" t="s">
        <v>308</v>
      </c>
      <c r="CF20">
        <f t="shared" si="42"/>
        <v>1000.00719354839</v>
      </c>
      <c r="CG20">
        <f t="shared" si="43"/>
        <v>841.20007203890145</v>
      </c>
      <c r="CH20">
        <f t="shared" si="44"/>
        <v>0.84119402086900696</v>
      </c>
      <c r="CI20">
        <f t="shared" si="45"/>
        <v>0.1619044602771835</v>
      </c>
      <c r="CJ20">
        <v>6</v>
      </c>
      <c r="CK20">
        <v>0.5</v>
      </c>
      <c r="CL20" t="s">
        <v>309</v>
      </c>
      <c r="CM20">
        <v>1626360437.2</v>
      </c>
      <c r="CN20">
        <v>382.95635483871001</v>
      </c>
      <c r="CO20">
        <v>399.977483870968</v>
      </c>
      <c r="CP20">
        <v>20.635222580645198</v>
      </c>
      <c r="CQ20">
        <v>15.213796774193501</v>
      </c>
      <c r="CR20">
        <v>699.99535483871</v>
      </c>
      <c r="CS20">
        <v>90.676590322580594</v>
      </c>
      <c r="CT20">
        <v>9.9906496774193596E-2</v>
      </c>
      <c r="CU20">
        <v>26.114477419354799</v>
      </c>
      <c r="CV20">
        <v>25.035</v>
      </c>
      <c r="CW20">
        <v>999.9</v>
      </c>
      <c r="CX20">
        <v>10002.056774193499</v>
      </c>
      <c r="CY20">
        <v>0</v>
      </c>
      <c r="CZ20">
        <v>0.21912699999999999</v>
      </c>
      <c r="DA20">
        <v>1000.00719354839</v>
      </c>
      <c r="DB20">
        <v>0.96000041935483904</v>
      </c>
      <c r="DC20">
        <v>3.9999851612903203E-2</v>
      </c>
      <c r="DD20">
        <v>0</v>
      </c>
      <c r="DE20">
        <v>810.66612903225803</v>
      </c>
      <c r="DF20">
        <v>4.9997400000000001</v>
      </c>
      <c r="DG20">
        <v>12606.841935483901</v>
      </c>
      <c r="DH20">
        <v>9011.6838709677395</v>
      </c>
      <c r="DI20">
        <v>39.548000000000002</v>
      </c>
      <c r="DJ20">
        <v>41.808</v>
      </c>
      <c r="DK20">
        <v>40.875</v>
      </c>
      <c r="DL20">
        <v>41.981709677419403</v>
      </c>
      <c r="DM20">
        <v>42.043999999999997</v>
      </c>
      <c r="DN20">
        <v>955.20612903225799</v>
      </c>
      <c r="DO20">
        <v>39.800967741935501</v>
      </c>
      <c r="DP20">
        <v>0</v>
      </c>
      <c r="DQ20">
        <v>144.09999990463299</v>
      </c>
      <c r="DR20">
        <v>810.1585</v>
      </c>
      <c r="DS20">
        <v>-123.738700952329</v>
      </c>
      <c r="DT20">
        <v>-1283.8324802769</v>
      </c>
      <c r="DU20">
        <v>12599.75</v>
      </c>
      <c r="DV20">
        <v>15</v>
      </c>
      <c r="DW20">
        <v>1626360320.2</v>
      </c>
      <c r="DX20" t="s">
        <v>310</v>
      </c>
      <c r="DY20">
        <v>2</v>
      </c>
      <c r="DZ20">
        <v>-0.47299999999999998</v>
      </c>
      <c r="EA20">
        <v>-9.8000000000000004E-2</v>
      </c>
      <c r="EB20">
        <v>400</v>
      </c>
      <c r="EC20">
        <v>19</v>
      </c>
      <c r="ED20">
        <v>0.39</v>
      </c>
      <c r="EE20">
        <v>7.0000000000000007E-2</v>
      </c>
      <c r="EF20">
        <v>-17.001987037037001</v>
      </c>
      <c r="EG20">
        <v>-0.165465523156095</v>
      </c>
      <c r="EH20">
        <v>4.05504900015893E-2</v>
      </c>
      <c r="EI20">
        <v>1</v>
      </c>
      <c r="EJ20">
        <v>824.85386666666602</v>
      </c>
      <c r="EK20">
        <v>-139.96979694874599</v>
      </c>
      <c r="EL20">
        <v>18.221984743222201</v>
      </c>
      <c r="EM20">
        <v>0</v>
      </c>
      <c r="EN20">
        <v>5.4451411111111101</v>
      </c>
      <c r="EO20">
        <v>-0.205112407089766</v>
      </c>
      <c r="EP20">
        <v>2.8515196901318901E-2</v>
      </c>
      <c r="EQ20">
        <v>0</v>
      </c>
      <c r="ER20">
        <v>1</v>
      </c>
      <c r="ES20">
        <v>3</v>
      </c>
      <c r="ET20" t="s">
        <v>319</v>
      </c>
      <c r="EU20">
        <v>1.8839999999999999</v>
      </c>
      <c r="EV20">
        <v>1.88097</v>
      </c>
      <c r="EW20">
        <v>1.88293</v>
      </c>
      <c r="EX20">
        <v>1.88127</v>
      </c>
      <c r="EY20">
        <v>1.8826700000000001</v>
      </c>
      <c r="EZ20">
        <v>1.88202</v>
      </c>
      <c r="FA20">
        <v>1.8839300000000001</v>
      </c>
      <c r="FB20">
        <v>1.8812199999999999</v>
      </c>
      <c r="FC20" t="s">
        <v>312</v>
      </c>
      <c r="FD20" t="s">
        <v>19</v>
      </c>
      <c r="FE20" t="s">
        <v>19</v>
      </c>
      <c r="FF20" t="s">
        <v>19</v>
      </c>
      <c r="FG20" t="s">
        <v>313</v>
      </c>
      <c r="FH20" t="s">
        <v>314</v>
      </c>
      <c r="FI20" t="s">
        <v>315</v>
      </c>
      <c r="FJ20" t="s">
        <v>315</v>
      </c>
      <c r="FK20" t="s">
        <v>315</v>
      </c>
      <c r="FL20" t="s">
        <v>315</v>
      </c>
      <c r="FM20">
        <v>0</v>
      </c>
      <c r="FN20">
        <v>100</v>
      </c>
      <c r="FO20">
        <v>100</v>
      </c>
      <c r="FP20">
        <v>-0.47299999999999998</v>
      </c>
      <c r="FQ20">
        <v>-9.8000000000000004E-2</v>
      </c>
      <c r="FR20">
        <v>2</v>
      </c>
      <c r="FS20">
        <v>767.279</v>
      </c>
      <c r="FT20">
        <v>531.68700000000001</v>
      </c>
      <c r="FU20">
        <v>23.999500000000001</v>
      </c>
      <c r="FV20">
        <v>30.127800000000001</v>
      </c>
      <c r="FW20">
        <v>30.0001</v>
      </c>
      <c r="FX20">
        <v>30.034400000000002</v>
      </c>
      <c r="FY20">
        <v>30.011600000000001</v>
      </c>
      <c r="FZ20">
        <v>25.085999999999999</v>
      </c>
      <c r="GA20">
        <v>54.206099999999999</v>
      </c>
      <c r="GB20">
        <v>0</v>
      </c>
      <c r="GC20">
        <v>24</v>
      </c>
      <c r="GD20">
        <v>400</v>
      </c>
      <c r="GE20">
        <v>15.2</v>
      </c>
      <c r="GF20">
        <v>100.893</v>
      </c>
      <c r="GG20">
        <v>100.18899999999999</v>
      </c>
    </row>
    <row r="21" spans="1:189" x14ac:dyDescent="0.2">
      <c r="A21">
        <v>3</v>
      </c>
      <c r="B21">
        <v>1626360495.7</v>
      </c>
      <c r="C21">
        <v>195.5</v>
      </c>
      <c r="D21" t="s">
        <v>320</v>
      </c>
      <c r="E21" t="s">
        <v>321</v>
      </c>
      <c r="F21">
        <f t="shared" si="0"/>
        <v>5914</v>
      </c>
      <c r="G21">
        <f t="shared" si="1"/>
        <v>36.441616136092861</v>
      </c>
      <c r="H21">
        <f t="shared" si="2"/>
        <v>0</v>
      </c>
      <c r="I21" t="s">
        <v>302</v>
      </c>
      <c r="J21" t="s">
        <v>303</v>
      </c>
      <c r="K21" t="s">
        <v>304</v>
      </c>
      <c r="L21" t="s">
        <v>305</v>
      </c>
      <c r="M21" t="s">
        <v>19</v>
      </c>
      <c r="O21" t="s">
        <v>306</v>
      </c>
      <c r="U21">
        <v>1626360487.7</v>
      </c>
      <c r="V21">
        <f t="shared" si="3"/>
        <v>6.312868147396654E-3</v>
      </c>
      <c r="W21">
        <f t="shared" si="4"/>
        <v>17.607507325983008</v>
      </c>
      <c r="X21">
        <f t="shared" si="5"/>
        <v>382.84496774193502</v>
      </c>
      <c r="Y21">
        <f t="shared" si="6"/>
        <v>308.49857128550985</v>
      </c>
      <c r="Z21">
        <f t="shared" si="7"/>
        <v>28.004266600584657</v>
      </c>
      <c r="AA21">
        <f t="shared" si="8"/>
        <v>34.7531351560621</v>
      </c>
      <c r="AB21">
        <f t="shared" si="9"/>
        <v>0.47066214514271298</v>
      </c>
      <c r="AC21">
        <f t="shared" si="10"/>
        <v>2.113179872023343</v>
      </c>
      <c r="AD21">
        <f t="shared" si="11"/>
        <v>0.41925231111996869</v>
      </c>
      <c r="AE21">
        <f t="shared" si="12"/>
        <v>0.26618220347504334</v>
      </c>
      <c r="AF21">
        <f t="shared" si="13"/>
        <v>136.19262918268768</v>
      </c>
      <c r="AG21">
        <f t="shared" si="14"/>
        <v>25.001492517361491</v>
      </c>
      <c r="AH21">
        <f t="shared" si="15"/>
        <v>25.0859806451613</v>
      </c>
      <c r="AI21">
        <f t="shared" si="16"/>
        <v>3.1960134496817845</v>
      </c>
      <c r="AJ21">
        <f t="shared" si="17"/>
        <v>54.898994707880611</v>
      </c>
      <c r="AK21">
        <f t="shared" si="18"/>
        <v>1.867279030645816</v>
      </c>
      <c r="AL21">
        <f t="shared" si="19"/>
        <v>3.4012991323095627</v>
      </c>
      <c r="AM21">
        <f t="shared" si="20"/>
        <v>1.3287344190359685</v>
      </c>
      <c r="AN21">
        <f t="shared" si="21"/>
        <v>-278.39748530019244</v>
      </c>
      <c r="AO21">
        <f t="shared" si="22"/>
        <v>119.50554265327442</v>
      </c>
      <c r="AP21">
        <f t="shared" si="23"/>
        <v>12.035918017580411</v>
      </c>
      <c r="AQ21">
        <f t="shared" si="24"/>
        <v>-10.663395446649943</v>
      </c>
      <c r="AR21">
        <v>-3.7596402475781603E-2</v>
      </c>
      <c r="AS21">
        <v>4.2205255404816802E-2</v>
      </c>
      <c r="AT21">
        <v>3.2134188287225798</v>
      </c>
      <c r="AU21">
        <v>0</v>
      </c>
      <c r="AV21">
        <v>0</v>
      </c>
      <c r="AW21">
        <f t="shared" si="25"/>
        <v>1</v>
      </c>
      <c r="AX21">
        <f t="shared" si="26"/>
        <v>0</v>
      </c>
      <c r="AY21">
        <f t="shared" si="27"/>
        <v>48080.244217655498</v>
      </c>
      <c r="AZ21">
        <v>0</v>
      </c>
      <c r="BA21">
        <v>0</v>
      </c>
      <c r="BB21">
        <v>0</v>
      </c>
      <c r="BC21">
        <f t="shared" si="28"/>
        <v>0</v>
      </c>
      <c r="BD21" t="e">
        <f t="shared" si="29"/>
        <v>#DIV/0!</v>
      </c>
      <c r="BE21">
        <v>-1</v>
      </c>
      <c r="BF21" t="s">
        <v>322</v>
      </c>
      <c r="BG21">
        <v>735.63115384615401</v>
      </c>
      <c r="BH21">
        <v>1116.76</v>
      </c>
      <c r="BI21">
        <f t="shared" si="30"/>
        <v>0.34128088949626234</v>
      </c>
      <c r="BJ21">
        <v>0.5</v>
      </c>
      <c r="BK21">
        <f t="shared" si="31"/>
        <v>841.19205014225122</v>
      </c>
      <c r="BL21">
        <f t="shared" si="32"/>
        <v>17.607507325983008</v>
      </c>
      <c r="BM21">
        <f t="shared" si="33"/>
        <v>143.541385554866</v>
      </c>
      <c r="BN21">
        <f t="shared" si="34"/>
        <v>1</v>
      </c>
      <c r="BO21">
        <f t="shared" si="35"/>
        <v>2.2120403209750204E-2</v>
      </c>
      <c r="BP21">
        <f t="shared" si="36"/>
        <v>-1</v>
      </c>
      <c r="BQ21" t="s">
        <v>308</v>
      </c>
      <c r="BR21">
        <v>0</v>
      </c>
      <c r="BS21">
        <f t="shared" si="37"/>
        <v>1116.76</v>
      </c>
      <c r="BT21">
        <f t="shared" si="38"/>
        <v>0.3412808894962624</v>
      </c>
      <c r="BU21" t="e">
        <f t="shared" si="39"/>
        <v>#DIV/0!</v>
      </c>
      <c r="BV21">
        <f t="shared" si="40"/>
        <v>0.3412808894962624</v>
      </c>
      <c r="BW21" t="e">
        <f t="shared" si="41"/>
        <v>#DIV/0!</v>
      </c>
      <c r="BX21" t="s">
        <v>308</v>
      </c>
      <c r="BY21" t="s">
        <v>308</v>
      </c>
      <c r="BZ21" t="s">
        <v>308</v>
      </c>
      <c r="CA21" t="s">
        <v>308</v>
      </c>
      <c r="CB21" t="s">
        <v>308</v>
      </c>
      <c r="CC21" t="s">
        <v>308</v>
      </c>
      <c r="CD21" t="s">
        <v>308</v>
      </c>
      <c r="CE21" t="s">
        <v>308</v>
      </c>
      <c r="CF21">
        <f t="shared" si="42"/>
        <v>999.99774193548399</v>
      </c>
      <c r="CG21">
        <f t="shared" si="43"/>
        <v>841.19205014225122</v>
      </c>
      <c r="CH21">
        <f t="shared" si="44"/>
        <v>0.84119394961245997</v>
      </c>
      <c r="CI21">
        <f t="shared" si="45"/>
        <v>0.16190432275204764</v>
      </c>
      <c r="CJ21">
        <v>6</v>
      </c>
      <c r="CK21">
        <v>0.5</v>
      </c>
      <c r="CL21" t="s">
        <v>309</v>
      </c>
      <c r="CM21">
        <v>1626360487.7</v>
      </c>
      <c r="CN21">
        <v>382.84496774193502</v>
      </c>
      <c r="CO21">
        <v>400.00903225806502</v>
      </c>
      <c r="CP21">
        <v>20.5701838709677</v>
      </c>
      <c r="CQ21">
        <v>15.270358064516101</v>
      </c>
      <c r="CR21">
        <v>699.98654838709695</v>
      </c>
      <c r="CS21">
        <v>90.6760387096774</v>
      </c>
      <c r="CT21">
        <v>9.9962241935483906E-2</v>
      </c>
      <c r="CU21">
        <v>26.134958064516098</v>
      </c>
      <c r="CV21">
        <v>25.0859806451613</v>
      </c>
      <c r="CW21">
        <v>999.9</v>
      </c>
      <c r="CX21">
        <v>9998.8435483870999</v>
      </c>
      <c r="CY21">
        <v>0</v>
      </c>
      <c r="CZ21">
        <v>0.21912699999999999</v>
      </c>
      <c r="DA21">
        <v>999.99774193548399</v>
      </c>
      <c r="DB21">
        <v>0.96000445161290304</v>
      </c>
      <c r="DC21">
        <v>3.9995867741935497E-2</v>
      </c>
      <c r="DD21">
        <v>0</v>
      </c>
      <c r="DE21">
        <v>736.08799999999997</v>
      </c>
      <c r="DF21">
        <v>4.9997400000000001</v>
      </c>
      <c r="DG21">
        <v>11818.6225806452</v>
      </c>
      <c r="DH21">
        <v>9011.6151612903195</v>
      </c>
      <c r="DI21">
        <v>39.8241935483871</v>
      </c>
      <c r="DJ21">
        <v>41.923000000000002</v>
      </c>
      <c r="DK21">
        <v>41.070129032258002</v>
      </c>
      <c r="DL21">
        <v>42.168999999999997</v>
      </c>
      <c r="DM21">
        <v>42.286000000000001</v>
      </c>
      <c r="DN21">
        <v>955.20354838709704</v>
      </c>
      <c r="DO21">
        <v>39.798387096774199</v>
      </c>
      <c r="DP21">
        <v>0</v>
      </c>
      <c r="DQ21">
        <v>49.899999856948902</v>
      </c>
      <c r="DR21">
        <v>735.63115384615401</v>
      </c>
      <c r="DS21">
        <v>-48.296888892196797</v>
      </c>
      <c r="DT21">
        <v>162.71111480214</v>
      </c>
      <c r="DU21">
        <v>11817.919230769199</v>
      </c>
      <c r="DV21">
        <v>15</v>
      </c>
      <c r="DW21">
        <v>1626360320.2</v>
      </c>
      <c r="DX21" t="s">
        <v>310</v>
      </c>
      <c r="DY21">
        <v>2</v>
      </c>
      <c r="DZ21">
        <v>-0.47299999999999998</v>
      </c>
      <c r="EA21">
        <v>-9.8000000000000004E-2</v>
      </c>
      <c r="EB21">
        <v>400</v>
      </c>
      <c r="EC21">
        <v>19</v>
      </c>
      <c r="ED21">
        <v>0.39</v>
      </c>
      <c r="EE21">
        <v>7.0000000000000007E-2</v>
      </c>
      <c r="EF21">
        <v>-17.164031481481501</v>
      </c>
      <c r="EG21">
        <v>2.41052029733701E-4</v>
      </c>
      <c r="EH21">
        <v>4.9220440740551097E-2</v>
      </c>
      <c r="EI21">
        <v>1</v>
      </c>
      <c r="EJ21">
        <v>741.41286666666701</v>
      </c>
      <c r="EK21">
        <v>-54.875195530726302</v>
      </c>
      <c r="EL21">
        <v>7.1523770643829403</v>
      </c>
      <c r="EM21">
        <v>0</v>
      </c>
      <c r="EN21">
        <v>5.3193601851851797</v>
      </c>
      <c r="EO21">
        <v>-0.240155014293884</v>
      </c>
      <c r="EP21">
        <v>4.3648292932159799E-2</v>
      </c>
      <c r="EQ21">
        <v>0</v>
      </c>
      <c r="ER21">
        <v>1</v>
      </c>
      <c r="ES21">
        <v>3</v>
      </c>
      <c r="ET21" t="s">
        <v>319</v>
      </c>
      <c r="EU21">
        <v>1.8839999999999999</v>
      </c>
      <c r="EV21">
        <v>1.8810100000000001</v>
      </c>
      <c r="EW21">
        <v>1.88293</v>
      </c>
      <c r="EX21">
        <v>1.8812599999999999</v>
      </c>
      <c r="EY21">
        <v>1.88269</v>
      </c>
      <c r="EZ21">
        <v>1.88202</v>
      </c>
      <c r="FA21">
        <v>1.88398</v>
      </c>
      <c r="FB21">
        <v>1.8811500000000001</v>
      </c>
      <c r="FC21" t="s">
        <v>312</v>
      </c>
      <c r="FD21" t="s">
        <v>19</v>
      </c>
      <c r="FE21" t="s">
        <v>19</v>
      </c>
      <c r="FF21" t="s">
        <v>19</v>
      </c>
      <c r="FG21" t="s">
        <v>313</v>
      </c>
      <c r="FH21" t="s">
        <v>314</v>
      </c>
      <c r="FI21" t="s">
        <v>315</v>
      </c>
      <c r="FJ21" t="s">
        <v>315</v>
      </c>
      <c r="FK21" t="s">
        <v>315</v>
      </c>
      <c r="FL21" t="s">
        <v>315</v>
      </c>
      <c r="FM21">
        <v>0</v>
      </c>
      <c r="FN21">
        <v>100</v>
      </c>
      <c r="FO21">
        <v>100</v>
      </c>
      <c r="FP21">
        <v>-0.47299999999999998</v>
      </c>
      <c r="FQ21">
        <v>-9.8000000000000004E-2</v>
      </c>
      <c r="FR21">
        <v>2</v>
      </c>
      <c r="FS21">
        <v>767.53</v>
      </c>
      <c r="FT21">
        <v>530.39499999999998</v>
      </c>
      <c r="FU21">
        <v>24.000599999999999</v>
      </c>
      <c r="FV21">
        <v>30.146999999999998</v>
      </c>
      <c r="FW21">
        <v>30.000399999999999</v>
      </c>
      <c r="FX21">
        <v>30.0487</v>
      </c>
      <c r="FY21">
        <v>30.0276</v>
      </c>
      <c r="FZ21">
        <v>25.085799999999999</v>
      </c>
      <c r="GA21">
        <v>53.895299999999999</v>
      </c>
      <c r="GB21">
        <v>0</v>
      </c>
      <c r="GC21">
        <v>24</v>
      </c>
      <c r="GD21">
        <v>400</v>
      </c>
      <c r="GE21">
        <v>15.294600000000001</v>
      </c>
      <c r="GF21">
        <v>100.89</v>
      </c>
      <c r="GG21">
        <v>100.185</v>
      </c>
    </row>
    <row r="22" spans="1:189" x14ac:dyDescent="0.2">
      <c r="A22">
        <v>4</v>
      </c>
      <c r="B22">
        <v>1626360550.7</v>
      </c>
      <c r="C22">
        <v>250.5</v>
      </c>
      <c r="D22" t="s">
        <v>323</v>
      </c>
      <c r="E22" t="s">
        <v>324</v>
      </c>
      <c r="F22">
        <f t="shared" si="0"/>
        <v>5914</v>
      </c>
      <c r="G22">
        <f t="shared" si="1"/>
        <v>36.412502761218938</v>
      </c>
      <c r="H22">
        <f t="shared" si="2"/>
        <v>0</v>
      </c>
      <c r="I22" t="s">
        <v>302</v>
      </c>
      <c r="J22" t="s">
        <v>303</v>
      </c>
      <c r="K22" t="s">
        <v>304</v>
      </c>
      <c r="L22" t="s">
        <v>305</v>
      </c>
      <c r="M22" t="s">
        <v>19</v>
      </c>
      <c r="O22" t="s">
        <v>306</v>
      </c>
      <c r="U22">
        <v>1626360542.7</v>
      </c>
      <c r="V22">
        <f t="shared" si="3"/>
        <v>1.297438218759034E-3</v>
      </c>
      <c r="W22">
        <f t="shared" si="4"/>
        <v>11.609567257134678</v>
      </c>
      <c r="X22">
        <f t="shared" si="5"/>
        <v>388.93596774193497</v>
      </c>
      <c r="Y22">
        <f t="shared" si="6"/>
        <v>39.910287786045302</v>
      </c>
      <c r="Z22">
        <f t="shared" si="7"/>
        <v>3.6227978915599133</v>
      </c>
      <c r="AA22">
        <f t="shared" si="8"/>
        <v>35.305092547590405</v>
      </c>
      <c r="AB22">
        <f t="shared" si="9"/>
        <v>5.5171957113734807E-2</v>
      </c>
      <c r="AC22">
        <f t="shared" si="10"/>
        <v>2.1131261247727942</v>
      </c>
      <c r="AD22">
        <f t="shared" si="11"/>
        <v>5.4384016867282482E-2</v>
      </c>
      <c r="AE22">
        <f t="shared" si="12"/>
        <v>3.4059866367379968E-2</v>
      </c>
      <c r="AF22">
        <f t="shared" si="13"/>
        <v>136.19216418579495</v>
      </c>
      <c r="AG22">
        <f t="shared" si="14"/>
        <v>26.995695842670312</v>
      </c>
      <c r="AH22">
        <f t="shared" si="15"/>
        <v>28.072309677419401</v>
      </c>
      <c r="AI22">
        <f t="shared" si="16"/>
        <v>3.8108659153081557</v>
      </c>
      <c r="AJ22">
        <f t="shared" si="17"/>
        <v>49.625992197544448</v>
      </c>
      <c r="AK22">
        <f t="shared" si="18"/>
        <v>1.7111531614965358</v>
      </c>
      <c r="AL22">
        <f t="shared" si="19"/>
        <v>3.4480986388846562</v>
      </c>
      <c r="AM22">
        <f t="shared" si="20"/>
        <v>2.0997127538116196</v>
      </c>
      <c r="AN22">
        <f t="shared" si="21"/>
        <v>-57.2170254472734</v>
      </c>
      <c r="AO22">
        <f t="shared" si="22"/>
        <v>-194.34981926813725</v>
      </c>
      <c r="AP22">
        <f t="shared" si="23"/>
        <v>-19.89249925615951</v>
      </c>
      <c r="AQ22">
        <f t="shared" si="24"/>
        <v>-135.26717978577523</v>
      </c>
      <c r="AR22">
        <v>-3.7595029080992701E-2</v>
      </c>
      <c r="AS22">
        <v>4.2203713648850297E-2</v>
      </c>
      <c r="AT22">
        <v>3.2133248897954299</v>
      </c>
      <c r="AU22">
        <v>0</v>
      </c>
      <c r="AV22">
        <v>0</v>
      </c>
      <c r="AW22">
        <f t="shared" si="25"/>
        <v>1</v>
      </c>
      <c r="AX22">
        <f t="shared" si="26"/>
        <v>0</v>
      </c>
      <c r="AY22">
        <f t="shared" si="27"/>
        <v>48041.348770265737</v>
      </c>
      <c r="AZ22">
        <v>0</v>
      </c>
      <c r="BA22">
        <v>0</v>
      </c>
      <c r="BB22">
        <v>0</v>
      </c>
      <c r="BC22">
        <f t="shared" si="28"/>
        <v>0</v>
      </c>
      <c r="BD22" t="e">
        <f t="shared" si="29"/>
        <v>#DIV/0!</v>
      </c>
      <c r="BE22">
        <v>-1</v>
      </c>
      <c r="BF22" t="s">
        <v>325</v>
      </c>
      <c r="BG22">
        <v>861.06626923076897</v>
      </c>
      <c r="BH22">
        <v>1232.54</v>
      </c>
      <c r="BI22">
        <f t="shared" si="30"/>
        <v>0.30138878313826001</v>
      </c>
      <c r="BJ22">
        <v>0.5</v>
      </c>
      <c r="BK22">
        <f t="shared" si="31"/>
        <v>841.18828590506575</v>
      </c>
      <c r="BL22">
        <f t="shared" si="32"/>
        <v>11.609567257134678</v>
      </c>
      <c r="BM22">
        <f t="shared" si="33"/>
        <v>126.76235693954327</v>
      </c>
      <c r="BN22">
        <f t="shared" si="34"/>
        <v>1</v>
      </c>
      <c r="BO22">
        <f t="shared" si="35"/>
        <v>1.4990184086512303E-2</v>
      </c>
      <c r="BP22">
        <f t="shared" si="36"/>
        <v>-1</v>
      </c>
      <c r="BQ22" t="s">
        <v>308</v>
      </c>
      <c r="BR22">
        <v>0</v>
      </c>
      <c r="BS22">
        <f t="shared" si="37"/>
        <v>1232.54</v>
      </c>
      <c r="BT22">
        <f t="shared" si="38"/>
        <v>0.30138878313826001</v>
      </c>
      <c r="BU22" t="e">
        <f t="shared" si="39"/>
        <v>#DIV/0!</v>
      </c>
      <c r="BV22">
        <f t="shared" si="40"/>
        <v>0.30138878313826001</v>
      </c>
      <c r="BW22" t="e">
        <f t="shared" si="41"/>
        <v>#DIV/0!</v>
      </c>
      <c r="BX22" t="s">
        <v>308</v>
      </c>
      <c r="BY22" t="s">
        <v>308</v>
      </c>
      <c r="BZ22" t="s">
        <v>308</v>
      </c>
      <c r="CA22" t="s">
        <v>308</v>
      </c>
      <c r="CB22" t="s">
        <v>308</v>
      </c>
      <c r="CC22" t="s">
        <v>308</v>
      </c>
      <c r="CD22" t="s">
        <v>308</v>
      </c>
      <c r="CE22" t="s">
        <v>308</v>
      </c>
      <c r="CF22">
        <f t="shared" si="42"/>
        <v>999.99316129032297</v>
      </c>
      <c r="CG22">
        <f t="shared" si="43"/>
        <v>841.18828590506575</v>
      </c>
      <c r="CH22">
        <f t="shared" si="44"/>
        <v>0.84119403858687769</v>
      </c>
      <c r="CI22">
        <f t="shared" si="45"/>
        <v>0.16190449447267413</v>
      </c>
      <c r="CJ22">
        <v>6</v>
      </c>
      <c r="CK22">
        <v>0.5</v>
      </c>
      <c r="CL22" t="s">
        <v>309</v>
      </c>
      <c r="CM22">
        <v>1626360542.7</v>
      </c>
      <c r="CN22">
        <v>388.93596774193497</v>
      </c>
      <c r="CO22">
        <v>399.31903225806502</v>
      </c>
      <c r="CP22">
        <v>18.850793548387099</v>
      </c>
      <c r="CQ22">
        <v>17.759722580645199</v>
      </c>
      <c r="CR22">
        <v>700.035387096774</v>
      </c>
      <c r="CS22">
        <v>90.6736419354839</v>
      </c>
      <c r="CT22">
        <v>9.9892722580645202E-2</v>
      </c>
      <c r="CU22">
        <v>26.366332258064499</v>
      </c>
      <c r="CV22">
        <v>28.072309677419401</v>
      </c>
      <c r="CW22">
        <v>999.9</v>
      </c>
      <c r="CX22">
        <v>9998.7425806451593</v>
      </c>
      <c r="CY22">
        <v>0</v>
      </c>
      <c r="CZ22">
        <v>0.21912699999999999</v>
      </c>
      <c r="DA22">
        <v>999.99316129032297</v>
      </c>
      <c r="DB22">
        <v>0.95999870967741896</v>
      </c>
      <c r="DC22">
        <v>4.00011741935484E-2</v>
      </c>
      <c r="DD22">
        <v>0</v>
      </c>
      <c r="DE22">
        <v>861.51416129032202</v>
      </c>
      <c r="DF22">
        <v>4.9997400000000001</v>
      </c>
      <c r="DG22">
        <v>13968.254838709699</v>
      </c>
      <c r="DH22">
        <v>9011.5609677419397</v>
      </c>
      <c r="DI22">
        <v>40</v>
      </c>
      <c r="DJ22">
        <v>42.061999999999998</v>
      </c>
      <c r="DK22">
        <v>41.346548387096803</v>
      </c>
      <c r="DL22">
        <v>42.505903225806399</v>
      </c>
      <c r="DM22">
        <v>42.5</v>
      </c>
      <c r="DN22">
        <v>955.19129032258104</v>
      </c>
      <c r="DO22">
        <v>39.800967741935501</v>
      </c>
      <c r="DP22">
        <v>0</v>
      </c>
      <c r="DQ22">
        <v>54.5</v>
      </c>
      <c r="DR22">
        <v>861.06626923076897</v>
      </c>
      <c r="DS22">
        <v>-43.008102581676297</v>
      </c>
      <c r="DT22">
        <v>-2240.56410348595</v>
      </c>
      <c r="DU22">
        <v>13941.180769230799</v>
      </c>
      <c r="DV22">
        <v>15</v>
      </c>
      <c r="DW22">
        <v>1626360320.2</v>
      </c>
      <c r="DX22" t="s">
        <v>310</v>
      </c>
      <c r="DY22">
        <v>2</v>
      </c>
      <c r="DZ22">
        <v>-0.47299999999999998</v>
      </c>
      <c r="EA22">
        <v>-9.8000000000000004E-2</v>
      </c>
      <c r="EB22">
        <v>400</v>
      </c>
      <c r="EC22">
        <v>19</v>
      </c>
      <c r="ED22">
        <v>0.39</v>
      </c>
      <c r="EE22">
        <v>7.0000000000000007E-2</v>
      </c>
      <c r="EF22">
        <v>-9.8859837037036993</v>
      </c>
      <c r="EG22">
        <v>-5.8154162360380903</v>
      </c>
      <c r="EH22">
        <v>0.95042314171752396</v>
      </c>
      <c r="EI22">
        <v>0</v>
      </c>
      <c r="EJ22">
        <v>870.92344444444495</v>
      </c>
      <c r="EK22">
        <v>-94.487703962870796</v>
      </c>
      <c r="EL22">
        <v>13.6677665468886</v>
      </c>
      <c r="EM22">
        <v>0</v>
      </c>
      <c r="EN22">
        <v>2.1551519259259302</v>
      </c>
      <c r="EO22">
        <v>-9.6520948302083998</v>
      </c>
      <c r="EP22">
        <v>1.33596870178636</v>
      </c>
      <c r="EQ22">
        <v>0</v>
      </c>
      <c r="ER22">
        <v>0</v>
      </c>
      <c r="ES22">
        <v>3</v>
      </c>
      <c r="ET22" t="s">
        <v>311</v>
      </c>
      <c r="EU22">
        <v>1.88402</v>
      </c>
      <c r="EV22">
        <v>1.8810100000000001</v>
      </c>
      <c r="EW22">
        <v>1.88293</v>
      </c>
      <c r="EX22">
        <v>1.8812800000000001</v>
      </c>
      <c r="EY22">
        <v>1.8826799999999999</v>
      </c>
      <c r="EZ22">
        <v>1.88201</v>
      </c>
      <c r="FA22">
        <v>1.8839900000000001</v>
      </c>
      <c r="FB22">
        <v>1.88117</v>
      </c>
      <c r="FC22" t="s">
        <v>312</v>
      </c>
      <c r="FD22" t="s">
        <v>19</v>
      </c>
      <c r="FE22" t="s">
        <v>19</v>
      </c>
      <c r="FF22" t="s">
        <v>19</v>
      </c>
      <c r="FG22" t="s">
        <v>313</v>
      </c>
      <c r="FH22" t="s">
        <v>314</v>
      </c>
      <c r="FI22" t="s">
        <v>315</v>
      </c>
      <c r="FJ22" t="s">
        <v>315</v>
      </c>
      <c r="FK22" t="s">
        <v>315</v>
      </c>
      <c r="FL22" t="s">
        <v>315</v>
      </c>
      <c r="FM22">
        <v>0</v>
      </c>
      <c r="FN22">
        <v>100</v>
      </c>
      <c r="FO22">
        <v>100</v>
      </c>
      <c r="FP22">
        <v>-0.47299999999999998</v>
      </c>
      <c r="FQ22">
        <v>-9.8000000000000004E-2</v>
      </c>
      <c r="FR22">
        <v>2</v>
      </c>
      <c r="FS22">
        <v>756.48299999999995</v>
      </c>
      <c r="FT22">
        <v>534.60799999999995</v>
      </c>
      <c r="FU22">
        <v>24.002400000000002</v>
      </c>
      <c r="FV22">
        <v>30.175799999999999</v>
      </c>
      <c r="FW22">
        <v>30.0002</v>
      </c>
      <c r="FX22">
        <v>30.073399999999999</v>
      </c>
      <c r="FY22">
        <v>30.055700000000002</v>
      </c>
      <c r="FZ22">
        <v>25.185600000000001</v>
      </c>
      <c r="GA22">
        <v>43.0456</v>
      </c>
      <c r="GB22">
        <v>0</v>
      </c>
      <c r="GC22">
        <v>24</v>
      </c>
      <c r="GD22">
        <v>400</v>
      </c>
      <c r="GE22">
        <v>19.154399999999999</v>
      </c>
      <c r="GF22">
        <v>100.883</v>
      </c>
      <c r="GG22">
        <v>100.18</v>
      </c>
    </row>
    <row r="23" spans="1:189" x14ac:dyDescent="0.2">
      <c r="A23">
        <v>6</v>
      </c>
      <c r="B23">
        <v>1626360658.7</v>
      </c>
      <c r="C23">
        <v>358.5</v>
      </c>
      <c r="D23" t="s">
        <v>326</v>
      </c>
      <c r="E23" t="s">
        <v>327</v>
      </c>
      <c r="F23">
        <f t="shared" si="0"/>
        <v>5914</v>
      </c>
      <c r="G23">
        <f t="shared" si="1"/>
        <v>36.419739903963759</v>
      </c>
      <c r="H23">
        <f t="shared" si="2"/>
        <v>0</v>
      </c>
      <c r="I23" t="s">
        <v>302</v>
      </c>
      <c r="J23" t="s">
        <v>303</v>
      </c>
      <c r="K23" t="s">
        <v>304</v>
      </c>
      <c r="L23" t="s">
        <v>305</v>
      </c>
      <c r="M23" t="s">
        <v>19</v>
      </c>
      <c r="O23" t="s">
        <v>306</v>
      </c>
      <c r="U23">
        <v>1626360650.7032299</v>
      </c>
      <c r="V23">
        <f t="shared" si="3"/>
        <v>9.8436089424840979E-3</v>
      </c>
      <c r="W23">
        <f t="shared" si="4"/>
        <v>31.413034342886277</v>
      </c>
      <c r="X23">
        <f t="shared" si="5"/>
        <v>369.96300000000002</v>
      </c>
      <c r="Y23">
        <f t="shared" si="6"/>
        <v>253.12292786641211</v>
      </c>
      <c r="Z23">
        <f t="shared" si="7"/>
        <v>22.977066071702495</v>
      </c>
      <c r="AA23">
        <f t="shared" si="8"/>
        <v>33.583146207804504</v>
      </c>
      <c r="AB23">
        <f t="shared" si="9"/>
        <v>0.52777291399657911</v>
      </c>
      <c r="AC23">
        <f t="shared" si="10"/>
        <v>2.1131531483196064</v>
      </c>
      <c r="AD23">
        <f t="shared" si="11"/>
        <v>0.46403041141064716</v>
      </c>
      <c r="AE23">
        <f t="shared" si="12"/>
        <v>0.29510202124152357</v>
      </c>
      <c r="AF23">
        <f t="shared" si="13"/>
        <v>136.19127479411219</v>
      </c>
      <c r="AG23">
        <f t="shared" si="14"/>
        <v>23.93503453416276</v>
      </c>
      <c r="AH23">
        <f t="shared" si="15"/>
        <v>27.866348387096799</v>
      </c>
      <c r="AI23">
        <f t="shared" si="16"/>
        <v>3.7653727533880925</v>
      </c>
      <c r="AJ23">
        <f t="shared" si="17"/>
        <v>55.28419529588259</v>
      </c>
      <c r="AK23">
        <f t="shared" si="18"/>
        <v>1.8998398270482371</v>
      </c>
      <c r="AL23">
        <f t="shared" si="19"/>
        <v>3.4364972066252215</v>
      </c>
      <c r="AM23">
        <f t="shared" si="20"/>
        <v>1.8655329263398555</v>
      </c>
      <c r="AN23">
        <f t="shared" si="21"/>
        <v>-434.1031543635487</v>
      </c>
      <c r="AO23">
        <f t="shared" si="22"/>
        <v>-177.39338453281533</v>
      </c>
      <c r="AP23">
        <f t="shared" si="23"/>
        <v>-18.132828524871552</v>
      </c>
      <c r="AQ23">
        <f t="shared" si="24"/>
        <v>-493.43809262712341</v>
      </c>
      <c r="AR23">
        <v>-3.7595719605967498E-2</v>
      </c>
      <c r="AS23">
        <v>4.2204488823627803E-2</v>
      </c>
      <c r="AT23">
        <v>3.2133721211926698</v>
      </c>
      <c r="AU23">
        <v>0</v>
      </c>
      <c r="AV23">
        <v>0</v>
      </c>
      <c r="AW23">
        <f t="shared" si="25"/>
        <v>1</v>
      </c>
      <c r="AX23">
        <f t="shared" si="26"/>
        <v>0</v>
      </c>
      <c r="AY23">
        <f t="shared" si="27"/>
        <v>48051.376110641992</v>
      </c>
      <c r="AZ23">
        <v>0</v>
      </c>
      <c r="BA23">
        <v>0</v>
      </c>
      <c r="BB23">
        <v>0</v>
      </c>
      <c r="BC23">
        <f t="shared" si="28"/>
        <v>0</v>
      </c>
      <c r="BD23" t="e">
        <f t="shared" si="29"/>
        <v>#DIV/0!</v>
      </c>
      <c r="BE23">
        <v>-1</v>
      </c>
      <c r="BF23" t="s">
        <v>328</v>
      </c>
      <c r="BG23">
        <v>943.67665384615395</v>
      </c>
      <c r="BH23">
        <v>1722.96</v>
      </c>
      <c r="BI23">
        <f t="shared" si="30"/>
        <v>0.45229334758430029</v>
      </c>
      <c r="BJ23">
        <v>0.5</v>
      </c>
      <c r="BK23">
        <f t="shared" si="31"/>
        <v>841.18586314099252</v>
      </c>
      <c r="BL23">
        <f t="shared" si="32"/>
        <v>31.413034342886277</v>
      </c>
      <c r="BM23">
        <f t="shared" si="33"/>
        <v>190.2313849903143</v>
      </c>
      <c r="BN23">
        <f t="shared" si="34"/>
        <v>1</v>
      </c>
      <c r="BO23">
        <f t="shared" si="35"/>
        <v>3.8532547636803874E-2</v>
      </c>
      <c r="BP23">
        <f t="shared" si="36"/>
        <v>-1</v>
      </c>
      <c r="BQ23" t="s">
        <v>308</v>
      </c>
      <c r="BR23">
        <v>0</v>
      </c>
      <c r="BS23">
        <f t="shared" si="37"/>
        <v>1722.96</v>
      </c>
      <c r="BT23">
        <f t="shared" si="38"/>
        <v>0.45229334758430029</v>
      </c>
      <c r="BU23" t="e">
        <f t="shared" si="39"/>
        <v>#DIV/0!</v>
      </c>
      <c r="BV23">
        <f t="shared" si="40"/>
        <v>0.45229334758430029</v>
      </c>
      <c r="BW23" t="e">
        <f t="shared" si="41"/>
        <v>#DIV/0!</v>
      </c>
      <c r="BX23" t="s">
        <v>308</v>
      </c>
      <c r="BY23" t="s">
        <v>308</v>
      </c>
      <c r="BZ23" t="s">
        <v>308</v>
      </c>
      <c r="CA23" t="s">
        <v>308</v>
      </c>
      <c r="CB23" t="s">
        <v>308</v>
      </c>
      <c r="CC23" t="s">
        <v>308</v>
      </c>
      <c r="CD23" t="s">
        <v>308</v>
      </c>
      <c r="CE23" t="s">
        <v>308</v>
      </c>
      <c r="CF23">
        <f t="shared" si="42"/>
        <v>999.99064516128999</v>
      </c>
      <c r="CG23">
        <f t="shared" si="43"/>
        <v>841.18586314099252</v>
      </c>
      <c r="CH23">
        <f t="shared" si="44"/>
        <v>0.84119373237268269</v>
      </c>
      <c r="CI23">
        <f t="shared" si="45"/>
        <v>0.16190390347927774</v>
      </c>
      <c r="CJ23">
        <v>6</v>
      </c>
      <c r="CK23">
        <v>0.5</v>
      </c>
      <c r="CL23" t="s">
        <v>309</v>
      </c>
      <c r="CM23">
        <v>1626360650.7032299</v>
      </c>
      <c r="CN23">
        <v>369.96300000000002</v>
      </c>
      <c r="CO23">
        <v>400.00964516129</v>
      </c>
      <c r="CP23">
        <v>20.9292612903226</v>
      </c>
      <c r="CQ23">
        <v>12.6685612903226</v>
      </c>
      <c r="CR23">
        <v>700.00770967741903</v>
      </c>
      <c r="CS23">
        <v>90.674374193548402</v>
      </c>
      <c r="CT23">
        <v>9.9963261290322597E-2</v>
      </c>
      <c r="CU23">
        <v>26.309232258064501</v>
      </c>
      <c r="CV23">
        <v>27.866348387096799</v>
      </c>
      <c r="CW23">
        <v>999.9</v>
      </c>
      <c r="CX23">
        <v>9998.8454838709695</v>
      </c>
      <c r="CY23">
        <v>0</v>
      </c>
      <c r="CZ23">
        <v>0.21912699999999999</v>
      </c>
      <c r="DA23">
        <v>999.99064516128999</v>
      </c>
      <c r="DB23">
        <v>0.96000829032258095</v>
      </c>
      <c r="DC23">
        <v>3.9991574193548401E-2</v>
      </c>
      <c r="DD23">
        <v>0</v>
      </c>
      <c r="DE23">
        <v>944.41361290322504</v>
      </c>
      <c r="DF23">
        <v>4.9997400000000001</v>
      </c>
      <c r="DG23">
        <v>17840.8838709677</v>
      </c>
      <c r="DH23">
        <v>9011.5706451612896</v>
      </c>
      <c r="DI23">
        <v>40.402999999999999</v>
      </c>
      <c r="DJ23">
        <v>42.481709677419403</v>
      </c>
      <c r="DK23">
        <v>41.628999999999998</v>
      </c>
      <c r="DL23">
        <v>42.914999999999999</v>
      </c>
      <c r="DM23">
        <v>42.774000000000001</v>
      </c>
      <c r="DN23">
        <v>955.19870967741997</v>
      </c>
      <c r="DO23">
        <v>39.7906451612903</v>
      </c>
      <c r="DP23">
        <v>0</v>
      </c>
      <c r="DQ23">
        <v>102.09999990463299</v>
      </c>
      <c r="DR23">
        <v>943.67665384615395</v>
      </c>
      <c r="DS23">
        <v>-60.529743624703798</v>
      </c>
      <c r="DT23">
        <v>-792.31111201585304</v>
      </c>
      <c r="DU23">
        <v>17832.180769230799</v>
      </c>
      <c r="DV23">
        <v>15</v>
      </c>
      <c r="DW23">
        <v>1626360320.2</v>
      </c>
      <c r="DX23" t="s">
        <v>310</v>
      </c>
      <c r="DY23">
        <v>2</v>
      </c>
      <c r="DZ23">
        <v>-0.47299999999999998</v>
      </c>
      <c r="EA23">
        <v>-9.8000000000000004E-2</v>
      </c>
      <c r="EB23">
        <v>400</v>
      </c>
      <c r="EC23">
        <v>19</v>
      </c>
      <c r="ED23">
        <v>0.39</v>
      </c>
      <c r="EE23">
        <v>7.0000000000000007E-2</v>
      </c>
      <c r="EF23">
        <v>-29.961898148148101</v>
      </c>
      <c r="EG23">
        <v>-0.80454455965023197</v>
      </c>
      <c r="EH23">
        <v>0.108019217238725</v>
      </c>
      <c r="EI23">
        <v>0</v>
      </c>
      <c r="EJ23">
        <v>951.57584444444399</v>
      </c>
      <c r="EK23">
        <v>-69.320355946176093</v>
      </c>
      <c r="EL23">
        <v>9.0338076750136693</v>
      </c>
      <c r="EM23">
        <v>0</v>
      </c>
      <c r="EN23">
        <v>8.2851468518518505</v>
      </c>
      <c r="EO23">
        <v>-0.207592348495406</v>
      </c>
      <c r="EP23">
        <v>3.0227925942013099E-2</v>
      </c>
      <c r="EQ23">
        <v>0</v>
      </c>
      <c r="ER23">
        <v>0</v>
      </c>
      <c r="ES23">
        <v>3</v>
      </c>
      <c r="ET23" t="s">
        <v>311</v>
      </c>
      <c r="EU23">
        <v>1.8839999999999999</v>
      </c>
      <c r="EV23">
        <v>1.8809899999999999</v>
      </c>
      <c r="EW23">
        <v>1.88293</v>
      </c>
      <c r="EX23">
        <v>1.8812599999999999</v>
      </c>
      <c r="EY23">
        <v>1.88269</v>
      </c>
      <c r="EZ23">
        <v>1.88202</v>
      </c>
      <c r="FA23">
        <v>1.8839699999999999</v>
      </c>
      <c r="FB23">
        <v>1.8811899999999999</v>
      </c>
      <c r="FC23" t="s">
        <v>312</v>
      </c>
      <c r="FD23" t="s">
        <v>19</v>
      </c>
      <c r="FE23" t="s">
        <v>19</v>
      </c>
      <c r="FF23" t="s">
        <v>19</v>
      </c>
      <c r="FG23" t="s">
        <v>313</v>
      </c>
      <c r="FH23" t="s">
        <v>314</v>
      </c>
      <c r="FI23" t="s">
        <v>315</v>
      </c>
      <c r="FJ23" t="s">
        <v>315</v>
      </c>
      <c r="FK23" t="s">
        <v>315</v>
      </c>
      <c r="FL23" t="s">
        <v>315</v>
      </c>
      <c r="FM23">
        <v>0</v>
      </c>
      <c r="FN23">
        <v>100</v>
      </c>
      <c r="FO23">
        <v>100</v>
      </c>
      <c r="FP23">
        <v>-0.47299999999999998</v>
      </c>
      <c r="FQ23">
        <v>-9.8000000000000004E-2</v>
      </c>
      <c r="FR23">
        <v>2</v>
      </c>
      <c r="FS23">
        <v>758.947</v>
      </c>
      <c r="FT23">
        <v>524.33299999999997</v>
      </c>
      <c r="FU23">
        <v>24.002099999999999</v>
      </c>
      <c r="FV23">
        <v>30.246200000000002</v>
      </c>
      <c r="FW23">
        <v>30.000499999999999</v>
      </c>
      <c r="FX23">
        <v>30.117000000000001</v>
      </c>
      <c r="FY23">
        <v>30.092300000000002</v>
      </c>
      <c r="FZ23">
        <v>25.0608</v>
      </c>
      <c r="GA23">
        <v>60.998800000000003</v>
      </c>
      <c r="GB23">
        <v>0</v>
      </c>
      <c r="GC23">
        <v>24</v>
      </c>
      <c r="GD23">
        <v>400</v>
      </c>
      <c r="GE23">
        <v>12.5562</v>
      </c>
      <c r="GF23">
        <v>100.877</v>
      </c>
      <c r="GG23">
        <v>100.175</v>
      </c>
    </row>
    <row r="24" spans="1:189" x14ac:dyDescent="0.2">
      <c r="A24">
        <v>7</v>
      </c>
      <c r="B24">
        <v>1626360749.2</v>
      </c>
      <c r="C24">
        <v>449</v>
      </c>
      <c r="D24" t="s">
        <v>329</v>
      </c>
      <c r="E24" t="s">
        <v>330</v>
      </c>
      <c r="F24">
        <f t="shared" si="0"/>
        <v>5914</v>
      </c>
      <c r="G24">
        <f t="shared" si="1"/>
        <v>36.409283235136343</v>
      </c>
      <c r="H24">
        <f t="shared" si="2"/>
        <v>0</v>
      </c>
      <c r="I24" t="s">
        <v>302</v>
      </c>
      <c r="J24" t="s">
        <v>303</v>
      </c>
      <c r="K24" t="s">
        <v>304</v>
      </c>
      <c r="L24" t="s">
        <v>305</v>
      </c>
      <c r="M24" t="s">
        <v>19</v>
      </c>
      <c r="O24" t="s">
        <v>306</v>
      </c>
      <c r="U24">
        <v>1626360741.2</v>
      </c>
      <c r="V24">
        <f t="shared" si="3"/>
        <v>1.2849284358721479E-2</v>
      </c>
      <c r="W24">
        <f t="shared" si="4"/>
        <v>37.479851909529749</v>
      </c>
      <c r="X24">
        <f t="shared" si="5"/>
        <v>363.96800000000002</v>
      </c>
      <c r="Y24">
        <f t="shared" si="6"/>
        <v>276.05115601988479</v>
      </c>
      <c r="Z24">
        <f t="shared" si="7"/>
        <v>25.057819413177494</v>
      </c>
      <c r="AA24">
        <f t="shared" si="8"/>
        <v>33.038240258332507</v>
      </c>
      <c r="AB24">
        <f t="shared" si="9"/>
        <v>0.90975804027171181</v>
      </c>
      <c r="AC24">
        <f t="shared" si="10"/>
        <v>2.1132246893955338</v>
      </c>
      <c r="AD24">
        <f t="shared" si="11"/>
        <v>0.73644980514498848</v>
      </c>
      <c r="AE24">
        <f t="shared" si="12"/>
        <v>0.47308051667893203</v>
      </c>
      <c r="AF24">
        <f t="shared" si="13"/>
        <v>136.19700282044124</v>
      </c>
      <c r="AG24">
        <f t="shared" si="14"/>
        <v>22.95826563665949</v>
      </c>
      <c r="AH24">
        <f t="shared" si="15"/>
        <v>26.3217838709677</v>
      </c>
      <c r="AI24">
        <f t="shared" si="16"/>
        <v>3.4390444842092358</v>
      </c>
      <c r="AJ24">
        <f t="shared" si="17"/>
        <v>55.085444887092592</v>
      </c>
      <c r="AK24">
        <f t="shared" si="18"/>
        <v>1.901877176196924</v>
      </c>
      <c r="AL24">
        <f t="shared" si="19"/>
        <v>3.452594746389285</v>
      </c>
      <c r="AM24">
        <f t="shared" si="20"/>
        <v>1.5371673080123118</v>
      </c>
      <c r="AN24">
        <f t="shared" si="21"/>
        <v>-566.65344021961721</v>
      </c>
      <c r="AO24">
        <f t="shared" si="22"/>
        <v>7.5912911879326375</v>
      </c>
      <c r="AP24">
        <f t="shared" si="23"/>
        <v>0.77026678702384233</v>
      </c>
      <c r="AQ24">
        <f t="shared" si="24"/>
        <v>-422.09487942421947</v>
      </c>
      <c r="AR24">
        <v>-3.7597547707268898E-2</v>
      </c>
      <c r="AS24">
        <v>4.2206541027488997E-2</v>
      </c>
      <c r="AT24">
        <v>3.2134971606922802</v>
      </c>
      <c r="AU24">
        <v>0</v>
      </c>
      <c r="AV24">
        <v>0</v>
      </c>
      <c r="AW24">
        <f t="shared" si="25"/>
        <v>1</v>
      </c>
      <c r="AX24">
        <f t="shared" si="26"/>
        <v>0</v>
      </c>
      <c r="AY24">
        <f t="shared" si="27"/>
        <v>48040.86299609056</v>
      </c>
      <c r="AZ24">
        <v>0</v>
      </c>
      <c r="BA24">
        <v>0</v>
      </c>
      <c r="BB24">
        <v>0</v>
      </c>
      <c r="BC24">
        <f t="shared" si="28"/>
        <v>0</v>
      </c>
      <c r="BD24" t="e">
        <f t="shared" si="29"/>
        <v>#DIV/0!</v>
      </c>
      <c r="BE24">
        <v>-1</v>
      </c>
      <c r="BF24" t="s">
        <v>331</v>
      </c>
      <c r="BG24">
        <v>1063.7161538461501</v>
      </c>
      <c r="BH24">
        <v>1996.74</v>
      </c>
      <c r="BI24">
        <f t="shared" si="30"/>
        <v>0.46727357901071243</v>
      </c>
      <c r="BJ24">
        <v>0.5</v>
      </c>
      <c r="BK24">
        <f t="shared" si="31"/>
        <v>841.21552256457699</v>
      </c>
      <c r="BL24">
        <f t="shared" si="32"/>
        <v>37.479851909529749</v>
      </c>
      <c r="BM24">
        <f t="shared" si="33"/>
        <v>196.53889397405831</v>
      </c>
      <c r="BN24">
        <f t="shared" si="34"/>
        <v>1</v>
      </c>
      <c r="BO24">
        <f t="shared" si="35"/>
        <v>4.5743154848376912E-2</v>
      </c>
      <c r="BP24">
        <f t="shared" si="36"/>
        <v>-1</v>
      </c>
      <c r="BQ24" t="s">
        <v>308</v>
      </c>
      <c r="BR24">
        <v>0</v>
      </c>
      <c r="BS24">
        <f t="shared" si="37"/>
        <v>1996.74</v>
      </c>
      <c r="BT24">
        <f t="shared" si="38"/>
        <v>0.46727357901071243</v>
      </c>
      <c r="BU24" t="e">
        <f t="shared" si="39"/>
        <v>#DIV/0!</v>
      </c>
      <c r="BV24">
        <f t="shared" si="40"/>
        <v>0.46727357901071243</v>
      </c>
      <c r="BW24" t="e">
        <f t="shared" si="41"/>
        <v>#DIV/0!</v>
      </c>
      <c r="BX24" t="s">
        <v>308</v>
      </c>
      <c r="BY24" t="s">
        <v>308</v>
      </c>
      <c r="BZ24" t="s">
        <v>308</v>
      </c>
      <c r="CA24" t="s">
        <v>308</v>
      </c>
      <c r="CB24" t="s">
        <v>308</v>
      </c>
      <c r="CC24" t="s">
        <v>308</v>
      </c>
      <c r="CD24" t="s">
        <v>308</v>
      </c>
      <c r="CE24" t="s">
        <v>308</v>
      </c>
      <c r="CF24">
        <f t="shared" si="42"/>
        <v>1000.02522580645</v>
      </c>
      <c r="CG24">
        <f t="shared" si="43"/>
        <v>841.21552256457699</v>
      </c>
      <c r="CH24">
        <f t="shared" si="44"/>
        <v>0.84119430275990881</v>
      </c>
      <c r="CI24">
        <f t="shared" si="45"/>
        <v>0.16190500432662416</v>
      </c>
      <c r="CJ24">
        <v>6</v>
      </c>
      <c r="CK24">
        <v>0.5</v>
      </c>
      <c r="CL24" t="s">
        <v>309</v>
      </c>
      <c r="CM24">
        <v>1626360741.2</v>
      </c>
      <c r="CN24">
        <v>363.96800000000002</v>
      </c>
      <c r="CO24">
        <v>400.10235483871003</v>
      </c>
      <c r="CP24">
        <v>20.952158064516102</v>
      </c>
      <c r="CQ24">
        <v>10.1692032258065</v>
      </c>
      <c r="CR24">
        <v>699.99722580645198</v>
      </c>
      <c r="CS24">
        <v>90.672309677419406</v>
      </c>
      <c r="CT24">
        <v>0.10006662580645199</v>
      </c>
      <c r="CU24">
        <v>26.388416129032301</v>
      </c>
      <c r="CV24">
        <v>26.3217838709677</v>
      </c>
      <c r="CW24">
        <v>999.9</v>
      </c>
      <c r="CX24">
        <v>9999.5593548387096</v>
      </c>
      <c r="CY24">
        <v>0</v>
      </c>
      <c r="CZ24">
        <v>0.22266145161290299</v>
      </c>
      <c r="DA24">
        <v>1000.02522580645</v>
      </c>
      <c r="DB24">
        <v>0.95998558064516104</v>
      </c>
      <c r="DC24">
        <v>4.0014048387096803E-2</v>
      </c>
      <c r="DD24">
        <v>0</v>
      </c>
      <c r="DE24">
        <v>1064.3258064516101</v>
      </c>
      <c r="DF24">
        <v>4.9997400000000001</v>
      </c>
      <c r="DG24">
        <v>20969.932258064498</v>
      </c>
      <c r="DH24">
        <v>9011.8087096774198</v>
      </c>
      <c r="DI24">
        <v>40.762</v>
      </c>
      <c r="DJ24">
        <v>42.8767741935484</v>
      </c>
      <c r="DK24">
        <v>42</v>
      </c>
      <c r="DL24">
        <v>43.388967741935502</v>
      </c>
      <c r="DM24">
        <v>43.231709677419403</v>
      </c>
      <c r="DN24">
        <v>955.21129032258102</v>
      </c>
      <c r="DO24">
        <v>39.810967741935499</v>
      </c>
      <c r="DP24">
        <v>0</v>
      </c>
      <c r="DQ24">
        <v>89.899999856948895</v>
      </c>
      <c r="DR24">
        <v>1063.7161538461501</v>
      </c>
      <c r="DS24">
        <v>-65.9986324701988</v>
      </c>
      <c r="DT24">
        <v>-715.36068452882796</v>
      </c>
      <c r="DU24">
        <v>20958.873076923101</v>
      </c>
      <c r="DV24">
        <v>15</v>
      </c>
      <c r="DW24">
        <v>1626360320.2</v>
      </c>
      <c r="DX24" t="s">
        <v>310</v>
      </c>
      <c r="DY24">
        <v>2</v>
      </c>
      <c r="DZ24">
        <v>-0.47299999999999998</v>
      </c>
      <c r="EA24">
        <v>-9.8000000000000004E-2</v>
      </c>
      <c r="EB24">
        <v>400</v>
      </c>
      <c r="EC24">
        <v>19</v>
      </c>
      <c r="ED24">
        <v>0.39</v>
      </c>
      <c r="EE24">
        <v>7.0000000000000007E-2</v>
      </c>
      <c r="EF24">
        <v>-36.051501851851903</v>
      </c>
      <c r="EG24">
        <v>-0.76819531160661603</v>
      </c>
      <c r="EH24">
        <v>0.10698304900473</v>
      </c>
      <c r="EI24">
        <v>0</v>
      </c>
      <c r="EJ24">
        <v>1071.8813333333301</v>
      </c>
      <c r="EK24">
        <v>-70.957326308857702</v>
      </c>
      <c r="EL24">
        <v>9.2271191122208407</v>
      </c>
      <c r="EM24">
        <v>0</v>
      </c>
      <c r="EN24">
        <v>10.755333333333301</v>
      </c>
      <c r="EO24">
        <v>0.291457061177812</v>
      </c>
      <c r="EP24">
        <v>4.5352638863156103E-2</v>
      </c>
      <c r="EQ24">
        <v>0</v>
      </c>
      <c r="ER24">
        <v>0</v>
      </c>
      <c r="ES24">
        <v>3</v>
      </c>
      <c r="ET24" t="s">
        <v>311</v>
      </c>
      <c r="EU24">
        <v>1.88401</v>
      </c>
      <c r="EV24">
        <v>1.8809899999999999</v>
      </c>
      <c r="EW24">
        <v>1.88293</v>
      </c>
      <c r="EX24">
        <v>1.88127</v>
      </c>
      <c r="EY24">
        <v>1.8826700000000001</v>
      </c>
      <c r="EZ24">
        <v>1.88202</v>
      </c>
      <c r="FA24">
        <v>1.8839900000000001</v>
      </c>
      <c r="FB24">
        <v>1.8811899999999999</v>
      </c>
      <c r="FC24" t="s">
        <v>312</v>
      </c>
      <c r="FD24" t="s">
        <v>19</v>
      </c>
      <c r="FE24" t="s">
        <v>19</v>
      </c>
      <c r="FF24" t="s">
        <v>19</v>
      </c>
      <c r="FG24" t="s">
        <v>313</v>
      </c>
      <c r="FH24" t="s">
        <v>314</v>
      </c>
      <c r="FI24" t="s">
        <v>315</v>
      </c>
      <c r="FJ24" t="s">
        <v>315</v>
      </c>
      <c r="FK24" t="s">
        <v>315</v>
      </c>
      <c r="FL24" t="s">
        <v>315</v>
      </c>
      <c r="FM24">
        <v>0</v>
      </c>
      <c r="FN24">
        <v>100</v>
      </c>
      <c r="FO24">
        <v>100</v>
      </c>
      <c r="FP24">
        <v>-0.47299999999999998</v>
      </c>
      <c r="FQ24">
        <v>-9.8000000000000004E-2</v>
      </c>
      <c r="FR24">
        <v>2</v>
      </c>
      <c r="FS24">
        <v>770.88400000000001</v>
      </c>
      <c r="FT24">
        <v>518.59299999999996</v>
      </c>
      <c r="FU24">
        <v>24.003</v>
      </c>
      <c r="FV24">
        <v>30.3916</v>
      </c>
      <c r="FW24">
        <v>30.000800000000002</v>
      </c>
      <c r="FX24">
        <v>30.221499999999999</v>
      </c>
      <c r="FY24">
        <v>30.194600000000001</v>
      </c>
      <c r="FZ24">
        <v>24.992100000000001</v>
      </c>
      <c r="GA24">
        <v>67.282600000000002</v>
      </c>
      <c r="GB24">
        <v>0</v>
      </c>
      <c r="GC24">
        <v>24</v>
      </c>
      <c r="GD24">
        <v>400</v>
      </c>
      <c r="GE24">
        <v>10.1357</v>
      </c>
      <c r="GF24">
        <v>100.855</v>
      </c>
      <c r="GG24">
        <v>100.15600000000001</v>
      </c>
    </row>
    <row r="25" spans="1:189" x14ac:dyDescent="0.2">
      <c r="A25">
        <v>8</v>
      </c>
      <c r="B25">
        <v>1626360824.7</v>
      </c>
      <c r="C25">
        <v>524.5</v>
      </c>
      <c r="D25" t="s">
        <v>332</v>
      </c>
      <c r="E25" t="s">
        <v>333</v>
      </c>
      <c r="F25">
        <f t="shared" si="0"/>
        <v>5914</v>
      </c>
      <c r="G25">
        <f t="shared" si="1"/>
        <v>36.412500526434158</v>
      </c>
      <c r="H25">
        <f t="shared" si="2"/>
        <v>0</v>
      </c>
      <c r="I25" t="s">
        <v>302</v>
      </c>
      <c r="J25" t="s">
        <v>303</v>
      </c>
      <c r="K25" t="s">
        <v>304</v>
      </c>
      <c r="L25" t="s">
        <v>305</v>
      </c>
      <c r="M25" t="s">
        <v>19</v>
      </c>
      <c r="O25" t="s">
        <v>306</v>
      </c>
      <c r="U25">
        <v>1626360816.7032299</v>
      </c>
      <c r="V25">
        <f t="shared" si="3"/>
        <v>1.1549925849373508E-2</v>
      </c>
      <c r="W25">
        <f t="shared" si="4"/>
        <v>34.96714233103463</v>
      </c>
      <c r="X25">
        <f t="shared" si="5"/>
        <v>366.41961290322598</v>
      </c>
      <c r="Y25">
        <f t="shared" si="6"/>
        <v>273.00114251140695</v>
      </c>
      <c r="Z25">
        <f t="shared" si="7"/>
        <v>24.780614319647505</v>
      </c>
      <c r="AA25">
        <f t="shared" si="8"/>
        <v>33.260311744409563</v>
      </c>
      <c r="AB25">
        <f t="shared" si="9"/>
        <v>0.77645602781733558</v>
      </c>
      <c r="AC25">
        <f t="shared" si="10"/>
        <v>2.1130232153185924</v>
      </c>
      <c r="AD25">
        <f t="shared" si="11"/>
        <v>0.64635742621782233</v>
      </c>
      <c r="AE25">
        <f t="shared" si="12"/>
        <v>0.41383436620917879</v>
      </c>
      <c r="AF25">
        <f t="shared" si="13"/>
        <v>136.19288840160533</v>
      </c>
      <c r="AG25">
        <f t="shared" si="14"/>
        <v>23.382892191130896</v>
      </c>
      <c r="AH25">
        <f t="shared" si="15"/>
        <v>26.412190322580599</v>
      </c>
      <c r="AI25">
        <f t="shared" si="16"/>
        <v>3.4574407119562647</v>
      </c>
      <c r="AJ25">
        <f t="shared" si="17"/>
        <v>54.644728594316284</v>
      </c>
      <c r="AK25">
        <f t="shared" si="18"/>
        <v>1.8831448774176078</v>
      </c>
      <c r="AL25">
        <f t="shared" si="19"/>
        <v>3.4461601802401076</v>
      </c>
      <c r="AM25">
        <f t="shared" si="20"/>
        <v>1.5742958345386568</v>
      </c>
      <c r="AN25">
        <f t="shared" si="21"/>
        <v>-509.35172995737173</v>
      </c>
      <c r="AO25">
        <f t="shared" si="22"/>
        <v>-6.309548939425575</v>
      </c>
      <c r="AP25">
        <f t="shared" si="23"/>
        <v>-0.64046172083053621</v>
      </c>
      <c r="AQ25">
        <f t="shared" si="24"/>
        <v>-380.10885221602246</v>
      </c>
      <c r="AR25">
        <v>-3.7592399526944598E-2</v>
      </c>
      <c r="AS25">
        <v>4.2200761744069601E-2</v>
      </c>
      <c r="AT25">
        <v>3.2131450278241802</v>
      </c>
      <c r="AU25">
        <v>0</v>
      </c>
      <c r="AV25">
        <v>0</v>
      </c>
      <c r="AW25">
        <f t="shared" si="25"/>
        <v>1</v>
      </c>
      <c r="AX25">
        <f t="shared" si="26"/>
        <v>0</v>
      </c>
      <c r="AY25">
        <f t="shared" si="27"/>
        <v>48039.592374059284</v>
      </c>
      <c r="AZ25">
        <v>0</v>
      </c>
      <c r="BA25">
        <v>0</v>
      </c>
      <c r="BB25">
        <v>0</v>
      </c>
      <c r="BC25">
        <f t="shared" si="28"/>
        <v>0</v>
      </c>
      <c r="BD25" t="e">
        <f t="shared" si="29"/>
        <v>#DIV/0!</v>
      </c>
      <c r="BE25">
        <v>-1</v>
      </c>
      <c r="BF25" t="s">
        <v>334</v>
      </c>
      <c r="BG25">
        <v>1235.70346153846</v>
      </c>
      <c r="BH25">
        <v>2197.21</v>
      </c>
      <c r="BI25">
        <f t="shared" si="30"/>
        <v>0.43760338723269054</v>
      </c>
      <c r="BJ25">
        <v>0.5</v>
      </c>
      <c r="BK25">
        <f t="shared" si="31"/>
        <v>841.19027071014625</v>
      </c>
      <c r="BL25">
        <f t="shared" si="32"/>
        <v>34.96714233103463</v>
      </c>
      <c r="BM25">
        <f t="shared" si="33"/>
        <v>184.05385588497197</v>
      </c>
      <c r="BN25">
        <f t="shared" si="34"/>
        <v>1</v>
      </c>
      <c r="BO25">
        <f t="shared" si="35"/>
        <v>4.2757439765287106E-2</v>
      </c>
      <c r="BP25">
        <f t="shared" si="36"/>
        <v>-1</v>
      </c>
      <c r="BQ25" t="s">
        <v>308</v>
      </c>
      <c r="BR25">
        <v>0</v>
      </c>
      <c r="BS25">
        <f t="shared" si="37"/>
        <v>2197.21</v>
      </c>
      <c r="BT25">
        <f t="shared" si="38"/>
        <v>0.43760338723269054</v>
      </c>
      <c r="BU25" t="e">
        <f t="shared" si="39"/>
        <v>#DIV/0!</v>
      </c>
      <c r="BV25">
        <f t="shared" si="40"/>
        <v>0.43760338723269054</v>
      </c>
      <c r="BW25" t="e">
        <f t="shared" si="41"/>
        <v>#DIV/0!</v>
      </c>
      <c r="BX25" t="s">
        <v>308</v>
      </c>
      <c r="BY25" t="s">
        <v>308</v>
      </c>
      <c r="BZ25" t="s">
        <v>308</v>
      </c>
      <c r="CA25" t="s">
        <v>308</v>
      </c>
      <c r="CB25" t="s">
        <v>308</v>
      </c>
      <c r="CC25" t="s">
        <v>308</v>
      </c>
      <c r="CD25" t="s">
        <v>308</v>
      </c>
      <c r="CE25" t="s">
        <v>308</v>
      </c>
      <c r="CF25">
        <f t="shared" si="42"/>
        <v>999.99522580645203</v>
      </c>
      <c r="CG25">
        <f t="shared" si="43"/>
        <v>841.19027071014625</v>
      </c>
      <c r="CH25">
        <f t="shared" si="44"/>
        <v>0.8411942867344826</v>
      </c>
      <c r="CI25">
        <f t="shared" si="45"/>
        <v>0.16190497339755144</v>
      </c>
      <c r="CJ25">
        <v>6</v>
      </c>
      <c r="CK25">
        <v>0.5</v>
      </c>
      <c r="CL25" t="s">
        <v>309</v>
      </c>
      <c r="CM25">
        <v>1626360816.7032299</v>
      </c>
      <c r="CN25">
        <v>366.41961290322598</v>
      </c>
      <c r="CO25">
        <v>400.01780645161301</v>
      </c>
      <c r="CP25">
        <v>20.746083870967698</v>
      </c>
      <c r="CQ25">
        <v>11.0518709677419</v>
      </c>
      <c r="CR25">
        <v>700.02445161290302</v>
      </c>
      <c r="CS25">
        <v>90.670751612903203</v>
      </c>
      <c r="CT25">
        <v>0.10034953225806501</v>
      </c>
      <c r="CU25">
        <v>26.356803225806399</v>
      </c>
      <c r="CV25">
        <v>26.412190322580599</v>
      </c>
      <c r="CW25">
        <v>999.9</v>
      </c>
      <c r="CX25">
        <v>9998.3619354838702</v>
      </c>
      <c r="CY25">
        <v>0</v>
      </c>
      <c r="CZ25">
        <v>0.21912699999999999</v>
      </c>
      <c r="DA25">
        <v>999.99522580645203</v>
      </c>
      <c r="DB25">
        <v>0.95998822580645105</v>
      </c>
      <c r="DC25">
        <v>4.0011509677419399E-2</v>
      </c>
      <c r="DD25">
        <v>0</v>
      </c>
      <c r="DE25">
        <v>1237.65806451613</v>
      </c>
      <c r="DF25">
        <v>4.9997400000000001</v>
      </c>
      <c r="DG25">
        <v>17565.5225806452</v>
      </c>
      <c r="DH25">
        <v>9011.5451612903198</v>
      </c>
      <c r="DI25">
        <v>40.929000000000002</v>
      </c>
      <c r="DJ25">
        <v>43.112806451612897</v>
      </c>
      <c r="DK25">
        <v>42.170999999999999</v>
      </c>
      <c r="DL25">
        <v>43.705290322580602</v>
      </c>
      <c r="DM25">
        <v>43.4796774193548</v>
      </c>
      <c r="DN25">
        <v>955.18580645161296</v>
      </c>
      <c r="DO25">
        <v>39.809354838709702</v>
      </c>
      <c r="DP25">
        <v>0</v>
      </c>
      <c r="DQ25">
        <v>74.899999856948895</v>
      </c>
      <c r="DR25">
        <v>1235.70346153846</v>
      </c>
      <c r="DS25">
        <v>-213.23384614832</v>
      </c>
      <c r="DT25">
        <v>-2424.9811982216002</v>
      </c>
      <c r="DU25">
        <v>17542.011538461498</v>
      </c>
      <c r="DV25">
        <v>15</v>
      </c>
      <c r="DW25">
        <v>1626360320.2</v>
      </c>
      <c r="DX25" t="s">
        <v>310</v>
      </c>
      <c r="DY25">
        <v>2</v>
      </c>
      <c r="DZ25">
        <v>-0.47299999999999998</v>
      </c>
      <c r="EA25">
        <v>-9.8000000000000004E-2</v>
      </c>
      <c r="EB25">
        <v>400</v>
      </c>
      <c r="EC25">
        <v>19</v>
      </c>
      <c r="ED25">
        <v>0.39</v>
      </c>
      <c r="EE25">
        <v>7.0000000000000007E-2</v>
      </c>
      <c r="EF25">
        <v>-33.4165833333333</v>
      </c>
      <c r="EG25">
        <v>-1.81325504804064</v>
      </c>
      <c r="EH25">
        <v>0.24735336453026999</v>
      </c>
      <c r="EI25">
        <v>0</v>
      </c>
      <c r="EJ25">
        <v>1257.2335555555601</v>
      </c>
      <c r="EK25">
        <v>-205.049909889883</v>
      </c>
      <c r="EL25">
        <v>26.670604138935499</v>
      </c>
      <c r="EM25">
        <v>0</v>
      </c>
      <c r="EN25">
        <v>9.6775544444444392</v>
      </c>
      <c r="EO25">
        <v>0.108874843603981</v>
      </c>
      <c r="EP25">
        <v>2.7951122396245101E-2</v>
      </c>
      <c r="EQ25">
        <v>0</v>
      </c>
      <c r="ER25">
        <v>0</v>
      </c>
      <c r="ES25">
        <v>3</v>
      </c>
      <c r="ET25" t="s">
        <v>311</v>
      </c>
      <c r="EU25">
        <v>1.88402</v>
      </c>
      <c r="EV25">
        <v>1.881</v>
      </c>
      <c r="EW25">
        <v>1.88293</v>
      </c>
      <c r="EX25">
        <v>1.8812599999999999</v>
      </c>
      <c r="EY25">
        <v>1.8826700000000001</v>
      </c>
      <c r="EZ25">
        <v>1.88202</v>
      </c>
      <c r="FA25">
        <v>1.8839600000000001</v>
      </c>
      <c r="FB25">
        <v>1.8811800000000001</v>
      </c>
      <c r="FC25" t="s">
        <v>312</v>
      </c>
      <c r="FD25" t="s">
        <v>19</v>
      </c>
      <c r="FE25" t="s">
        <v>19</v>
      </c>
      <c r="FF25" t="s">
        <v>19</v>
      </c>
      <c r="FG25" t="s">
        <v>313</v>
      </c>
      <c r="FH25" t="s">
        <v>314</v>
      </c>
      <c r="FI25" t="s">
        <v>315</v>
      </c>
      <c r="FJ25" t="s">
        <v>315</v>
      </c>
      <c r="FK25" t="s">
        <v>315</v>
      </c>
      <c r="FL25" t="s">
        <v>315</v>
      </c>
      <c r="FM25">
        <v>0</v>
      </c>
      <c r="FN25">
        <v>100</v>
      </c>
      <c r="FO25">
        <v>100</v>
      </c>
      <c r="FP25">
        <v>-0.47299999999999998</v>
      </c>
      <c r="FQ25">
        <v>-9.8000000000000004E-2</v>
      </c>
      <c r="FR25">
        <v>2</v>
      </c>
      <c r="FS25">
        <v>767.28800000000001</v>
      </c>
      <c r="FT25">
        <v>517.94299999999998</v>
      </c>
      <c r="FU25">
        <v>23.999300000000002</v>
      </c>
      <c r="FV25">
        <v>30.505600000000001</v>
      </c>
      <c r="FW25">
        <v>30.000299999999999</v>
      </c>
      <c r="FX25">
        <v>30.314499999999999</v>
      </c>
      <c r="FY25">
        <v>30.280899999999999</v>
      </c>
      <c r="FZ25">
        <v>25.002600000000001</v>
      </c>
      <c r="GA25">
        <v>64.925399999999996</v>
      </c>
      <c r="GB25">
        <v>0</v>
      </c>
      <c r="GC25">
        <v>24</v>
      </c>
      <c r="GD25">
        <v>400</v>
      </c>
      <c r="GE25">
        <v>11.140499999999999</v>
      </c>
      <c r="GF25">
        <v>100.839</v>
      </c>
      <c r="GG25">
        <v>100.14</v>
      </c>
    </row>
    <row r="26" spans="1:189" x14ac:dyDescent="0.2">
      <c r="A26">
        <v>9</v>
      </c>
      <c r="B26">
        <v>1626360921.8</v>
      </c>
      <c r="C26">
        <v>621.59999990463302</v>
      </c>
      <c r="D26" t="s">
        <v>335</v>
      </c>
      <c r="E26" t="s">
        <v>336</v>
      </c>
      <c r="F26">
        <f t="shared" si="0"/>
        <v>5914</v>
      </c>
      <c r="G26">
        <f t="shared" si="1"/>
        <v>36.40935571689095</v>
      </c>
      <c r="H26">
        <f t="shared" si="2"/>
        <v>0</v>
      </c>
      <c r="I26" t="s">
        <v>302</v>
      </c>
      <c r="J26" t="s">
        <v>303</v>
      </c>
      <c r="K26" t="s">
        <v>304</v>
      </c>
      <c r="L26" t="s">
        <v>305</v>
      </c>
      <c r="M26" t="s">
        <v>19</v>
      </c>
      <c r="O26" t="s">
        <v>306</v>
      </c>
      <c r="U26">
        <v>1626360913.7741899</v>
      </c>
      <c r="V26">
        <f t="shared" si="3"/>
        <v>9.3258382309995089E-3</v>
      </c>
      <c r="W26">
        <f t="shared" si="4"/>
        <v>33.237160495366403</v>
      </c>
      <c r="X26">
        <f t="shared" si="5"/>
        <v>368.61077419354802</v>
      </c>
      <c r="Y26">
        <f t="shared" si="6"/>
        <v>260.52091712679879</v>
      </c>
      <c r="Z26">
        <f t="shared" si="7"/>
        <v>23.647871496854332</v>
      </c>
      <c r="AA26">
        <f t="shared" si="8"/>
        <v>33.45934874105486</v>
      </c>
      <c r="AB26">
        <f t="shared" si="9"/>
        <v>0.60797190169863102</v>
      </c>
      <c r="AC26">
        <f t="shared" si="10"/>
        <v>2.1131645739127229</v>
      </c>
      <c r="AD26">
        <f t="shared" si="11"/>
        <v>0.52500757199718395</v>
      </c>
      <c r="AE26">
        <f t="shared" si="12"/>
        <v>0.33463593778881628</v>
      </c>
      <c r="AF26">
        <f t="shared" si="13"/>
        <v>136.19130137256118</v>
      </c>
      <c r="AG26">
        <f t="shared" si="14"/>
        <v>24.1925929576872</v>
      </c>
      <c r="AH26">
        <f t="shared" si="15"/>
        <v>26.4323032258065</v>
      </c>
      <c r="AI26">
        <f t="shared" si="16"/>
        <v>3.4615450222746209</v>
      </c>
      <c r="AJ26">
        <f t="shared" si="17"/>
        <v>54.948819295208672</v>
      </c>
      <c r="AK26">
        <f t="shared" si="18"/>
        <v>1.8967390679748379</v>
      </c>
      <c r="AL26">
        <f t="shared" si="19"/>
        <v>3.4518286148875021</v>
      </c>
      <c r="AM26">
        <f t="shared" si="20"/>
        <v>1.564805954299783</v>
      </c>
      <c r="AN26">
        <f t="shared" si="21"/>
        <v>-411.26946598707832</v>
      </c>
      <c r="AO26">
        <f t="shared" si="22"/>
        <v>-5.4283390935617044</v>
      </c>
      <c r="AP26">
        <f t="shared" si="23"/>
        <v>-0.55110854326274084</v>
      </c>
      <c r="AQ26">
        <f t="shared" si="24"/>
        <v>-281.05761225134154</v>
      </c>
      <c r="AR26">
        <v>-3.75960115629176E-2</v>
      </c>
      <c r="AS26">
        <v>4.2204816570881099E-2</v>
      </c>
      <c r="AT26">
        <v>3.2133920907524698</v>
      </c>
      <c r="AU26">
        <v>0</v>
      </c>
      <c r="AV26">
        <v>0</v>
      </c>
      <c r="AW26">
        <f t="shared" si="25"/>
        <v>1</v>
      </c>
      <c r="AX26">
        <f t="shared" si="26"/>
        <v>0</v>
      </c>
      <c r="AY26">
        <f t="shared" si="27"/>
        <v>48039.563153395415</v>
      </c>
      <c r="AZ26">
        <v>0</v>
      </c>
      <c r="BA26">
        <v>0</v>
      </c>
      <c r="BB26">
        <v>0</v>
      </c>
      <c r="BC26">
        <f t="shared" si="28"/>
        <v>0</v>
      </c>
      <c r="BD26" t="e">
        <f t="shared" si="29"/>
        <v>#DIV/0!</v>
      </c>
      <c r="BE26">
        <v>-1</v>
      </c>
      <c r="BF26" t="s">
        <v>337</v>
      </c>
      <c r="BG26">
        <v>1214.0053846153801</v>
      </c>
      <c r="BH26">
        <v>2172.3000000000002</v>
      </c>
      <c r="BI26">
        <f t="shared" si="30"/>
        <v>0.44114285107242091</v>
      </c>
      <c r="BJ26">
        <v>0.5</v>
      </c>
      <c r="BK26">
        <f t="shared" si="31"/>
        <v>841.18114050270253</v>
      </c>
      <c r="BL26">
        <f t="shared" si="32"/>
        <v>33.237160495366403</v>
      </c>
      <c r="BM26">
        <f t="shared" si="33"/>
        <v>185.54052329485643</v>
      </c>
      <c r="BN26">
        <f t="shared" si="34"/>
        <v>1</v>
      </c>
      <c r="BO26">
        <f t="shared" si="35"/>
        <v>4.0701293510819511E-2</v>
      </c>
      <c r="BP26">
        <f t="shared" si="36"/>
        <v>-1</v>
      </c>
      <c r="BQ26" t="s">
        <v>308</v>
      </c>
      <c r="BR26">
        <v>0</v>
      </c>
      <c r="BS26">
        <f t="shared" si="37"/>
        <v>2172.3000000000002</v>
      </c>
      <c r="BT26">
        <f t="shared" si="38"/>
        <v>0.44114285107242096</v>
      </c>
      <c r="BU26" t="e">
        <f t="shared" si="39"/>
        <v>#DIV/0!</v>
      </c>
      <c r="BV26">
        <f t="shared" si="40"/>
        <v>0.44114285107242096</v>
      </c>
      <c r="BW26" t="e">
        <f t="shared" si="41"/>
        <v>#DIV/0!</v>
      </c>
      <c r="BX26" t="s">
        <v>308</v>
      </c>
      <c r="BY26" t="s">
        <v>308</v>
      </c>
      <c r="BZ26" t="s">
        <v>308</v>
      </c>
      <c r="CA26" t="s">
        <v>308</v>
      </c>
      <c r="CB26" t="s">
        <v>308</v>
      </c>
      <c r="CC26" t="s">
        <v>308</v>
      </c>
      <c r="CD26" t="s">
        <v>308</v>
      </c>
      <c r="CE26" t="s">
        <v>308</v>
      </c>
      <c r="CF26">
        <f t="shared" si="42"/>
        <v>999.98445161290294</v>
      </c>
      <c r="CG26">
        <f t="shared" si="43"/>
        <v>841.18114050270253</v>
      </c>
      <c r="CH26">
        <f t="shared" si="44"/>
        <v>0.84119421971605446</v>
      </c>
      <c r="CI26">
        <f t="shared" si="45"/>
        <v>0.1619048440519853</v>
      </c>
      <c r="CJ26">
        <v>6</v>
      </c>
      <c r="CK26">
        <v>0.5</v>
      </c>
      <c r="CL26" t="s">
        <v>309</v>
      </c>
      <c r="CM26">
        <v>1626360913.7741899</v>
      </c>
      <c r="CN26">
        <v>368.61077419354802</v>
      </c>
      <c r="CO26">
        <v>400.04577419354803</v>
      </c>
      <c r="CP26">
        <v>20.895758064516102</v>
      </c>
      <c r="CQ26">
        <v>13.0693419354839</v>
      </c>
      <c r="CR26">
        <v>700.01141935483895</v>
      </c>
      <c r="CS26">
        <v>90.671351612903294</v>
      </c>
      <c r="CT26">
        <v>0.100137132258065</v>
      </c>
      <c r="CU26">
        <v>26.3846548387097</v>
      </c>
      <c r="CV26">
        <v>26.4323032258065</v>
      </c>
      <c r="CW26">
        <v>999.9</v>
      </c>
      <c r="CX26">
        <v>9999.2564516129005</v>
      </c>
      <c r="CY26">
        <v>0</v>
      </c>
      <c r="CZ26">
        <v>0.22058493548387101</v>
      </c>
      <c r="DA26">
        <v>999.98445161290294</v>
      </c>
      <c r="DB26">
        <v>0.95999364516129104</v>
      </c>
      <c r="DC26">
        <v>4.0006287096774201E-2</v>
      </c>
      <c r="DD26">
        <v>0</v>
      </c>
      <c r="DE26">
        <v>1215.4129032258099</v>
      </c>
      <c r="DF26">
        <v>4.9997400000000001</v>
      </c>
      <c r="DG26">
        <v>15718.4709677419</v>
      </c>
      <c r="DH26">
        <v>9011.4638709677401</v>
      </c>
      <c r="DI26">
        <v>41.26</v>
      </c>
      <c r="DJ26">
        <v>43.533999999999999</v>
      </c>
      <c r="DK26">
        <v>42.512</v>
      </c>
      <c r="DL26">
        <v>44</v>
      </c>
      <c r="DM26">
        <v>43.76</v>
      </c>
      <c r="DN26">
        <v>955.17967741935502</v>
      </c>
      <c r="DO26">
        <v>39.806774193548399</v>
      </c>
      <c r="DP26">
        <v>0</v>
      </c>
      <c r="DQ26">
        <v>96.5</v>
      </c>
      <c r="DR26">
        <v>1214.0053846153801</v>
      </c>
      <c r="DS26">
        <v>-154.52717948880499</v>
      </c>
      <c r="DT26">
        <v>-2000.71794763406</v>
      </c>
      <c r="DU26">
        <v>15699.6307692308</v>
      </c>
      <c r="DV26">
        <v>15</v>
      </c>
      <c r="DW26">
        <v>1626360955.8</v>
      </c>
      <c r="DX26" t="s">
        <v>338</v>
      </c>
      <c r="DY26">
        <v>3</v>
      </c>
      <c r="DZ26">
        <v>-0.47599999999999998</v>
      </c>
      <c r="EA26">
        <v>-0.154</v>
      </c>
      <c r="EB26">
        <v>400</v>
      </c>
      <c r="EC26">
        <v>13</v>
      </c>
      <c r="ED26">
        <v>0.09</v>
      </c>
      <c r="EE26">
        <v>0.02</v>
      </c>
      <c r="EF26">
        <v>-31.4032962962963</v>
      </c>
      <c r="EG26">
        <v>-0.30795689949838601</v>
      </c>
      <c r="EH26">
        <v>5.91001722218552E-2</v>
      </c>
      <c r="EI26">
        <v>1</v>
      </c>
      <c r="EJ26">
        <v>1233.2546666666699</v>
      </c>
      <c r="EK26">
        <v>-168.017051268074</v>
      </c>
      <c r="EL26">
        <v>21.874374413911799</v>
      </c>
      <c r="EM26">
        <v>0</v>
      </c>
      <c r="EN26">
        <v>7.8685688888888903</v>
      </c>
      <c r="EO26">
        <v>9.4532128742569402E-2</v>
      </c>
      <c r="EP26">
        <v>3.12990721473329E-2</v>
      </c>
      <c r="EQ26">
        <v>1</v>
      </c>
      <c r="ER26">
        <v>2</v>
      </c>
      <c r="ES26">
        <v>3</v>
      </c>
      <c r="ET26" t="s">
        <v>339</v>
      </c>
      <c r="EU26">
        <v>1.88401</v>
      </c>
      <c r="EV26">
        <v>1.88103</v>
      </c>
      <c r="EW26">
        <v>1.88293</v>
      </c>
      <c r="EX26">
        <v>1.88127</v>
      </c>
      <c r="EY26">
        <v>1.8827199999999999</v>
      </c>
      <c r="EZ26">
        <v>1.88202</v>
      </c>
      <c r="FA26">
        <v>1.8839900000000001</v>
      </c>
      <c r="FB26">
        <v>1.8812199999999999</v>
      </c>
      <c r="FC26" t="s">
        <v>312</v>
      </c>
      <c r="FD26" t="s">
        <v>19</v>
      </c>
      <c r="FE26" t="s">
        <v>19</v>
      </c>
      <c r="FF26" t="s">
        <v>19</v>
      </c>
      <c r="FG26" t="s">
        <v>313</v>
      </c>
      <c r="FH26" t="s">
        <v>314</v>
      </c>
      <c r="FI26" t="s">
        <v>315</v>
      </c>
      <c r="FJ26" t="s">
        <v>315</v>
      </c>
      <c r="FK26" t="s">
        <v>315</v>
      </c>
      <c r="FL26" t="s">
        <v>315</v>
      </c>
      <c r="FM26">
        <v>0</v>
      </c>
      <c r="FN26">
        <v>100</v>
      </c>
      <c r="FO26">
        <v>100</v>
      </c>
      <c r="FP26">
        <v>-0.47599999999999998</v>
      </c>
      <c r="FQ26">
        <v>-0.154</v>
      </c>
      <c r="FR26">
        <v>2</v>
      </c>
      <c r="FS26">
        <v>764.45100000000002</v>
      </c>
      <c r="FT26">
        <v>517.96</v>
      </c>
      <c r="FU26">
        <v>23.999300000000002</v>
      </c>
      <c r="FV26">
        <v>30.525600000000001</v>
      </c>
      <c r="FW26">
        <v>29.9999</v>
      </c>
      <c r="FX26">
        <v>30.350999999999999</v>
      </c>
      <c r="FY26">
        <v>30.316199999999998</v>
      </c>
      <c r="FZ26">
        <v>25.008700000000001</v>
      </c>
      <c r="GA26">
        <v>60.311900000000001</v>
      </c>
      <c r="GB26">
        <v>0</v>
      </c>
      <c r="GC26">
        <v>24</v>
      </c>
      <c r="GD26">
        <v>400</v>
      </c>
      <c r="GE26">
        <v>13.028600000000001</v>
      </c>
      <c r="GF26">
        <v>100.84099999999999</v>
      </c>
      <c r="GG26">
        <v>100.139</v>
      </c>
    </row>
    <row r="27" spans="1:189" x14ac:dyDescent="0.2">
      <c r="A27">
        <v>10</v>
      </c>
      <c r="B27">
        <v>1626361040.8</v>
      </c>
      <c r="C27">
        <v>740.59999990463302</v>
      </c>
      <c r="D27" t="s">
        <v>340</v>
      </c>
      <c r="E27" t="s">
        <v>341</v>
      </c>
      <c r="F27">
        <f t="shared" si="0"/>
        <v>5914</v>
      </c>
      <c r="G27">
        <f t="shared" si="1"/>
        <v>36.413981033789327</v>
      </c>
      <c r="H27">
        <f t="shared" si="2"/>
        <v>0</v>
      </c>
      <c r="I27" t="s">
        <v>302</v>
      </c>
      <c r="J27" t="s">
        <v>303</v>
      </c>
      <c r="K27" t="s">
        <v>304</v>
      </c>
      <c r="L27" t="s">
        <v>305</v>
      </c>
      <c r="M27" t="s">
        <v>19</v>
      </c>
      <c r="O27" t="s">
        <v>306</v>
      </c>
      <c r="U27">
        <v>1626361032.7548399</v>
      </c>
      <c r="V27">
        <f t="shared" si="3"/>
        <v>1.3098675131740721E-2</v>
      </c>
      <c r="W27">
        <f t="shared" si="4"/>
        <v>31.987791908185731</v>
      </c>
      <c r="X27">
        <f t="shared" si="5"/>
        <v>368.48138709677397</v>
      </c>
      <c r="Y27">
        <f t="shared" si="6"/>
        <v>293.52781373699713</v>
      </c>
      <c r="Z27">
        <f t="shared" si="7"/>
        <v>26.645469727662519</v>
      </c>
      <c r="AA27">
        <f t="shared" si="8"/>
        <v>33.449503541396936</v>
      </c>
      <c r="AB27">
        <f t="shared" si="9"/>
        <v>0.93643341398920599</v>
      </c>
      <c r="AC27">
        <f t="shared" si="10"/>
        <v>2.113700761487197</v>
      </c>
      <c r="AD27">
        <f t="shared" si="11"/>
        <v>0.75392427257401318</v>
      </c>
      <c r="AE27">
        <f t="shared" si="12"/>
        <v>0.48461350150453042</v>
      </c>
      <c r="AF27">
        <f t="shared" si="13"/>
        <v>136.1879272151109</v>
      </c>
      <c r="AG27">
        <f t="shared" si="14"/>
        <v>22.846806262946505</v>
      </c>
      <c r="AH27">
        <f t="shared" si="15"/>
        <v>26.434451612903199</v>
      </c>
      <c r="AI27">
        <f t="shared" si="16"/>
        <v>3.4619836811458065</v>
      </c>
      <c r="AJ27">
        <f t="shared" si="17"/>
        <v>56.029378982399422</v>
      </c>
      <c r="AK27">
        <f t="shared" si="18"/>
        <v>1.9316856865960479</v>
      </c>
      <c r="AL27">
        <f t="shared" si="19"/>
        <v>3.4476300142517209</v>
      </c>
      <c r="AM27">
        <f t="shared" si="20"/>
        <v>1.5302979945497586</v>
      </c>
      <c r="AN27">
        <f t="shared" si="21"/>
        <v>-577.65157330976581</v>
      </c>
      <c r="AO27">
        <f t="shared" si="22"/>
        <v>-8.0249231670283923</v>
      </c>
      <c r="AP27">
        <f t="shared" si="23"/>
        <v>-0.81444296284966777</v>
      </c>
      <c r="AQ27">
        <f t="shared" si="24"/>
        <v>-450.30301222453295</v>
      </c>
      <c r="AR27">
        <v>-3.7609714064722702E-2</v>
      </c>
      <c r="AS27">
        <v>4.2220198829562398E-2</v>
      </c>
      <c r="AT27">
        <v>3.21432927483984</v>
      </c>
      <c r="AU27">
        <v>0</v>
      </c>
      <c r="AV27">
        <v>0</v>
      </c>
      <c r="AW27">
        <f t="shared" si="25"/>
        <v>1</v>
      </c>
      <c r="AX27">
        <f t="shared" si="26"/>
        <v>0</v>
      </c>
      <c r="AY27">
        <f t="shared" si="27"/>
        <v>48059.781227534972</v>
      </c>
      <c r="AZ27">
        <v>0</v>
      </c>
      <c r="BA27">
        <v>0</v>
      </c>
      <c r="BB27">
        <v>0</v>
      </c>
      <c r="BC27">
        <f t="shared" si="28"/>
        <v>0</v>
      </c>
      <c r="BD27" t="e">
        <f t="shared" si="29"/>
        <v>#DIV/0!</v>
      </c>
      <c r="BE27">
        <v>-1</v>
      </c>
      <c r="BF27" t="s">
        <v>342</v>
      </c>
      <c r="BG27">
        <v>1252.1692307692299</v>
      </c>
      <c r="BH27">
        <v>2117.14</v>
      </c>
      <c r="BI27">
        <f t="shared" si="30"/>
        <v>0.40855624532660573</v>
      </c>
      <c r="BJ27">
        <v>0.5</v>
      </c>
      <c r="BK27">
        <f t="shared" si="31"/>
        <v>841.16508742609039</v>
      </c>
      <c r="BL27">
        <f t="shared" si="32"/>
        <v>31.987791908185731</v>
      </c>
      <c r="BM27">
        <f t="shared" si="33"/>
        <v>171.83162490931477</v>
      </c>
      <c r="BN27">
        <f t="shared" si="34"/>
        <v>1</v>
      </c>
      <c r="BO27">
        <f t="shared" si="35"/>
        <v>3.9216786813069227E-2</v>
      </c>
      <c r="BP27">
        <f t="shared" si="36"/>
        <v>-1</v>
      </c>
      <c r="BQ27" t="s">
        <v>308</v>
      </c>
      <c r="BR27">
        <v>0</v>
      </c>
      <c r="BS27">
        <f t="shared" si="37"/>
        <v>2117.14</v>
      </c>
      <c r="BT27">
        <f t="shared" si="38"/>
        <v>0.40855624532660573</v>
      </c>
      <c r="BU27" t="e">
        <f t="shared" si="39"/>
        <v>#DIV/0!</v>
      </c>
      <c r="BV27">
        <f t="shared" si="40"/>
        <v>0.40855624532660573</v>
      </c>
      <c r="BW27" t="e">
        <f t="shared" si="41"/>
        <v>#DIV/0!</v>
      </c>
      <c r="BX27" t="s">
        <v>308</v>
      </c>
      <c r="BY27" t="s">
        <v>308</v>
      </c>
      <c r="BZ27" t="s">
        <v>308</v>
      </c>
      <c r="CA27" t="s">
        <v>308</v>
      </c>
      <c r="CB27" t="s">
        <v>308</v>
      </c>
      <c r="CC27" t="s">
        <v>308</v>
      </c>
      <c r="CD27" t="s">
        <v>308</v>
      </c>
      <c r="CE27" t="s">
        <v>308</v>
      </c>
      <c r="CF27">
        <f t="shared" si="42"/>
        <v>999.96593548387102</v>
      </c>
      <c r="CG27">
        <f t="shared" si="43"/>
        <v>841.16508742609039</v>
      </c>
      <c r="CH27">
        <f t="shared" si="44"/>
        <v>0.84119374228389199</v>
      </c>
      <c r="CI27">
        <f t="shared" si="45"/>
        <v>0.16190392260791156</v>
      </c>
      <c r="CJ27">
        <v>6</v>
      </c>
      <c r="CK27">
        <v>0.5</v>
      </c>
      <c r="CL27" t="s">
        <v>309</v>
      </c>
      <c r="CM27">
        <v>1626361032.7548399</v>
      </c>
      <c r="CN27">
        <v>368.48138709677397</v>
      </c>
      <c r="CO27">
        <v>400.03645161290302</v>
      </c>
      <c r="CP27">
        <v>21.279545161290301</v>
      </c>
      <c r="CQ27">
        <v>10.2910741935484</v>
      </c>
      <c r="CR27">
        <v>700.003193548387</v>
      </c>
      <c r="CS27">
        <v>90.676625806451597</v>
      </c>
      <c r="CT27">
        <v>0.100017770967742</v>
      </c>
      <c r="CU27">
        <v>26.364029032258099</v>
      </c>
      <c r="CV27">
        <v>26.434451612903199</v>
      </c>
      <c r="CW27">
        <v>999.9</v>
      </c>
      <c r="CX27">
        <v>10002.319032258099</v>
      </c>
      <c r="CY27">
        <v>0</v>
      </c>
      <c r="CZ27">
        <v>0.21912699999999999</v>
      </c>
      <c r="DA27">
        <v>999.96593548387102</v>
      </c>
      <c r="DB27">
        <v>0.96000641935483899</v>
      </c>
      <c r="DC27">
        <v>3.99932129032258E-2</v>
      </c>
      <c r="DD27">
        <v>0</v>
      </c>
      <c r="DE27">
        <v>1253.03516129032</v>
      </c>
      <c r="DF27">
        <v>4.9997400000000001</v>
      </c>
      <c r="DG27">
        <v>17873.845161290301</v>
      </c>
      <c r="DH27">
        <v>9011.3387096774204</v>
      </c>
      <c r="DI27">
        <v>41.378999999999998</v>
      </c>
      <c r="DJ27">
        <v>43.686999999999998</v>
      </c>
      <c r="DK27">
        <v>42.787999999999997</v>
      </c>
      <c r="DL27">
        <v>44.125</v>
      </c>
      <c r="DM27">
        <v>43.846548387096803</v>
      </c>
      <c r="DN27">
        <v>955.17483870967703</v>
      </c>
      <c r="DO27">
        <v>39.79</v>
      </c>
      <c r="DP27">
        <v>0</v>
      </c>
      <c r="DQ27">
        <v>118.09999990463299</v>
      </c>
      <c r="DR27">
        <v>1252.1692307692299</v>
      </c>
      <c r="DS27">
        <v>-220.434188169436</v>
      </c>
      <c r="DT27">
        <v>-655.18973826635397</v>
      </c>
      <c r="DU27">
        <v>17888.3346153846</v>
      </c>
      <c r="DV27">
        <v>15</v>
      </c>
      <c r="DW27">
        <v>1626360955.8</v>
      </c>
      <c r="DX27" t="s">
        <v>338</v>
      </c>
      <c r="DY27">
        <v>3</v>
      </c>
      <c r="DZ27">
        <v>-0.47599999999999998</v>
      </c>
      <c r="EA27">
        <v>-0.154</v>
      </c>
      <c r="EB27">
        <v>400</v>
      </c>
      <c r="EC27">
        <v>13</v>
      </c>
      <c r="ED27">
        <v>0.09</v>
      </c>
      <c r="EE27">
        <v>0.02</v>
      </c>
      <c r="EF27">
        <v>-31.364442592592599</v>
      </c>
      <c r="EG27">
        <v>-1.8011374251800301</v>
      </c>
      <c r="EH27">
        <v>0.24569380040253599</v>
      </c>
      <c r="EI27">
        <v>0</v>
      </c>
      <c r="EJ27">
        <v>1272.21444444444</v>
      </c>
      <c r="EK27">
        <v>-212.42146805728299</v>
      </c>
      <c r="EL27">
        <v>27.5866014624294</v>
      </c>
      <c r="EM27">
        <v>0</v>
      </c>
      <c r="EN27">
        <v>10.9493425925926</v>
      </c>
      <c r="EO27">
        <v>0.40269559293198598</v>
      </c>
      <c r="EP27">
        <v>5.4589785375586002E-2</v>
      </c>
      <c r="EQ27">
        <v>0</v>
      </c>
      <c r="ER27">
        <v>0</v>
      </c>
      <c r="ES27">
        <v>3</v>
      </c>
      <c r="ET27" t="s">
        <v>311</v>
      </c>
      <c r="EU27">
        <v>1.8839999999999999</v>
      </c>
      <c r="EV27">
        <v>1.8809899999999999</v>
      </c>
      <c r="EW27">
        <v>1.88293</v>
      </c>
      <c r="EX27">
        <v>1.8812599999999999</v>
      </c>
      <c r="EY27">
        <v>1.8827</v>
      </c>
      <c r="EZ27">
        <v>1.88202</v>
      </c>
      <c r="FA27">
        <v>1.88398</v>
      </c>
      <c r="FB27">
        <v>1.8811599999999999</v>
      </c>
      <c r="FC27" t="s">
        <v>312</v>
      </c>
      <c r="FD27" t="s">
        <v>19</v>
      </c>
      <c r="FE27" t="s">
        <v>19</v>
      </c>
      <c r="FF27" t="s">
        <v>19</v>
      </c>
      <c r="FG27" t="s">
        <v>313</v>
      </c>
      <c r="FH27" t="s">
        <v>314</v>
      </c>
      <c r="FI27" t="s">
        <v>315</v>
      </c>
      <c r="FJ27" t="s">
        <v>315</v>
      </c>
      <c r="FK27" t="s">
        <v>315</v>
      </c>
      <c r="FL27" t="s">
        <v>315</v>
      </c>
      <c r="FM27">
        <v>0</v>
      </c>
      <c r="FN27">
        <v>100</v>
      </c>
      <c r="FO27">
        <v>100</v>
      </c>
      <c r="FP27">
        <v>-0.47599999999999998</v>
      </c>
      <c r="FQ27">
        <v>-0.154</v>
      </c>
      <c r="FR27">
        <v>2</v>
      </c>
      <c r="FS27">
        <v>758.07799999999997</v>
      </c>
      <c r="FT27">
        <v>511.39400000000001</v>
      </c>
      <c r="FU27">
        <v>24.0002</v>
      </c>
      <c r="FV27">
        <v>30.440999999999999</v>
      </c>
      <c r="FW27">
        <v>29.9999</v>
      </c>
      <c r="FX27">
        <v>30.311499999999999</v>
      </c>
      <c r="FY27">
        <v>30.279800000000002</v>
      </c>
      <c r="FZ27">
        <v>24.936900000000001</v>
      </c>
      <c r="GA27">
        <v>69.077799999999996</v>
      </c>
      <c r="GB27">
        <v>0</v>
      </c>
      <c r="GC27">
        <v>24</v>
      </c>
      <c r="GD27">
        <v>400</v>
      </c>
      <c r="GE27">
        <v>9.9950200000000002</v>
      </c>
      <c r="GF27">
        <v>100.858</v>
      </c>
      <c r="GG27">
        <v>100.166</v>
      </c>
    </row>
    <row r="28" spans="1:189" x14ac:dyDescent="0.2">
      <c r="A28">
        <v>11</v>
      </c>
      <c r="B28">
        <v>1626361157.3</v>
      </c>
      <c r="C28">
        <v>857.09999990463302</v>
      </c>
      <c r="D28" t="s">
        <v>343</v>
      </c>
      <c r="E28" t="s">
        <v>344</v>
      </c>
      <c r="F28">
        <f t="shared" si="0"/>
        <v>5914</v>
      </c>
      <c r="G28">
        <f t="shared" si="1"/>
        <v>36.369621985697187</v>
      </c>
      <c r="H28">
        <f t="shared" si="2"/>
        <v>0</v>
      </c>
      <c r="I28" t="s">
        <v>302</v>
      </c>
      <c r="J28" t="s">
        <v>303</v>
      </c>
      <c r="K28" t="s">
        <v>304</v>
      </c>
      <c r="L28" t="s">
        <v>305</v>
      </c>
      <c r="M28" t="s">
        <v>19</v>
      </c>
      <c r="O28" t="s">
        <v>306</v>
      </c>
      <c r="U28">
        <v>1626361149.3</v>
      </c>
      <c r="V28">
        <f t="shared" si="3"/>
        <v>7.7051418093834947E-3</v>
      </c>
      <c r="W28">
        <f t="shared" si="4"/>
        <v>24.616950464251694</v>
      </c>
      <c r="X28">
        <f t="shared" si="5"/>
        <v>376.35870967741897</v>
      </c>
      <c r="Y28">
        <f t="shared" si="6"/>
        <v>269.26593811871504</v>
      </c>
      <c r="Z28">
        <f t="shared" si="7"/>
        <v>24.441634924375926</v>
      </c>
      <c r="AA28">
        <f t="shared" si="8"/>
        <v>34.162591253889111</v>
      </c>
      <c r="AB28">
        <f t="shared" si="9"/>
        <v>0.44522367801882851</v>
      </c>
      <c r="AC28">
        <f t="shared" si="10"/>
        <v>2.1135264739896416</v>
      </c>
      <c r="AD28">
        <f t="shared" si="11"/>
        <v>0.39893581594045696</v>
      </c>
      <c r="AE28">
        <f t="shared" si="12"/>
        <v>0.25309145335589228</v>
      </c>
      <c r="AF28">
        <f t="shared" si="13"/>
        <v>136.18987750776569</v>
      </c>
      <c r="AG28">
        <f t="shared" si="14"/>
        <v>25.0901326535094</v>
      </c>
      <c r="AH28">
        <f t="shared" si="15"/>
        <v>27.214690322580601</v>
      </c>
      <c r="AI28">
        <f t="shared" si="16"/>
        <v>3.6245395157535816</v>
      </c>
      <c r="AJ28">
        <f t="shared" si="17"/>
        <v>54.700987726034192</v>
      </c>
      <c r="AK28">
        <f t="shared" si="18"/>
        <v>1.9249518851461627</v>
      </c>
      <c r="AL28">
        <f t="shared" si="19"/>
        <v>3.5190441071871326</v>
      </c>
      <c r="AM28">
        <f t="shared" si="20"/>
        <v>1.6995876306074189</v>
      </c>
      <c r="AN28">
        <f t="shared" si="21"/>
        <v>-339.79675379381212</v>
      </c>
      <c r="AO28">
        <f t="shared" si="22"/>
        <v>-57.289426249267578</v>
      </c>
      <c r="AP28">
        <f t="shared" si="23"/>
        <v>-5.8476672885828442</v>
      </c>
      <c r="AQ28">
        <f t="shared" si="24"/>
        <v>-266.74396982389686</v>
      </c>
      <c r="AR28">
        <v>-3.76052597816421E-2</v>
      </c>
      <c r="AS28">
        <v>4.2215198506587899E-2</v>
      </c>
      <c r="AT28">
        <v>3.2140246350892299</v>
      </c>
      <c r="AU28">
        <v>0</v>
      </c>
      <c r="AV28">
        <v>0</v>
      </c>
      <c r="AW28">
        <f t="shared" si="25"/>
        <v>1</v>
      </c>
      <c r="AX28">
        <f t="shared" si="26"/>
        <v>0</v>
      </c>
      <c r="AY28">
        <f t="shared" si="27"/>
        <v>47998.431084686257</v>
      </c>
      <c r="AZ28">
        <v>0</v>
      </c>
      <c r="BA28">
        <v>0</v>
      </c>
      <c r="BB28">
        <v>0</v>
      </c>
      <c r="BC28">
        <f t="shared" si="28"/>
        <v>0</v>
      </c>
      <c r="BD28" t="e">
        <f t="shared" si="29"/>
        <v>#DIV/0!</v>
      </c>
      <c r="BE28">
        <v>-1</v>
      </c>
      <c r="BF28" t="s">
        <v>345</v>
      </c>
      <c r="BG28">
        <v>1057.87230769231</v>
      </c>
      <c r="BH28">
        <v>1570.84</v>
      </c>
      <c r="BI28">
        <f t="shared" si="30"/>
        <v>0.32655629619037585</v>
      </c>
      <c r="BJ28">
        <v>0.5</v>
      </c>
      <c r="BK28">
        <f t="shared" si="31"/>
        <v>841.17735737436885</v>
      </c>
      <c r="BL28">
        <f t="shared" si="32"/>
        <v>24.616950464251694</v>
      </c>
      <c r="BM28">
        <f t="shared" si="33"/>
        <v>137.34588113169102</v>
      </c>
      <c r="BN28">
        <f t="shared" si="34"/>
        <v>1</v>
      </c>
      <c r="BO28">
        <f t="shared" si="35"/>
        <v>3.0453685230201439E-2</v>
      </c>
      <c r="BP28">
        <f t="shared" si="36"/>
        <v>-1</v>
      </c>
      <c r="BQ28" t="s">
        <v>308</v>
      </c>
      <c r="BR28">
        <v>0</v>
      </c>
      <c r="BS28">
        <f t="shared" si="37"/>
        <v>1570.84</v>
      </c>
      <c r="BT28">
        <f t="shared" si="38"/>
        <v>0.32655629619037585</v>
      </c>
      <c r="BU28" t="e">
        <f t="shared" si="39"/>
        <v>#DIV/0!</v>
      </c>
      <c r="BV28">
        <f t="shared" si="40"/>
        <v>0.32655629619037585</v>
      </c>
      <c r="BW28" t="e">
        <f t="shared" si="41"/>
        <v>#DIV/0!</v>
      </c>
      <c r="BX28" t="s">
        <v>308</v>
      </c>
      <c r="BY28" t="s">
        <v>308</v>
      </c>
      <c r="BZ28" t="s">
        <v>308</v>
      </c>
      <c r="CA28" t="s">
        <v>308</v>
      </c>
      <c r="CB28" t="s">
        <v>308</v>
      </c>
      <c r="CC28" t="s">
        <v>308</v>
      </c>
      <c r="CD28" t="s">
        <v>308</v>
      </c>
      <c r="CE28" t="s">
        <v>308</v>
      </c>
      <c r="CF28">
        <f t="shared" si="42"/>
        <v>999.98054838709697</v>
      </c>
      <c r="CG28">
        <f t="shared" si="43"/>
        <v>841.17735737436885</v>
      </c>
      <c r="CH28">
        <f t="shared" si="44"/>
        <v>0.84119371994898573</v>
      </c>
      <c r="CI28">
        <f t="shared" si="45"/>
        <v>0.16190387950154242</v>
      </c>
      <c r="CJ28">
        <v>6</v>
      </c>
      <c r="CK28">
        <v>0.5</v>
      </c>
      <c r="CL28" t="s">
        <v>309</v>
      </c>
      <c r="CM28">
        <v>1626361149.3</v>
      </c>
      <c r="CN28">
        <v>376.35870967741897</v>
      </c>
      <c r="CO28">
        <v>399.944419354839</v>
      </c>
      <c r="CP28">
        <v>21.206600000000002</v>
      </c>
      <c r="CQ28">
        <v>14.742293548387099</v>
      </c>
      <c r="CR28">
        <v>700.00474193548405</v>
      </c>
      <c r="CS28">
        <v>90.671354838709703</v>
      </c>
      <c r="CT28">
        <v>0.100003377419355</v>
      </c>
      <c r="CU28">
        <v>26.711906451612901</v>
      </c>
      <c r="CV28">
        <v>27.214690322580601</v>
      </c>
      <c r="CW28">
        <v>999.9</v>
      </c>
      <c r="CX28">
        <v>10001.715806451601</v>
      </c>
      <c r="CY28">
        <v>0</v>
      </c>
      <c r="CZ28">
        <v>0.21912699999999999</v>
      </c>
      <c r="DA28">
        <v>999.98054838709697</v>
      </c>
      <c r="DB28">
        <v>0.96001141935483802</v>
      </c>
      <c r="DC28">
        <v>3.9988319354838701E-2</v>
      </c>
      <c r="DD28">
        <v>0</v>
      </c>
      <c r="DE28">
        <v>1059.52774193548</v>
      </c>
      <c r="DF28">
        <v>4.9997400000000001</v>
      </c>
      <c r="DG28">
        <v>13998.822580645199</v>
      </c>
      <c r="DH28">
        <v>9011.4858064516102</v>
      </c>
      <c r="DI28">
        <v>41.691064516129003</v>
      </c>
      <c r="DJ28">
        <v>43.941064516129003</v>
      </c>
      <c r="DK28">
        <v>43.125</v>
      </c>
      <c r="DL28">
        <v>44.186999999999998</v>
      </c>
      <c r="DM28">
        <v>44.1148387096774</v>
      </c>
      <c r="DN28">
        <v>955.19354838709705</v>
      </c>
      <c r="DO28">
        <v>39.79</v>
      </c>
      <c r="DP28">
        <v>0</v>
      </c>
      <c r="DQ28">
        <v>115.89999985694899</v>
      </c>
      <c r="DR28">
        <v>1057.87230769231</v>
      </c>
      <c r="DS28">
        <v>-181.742905989066</v>
      </c>
      <c r="DT28">
        <v>-1954.2461520951999</v>
      </c>
      <c r="DU28">
        <v>13980.65</v>
      </c>
      <c r="DV28">
        <v>15</v>
      </c>
      <c r="DW28">
        <v>1626360955.8</v>
      </c>
      <c r="DX28" t="s">
        <v>338</v>
      </c>
      <c r="DY28">
        <v>3</v>
      </c>
      <c r="DZ28">
        <v>-0.47599999999999998</v>
      </c>
      <c r="EA28">
        <v>-0.154</v>
      </c>
      <c r="EB28">
        <v>400</v>
      </c>
      <c r="EC28">
        <v>13</v>
      </c>
      <c r="ED28">
        <v>0.09</v>
      </c>
      <c r="EE28">
        <v>0.02</v>
      </c>
      <c r="EF28">
        <v>-23.3949259259259</v>
      </c>
      <c r="EG28">
        <v>-2.0014902229845699</v>
      </c>
      <c r="EH28">
        <v>0.26173048350261602</v>
      </c>
      <c r="EI28">
        <v>0</v>
      </c>
      <c r="EJ28">
        <v>1080.7291111111099</v>
      </c>
      <c r="EK28">
        <v>-217.181443750689</v>
      </c>
      <c r="EL28">
        <v>28.370314440134401</v>
      </c>
      <c r="EM28">
        <v>0</v>
      </c>
      <c r="EN28">
        <v>6.4562548148148098</v>
      </c>
      <c r="EO28">
        <v>8.06358833619195E-2</v>
      </c>
      <c r="EP28">
        <v>1.11664065874756E-2</v>
      </c>
      <c r="EQ28">
        <v>1</v>
      </c>
      <c r="ER28">
        <v>1</v>
      </c>
      <c r="ES28">
        <v>3</v>
      </c>
      <c r="ET28" t="s">
        <v>319</v>
      </c>
      <c r="EU28">
        <v>1.88402</v>
      </c>
      <c r="EV28">
        <v>1.8809800000000001</v>
      </c>
      <c r="EW28">
        <v>1.88293</v>
      </c>
      <c r="EX28">
        <v>1.88127</v>
      </c>
      <c r="EY28">
        <v>1.88266</v>
      </c>
      <c r="EZ28">
        <v>1.88202</v>
      </c>
      <c r="FA28">
        <v>1.8839699999999999</v>
      </c>
      <c r="FB28">
        <v>1.8811199999999999</v>
      </c>
      <c r="FC28" t="s">
        <v>312</v>
      </c>
      <c r="FD28" t="s">
        <v>19</v>
      </c>
      <c r="FE28" t="s">
        <v>19</v>
      </c>
      <c r="FF28" t="s">
        <v>19</v>
      </c>
      <c r="FG28" t="s">
        <v>313</v>
      </c>
      <c r="FH28" t="s">
        <v>314</v>
      </c>
      <c r="FI28" t="s">
        <v>315</v>
      </c>
      <c r="FJ28" t="s">
        <v>315</v>
      </c>
      <c r="FK28" t="s">
        <v>315</v>
      </c>
      <c r="FL28" t="s">
        <v>315</v>
      </c>
      <c r="FM28">
        <v>0</v>
      </c>
      <c r="FN28">
        <v>100</v>
      </c>
      <c r="FO28">
        <v>100</v>
      </c>
      <c r="FP28">
        <v>-0.47599999999999998</v>
      </c>
      <c r="FQ28">
        <v>-0.154</v>
      </c>
      <c r="FR28">
        <v>2</v>
      </c>
      <c r="FS28">
        <v>768.42600000000004</v>
      </c>
      <c r="FT28">
        <v>516.56399999999996</v>
      </c>
      <c r="FU28">
        <v>24.003</v>
      </c>
      <c r="FV28">
        <v>30.5366</v>
      </c>
      <c r="FW28">
        <v>30.000599999999999</v>
      </c>
      <c r="FX28">
        <v>30.381599999999999</v>
      </c>
      <c r="FY28">
        <v>30.364000000000001</v>
      </c>
      <c r="FZ28">
        <v>25.0596</v>
      </c>
      <c r="GA28">
        <v>57.425699999999999</v>
      </c>
      <c r="GB28">
        <v>0</v>
      </c>
      <c r="GC28">
        <v>24</v>
      </c>
      <c r="GD28">
        <v>400</v>
      </c>
      <c r="GE28">
        <v>14.705399999999999</v>
      </c>
      <c r="GF28">
        <v>100.851</v>
      </c>
      <c r="GG28">
        <v>100.157</v>
      </c>
    </row>
    <row r="29" spans="1:189" x14ac:dyDescent="0.2">
      <c r="A29">
        <v>12</v>
      </c>
      <c r="B29">
        <v>1626361266.8</v>
      </c>
      <c r="C29">
        <v>966.59999990463302</v>
      </c>
      <c r="D29" t="s">
        <v>346</v>
      </c>
      <c r="E29" t="s">
        <v>347</v>
      </c>
      <c r="F29">
        <f t="shared" si="0"/>
        <v>5914</v>
      </c>
      <c r="G29">
        <f t="shared" si="1"/>
        <v>36.377013571646728</v>
      </c>
      <c r="H29">
        <f t="shared" si="2"/>
        <v>0</v>
      </c>
      <c r="I29" t="s">
        <v>302</v>
      </c>
      <c r="J29" t="s">
        <v>303</v>
      </c>
      <c r="K29" t="s">
        <v>304</v>
      </c>
      <c r="L29" t="s">
        <v>305</v>
      </c>
      <c r="M29" t="s">
        <v>19</v>
      </c>
      <c r="O29" t="s">
        <v>306</v>
      </c>
      <c r="U29">
        <v>1626361258.8</v>
      </c>
      <c r="V29">
        <f t="shared" si="3"/>
        <v>6.9444780349414512E-3</v>
      </c>
      <c r="W29">
        <f t="shared" si="4"/>
        <v>23.321925165370395</v>
      </c>
      <c r="X29">
        <f t="shared" si="5"/>
        <v>377.71670967741898</v>
      </c>
      <c r="Y29">
        <f t="shared" si="6"/>
        <v>258.33987968710306</v>
      </c>
      <c r="Z29">
        <f t="shared" si="7"/>
        <v>23.451025437577389</v>
      </c>
      <c r="AA29">
        <f t="shared" si="8"/>
        <v>34.287560161333431</v>
      </c>
      <c r="AB29">
        <f t="shared" si="9"/>
        <v>0.370546080964333</v>
      </c>
      <c r="AC29">
        <f t="shared" si="10"/>
        <v>2.1132620406259823</v>
      </c>
      <c r="AD29">
        <f t="shared" si="11"/>
        <v>0.33787103967341259</v>
      </c>
      <c r="AE29">
        <f t="shared" si="12"/>
        <v>0.21386449677338837</v>
      </c>
      <c r="AF29">
        <f t="shared" si="13"/>
        <v>136.19256842837586</v>
      </c>
      <c r="AG29">
        <f t="shared" si="14"/>
        <v>25.311289931419655</v>
      </c>
      <c r="AH29">
        <f t="shared" si="15"/>
        <v>27.757938709677401</v>
      </c>
      <c r="AI29">
        <f t="shared" si="16"/>
        <v>3.7416179012937061</v>
      </c>
      <c r="AJ29">
        <f t="shared" si="17"/>
        <v>55.111571282168867</v>
      </c>
      <c r="AK29">
        <f t="shared" si="18"/>
        <v>1.9341730186699213</v>
      </c>
      <c r="AL29">
        <f t="shared" si="19"/>
        <v>3.5095588343272577</v>
      </c>
      <c r="AM29">
        <f t="shared" si="20"/>
        <v>1.8074448826237848</v>
      </c>
      <c r="AN29">
        <f t="shared" si="21"/>
        <v>-306.25148134091802</v>
      </c>
      <c r="AO29">
        <f t="shared" si="22"/>
        <v>-124.3981618639459</v>
      </c>
      <c r="AP29">
        <f t="shared" si="23"/>
        <v>-12.73084971370201</v>
      </c>
      <c r="AQ29">
        <f t="shared" si="24"/>
        <v>-307.18792449019008</v>
      </c>
      <c r="AR29">
        <v>-3.7598502168438699E-2</v>
      </c>
      <c r="AS29">
        <v>4.2207612493767602E-2</v>
      </c>
      <c r="AT29">
        <v>3.2135624437271701</v>
      </c>
      <c r="AU29">
        <v>0</v>
      </c>
      <c r="AV29">
        <v>0</v>
      </c>
      <c r="AW29">
        <f t="shared" si="25"/>
        <v>1</v>
      </c>
      <c r="AX29">
        <f t="shared" si="26"/>
        <v>0</v>
      </c>
      <c r="AY29">
        <f t="shared" si="27"/>
        <v>47997.59958824356</v>
      </c>
      <c r="AZ29">
        <v>0</v>
      </c>
      <c r="BA29">
        <v>0</v>
      </c>
      <c r="BB29">
        <v>0</v>
      </c>
      <c r="BC29">
        <f t="shared" si="28"/>
        <v>0</v>
      </c>
      <c r="BD29" t="e">
        <f t="shared" si="29"/>
        <v>#DIV/0!</v>
      </c>
      <c r="BE29">
        <v>-1</v>
      </c>
      <c r="BF29" t="s">
        <v>348</v>
      </c>
      <c r="BG29">
        <v>699.28938461538496</v>
      </c>
      <c r="BH29">
        <v>1176.52</v>
      </c>
      <c r="BI29">
        <f t="shared" si="30"/>
        <v>0.4056289866594831</v>
      </c>
      <c r="BJ29">
        <v>0.5</v>
      </c>
      <c r="BK29">
        <f t="shared" si="31"/>
        <v>841.19389138417182</v>
      </c>
      <c r="BL29">
        <f t="shared" si="32"/>
        <v>23.321925165370395</v>
      </c>
      <c r="BM29">
        <f t="shared" si="33"/>
        <v>170.60631287315445</v>
      </c>
      <c r="BN29">
        <f t="shared" si="34"/>
        <v>1</v>
      </c>
      <c r="BO29">
        <f t="shared" si="35"/>
        <v>2.8913577968747533E-2</v>
      </c>
      <c r="BP29">
        <f t="shared" si="36"/>
        <v>-1</v>
      </c>
      <c r="BQ29" t="s">
        <v>308</v>
      </c>
      <c r="BR29">
        <v>0</v>
      </c>
      <c r="BS29">
        <f t="shared" si="37"/>
        <v>1176.52</v>
      </c>
      <c r="BT29">
        <f t="shared" si="38"/>
        <v>0.40562898665948305</v>
      </c>
      <c r="BU29" t="e">
        <f t="shared" si="39"/>
        <v>#DIV/0!</v>
      </c>
      <c r="BV29">
        <f t="shared" si="40"/>
        <v>0.40562898665948305</v>
      </c>
      <c r="BW29" t="e">
        <f t="shared" si="41"/>
        <v>#DIV/0!</v>
      </c>
      <c r="BX29" t="s">
        <v>308</v>
      </c>
      <c r="BY29" t="s">
        <v>308</v>
      </c>
      <c r="BZ29" t="s">
        <v>308</v>
      </c>
      <c r="CA29" t="s">
        <v>308</v>
      </c>
      <c r="CB29" t="s">
        <v>308</v>
      </c>
      <c r="CC29" t="s">
        <v>308</v>
      </c>
      <c r="CD29" t="s">
        <v>308</v>
      </c>
      <c r="CE29" t="s">
        <v>308</v>
      </c>
      <c r="CF29">
        <f t="shared" si="42"/>
        <v>1000.00019354839</v>
      </c>
      <c r="CG29">
        <f t="shared" si="43"/>
        <v>841.19389138417182</v>
      </c>
      <c r="CH29">
        <f t="shared" si="44"/>
        <v>0.84119372857247998</v>
      </c>
      <c r="CI29">
        <f t="shared" si="45"/>
        <v>0.16190389614488646</v>
      </c>
      <c r="CJ29">
        <v>6</v>
      </c>
      <c r="CK29">
        <v>0.5</v>
      </c>
      <c r="CL29" t="s">
        <v>309</v>
      </c>
      <c r="CM29">
        <v>1626361258.8</v>
      </c>
      <c r="CN29">
        <v>377.71670967741898</v>
      </c>
      <c r="CO29">
        <v>399.955451612903</v>
      </c>
      <c r="CP29">
        <v>21.3071290322581</v>
      </c>
      <c r="CQ29">
        <v>15.4814967741935</v>
      </c>
      <c r="CR29">
        <v>699.99383870967699</v>
      </c>
      <c r="CS29">
        <v>90.675916129032302</v>
      </c>
      <c r="CT29">
        <v>9.9946529032258105E-2</v>
      </c>
      <c r="CU29">
        <v>26.666058064516101</v>
      </c>
      <c r="CV29">
        <v>27.757938709677401</v>
      </c>
      <c r="CW29">
        <v>999.9</v>
      </c>
      <c r="CX29">
        <v>9999.4154838709692</v>
      </c>
      <c r="CY29">
        <v>0</v>
      </c>
      <c r="CZ29">
        <v>0.21912699999999999</v>
      </c>
      <c r="DA29">
        <v>1000.00019354839</v>
      </c>
      <c r="DB29">
        <v>0.96000958064516195</v>
      </c>
      <c r="DC29">
        <v>3.9990374193548402E-2</v>
      </c>
      <c r="DD29">
        <v>0</v>
      </c>
      <c r="DE29">
        <v>700.31870967741895</v>
      </c>
      <c r="DF29">
        <v>4.9997400000000001</v>
      </c>
      <c r="DG29">
        <v>10080.2880645161</v>
      </c>
      <c r="DH29">
        <v>9011.6567741935505</v>
      </c>
      <c r="DI29">
        <v>42.033999999999999</v>
      </c>
      <c r="DJ29">
        <v>44.435096774193497</v>
      </c>
      <c r="DK29">
        <v>43.545999999999999</v>
      </c>
      <c r="DL29">
        <v>44.183</v>
      </c>
      <c r="DM29">
        <v>44.383000000000003</v>
      </c>
      <c r="DN29">
        <v>955.20967741935499</v>
      </c>
      <c r="DO29">
        <v>39.790967741935503</v>
      </c>
      <c r="DP29">
        <v>0</v>
      </c>
      <c r="DQ29">
        <v>109.09999990463299</v>
      </c>
      <c r="DR29">
        <v>699.28938461538496</v>
      </c>
      <c r="DS29">
        <v>-83.772512881856002</v>
      </c>
      <c r="DT29">
        <v>-1310.7288922036</v>
      </c>
      <c r="DU29">
        <v>10078.8223076923</v>
      </c>
      <c r="DV29">
        <v>15</v>
      </c>
      <c r="DW29">
        <v>1626360955.8</v>
      </c>
      <c r="DX29" t="s">
        <v>338</v>
      </c>
      <c r="DY29">
        <v>3</v>
      </c>
      <c r="DZ29">
        <v>-0.47599999999999998</v>
      </c>
      <c r="EA29">
        <v>-0.154</v>
      </c>
      <c r="EB29">
        <v>400</v>
      </c>
      <c r="EC29">
        <v>13</v>
      </c>
      <c r="ED29">
        <v>0.09</v>
      </c>
      <c r="EE29">
        <v>0.02</v>
      </c>
      <c r="EF29">
        <v>-22.058812962963</v>
      </c>
      <c r="EG29">
        <v>-1.73794716981136</v>
      </c>
      <c r="EH29">
        <v>0.23356402726439199</v>
      </c>
      <c r="EI29">
        <v>0</v>
      </c>
      <c r="EJ29">
        <v>709.93115555555596</v>
      </c>
      <c r="EK29">
        <v>-101.170081892262</v>
      </c>
      <c r="EL29">
        <v>13.210942662901401</v>
      </c>
      <c r="EM29">
        <v>0</v>
      </c>
      <c r="EN29">
        <v>5.8315631481481498</v>
      </c>
      <c r="EO29">
        <v>-6.2944539736993599E-2</v>
      </c>
      <c r="EP29">
        <v>8.3181329867620807E-3</v>
      </c>
      <c r="EQ29">
        <v>1</v>
      </c>
      <c r="ER29">
        <v>1</v>
      </c>
      <c r="ES29">
        <v>3</v>
      </c>
      <c r="ET29" t="s">
        <v>319</v>
      </c>
      <c r="EU29">
        <v>1.88402</v>
      </c>
      <c r="EV29">
        <v>1.8810500000000001</v>
      </c>
      <c r="EW29">
        <v>1.88293</v>
      </c>
      <c r="EX29">
        <v>1.8812599999999999</v>
      </c>
      <c r="EY29">
        <v>1.8826499999999999</v>
      </c>
      <c r="EZ29">
        <v>1.8819900000000001</v>
      </c>
      <c r="FA29">
        <v>1.88398</v>
      </c>
      <c r="FB29">
        <v>1.8811199999999999</v>
      </c>
      <c r="FC29" t="s">
        <v>312</v>
      </c>
      <c r="FD29" t="s">
        <v>19</v>
      </c>
      <c r="FE29" t="s">
        <v>19</v>
      </c>
      <c r="FF29" t="s">
        <v>19</v>
      </c>
      <c r="FG29" t="s">
        <v>313</v>
      </c>
      <c r="FH29" t="s">
        <v>314</v>
      </c>
      <c r="FI29" t="s">
        <v>315</v>
      </c>
      <c r="FJ29" t="s">
        <v>315</v>
      </c>
      <c r="FK29" t="s">
        <v>315</v>
      </c>
      <c r="FL29" t="s">
        <v>315</v>
      </c>
      <c r="FM29">
        <v>0</v>
      </c>
      <c r="FN29">
        <v>100</v>
      </c>
      <c r="FO29">
        <v>100</v>
      </c>
      <c r="FP29">
        <v>-0.47599999999999998</v>
      </c>
      <c r="FQ29">
        <v>-0.154</v>
      </c>
      <c r="FR29">
        <v>2</v>
      </c>
      <c r="FS29">
        <v>767.84900000000005</v>
      </c>
      <c r="FT29">
        <v>515.17600000000004</v>
      </c>
      <c r="FU29">
        <v>23.999300000000002</v>
      </c>
      <c r="FV29">
        <v>30.732199999999999</v>
      </c>
      <c r="FW29">
        <v>30.000800000000002</v>
      </c>
      <c r="FX29">
        <v>30.5381</v>
      </c>
      <c r="FY29">
        <v>30.5136</v>
      </c>
      <c r="FZ29">
        <v>25.110600000000002</v>
      </c>
      <c r="GA29">
        <v>55.7804</v>
      </c>
      <c r="GB29">
        <v>0</v>
      </c>
      <c r="GC29">
        <v>24</v>
      </c>
      <c r="GD29">
        <v>400</v>
      </c>
      <c r="GE29">
        <v>15.514799999999999</v>
      </c>
      <c r="GF29">
        <v>100.816</v>
      </c>
      <c r="GG29">
        <v>100.126</v>
      </c>
    </row>
    <row r="30" spans="1:189" x14ac:dyDescent="0.2">
      <c r="A30">
        <v>13</v>
      </c>
      <c r="B30">
        <v>1626361337.3</v>
      </c>
      <c r="C30">
        <v>1037.0999999046301</v>
      </c>
      <c r="D30" t="s">
        <v>349</v>
      </c>
      <c r="E30" t="s">
        <v>350</v>
      </c>
      <c r="F30">
        <f t="shared" si="0"/>
        <v>5914</v>
      </c>
      <c r="G30">
        <f t="shared" si="1"/>
        <v>36.385956752449857</v>
      </c>
      <c r="H30">
        <f t="shared" si="2"/>
        <v>0</v>
      </c>
      <c r="I30" t="s">
        <v>302</v>
      </c>
      <c r="J30" t="s">
        <v>303</v>
      </c>
      <c r="K30" t="s">
        <v>304</v>
      </c>
      <c r="L30" t="s">
        <v>305</v>
      </c>
      <c r="M30" t="s">
        <v>19</v>
      </c>
      <c r="O30" t="s">
        <v>306</v>
      </c>
      <c r="U30">
        <v>1626361329.3</v>
      </c>
      <c r="V30">
        <f t="shared" si="3"/>
        <v>9.3875979385150878E-3</v>
      </c>
      <c r="W30">
        <f t="shared" si="4"/>
        <v>25.812486467450437</v>
      </c>
      <c r="X30">
        <f t="shared" si="5"/>
        <v>374.82990322580599</v>
      </c>
      <c r="Y30">
        <f t="shared" si="6"/>
        <v>299.24300168035023</v>
      </c>
      <c r="Z30">
        <f t="shared" si="7"/>
        <v>27.163246743702363</v>
      </c>
      <c r="AA30">
        <f t="shared" si="8"/>
        <v>34.024512155898549</v>
      </c>
      <c r="AB30">
        <f t="shared" si="9"/>
        <v>0.7103209042543529</v>
      </c>
      <c r="AC30">
        <f t="shared" si="10"/>
        <v>2.1133497615488555</v>
      </c>
      <c r="AD30">
        <f t="shared" si="11"/>
        <v>0.59978037716275767</v>
      </c>
      <c r="AE30">
        <f t="shared" si="12"/>
        <v>0.38335278442757426</v>
      </c>
      <c r="AF30">
        <f t="shared" si="13"/>
        <v>136.19190013300775</v>
      </c>
      <c r="AG30">
        <f t="shared" si="14"/>
        <v>24.369248399924576</v>
      </c>
      <c r="AH30">
        <f t="shared" si="15"/>
        <v>25.739809677419402</v>
      </c>
      <c r="AI30">
        <f t="shared" si="16"/>
        <v>3.3226552598325152</v>
      </c>
      <c r="AJ30">
        <f t="shared" si="17"/>
        <v>55.639515638941276</v>
      </c>
      <c r="AK30">
        <f t="shared" si="18"/>
        <v>1.943107067476695</v>
      </c>
      <c r="AL30">
        <f t="shared" si="19"/>
        <v>3.4923148506288273</v>
      </c>
      <c r="AM30">
        <f t="shared" si="20"/>
        <v>1.3795481923558202</v>
      </c>
      <c r="AN30">
        <f t="shared" si="21"/>
        <v>-413.99306908851537</v>
      </c>
      <c r="AO30">
        <f t="shared" si="22"/>
        <v>96.003762333429123</v>
      </c>
      <c r="AP30">
        <f t="shared" si="23"/>
        <v>9.7217487223678276</v>
      </c>
      <c r="AQ30">
        <f t="shared" si="24"/>
        <v>-172.07565789971068</v>
      </c>
      <c r="AR30">
        <v>-3.7600743811069801E-2</v>
      </c>
      <c r="AS30">
        <v>4.2210128933999697E-2</v>
      </c>
      <c r="AT30">
        <v>3.2137157651433701</v>
      </c>
      <c r="AU30">
        <v>0</v>
      </c>
      <c r="AV30">
        <v>0</v>
      </c>
      <c r="AW30">
        <f t="shared" si="25"/>
        <v>1</v>
      </c>
      <c r="AX30">
        <f t="shared" si="26"/>
        <v>0</v>
      </c>
      <c r="AY30">
        <f t="shared" si="27"/>
        <v>48013.678600735642</v>
      </c>
      <c r="AZ30">
        <v>0</v>
      </c>
      <c r="BA30">
        <v>0</v>
      </c>
      <c r="BB30">
        <v>0</v>
      </c>
      <c r="BC30">
        <f t="shared" si="28"/>
        <v>0</v>
      </c>
      <c r="BD30" t="e">
        <f t="shared" si="29"/>
        <v>#DIV/0!</v>
      </c>
      <c r="BE30">
        <v>-1</v>
      </c>
      <c r="BF30" t="s">
        <v>351</v>
      </c>
      <c r="BG30">
        <v>921.03888461538497</v>
      </c>
      <c r="BH30">
        <v>1409.28</v>
      </c>
      <c r="BI30">
        <f t="shared" si="30"/>
        <v>0.34644720380947369</v>
      </c>
      <c r="BJ30">
        <v>0.5</v>
      </c>
      <c r="BK30">
        <f t="shared" si="31"/>
        <v>841.18910031988719</v>
      </c>
      <c r="BL30">
        <f t="shared" si="32"/>
        <v>25.812486467450437</v>
      </c>
      <c r="BM30">
        <f t="shared" si="33"/>
        <v>145.71380584041589</v>
      </c>
      <c r="BN30">
        <f t="shared" si="34"/>
        <v>1</v>
      </c>
      <c r="BO30">
        <f t="shared" si="35"/>
        <v>3.1874505336854923E-2</v>
      </c>
      <c r="BP30">
        <f t="shared" si="36"/>
        <v>-1</v>
      </c>
      <c r="BQ30" t="s">
        <v>308</v>
      </c>
      <c r="BR30">
        <v>0</v>
      </c>
      <c r="BS30">
        <f t="shared" si="37"/>
        <v>1409.28</v>
      </c>
      <c r="BT30">
        <f t="shared" si="38"/>
        <v>0.34644720380947364</v>
      </c>
      <c r="BU30" t="e">
        <f t="shared" si="39"/>
        <v>#DIV/0!</v>
      </c>
      <c r="BV30">
        <f t="shared" si="40"/>
        <v>0.34644720380947364</v>
      </c>
      <c r="BW30" t="e">
        <f t="shared" si="41"/>
        <v>#DIV/0!</v>
      </c>
      <c r="BX30" t="s">
        <v>308</v>
      </c>
      <c r="BY30" t="s">
        <v>308</v>
      </c>
      <c r="BZ30" t="s">
        <v>308</v>
      </c>
      <c r="CA30" t="s">
        <v>308</v>
      </c>
      <c r="CB30" t="s">
        <v>308</v>
      </c>
      <c r="CC30" t="s">
        <v>308</v>
      </c>
      <c r="CD30" t="s">
        <v>308</v>
      </c>
      <c r="CE30" t="s">
        <v>308</v>
      </c>
      <c r="CF30">
        <f t="shared" si="42"/>
        <v>999.99441935483901</v>
      </c>
      <c r="CG30">
        <f t="shared" si="43"/>
        <v>841.18910031988719</v>
      </c>
      <c r="CH30">
        <f t="shared" si="44"/>
        <v>0.84119379472396716</v>
      </c>
      <c r="CI30">
        <f t="shared" si="45"/>
        <v>0.16190402381725669</v>
      </c>
      <c r="CJ30">
        <v>6</v>
      </c>
      <c r="CK30">
        <v>0.5</v>
      </c>
      <c r="CL30" t="s">
        <v>309</v>
      </c>
      <c r="CM30">
        <v>1626361329.3</v>
      </c>
      <c r="CN30">
        <v>374.82990322580599</v>
      </c>
      <c r="CO30">
        <v>399.97019354838699</v>
      </c>
      <c r="CP30">
        <v>21.406174193548399</v>
      </c>
      <c r="CQ30">
        <v>13.5321483870968</v>
      </c>
      <c r="CR30">
        <v>700.02148387096804</v>
      </c>
      <c r="CS30">
        <v>90.672909677419298</v>
      </c>
      <c r="CT30">
        <v>0.100296683870968</v>
      </c>
      <c r="CU30">
        <v>26.582429032258101</v>
      </c>
      <c r="CV30">
        <v>25.739809677419402</v>
      </c>
      <c r="CW30">
        <v>999.9</v>
      </c>
      <c r="CX30">
        <v>10000.3432258064</v>
      </c>
      <c r="CY30">
        <v>0</v>
      </c>
      <c r="CZ30">
        <v>0.21912699999999999</v>
      </c>
      <c r="DA30">
        <v>999.99441935483901</v>
      </c>
      <c r="DB30">
        <v>0.96000600000000003</v>
      </c>
      <c r="DC30">
        <v>3.9994148387096799E-2</v>
      </c>
      <c r="DD30">
        <v>0</v>
      </c>
      <c r="DE30">
        <v>921.31277419354797</v>
      </c>
      <c r="DF30">
        <v>4.9997400000000001</v>
      </c>
      <c r="DG30">
        <v>13274.919354838699</v>
      </c>
      <c r="DH30">
        <v>9011.5941935483897</v>
      </c>
      <c r="DI30">
        <v>42.125</v>
      </c>
      <c r="DJ30">
        <v>44.625</v>
      </c>
      <c r="DK30">
        <v>43.723580645161299</v>
      </c>
      <c r="DL30">
        <v>44.082322580645098</v>
      </c>
      <c r="DM30">
        <v>44.475612903225802</v>
      </c>
      <c r="DN30">
        <v>955.20096774193598</v>
      </c>
      <c r="DO30">
        <v>39.792903225806398</v>
      </c>
      <c r="DP30">
        <v>0</v>
      </c>
      <c r="DQ30">
        <v>69.700000047683702</v>
      </c>
      <c r="DR30">
        <v>921.03888461538497</v>
      </c>
      <c r="DS30">
        <v>-62.802290639892398</v>
      </c>
      <c r="DT30">
        <v>-541.25128264726197</v>
      </c>
      <c r="DU30">
        <v>13273.938461538501</v>
      </c>
      <c r="DV30">
        <v>15</v>
      </c>
      <c r="DW30">
        <v>1626360955.8</v>
      </c>
      <c r="DX30" t="s">
        <v>338</v>
      </c>
      <c r="DY30">
        <v>3</v>
      </c>
      <c r="DZ30">
        <v>-0.47599999999999998</v>
      </c>
      <c r="EA30">
        <v>-0.154</v>
      </c>
      <c r="EB30">
        <v>400</v>
      </c>
      <c r="EC30">
        <v>13</v>
      </c>
      <c r="ED30">
        <v>0.09</v>
      </c>
      <c r="EE30">
        <v>0.02</v>
      </c>
      <c r="EF30">
        <v>-25.071168518518501</v>
      </c>
      <c r="EG30">
        <v>-0.62732304173813302</v>
      </c>
      <c r="EH30">
        <v>0.10640399049895399</v>
      </c>
      <c r="EI30">
        <v>0</v>
      </c>
      <c r="EJ30">
        <v>928.34851111111095</v>
      </c>
      <c r="EK30">
        <v>-70.025972999672106</v>
      </c>
      <c r="EL30">
        <v>9.1215637953203306</v>
      </c>
      <c r="EM30">
        <v>0</v>
      </c>
      <c r="EN30">
        <v>7.8699599999999998</v>
      </c>
      <c r="EO30">
        <v>3.5972921669530498E-2</v>
      </c>
      <c r="EP30">
        <v>5.5935977192183302E-2</v>
      </c>
      <c r="EQ30">
        <v>1</v>
      </c>
      <c r="ER30">
        <v>1</v>
      </c>
      <c r="ES30">
        <v>3</v>
      </c>
      <c r="ET30" t="s">
        <v>319</v>
      </c>
      <c r="EU30">
        <v>1.8839999999999999</v>
      </c>
      <c r="EV30">
        <v>1.8810199999999999</v>
      </c>
      <c r="EW30">
        <v>1.8829400000000001</v>
      </c>
      <c r="EX30">
        <v>1.8812599999999999</v>
      </c>
      <c r="EY30">
        <v>1.8826400000000001</v>
      </c>
      <c r="EZ30">
        <v>1.88202</v>
      </c>
      <c r="FA30">
        <v>1.88391</v>
      </c>
      <c r="FB30">
        <v>1.8811100000000001</v>
      </c>
      <c r="FC30" t="s">
        <v>312</v>
      </c>
      <c r="FD30" t="s">
        <v>19</v>
      </c>
      <c r="FE30" t="s">
        <v>19</v>
      </c>
      <c r="FF30" t="s">
        <v>19</v>
      </c>
      <c r="FG30" t="s">
        <v>313</v>
      </c>
      <c r="FH30" t="s">
        <v>314</v>
      </c>
      <c r="FI30" t="s">
        <v>315</v>
      </c>
      <c r="FJ30" t="s">
        <v>315</v>
      </c>
      <c r="FK30" t="s">
        <v>315</v>
      </c>
      <c r="FL30" t="s">
        <v>315</v>
      </c>
      <c r="FM30">
        <v>0</v>
      </c>
      <c r="FN30">
        <v>100</v>
      </c>
      <c r="FO30">
        <v>100</v>
      </c>
      <c r="FP30">
        <v>-0.47599999999999998</v>
      </c>
      <c r="FQ30">
        <v>-0.154</v>
      </c>
      <c r="FR30">
        <v>2</v>
      </c>
      <c r="FS30">
        <v>768.50199999999995</v>
      </c>
      <c r="FT30">
        <v>511.68299999999999</v>
      </c>
      <c r="FU30">
        <v>23.997800000000002</v>
      </c>
      <c r="FV30">
        <v>30.832799999999999</v>
      </c>
      <c r="FW30">
        <v>30.000499999999999</v>
      </c>
      <c r="FX30">
        <v>30.633199999999999</v>
      </c>
      <c r="FY30">
        <v>30.602900000000002</v>
      </c>
      <c r="FZ30">
        <v>25.086600000000001</v>
      </c>
      <c r="GA30">
        <v>61.096600000000002</v>
      </c>
      <c r="GB30">
        <v>0</v>
      </c>
      <c r="GC30">
        <v>24</v>
      </c>
      <c r="GD30">
        <v>400</v>
      </c>
      <c r="GE30">
        <v>13.5326</v>
      </c>
      <c r="GF30">
        <v>100.795</v>
      </c>
      <c r="GG30">
        <v>100.10599999999999</v>
      </c>
    </row>
    <row r="31" spans="1:189" x14ac:dyDescent="0.2">
      <c r="A31">
        <v>14</v>
      </c>
      <c r="B31">
        <v>1626361394.8</v>
      </c>
      <c r="C31">
        <v>1094.5999999046301</v>
      </c>
      <c r="D31" t="s">
        <v>352</v>
      </c>
      <c r="E31" t="s">
        <v>353</v>
      </c>
      <c r="F31">
        <f t="shared" si="0"/>
        <v>5914</v>
      </c>
      <c r="G31">
        <f t="shared" si="1"/>
        <v>36.386187722723861</v>
      </c>
      <c r="H31">
        <f t="shared" si="2"/>
        <v>0</v>
      </c>
      <c r="I31" t="s">
        <v>302</v>
      </c>
      <c r="J31" t="s">
        <v>303</v>
      </c>
      <c r="K31" t="s">
        <v>304</v>
      </c>
      <c r="L31" t="s">
        <v>305</v>
      </c>
      <c r="M31" t="s">
        <v>19</v>
      </c>
      <c r="O31" t="s">
        <v>306</v>
      </c>
      <c r="U31">
        <v>1626361386.8</v>
      </c>
      <c r="V31">
        <f t="shared" si="3"/>
        <v>1.0656513522909092E-2</v>
      </c>
      <c r="W31">
        <f t="shared" si="4"/>
        <v>33.267985043135944</v>
      </c>
      <c r="X31">
        <f t="shared" si="5"/>
        <v>368.21677419354802</v>
      </c>
      <c r="Y31">
        <f t="shared" si="6"/>
        <v>291.13989628256161</v>
      </c>
      <c r="Z31">
        <f t="shared" si="7"/>
        <v>26.426563368609802</v>
      </c>
      <c r="AA31">
        <f t="shared" si="8"/>
        <v>33.422777300047159</v>
      </c>
      <c r="AB31">
        <f t="shared" si="9"/>
        <v>0.91928135779744191</v>
      </c>
      <c r="AC31">
        <f t="shared" si="10"/>
        <v>2.1131620372654218</v>
      </c>
      <c r="AD31">
        <f t="shared" si="11"/>
        <v>0.74269419196293707</v>
      </c>
      <c r="AE31">
        <f t="shared" si="12"/>
        <v>0.47720156391502849</v>
      </c>
      <c r="AF31">
        <f t="shared" si="13"/>
        <v>136.19259932378657</v>
      </c>
      <c r="AG31">
        <f t="shared" si="14"/>
        <v>23.909559373378407</v>
      </c>
      <c r="AH31">
        <f t="shared" si="15"/>
        <v>25.306235483870999</v>
      </c>
      <c r="AI31">
        <f t="shared" si="16"/>
        <v>3.2381956894931627</v>
      </c>
      <c r="AJ31">
        <f t="shared" si="17"/>
        <v>56.546153973387256</v>
      </c>
      <c r="AK31">
        <f t="shared" si="18"/>
        <v>1.9731842377702784</v>
      </c>
      <c r="AL31">
        <f t="shared" si="19"/>
        <v>3.4895109554204748</v>
      </c>
      <c r="AM31">
        <f t="shared" si="20"/>
        <v>1.2650114517228843</v>
      </c>
      <c r="AN31">
        <f t="shared" si="21"/>
        <v>-469.95224636029099</v>
      </c>
      <c r="AO31">
        <f t="shared" si="22"/>
        <v>143.83703207545744</v>
      </c>
      <c r="AP31">
        <f t="shared" si="23"/>
        <v>14.534239846673085</v>
      </c>
      <c r="AQ31">
        <f t="shared" si="24"/>
        <v>-175.3883751143739</v>
      </c>
      <c r="AR31">
        <v>-3.7595946744138201E-2</v>
      </c>
      <c r="AS31">
        <v>4.2204743806122803E-2</v>
      </c>
      <c r="AT31">
        <v>3.2133876572176598</v>
      </c>
      <c r="AU31">
        <v>0</v>
      </c>
      <c r="AV31">
        <v>0</v>
      </c>
      <c r="AW31">
        <f t="shared" si="25"/>
        <v>1</v>
      </c>
      <c r="AX31">
        <f t="shared" si="26"/>
        <v>0</v>
      </c>
      <c r="AY31">
        <f t="shared" si="27"/>
        <v>48009.911265625669</v>
      </c>
      <c r="AZ31">
        <v>0</v>
      </c>
      <c r="BA31">
        <v>0</v>
      </c>
      <c r="BB31">
        <v>0</v>
      </c>
      <c r="BC31">
        <f t="shared" si="28"/>
        <v>0</v>
      </c>
      <c r="BD31" t="e">
        <f t="shared" si="29"/>
        <v>#DIV/0!</v>
      </c>
      <c r="BE31">
        <v>-1</v>
      </c>
      <c r="BF31" t="s">
        <v>354</v>
      </c>
      <c r="BG31">
        <v>1172.75653846154</v>
      </c>
      <c r="BH31">
        <v>2172.19</v>
      </c>
      <c r="BI31">
        <f t="shared" si="30"/>
        <v>0.46010407079420312</v>
      </c>
      <c r="BJ31">
        <v>0.5</v>
      </c>
      <c r="BK31">
        <f t="shared" si="31"/>
        <v>841.18808548096547</v>
      </c>
      <c r="BL31">
        <f t="shared" si="32"/>
        <v>33.267985043135944</v>
      </c>
      <c r="BM31">
        <f t="shared" si="33"/>
        <v>193.51703121668717</v>
      </c>
      <c r="BN31">
        <f t="shared" si="34"/>
        <v>1</v>
      </c>
      <c r="BO31">
        <f t="shared" si="35"/>
        <v>4.0737601535978205E-2</v>
      </c>
      <c r="BP31">
        <f t="shared" si="36"/>
        <v>-1</v>
      </c>
      <c r="BQ31" t="s">
        <v>308</v>
      </c>
      <c r="BR31">
        <v>0</v>
      </c>
      <c r="BS31">
        <f t="shared" si="37"/>
        <v>2172.19</v>
      </c>
      <c r="BT31">
        <f t="shared" si="38"/>
        <v>0.46010407079420312</v>
      </c>
      <c r="BU31" t="e">
        <f t="shared" si="39"/>
        <v>#DIV/0!</v>
      </c>
      <c r="BV31">
        <f t="shared" si="40"/>
        <v>0.46010407079420312</v>
      </c>
      <c r="BW31" t="e">
        <f t="shared" si="41"/>
        <v>#DIV/0!</v>
      </c>
      <c r="BX31" t="s">
        <v>308</v>
      </c>
      <c r="BY31" t="s">
        <v>308</v>
      </c>
      <c r="BZ31" t="s">
        <v>308</v>
      </c>
      <c r="CA31" t="s">
        <v>308</v>
      </c>
      <c r="CB31" t="s">
        <v>308</v>
      </c>
      <c r="CC31" t="s">
        <v>308</v>
      </c>
      <c r="CD31" t="s">
        <v>308</v>
      </c>
      <c r="CE31" t="s">
        <v>308</v>
      </c>
      <c r="CF31">
        <f t="shared" si="42"/>
        <v>999.99258064516096</v>
      </c>
      <c r="CG31">
        <f t="shared" si="43"/>
        <v>841.18808548096547</v>
      </c>
      <c r="CH31">
        <f t="shared" si="44"/>
        <v>0.84119432660016313</v>
      </c>
      <c r="CI31">
        <f t="shared" si="45"/>
        <v>0.16190505033831504</v>
      </c>
      <c r="CJ31">
        <v>6</v>
      </c>
      <c r="CK31">
        <v>0.5</v>
      </c>
      <c r="CL31" t="s">
        <v>309</v>
      </c>
      <c r="CM31">
        <v>1626361386.8</v>
      </c>
      <c r="CN31">
        <v>368.21677419354802</v>
      </c>
      <c r="CO31">
        <v>400.09593548387102</v>
      </c>
      <c r="CP31">
        <v>21.7384548387097</v>
      </c>
      <c r="CQ31">
        <v>12.802751612903201</v>
      </c>
      <c r="CR31">
        <v>699.99129032258099</v>
      </c>
      <c r="CS31">
        <v>90.669361290322598</v>
      </c>
      <c r="CT31">
        <v>9.9934522580645196E-2</v>
      </c>
      <c r="CU31">
        <v>26.568796774193501</v>
      </c>
      <c r="CV31">
        <v>25.306235483870999</v>
      </c>
      <c r="CW31">
        <v>999.9</v>
      </c>
      <c r="CX31">
        <v>9999.4587096774194</v>
      </c>
      <c r="CY31">
        <v>0</v>
      </c>
      <c r="CZ31">
        <v>0.21912699999999999</v>
      </c>
      <c r="DA31">
        <v>999.99258064516096</v>
      </c>
      <c r="DB31">
        <v>0.95999067741935495</v>
      </c>
      <c r="DC31">
        <v>4.0009351612903199E-2</v>
      </c>
      <c r="DD31">
        <v>0</v>
      </c>
      <c r="DE31">
        <v>1173.67161290323</v>
      </c>
      <c r="DF31">
        <v>4.9997400000000001</v>
      </c>
      <c r="DG31">
        <v>17398.970967741901</v>
      </c>
      <c r="DH31">
        <v>9011.5248387096799</v>
      </c>
      <c r="DI31">
        <v>42.161000000000001</v>
      </c>
      <c r="DJ31">
        <v>44.625</v>
      </c>
      <c r="DK31">
        <v>43.811999999999998</v>
      </c>
      <c r="DL31">
        <v>44.402999999999999</v>
      </c>
      <c r="DM31">
        <v>44.441064516129003</v>
      </c>
      <c r="DN31">
        <v>955.18354838709695</v>
      </c>
      <c r="DO31">
        <v>39.810645161290303</v>
      </c>
      <c r="DP31">
        <v>0</v>
      </c>
      <c r="DQ31">
        <v>57.099999904632597</v>
      </c>
      <c r="DR31">
        <v>1172.75653846154</v>
      </c>
      <c r="DS31">
        <v>-68.362051340268195</v>
      </c>
      <c r="DT31">
        <v>-1416.05128360865</v>
      </c>
      <c r="DU31">
        <v>17377.503846153799</v>
      </c>
      <c r="DV31">
        <v>15</v>
      </c>
      <c r="DW31">
        <v>1626360955.8</v>
      </c>
      <c r="DX31" t="s">
        <v>338</v>
      </c>
      <c r="DY31">
        <v>3</v>
      </c>
      <c r="DZ31">
        <v>-0.47599999999999998</v>
      </c>
      <c r="EA31">
        <v>-0.154</v>
      </c>
      <c r="EB31">
        <v>400</v>
      </c>
      <c r="EC31">
        <v>13</v>
      </c>
      <c r="ED31">
        <v>0.09</v>
      </c>
      <c r="EE31">
        <v>0.02</v>
      </c>
      <c r="EF31">
        <v>-30.4593925925926</v>
      </c>
      <c r="EG31">
        <v>-14.4438906803886</v>
      </c>
      <c r="EH31">
        <v>2.3320071231747401</v>
      </c>
      <c r="EI31">
        <v>0</v>
      </c>
      <c r="EJ31">
        <v>1187.848</v>
      </c>
      <c r="EK31">
        <v>-145.48883766874999</v>
      </c>
      <c r="EL31">
        <v>20.072176718587901</v>
      </c>
      <c r="EM31">
        <v>0</v>
      </c>
      <c r="EN31">
        <v>8.9512572222222193</v>
      </c>
      <c r="EO31">
        <v>-0.115873710691757</v>
      </c>
      <c r="EP31">
        <v>0.12158435867995999</v>
      </c>
      <c r="EQ31">
        <v>0</v>
      </c>
      <c r="ER31">
        <v>0</v>
      </c>
      <c r="ES31">
        <v>3</v>
      </c>
      <c r="ET31" t="s">
        <v>311</v>
      </c>
      <c r="EU31">
        <v>1.8839999999999999</v>
      </c>
      <c r="EV31">
        <v>1.8809800000000001</v>
      </c>
      <c r="EW31">
        <v>1.88293</v>
      </c>
      <c r="EX31">
        <v>1.8812599999999999</v>
      </c>
      <c r="EY31">
        <v>1.88263</v>
      </c>
      <c r="EZ31">
        <v>1.88202</v>
      </c>
      <c r="FA31">
        <v>1.88395</v>
      </c>
      <c r="FB31">
        <v>1.8811</v>
      </c>
      <c r="FC31" t="s">
        <v>312</v>
      </c>
      <c r="FD31" t="s">
        <v>19</v>
      </c>
      <c r="FE31" t="s">
        <v>19</v>
      </c>
      <c r="FF31" t="s">
        <v>19</v>
      </c>
      <c r="FG31" t="s">
        <v>313</v>
      </c>
      <c r="FH31" t="s">
        <v>314</v>
      </c>
      <c r="FI31" t="s">
        <v>315</v>
      </c>
      <c r="FJ31" t="s">
        <v>315</v>
      </c>
      <c r="FK31" t="s">
        <v>315</v>
      </c>
      <c r="FL31" t="s">
        <v>315</v>
      </c>
      <c r="FM31">
        <v>0</v>
      </c>
      <c r="FN31">
        <v>100</v>
      </c>
      <c r="FO31">
        <v>100</v>
      </c>
      <c r="FP31">
        <v>-0.47599999999999998</v>
      </c>
      <c r="FQ31">
        <v>-0.154</v>
      </c>
      <c r="FR31">
        <v>2</v>
      </c>
      <c r="FS31">
        <v>769.37800000000004</v>
      </c>
      <c r="FT31">
        <v>511.166</v>
      </c>
      <c r="FU31">
        <v>24.001200000000001</v>
      </c>
      <c r="FV31">
        <v>30.884599999999999</v>
      </c>
      <c r="FW31">
        <v>30.000599999999999</v>
      </c>
      <c r="FX31">
        <v>30.696000000000002</v>
      </c>
      <c r="FY31">
        <v>30.6648</v>
      </c>
      <c r="FZ31">
        <v>25.0944</v>
      </c>
      <c r="GA31">
        <v>63.586500000000001</v>
      </c>
      <c r="GB31">
        <v>0</v>
      </c>
      <c r="GC31">
        <v>24</v>
      </c>
      <c r="GD31">
        <v>400</v>
      </c>
      <c r="GE31">
        <v>12.3134</v>
      </c>
      <c r="GF31">
        <v>100.783</v>
      </c>
      <c r="GG31">
        <v>100.095</v>
      </c>
    </row>
    <row r="32" spans="1:189" x14ac:dyDescent="0.2">
      <c r="A32">
        <v>15</v>
      </c>
      <c r="B32">
        <v>1626361444.3</v>
      </c>
      <c r="C32">
        <v>1144.0999999046301</v>
      </c>
      <c r="D32" t="s">
        <v>355</v>
      </c>
      <c r="E32" t="s">
        <v>356</v>
      </c>
      <c r="F32">
        <f t="shared" si="0"/>
        <v>5914</v>
      </c>
      <c r="G32">
        <f t="shared" si="1"/>
        <v>36.378911677429613</v>
      </c>
      <c r="H32">
        <f t="shared" si="2"/>
        <v>0</v>
      </c>
      <c r="I32" t="s">
        <v>302</v>
      </c>
      <c r="J32" t="s">
        <v>303</v>
      </c>
      <c r="K32" t="s">
        <v>304</v>
      </c>
      <c r="L32" t="s">
        <v>305</v>
      </c>
      <c r="M32" t="s">
        <v>19</v>
      </c>
      <c r="O32" t="s">
        <v>306</v>
      </c>
      <c r="U32">
        <v>1626361436.3</v>
      </c>
      <c r="V32">
        <f t="shared" si="3"/>
        <v>8.1826918828046945E-3</v>
      </c>
      <c r="W32">
        <f t="shared" si="4"/>
        <v>23.866058016313541</v>
      </c>
      <c r="X32">
        <f t="shared" si="5"/>
        <v>376.67603225806499</v>
      </c>
      <c r="Y32">
        <f t="shared" si="6"/>
        <v>290.35621500492925</v>
      </c>
      <c r="Z32">
        <f t="shared" si="7"/>
        <v>26.355944849154994</v>
      </c>
      <c r="AA32">
        <f t="shared" si="8"/>
        <v>34.191287181586766</v>
      </c>
      <c r="AB32">
        <f t="shared" si="9"/>
        <v>0.55385696555568653</v>
      </c>
      <c r="AC32">
        <f t="shared" si="10"/>
        <v>2.1134043177137096</v>
      </c>
      <c r="AD32">
        <f t="shared" si="11"/>
        <v>0.48410905426216566</v>
      </c>
      <c r="AE32">
        <f t="shared" si="12"/>
        <v>0.30809979145282962</v>
      </c>
      <c r="AF32">
        <f t="shared" si="13"/>
        <v>136.19169315128534</v>
      </c>
      <c r="AG32">
        <f t="shared" si="14"/>
        <v>24.844891000646459</v>
      </c>
      <c r="AH32">
        <f t="shared" si="15"/>
        <v>25.962758064516098</v>
      </c>
      <c r="AI32">
        <f t="shared" si="16"/>
        <v>3.3668296434290705</v>
      </c>
      <c r="AJ32">
        <f t="shared" si="17"/>
        <v>53.578197669213878</v>
      </c>
      <c r="AK32">
        <f t="shared" si="18"/>
        <v>1.8768804797134153</v>
      </c>
      <c r="AL32">
        <f t="shared" si="19"/>
        <v>3.5030675934660525</v>
      </c>
      <c r="AM32">
        <f t="shared" si="20"/>
        <v>1.4899491637156552</v>
      </c>
      <c r="AN32">
        <f t="shared" si="21"/>
        <v>-360.85671203168704</v>
      </c>
      <c r="AO32">
        <f t="shared" si="22"/>
        <v>76.550433320549871</v>
      </c>
      <c r="AP32">
        <f t="shared" si="23"/>
        <v>7.7623149565053344</v>
      </c>
      <c r="AQ32">
        <f t="shared" si="24"/>
        <v>-140.35227060334651</v>
      </c>
      <c r="AR32">
        <v>-3.7602137989005399E-2</v>
      </c>
      <c r="AS32">
        <v>4.2211694020869099E-2</v>
      </c>
      <c r="AT32">
        <v>3.2138111211926899</v>
      </c>
      <c r="AU32">
        <v>0</v>
      </c>
      <c r="AV32">
        <v>0</v>
      </c>
      <c r="AW32">
        <f t="shared" si="25"/>
        <v>1</v>
      </c>
      <c r="AX32">
        <f t="shared" si="26"/>
        <v>0</v>
      </c>
      <c r="AY32">
        <f t="shared" si="27"/>
        <v>48006.984428749114</v>
      </c>
      <c r="AZ32">
        <v>0</v>
      </c>
      <c r="BA32">
        <v>0</v>
      </c>
      <c r="BB32">
        <v>0</v>
      </c>
      <c r="BC32">
        <f t="shared" si="28"/>
        <v>0</v>
      </c>
      <c r="BD32" t="e">
        <f t="shared" si="29"/>
        <v>#DIV/0!</v>
      </c>
      <c r="BE32">
        <v>-1</v>
      </c>
      <c r="BF32" t="s">
        <v>357</v>
      </c>
      <c r="BG32">
        <v>1347.88192307692</v>
      </c>
      <c r="BH32">
        <v>1941.55</v>
      </c>
      <c r="BI32">
        <f t="shared" si="30"/>
        <v>0.30577017173035981</v>
      </c>
      <c r="BJ32">
        <v>0.5</v>
      </c>
      <c r="BK32">
        <f t="shared" si="31"/>
        <v>841.18673900097326</v>
      </c>
      <c r="BL32">
        <f t="shared" si="32"/>
        <v>23.866058016313541</v>
      </c>
      <c r="BM32">
        <f t="shared" si="33"/>
        <v>128.60490682081448</v>
      </c>
      <c r="BN32">
        <f t="shared" si="34"/>
        <v>1</v>
      </c>
      <c r="BO32">
        <f t="shared" si="35"/>
        <v>2.9560687138084771E-2</v>
      </c>
      <c r="BP32">
        <f t="shared" si="36"/>
        <v>-1</v>
      </c>
      <c r="BQ32" t="s">
        <v>308</v>
      </c>
      <c r="BR32">
        <v>0</v>
      </c>
      <c r="BS32">
        <f t="shared" si="37"/>
        <v>1941.55</v>
      </c>
      <c r="BT32">
        <f t="shared" si="38"/>
        <v>0.30577017173035975</v>
      </c>
      <c r="BU32" t="e">
        <f t="shared" si="39"/>
        <v>#DIV/0!</v>
      </c>
      <c r="BV32">
        <f t="shared" si="40"/>
        <v>0.30577017173035975</v>
      </c>
      <c r="BW32" t="e">
        <f t="shared" si="41"/>
        <v>#DIV/0!</v>
      </c>
      <c r="BX32" t="s">
        <v>308</v>
      </c>
      <c r="BY32" t="s">
        <v>308</v>
      </c>
      <c r="BZ32" t="s">
        <v>308</v>
      </c>
      <c r="CA32" t="s">
        <v>308</v>
      </c>
      <c r="CB32" t="s">
        <v>308</v>
      </c>
      <c r="CC32" t="s">
        <v>308</v>
      </c>
      <c r="CD32" t="s">
        <v>308</v>
      </c>
      <c r="CE32" t="s">
        <v>308</v>
      </c>
      <c r="CF32">
        <f t="shared" si="42"/>
        <v>999.99148387096795</v>
      </c>
      <c r="CG32">
        <f t="shared" si="43"/>
        <v>841.18673900097326</v>
      </c>
      <c r="CH32">
        <f t="shared" si="44"/>
        <v>0.84119390271678973</v>
      </c>
      <c r="CI32">
        <f t="shared" si="45"/>
        <v>0.16190423224340411</v>
      </c>
      <c r="CJ32">
        <v>6</v>
      </c>
      <c r="CK32">
        <v>0.5</v>
      </c>
      <c r="CL32" t="s">
        <v>309</v>
      </c>
      <c r="CM32">
        <v>1626361436.3</v>
      </c>
      <c r="CN32">
        <v>376.67603225806499</v>
      </c>
      <c r="CO32">
        <v>399.77429032258101</v>
      </c>
      <c r="CP32">
        <v>20.677077419354799</v>
      </c>
      <c r="CQ32">
        <v>13.808445161290299</v>
      </c>
      <c r="CR32">
        <v>700.00816129032296</v>
      </c>
      <c r="CS32">
        <v>90.671138709677393</v>
      </c>
      <c r="CT32">
        <v>9.9933122580645101E-2</v>
      </c>
      <c r="CU32">
        <v>26.634619354838701</v>
      </c>
      <c r="CV32">
        <v>25.962758064516098</v>
      </c>
      <c r="CW32">
        <v>999.9</v>
      </c>
      <c r="CX32">
        <v>10000.909354838701</v>
      </c>
      <c r="CY32">
        <v>0</v>
      </c>
      <c r="CZ32">
        <v>0.21912699999999999</v>
      </c>
      <c r="DA32">
        <v>999.99148387096795</v>
      </c>
      <c r="DB32">
        <v>0.96000351612903201</v>
      </c>
      <c r="DC32">
        <v>3.9996377419354801E-2</v>
      </c>
      <c r="DD32">
        <v>0</v>
      </c>
      <c r="DE32">
        <v>1352.13387096774</v>
      </c>
      <c r="DF32">
        <v>4.9997400000000001</v>
      </c>
      <c r="DG32">
        <v>18483.658064516101</v>
      </c>
      <c r="DH32">
        <v>9011.5561290322603</v>
      </c>
      <c r="DI32">
        <v>42.396999999999998</v>
      </c>
      <c r="DJ32">
        <v>44.8181612903226</v>
      </c>
      <c r="DK32">
        <v>43.936999999999998</v>
      </c>
      <c r="DL32">
        <v>44.655000000000001</v>
      </c>
      <c r="DM32">
        <v>44.643000000000001</v>
      </c>
      <c r="DN32">
        <v>955.196129032258</v>
      </c>
      <c r="DO32">
        <v>39.796451612903198</v>
      </c>
      <c r="DP32">
        <v>0</v>
      </c>
      <c r="DQ32">
        <v>49.099999904632597</v>
      </c>
      <c r="DR32">
        <v>1347.88192307692</v>
      </c>
      <c r="DS32">
        <v>-351.32888914298502</v>
      </c>
      <c r="DT32">
        <v>-3707.16581417014</v>
      </c>
      <c r="DU32">
        <v>18435.938461538499</v>
      </c>
      <c r="DV32">
        <v>15</v>
      </c>
      <c r="DW32">
        <v>1626360955.8</v>
      </c>
      <c r="DX32" t="s">
        <v>338</v>
      </c>
      <c r="DY32">
        <v>3</v>
      </c>
      <c r="DZ32">
        <v>-0.47599999999999998</v>
      </c>
      <c r="EA32">
        <v>-0.154</v>
      </c>
      <c r="EB32">
        <v>400</v>
      </c>
      <c r="EC32">
        <v>13</v>
      </c>
      <c r="ED32">
        <v>0.09</v>
      </c>
      <c r="EE32">
        <v>0.02</v>
      </c>
      <c r="EF32">
        <v>-22.414538888888899</v>
      </c>
      <c r="EG32">
        <v>-6.91813790737561</v>
      </c>
      <c r="EH32">
        <v>1.0126990780814</v>
      </c>
      <c r="EI32">
        <v>0</v>
      </c>
      <c r="EJ32">
        <v>1394.87022222222</v>
      </c>
      <c r="EK32">
        <v>-462.03960048294698</v>
      </c>
      <c r="EL32">
        <v>61.597398736161999</v>
      </c>
      <c r="EM32">
        <v>0</v>
      </c>
      <c r="EN32">
        <v>7.2332768518518504</v>
      </c>
      <c r="EO32">
        <v>-3.2760285877644302</v>
      </c>
      <c r="EP32">
        <v>0.493055272308491</v>
      </c>
      <c r="EQ32">
        <v>0</v>
      </c>
      <c r="ER32">
        <v>0</v>
      </c>
      <c r="ES32">
        <v>3</v>
      </c>
      <c r="ET32" t="s">
        <v>311</v>
      </c>
      <c r="EU32">
        <v>1.88402</v>
      </c>
      <c r="EV32">
        <v>1.881</v>
      </c>
      <c r="EW32">
        <v>1.88293</v>
      </c>
      <c r="EX32">
        <v>1.88127</v>
      </c>
      <c r="EY32">
        <v>1.88266</v>
      </c>
      <c r="EZ32">
        <v>1.88202</v>
      </c>
      <c r="FA32">
        <v>1.88392</v>
      </c>
      <c r="FB32">
        <v>1.8811199999999999</v>
      </c>
      <c r="FC32" t="s">
        <v>312</v>
      </c>
      <c r="FD32" t="s">
        <v>19</v>
      </c>
      <c r="FE32" t="s">
        <v>19</v>
      </c>
      <c r="FF32" t="s">
        <v>19</v>
      </c>
      <c r="FG32" t="s">
        <v>313</v>
      </c>
      <c r="FH32" t="s">
        <v>314</v>
      </c>
      <c r="FI32" t="s">
        <v>315</v>
      </c>
      <c r="FJ32" t="s">
        <v>315</v>
      </c>
      <c r="FK32" t="s">
        <v>315</v>
      </c>
      <c r="FL32" t="s">
        <v>315</v>
      </c>
      <c r="FM32">
        <v>0</v>
      </c>
      <c r="FN32">
        <v>100</v>
      </c>
      <c r="FO32">
        <v>100</v>
      </c>
      <c r="FP32">
        <v>-0.47599999999999998</v>
      </c>
      <c r="FQ32">
        <v>-0.154</v>
      </c>
      <c r="FR32">
        <v>2</v>
      </c>
      <c r="FS32">
        <v>768.92</v>
      </c>
      <c r="FT32">
        <v>512.21299999999997</v>
      </c>
      <c r="FU32">
        <v>24.001799999999999</v>
      </c>
      <c r="FV32">
        <v>30.948499999999999</v>
      </c>
      <c r="FW32">
        <v>30.000800000000002</v>
      </c>
      <c r="FX32">
        <v>30.7669</v>
      </c>
      <c r="FY32">
        <v>30.742899999999999</v>
      </c>
      <c r="FZ32">
        <v>25.1294</v>
      </c>
      <c r="GA32">
        <v>58.159300000000002</v>
      </c>
      <c r="GB32">
        <v>0</v>
      </c>
      <c r="GC32">
        <v>24</v>
      </c>
      <c r="GD32">
        <v>400</v>
      </c>
      <c r="GE32">
        <v>14.164</v>
      </c>
      <c r="GF32">
        <v>100.77</v>
      </c>
      <c r="GG32">
        <v>100.08199999999999</v>
      </c>
    </row>
    <row r="33" spans="1:189" x14ac:dyDescent="0.2">
      <c r="A33">
        <v>16</v>
      </c>
      <c r="B33">
        <v>1626361488.3</v>
      </c>
      <c r="C33">
        <v>1188.0999999046301</v>
      </c>
      <c r="D33" t="s">
        <v>358</v>
      </c>
      <c r="E33" t="s">
        <v>359</v>
      </c>
      <c r="F33">
        <f t="shared" si="0"/>
        <v>5914</v>
      </c>
      <c r="G33">
        <f t="shared" si="1"/>
        <v>36.376158949248165</v>
      </c>
      <c r="H33">
        <f t="shared" si="2"/>
        <v>0</v>
      </c>
      <c r="I33" t="s">
        <v>302</v>
      </c>
      <c r="J33" t="s">
        <v>303</v>
      </c>
      <c r="K33" t="s">
        <v>304</v>
      </c>
      <c r="L33" t="s">
        <v>305</v>
      </c>
      <c r="M33" t="s">
        <v>19</v>
      </c>
      <c r="O33" t="s">
        <v>306</v>
      </c>
      <c r="U33">
        <v>1626361480.3</v>
      </c>
      <c r="V33">
        <f t="shared" si="3"/>
        <v>9.6915355645607291E-3</v>
      </c>
      <c r="W33">
        <f t="shared" si="4"/>
        <v>26.097016545385632</v>
      </c>
      <c r="X33">
        <f t="shared" si="5"/>
        <v>374.57670967741899</v>
      </c>
      <c r="Y33">
        <f t="shared" si="6"/>
        <v>299.16124727202146</v>
      </c>
      <c r="Z33">
        <f t="shared" si="7"/>
        <v>27.155986614521442</v>
      </c>
      <c r="AA33">
        <f t="shared" si="8"/>
        <v>34.0017305278256</v>
      </c>
      <c r="AB33">
        <f t="shared" si="9"/>
        <v>0.72315484833059396</v>
      </c>
      <c r="AC33">
        <f t="shared" si="10"/>
        <v>2.1135470834665706</v>
      </c>
      <c r="AD33">
        <f t="shared" si="11"/>
        <v>0.60893376643832353</v>
      </c>
      <c r="AE33">
        <f t="shared" si="12"/>
        <v>0.38933387523417445</v>
      </c>
      <c r="AF33">
        <f t="shared" si="13"/>
        <v>136.19382233385454</v>
      </c>
      <c r="AG33">
        <f t="shared" si="14"/>
        <v>24.346339299156007</v>
      </c>
      <c r="AH33">
        <f t="shared" si="15"/>
        <v>25.994499999999999</v>
      </c>
      <c r="AI33">
        <f t="shared" si="16"/>
        <v>3.3731604319666326</v>
      </c>
      <c r="AJ33">
        <f t="shared" si="17"/>
        <v>56.16055573421098</v>
      </c>
      <c r="AK33">
        <f t="shared" si="18"/>
        <v>1.9709708992651422</v>
      </c>
      <c r="AL33">
        <f t="shared" si="19"/>
        <v>3.5095288383417795</v>
      </c>
      <c r="AM33">
        <f t="shared" si="20"/>
        <v>1.4021895327014904</v>
      </c>
      <c r="AN33">
        <f t="shared" si="21"/>
        <v>-427.39671839712815</v>
      </c>
      <c r="AO33">
        <f t="shared" si="22"/>
        <v>76.504512779453989</v>
      </c>
      <c r="AP33">
        <f t="shared" si="23"/>
        <v>7.7595853845816656</v>
      </c>
      <c r="AQ33">
        <f t="shared" si="24"/>
        <v>-206.93879789923795</v>
      </c>
      <c r="AR33">
        <v>-3.7605786485456601E-2</v>
      </c>
      <c r="AS33">
        <v>4.2215789777761401E-2</v>
      </c>
      <c r="AT33">
        <v>3.2140606582764399</v>
      </c>
      <c r="AU33">
        <v>0</v>
      </c>
      <c r="AV33">
        <v>0</v>
      </c>
      <c r="AW33">
        <f t="shared" si="25"/>
        <v>1</v>
      </c>
      <c r="AX33">
        <f t="shared" si="26"/>
        <v>0</v>
      </c>
      <c r="AY33">
        <f t="shared" si="27"/>
        <v>48006.494589269503</v>
      </c>
      <c r="AZ33">
        <v>0</v>
      </c>
      <c r="BA33">
        <v>0</v>
      </c>
      <c r="BB33">
        <v>0</v>
      </c>
      <c r="BC33">
        <f t="shared" si="28"/>
        <v>0</v>
      </c>
      <c r="BD33" t="e">
        <f t="shared" si="29"/>
        <v>#DIV/0!</v>
      </c>
      <c r="BE33">
        <v>-1</v>
      </c>
      <c r="BF33" t="s">
        <v>360</v>
      </c>
      <c r="BG33">
        <v>1310.64846153846</v>
      </c>
      <c r="BH33">
        <v>1987.04</v>
      </c>
      <c r="BI33">
        <f t="shared" si="30"/>
        <v>0.34040157141352967</v>
      </c>
      <c r="BJ33">
        <v>0.5</v>
      </c>
      <c r="BK33">
        <f t="shared" si="31"/>
        <v>841.19730789832852</v>
      </c>
      <c r="BL33">
        <f t="shared" si="32"/>
        <v>26.097016545385632</v>
      </c>
      <c r="BM33">
        <f t="shared" si="33"/>
        <v>143.17244273871088</v>
      </c>
      <c r="BN33">
        <f t="shared" si="34"/>
        <v>1</v>
      </c>
      <c r="BO33">
        <f t="shared" si="35"/>
        <v>3.2212438498032757E-2</v>
      </c>
      <c r="BP33">
        <f t="shared" si="36"/>
        <v>-1</v>
      </c>
      <c r="BQ33" t="s">
        <v>308</v>
      </c>
      <c r="BR33">
        <v>0</v>
      </c>
      <c r="BS33">
        <f t="shared" si="37"/>
        <v>1987.04</v>
      </c>
      <c r="BT33">
        <f t="shared" si="38"/>
        <v>0.34040157141352967</v>
      </c>
      <c r="BU33" t="e">
        <f t="shared" si="39"/>
        <v>#DIV/0!</v>
      </c>
      <c r="BV33">
        <f t="shared" si="40"/>
        <v>0.34040157141352967</v>
      </c>
      <c r="BW33" t="e">
        <f t="shared" si="41"/>
        <v>#DIV/0!</v>
      </c>
      <c r="BX33" t="s">
        <v>308</v>
      </c>
      <c r="BY33" t="s">
        <v>308</v>
      </c>
      <c r="BZ33" t="s">
        <v>308</v>
      </c>
      <c r="CA33" t="s">
        <v>308</v>
      </c>
      <c r="CB33" t="s">
        <v>308</v>
      </c>
      <c r="CC33" t="s">
        <v>308</v>
      </c>
      <c r="CD33" t="s">
        <v>308</v>
      </c>
      <c r="CE33" t="s">
        <v>308</v>
      </c>
      <c r="CF33">
        <f t="shared" si="42"/>
        <v>1000.00374193548</v>
      </c>
      <c r="CG33">
        <f t="shared" si="43"/>
        <v>841.19730789832852</v>
      </c>
      <c r="CH33">
        <f t="shared" si="44"/>
        <v>0.84119416020405491</v>
      </c>
      <c r="CI33">
        <f t="shared" si="45"/>
        <v>0.16190472919382623</v>
      </c>
      <c r="CJ33">
        <v>6</v>
      </c>
      <c r="CK33">
        <v>0.5</v>
      </c>
      <c r="CL33" t="s">
        <v>309</v>
      </c>
      <c r="CM33">
        <v>1626361480.3</v>
      </c>
      <c r="CN33">
        <v>374.57670967741899</v>
      </c>
      <c r="CO33">
        <v>400.05722580645198</v>
      </c>
      <c r="CP33">
        <v>21.713006451612902</v>
      </c>
      <c r="CQ33">
        <v>13.586338709677401</v>
      </c>
      <c r="CR33">
        <v>699.99932258064496</v>
      </c>
      <c r="CS33">
        <v>90.673741935483903</v>
      </c>
      <c r="CT33">
        <v>0.10000253225806401</v>
      </c>
      <c r="CU33">
        <v>26.665912903225799</v>
      </c>
      <c r="CV33">
        <v>25.994499999999999</v>
      </c>
      <c r="CW33">
        <v>999.9</v>
      </c>
      <c r="CX33">
        <v>10001.5925806452</v>
      </c>
      <c r="CY33">
        <v>0</v>
      </c>
      <c r="CZ33">
        <v>0.22102674193548399</v>
      </c>
      <c r="DA33">
        <v>1000.00374193548</v>
      </c>
      <c r="DB33">
        <v>0.95999429032258099</v>
      </c>
      <c r="DC33">
        <v>4.0005674193548398E-2</v>
      </c>
      <c r="DD33">
        <v>0</v>
      </c>
      <c r="DE33">
        <v>1311.46580645161</v>
      </c>
      <c r="DF33">
        <v>4.9997400000000001</v>
      </c>
      <c r="DG33">
        <v>17476.364516129001</v>
      </c>
      <c r="DH33">
        <v>9011.6358064516098</v>
      </c>
      <c r="DI33">
        <v>42.631</v>
      </c>
      <c r="DJ33">
        <v>45.088419354838699</v>
      </c>
      <c r="DK33">
        <v>44.120935483871001</v>
      </c>
      <c r="DL33">
        <v>44.923032258064502</v>
      </c>
      <c r="DM33">
        <v>44.870870967741901</v>
      </c>
      <c r="DN33">
        <v>955.19838709677401</v>
      </c>
      <c r="DO33">
        <v>39.805483870967699</v>
      </c>
      <c r="DP33">
        <v>0</v>
      </c>
      <c r="DQ33">
        <v>43.300000190734899</v>
      </c>
      <c r="DR33">
        <v>1310.64846153846</v>
      </c>
      <c r="DS33">
        <v>-136.80957264466801</v>
      </c>
      <c r="DT33">
        <v>-1805.0495721521299</v>
      </c>
      <c r="DU33">
        <v>17464.126923076899</v>
      </c>
      <c r="DV33">
        <v>15</v>
      </c>
      <c r="DW33">
        <v>1626360955.8</v>
      </c>
      <c r="DX33" t="s">
        <v>338</v>
      </c>
      <c r="DY33">
        <v>3</v>
      </c>
      <c r="DZ33">
        <v>-0.47599999999999998</v>
      </c>
      <c r="EA33">
        <v>-0.154</v>
      </c>
      <c r="EB33">
        <v>400</v>
      </c>
      <c r="EC33">
        <v>13</v>
      </c>
      <c r="ED33">
        <v>0.09</v>
      </c>
      <c r="EE33">
        <v>0.02</v>
      </c>
      <c r="EF33">
        <v>-24.956888888888901</v>
      </c>
      <c r="EG33">
        <v>-5.3762460834762598</v>
      </c>
      <c r="EH33">
        <v>0.87614560173072797</v>
      </c>
      <c r="EI33">
        <v>0</v>
      </c>
      <c r="EJ33">
        <v>1329.3842222222199</v>
      </c>
      <c r="EK33">
        <v>-181.34369146005599</v>
      </c>
      <c r="EL33">
        <v>23.931582804030601</v>
      </c>
      <c r="EM33">
        <v>0</v>
      </c>
      <c r="EN33">
        <v>8.1391014814814806</v>
      </c>
      <c r="EO33">
        <v>-0.18295592910234099</v>
      </c>
      <c r="EP33">
        <v>0.122986472764245</v>
      </c>
      <c r="EQ33">
        <v>0</v>
      </c>
      <c r="ER33">
        <v>0</v>
      </c>
      <c r="ES33">
        <v>3</v>
      </c>
      <c r="ET33" t="s">
        <v>311</v>
      </c>
      <c r="EU33">
        <v>1.8839999999999999</v>
      </c>
      <c r="EV33">
        <v>1.881</v>
      </c>
      <c r="EW33">
        <v>1.88293</v>
      </c>
      <c r="EX33">
        <v>1.8812599999999999</v>
      </c>
      <c r="EY33">
        <v>1.88263</v>
      </c>
      <c r="EZ33">
        <v>1.88202</v>
      </c>
      <c r="FA33">
        <v>1.8839300000000001</v>
      </c>
      <c r="FB33">
        <v>1.8811199999999999</v>
      </c>
      <c r="FC33" t="s">
        <v>312</v>
      </c>
      <c r="FD33" t="s">
        <v>19</v>
      </c>
      <c r="FE33" t="s">
        <v>19</v>
      </c>
      <c r="FF33" t="s">
        <v>19</v>
      </c>
      <c r="FG33" t="s">
        <v>313</v>
      </c>
      <c r="FH33" t="s">
        <v>314</v>
      </c>
      <c r="FI33" t="s">
        <v>315</v>
      </c>
      <c r="FJ33" t="s">
        <v>315</v>
      </c>
      <c r="FK33" t="s">
        <v>315</v>
      </c>
      <c r="FL33" t="s">
        <v>315</v>
      </c>
      <c r="FM33">
        <v>0</v>
      </c>
      <c r="FN33">
        <v>100</v>
      </c>
      <c r="FO33">
        <v>100</v>
      </c>
      <c r="FP33">
        <v>-0.47599999999999998</v>
      </c>
      <c r="FQ33">
        <v>-0.154</v>
      </c>
      <c r="FR33">
        <v>2</v>
      </c>
      <c r="FS33">
        <v>769.779</v>
      </c>
      <c r="FT33">
        <v>510.69</v>
      </c>
      <c r="FU33">
        <v>24.0015</v>
      </c>
      <c r="FV33">
        <v>31.026299999999999</v>
      </c>
      <c r="FW33">
        <v>30.000900000000001</v>
      </c>
      <c r="FX33">
        <v>30.8429</v>
      </c>
      <c r="FY33">
        <v>30.817699999999999</v>
      </c>
      <c r="FZ33">
        <v>25.115500000000001</v>
      </c>
      <c r="GA33">
        <v>61.443100000000001</v>
      </c>
      <c r="GB33">
        <v>0</v>
      </c>
      <c r="GC33">
        <v>24</v>
      </c>
      <c r="GD33">
        <v>400</v>
      </c>
      <c r="GE33">
        <v>13.195600000000001</v>
      </c>
      <c r="GF33">
        <v>100.753</v>
      </c>
      <c r="GG33">
        <v>100.065</v>
      </c>
    </row>
    <row r="34" spans="1:189" x14ac:dyDescent="0.2">
      <c r="A34">
        <v>17</v>
      </c>
      <c r="B34">
        <v>1626361528.8</v>
      </c>
      <c r="C34">
        <v>1228.5999999046301</v>
      </c>
      <c r="D34" t="s">
        <v>361</v>
      </c>
      <c r="E34" t="s">
        <v>362</v>
      </c>
      <c r="F34">
        <f t="shared" si="0"/>
        <v>5914</v>
      </c>
      <c r="G34">
        <f t="shared" si="1"/>
        <v>36.374464701422376</v>
      </c>
      <c r="H34">
        <f t="shared" si="2"/>
        <v>0</v>
      </c>
      <c r="I34" t="s">
        <v>302</v>
      </c>
      <c r="J34" t="s">
        <v>303</v>
      </c>
      <c r="K34" t="s">
        <v>304</v>
      </c>
      <c r="L34" t="s">
        <v>305</v>
      </c>
      <c r="M34" t="s">
        <v>19</v>
      </c>
      <c r="O34" t="s">
        <v>306</v>
      </c>
      <c r="U34">
        <v>1626361520.8</v>
      </c>
      <c r="V34">
        <f t="shared" si="3"/>
        <v>1.0240216586128389E-2</v>
      </c>
      <c r="W34">
        <f t="shared" si="4"/>
        <v>29.289179016293577</v>
      </c>
      <c r="X34">
        <f t="shared" si="5"/>
        <v>371.56980645161298</v>
      </c>
      <c r="Y34">
        <f t="shared" si="6"/>
        <v>295.43179549161624</v>
      </c>
      <c r="Z34">
        <f t="shared" si="7"/>
        <v>26.818173167448336</v>
      </c>
      <c r="AA34">
        <f t="shared" si="8"/>
        <v>33.729691811379183</v>
      </c>
      <c r="AB34">
        <f t="shared" si="9"/>
        <v>0.81116378552806245</v>
      </c>
      <c r="AC34">
        <f t="shared" si="10"/>
        <v>2.1130824291232182</v>
      </c>
      <c r="AD34">
        <f t="shared" si="11"/>
        <v>0.67029645500977508</v>
      </c>
      <c r="AE34">
        <f t="shared" si="12"/>
        <v>0.42953971396853563</v>
      </c>
      <c r="AF34">
        <f t="shared" si="13"/>
        <v>136.19236228608813</v>
      </c>
      <c r="AG34">
        <f t="shared" si="14"/>
        <v>24.174610747388179</v>
      </c>
      <c r="AH34">
        <f t="shared" si="15"/>
        <v>25.599170967741902</v>
      </c>
      <c r="AI34">
        <f t="shared" si="16"/>
        <v>3.295050652842467</v>
      </c>
      <c r="AJ34">
        <f t="shared" si="17"/>
        <v>55.444469201130261</v>
      </c>
      <c r="AK34">
        <f t="shared" si="18"/>
        <v>1.9483012813582579</v>
      </c>
      <c r="AL34">
        <f t="shared" si="19"/>
        <v>3.5139686779047401</v>
      </c>
      <c r="AM34">
        <f t="shared" si="20"/>
        <v>1.3467493714842091</v>
      </c>
      <c r="AN34">
        <f t="shared" si="21"/>
        <v>-451.59355144826196</v>
      </c>
      <c r="AO34">
        <f t="shared" si="22"/>
        <v>123.9701254391596</v>
      </c>
      <c r="AP34">
        <f t="shared" si="23"/>
        <v>12.553100216139264</v>
      </c>
      <c r="AQ34">
        <f t="shared" si="24"/>
        <v>-178.87796350687498</v>
      </c>
      <c r="AR34">
        <v>-3.7593912552830601E-2</v>
      </c>
      <c r="AS34">
        <v>4.2202460248174999E-2</v>
      </c>
      <c r="AT34">
        <v>3.2132485195360698</v>
      </c>
      <c r="AU34">
        <v>0</v>
      </c>
      <c r="AV34">
        <v>0</v>
      </c>
      <c r="AW34">
        <f t="shared" si="25"/>
        <v>1</v>
      </c>
      <c r="AX34">
        <f t="shared" si="26"/>
        <v>0</v>
      </c>
      <c r="AY34">
        <f t="shared" si="27"/>
        <v>47988.566312665003</v>
      </c>
      <c r="AZ34">
        <v>0</v>
      </c>
      <c r="BA34">
        <v>0</v>
      </c>
      <c r="BB34">
        <v>0</v>
      </c>
      <c r="BC34">
        <f t="shared" si="28"/>
        <v>0</v>
      </c>
      <c r="BD34" t="e">
        <f t="shared" si="29"/>
        <v>#DIV/0!</v>
      </c>
      <c r="BE34">
        <v>-1</v>
      </c>
      <c r="BF34" t="s">
        <v>363</v>
      </c>
      <c r="BG34">
        <v>1145.40192307692</v>
      </c>
      <c r="BH34">
        <v>1869.22</v>
      </c>
      <c r="BI34">
        <f t="shared" si="30"/>
        <v>0.3872300087325623</v>
      </c>
      <c r="BJ34">
        <v>0.5</v>
      </c>
      <c r="BK34">
        <f t="shared" si="31"/>
        <v>841.19148118622013</v>
      </c>
      <c r="BL34">
        <f t="shared" si="32"/>
        <v>29.289179016293577</v>
      </c>
      <c r="BM34">
        <f t="shared" si="33"/>
        <v>162.86729230274852</v>
      </c>
      <c r="BN34">
        <f t="shared" si="34"/>
        <v>1</v>
      </c>
      <c r="BO34">
        <f t="shared" si="35"/>
        <v>3.6007472369526124E-2</v>
      </c>
      <c r="BP34">
        <f t="shared" si="36"/>
        <v>-1</v>
      </c>
      <c r="BQ34" t="s">
        <v>308</v>
      </c>
      <c r="BR34">
        <v>0</v>
      </c>
      <c r="BS34">
        <f t="shared" si="37"/>
        <v>1869.22</v>
      </c>
      <c r="BT34">
        <f t="shared" si="38"/>
        <v>0.3872300087325623</v>
      </c>
      <c r="BU34" t="e">
        <f t="shared" si="39"/>
        <v>#DIV/0!</v>
      </c>
      <c r="BV34">
        <f t="shared" si="40"/>
        <v>0.3872300087325623</v>
      </c>
      <c r="BW34" t="e">
        <f t="shared" si="41"/>
        <v>#DIV/0!</v>
      </c>
      <c r="BX34" t="s">
        <v>308</v>
      </c>
      <c r="BY34" t="s">
        <v>308</v>
      </c>
      <c r="BZ34" t="s">
        <v>308</v>
      </c>
      <c r="CA34" t="s">
        <v>308</v>
      </c>
      <c r="CB34" t="s">
        <v>308</v>
      </c>
      <c r="CC34" t="s">
        <v>308</v>
      </c>
      <c r="CD34" t="s">
        <v>308</v>
      </c>
      <c r="CE34" t="s">
        <v>308</v>
      </c>
      <c r="CF34">
        <f t="shared" si="42"/>
        <v>999.99719354838703</v>
      </c>
      <c r="CG34">
        <f t="shared" si="43"/>
        <v>841.19148118622013</v>
      </c>
      <c r="CH34">
        <f t="shared" si="44"/>
        <v>0.84119384195603475</v>
      </c>
      <c r="CI34">
        <f t="shared" si="45"/>
        <v>0.16190411497514717</v>
      </c>
      <c r="CJ34">
        <v>6</v>
      </c>
      <c r="CK34">
        <v>0.5</v>
      </c>
      <c r="CL34" t="s">
        <v>309</v>
      </c>
      <c r="CM34">
        <v>1626361520.8</v>
      </c>
      <c r="CN34">
        <v>371.56980645161298</v>
      </c>
      <c r="CO34">
        <v>399.93483870967702</v>
      </c>
      <c r="CP34">
        <v>21.462690322580698</v>
      </c>
      <c r="CQ34">
        <v>12.874161290322601</v>
      </c>
      <c r="CR34">
        <v>700.03377419354797</v>
      </c>
      <c r="CS34">
        <v>90.676012903225796</v>
      </c>
      <c r="CT34">
        <v>0.100178341935484</v>
      </c>
      <c r="CU34">
        <v>26.687387096774199</v>
      </c>
      <c r="CV34">
        <v>25.599170967741902</v>
      </c>
      <c r="CW34">
        <v>999.9</v>
      </c>
      <c r="CX34">
        <v>9998.1841935483899</v>
      </c>
      <c r="CY34">
        <v>0</v>
      </c>
      <c r="CZ34">
        <v>0.22266145161290299</v>
      </c>
      <c r="DA34">
        <v>999.99719354838703</v>
      </c>
      <c r="DB34">
        <v>0.96000322580645103</v>
      </c>
      <c r="DC34">
        <v>3.9996619354838697E-2</v>
      </c>
      <c r="DD34">
        <v>0</v>
      </c>
      <c r="DE34">
        <v>1146.80870967742</v>
      </c>
      <c r="DF34">
        <v>4.9997400000000001</v>
      </c>
      <c r="DG34">
        <v>16608.161290322601</v>
      </c>
      <c r="DH34">
        <v>9011.6038709677396</v>
      </c>
      <c r="DI34">
        <v>42.852645161290297</v>
      </c>
      <c r="DJ34">
        <v>45.360709677419401</v>
      </c>
      <c r="DK34">
        <v>44.318129032258</v>
      </c>
      <c r="DL34">
        <v>45.173000000000002</v>
      </c>
      <c r="DM34">
        <v>45.0741935483871</v>
      </c>
      <c r="DN34">
        <v>955.20032258064498</v>
      </c>
      <c r="DO34">
        <v>39.794516129032303</v>
      </c>
      <c r="DP34">
        <v>0</v>
      </c>
      <c r="DQ34">
        <v>39.799999952316298</v>
      </c>
      <c r="DR34">
        <v>1145.40192307692</v>
      </c>
      <c r="DS34">
        <v>-146.52273486421799</v>
      </c>
      <c r="DT34">
        <v>-1463.7401679418399</v>
      </c>
      <c r="DU34">
        <v>16601.400000000001</v>
      </c>
      <c r="DV34">
        <v>15</v>
      </c>
      <c r="DW34">
        <v>1626360955.8</v>
      </c>
      <c r="DX34" t="s">
        <v>338</v>
      </c>
      <c r="DY34">
        <v>3</v>
      </c>
      <c r="DZ34">
        <v>-0.47599999999999998</v>
      </c>
      <c r="EA34">
        <v>-0.154</v>
      </c>
      <c r="EB34">
        <v>400</v>
      </c>
      <c r="EC34">
        <v>13</v>
      </c>
      <c r="ED34">
        <v>0.09</v>
      </c>
      <c r="EE34">
        <v>0.02</v>
      </c>
      <c r="EF34">
        <v>-24.992677592592599</v>
      </c>
      <c r="EG34">
        <v>-35.099687181246097</v>
      </c>
      <c r="EH34">
        <v>5.6977546406928399</v>
      </c>
      <c r="EI34">
        <v>0</v>
      </c>
      <c r="EJ34">
        <v>1175.0319999999999</v>
      </c>
      <c r="EK34">
        <v>-282.894577719361</v>
      </c>
      <c r="EL34">
        <v>38.411216683556297</v>
      </c>
      <c r="EM34">
        <v>0</v>
      </c>
      <c r="EN34">
        <v>8.9713690740740706</v>
      </c>
      <c r="EO34">
        <v>-3.9312231903944199</v>
      </c>
      <c r="EP34">
        <v>0.57763614298810995</v>
      </c>
      <c r="EQ34">
        <v>0</v>
      </c>
      <c r="ER34">
        <v>0</v>
      </c>
      <c r="ES34">
        <v>3</v>
      </c>
      <c r="ET34" t="s">
        <v>311</v>
      </c>
      <c r="EU34">
        <v>1.8839999999999999</v>
      </c>
      <c r="EV34">
        <v>1.881</v>
      </c>
      <c r="EW34">
        <v>1.88293</v>
      </c>
      <c r="EX34">
        <v>1.8812599999999999</v>
      </c>
      <c r="EY34">
        <v>1.8826400000000001</v>
      </c>
      <c r="EZ34">
        <v>1.8819999999999999</v>
      </c>
      <c r="FA34">
        <v>1.88391</v>
      </c>
      <c r="FB34">
        <v>1.8811</v>
      </c>
      <c r="FC34" t="s">
        <v>312</v>
      </c>
      <c r="FD34" t="s">
        <v>19</v>
      </c>
      <c r="FE34" t="s">
        <v>19</v>
      </c>
      <c r="FF34" t="s">
        <v>19</v>
      </c>
      <c r="FG34" t="s">
        <v>313</v>
      </c>
      <c r="FH34" t="s">
        <v>314</v>
      </c>
      <c r="FI34" t="s">
        <v>315</v>
      </c>
      <c r="FJ34" t="s">
        <v>315</v>
      </c>
      <c r="FK34" t="s">
        <v>315</v>
      </c>
      <c r="FL34" t="s">
        <v>315</v>
      </c>
      <c r="FM34">
        <v>0</v>
      </c>
      <c r="FN34">
        <v>100</v>
      </c>
      <c r="FO34">
        <v>100</v>
      </c>
      <c r="FP34">
        <v>-0.47599999999999998</v>
      </c>
      <c r="FQ34">
        <v>-0.154</v>
      </c>
      <c r="FR34">
        <v>2</v>
      </c>
      <c r="FS34">
        <v>770.19600000000003</v>
      </c>
      <c r="FT34">
        <v>509.286</v>
      </c>
      <c r="FU34">
        <v>24.0015</v>
      </c>
      <c r="FV34">
        <v>31.108699999999999</v>
      </c>
      <c r="FW34">
        <v>30.000800000000002</v>
      </c>
      <c r="FX34">
        <v>30.92</v>
      </c>
      <c r="FY34">
        <v>30.893899999999999</v>
      </c>
      <c r="FZ34">
        <v>25.121200000000002</v>
      </c>
      <c r="GA34">
        <v>62.083399999999997</v>
      </c>
      <c r="GB34">
        <v>0</v>
      </c>
      <c r="GC34">
        <v>24</v>
      </c>
      <c r="GD34">
        <v>400</v>
      </c>
      <c r="GE34">
        <v>12.957599999999999</v>
      </c>
      <c r="GF34">
        <v>100.736</v>
      </c>
      <c r="GG34">
        <v>100.05</v>
      </c>
    </row>
    <row r="35" spans="1:189" x14ac:dyDescent="0.2">
      <c r="A35">
        <v>18</v>
      </c>
      <c r="B35">
        <v>1626361626.8</v>
      </c>
      <c r="C35">
        <v>1326.5999999046301</v>
      </c>
      <c r="D35" t="s">
        <v>364</v>
      </c>
      <c r="E35" t="s">
        <v>365</v>
      </c>
      <c r="F35">
        <f t="shared" si="0"/>
        <v>5914</v>
      </c>
      <c r="G35">
        <f t="shared" si="1"/>
        <v>36.357107328413534</v>
      </c>
      <c r="H35">
        <f t="shared" si="2"/>
        <v>0</v>
      </c>
      <c r="I35" t="s">
        <v>302</v>
      </c>
      <c r="J35" t="s">
        <v>303</v>
      </c>
      <c r="K35" t="s">
        <v>304</v>
      </c>
      <c r="L35" t="s">
        <v>305</v>
      </c>
      <c r="M35" t="s">
        <v>19</v>
      </c>
      <c r="O35" t="s">
        <v>306</v>
      </c>
      <c r="U35">
        <v>1626361618.80323</v>
      </c>
      <c r="V35">
        <f t="shared" si="3"/>
        <v>7.2105152253675604E-3</v>
      </c>
      <c r="W35">
        <f t="shared" si="4"/>
        <v>25.94615452733602</v>
      </c>
      <c r="X35">
        <f t="shared" si="5"/>
        <v>375.35638709677397</v>
      </c>
      <c r="Y35">
        <f t="shared" si="6"/>
        <v>267.46809012412848</v>
      </c>
      <c r="Z35">
        <f t="shared" si="7"/>
        <v>24.280860283768064</v>
      </c>
      <c r="AA35">
        <f t="shared" si="8"/>
        <v>34.075003068541939</v>
      </c>
      <c r="AB35">
        <f t="shared" si="9"/>
        <v>0.46245287684634789</v>
      </c>
      <c r="AC35">
        <f t="shared" si="10"/>
        <v>2.1132578747725868</v>
      </c>
      <c r="AD35">
        <f t="shared" si="11"/>
        <v>0.41272125422031386</v>
      </c>
      <c r="AE35">
        <f t="shared" si="12"/>
        <v>0.261971902055533</v>
      </c>
      <c r="AF35">
        <f t="shared" si="13"/>
        <v>136.19362426970019</v>
      </c>
      <c r="AG35">
        <f t="shared" si="14"/>
        <v>25.39533978650325</v>
      </c>
      <c r="AH35">
        <f t="shared" si="15"/>
        <v>26.351567741935501</v>
      </c>
      <c r="AI35">
        <f t="shared" si="16"/>
        <v>3.445095548655964</v>
      </c>
      <c r="AJ35">
        <f t="shared" si="17"/>
        <v>53.740881308462022</v>
      </c>
      <c r="AK35">
        <f t="shared" si="18"/>
        <v>1.9058437234918648</v>
      </c>
      <c r="AL35">
        <f t="shared" si="19"/>
        <v>3.5463574044361108</v>
      </c>
      <c r="AM35">
        <f t="shared" si="20"/>
        <v>1.5392518251640992</v>
      </c>
      <c r="AN35">
        <f t="shared" si="21"/>
        <v>-317.98372143870944</v>
      </c>
      <c r="AO35">
        <f t="shared" si="22"/>
        <v>56.026343420361535</v>
      </c>
      <c r="AP35">
        <f t="shared" si="23"/>
        <v>5.698566413237387</v>
      </c>
      <c r="AQ35">
        <f t="shared" si="24"/>
        <v>-120.06518733541031</v>
      </c>
      <c r="AR35">
        <v>-3.7598395714939302E-2</v>
      </c>
      <c r="AS35">
        <v>4.2207492990388597E-2</v>
      </c>
      <c r="AT35">
        <v>3.2135551625680701</v>
      </c>
      <c r="AU35">
        <v>0</v>
      </c>
      <c r="AV35">
        <v>0</v>
      </c>
      <c r="AW35">
        <f t="shared" si="25"/>
        <v>1</v>
      </c>
      <c r="AX35">
        <f t="shared" si="26"/>
        <v>0</v>
      </c>
      <c r="AY35">
        <f t="shared" si="27"/>
        <v>47969.178243704475</v>
      </c>
      <c r="AZ35">
        <v>0</v>
      </c>
      <c r="BA35">
        <v>0</v>
      </c>
      <c r="BB35">
        <v>0</v>
      </c>
      <c r="BC35">
        <f t="shared" si="28"/>
        <v>0</v>
      </c>
      <c r="BD35" t="e">
        <f t="shared" si="29"/>
        <v>#DIV/0!</v>
      </c>
      <c r="BE35">
        <v>-1</v>
      </c>
      <c r="BF35" t="s">
        <v>366</v>
      </c>
      <c r="BG35">
        <v>1052.2080769230799</v>
      </c>
      <c r="BH35">
        <v>1681.13</v>
      </c>
      <c r="BI35">
        <f t="shared" si="30"/>
        <v>0.37410665628292883</v>
      </c>
      <c r="BJ35">
        <v>0.5</v>
      </c>
      <c r="BK35">
        <f t="shared" si="31"/>
        <v>841.19625932831855</v>
      </c>
      <c r="BL35">
        <f t="shared" si="32"/>
        <v>25.94615452733602</v>
      </c>
      <c r="BM35">
        <f t="shared" si="33"/>
        <v>157.34855992751235</v>
      </c>
      <c r="BN35">
        <f t="shared" si="34"/>
        <v>1</v>
      </c>
      <c r="BO35">
        <f t="shared" si="35"/>
        <v>3.2033136415575696E-2</v>
      </c>
      <c r="BP35">
        <f t="shared" si="36"/>
        <v>-1</v>
      </c>
      <c r="BQ35" t="s">
        <v>308</v>
      </c>
      <c r="BR35">
        <v>0</v>
      </c>
      <c r="BS35">
        <f t="shared" si="37"/>
        <v>1681.13</v>
      </c>
      <c r="BT35">
        <f t="shared" si="38"/>
        <v>0.37410665628292883</v>
      </c>
      <c r="BU35" t="e">
        <f t="shared" si="39"/>
        <v>#DIV/0!</v>
      </c>
      <c r="BV35">
        <f t="shared" si="40"/>
        <v>0.37410665628292883</v>
      </c>
      <c r="BW35" t="e">
        <f t="shared" si="41"/>
        <v>#DIV/0!</v>
      </c>
      <c r="BX35" t="s">
        <v>308</v>
      </c>
      <c r="BY35" t="s">
        <v>308</v>
      </c>
      <c r="BZ35" t="s">
        <v>308</v>
      </c>
      <c r="CA35" t="s">
        <v>308</v>
      </c>
      <c r="CB35" t="s">
        <v>308</v>
      </c>
      <c r="CC35" t="s">
        <v>308</v>
      </c>
      <c r="CD35" t="s">
        <v>308</v>
      </c>
      <c r="CE35" t="s">
        <v>308</v>
      </c>
      <c r="CF35">
        <f t="shared" si="42"/>
        <v>1000.00251612903</v>
      </c>
      <c r="CG35">
        <f t="shared" si="43"/>
        <v>841.19625932831855</v>
      </c>
      <c r="CH35">
        <f t="shared" si="44"/>
        <v>0.84119414277531601</v>
      </c>
      <c r="CI35">
        <f t="shared" si="45"/>
        <v>0.16190469555635992</v>
      </c>
      <c r="CJ35">
        <v>6</v>
      </c>
      <c r="CK35">
        <v>0.5</v>
      </c>
      <c r="CL35" t="s">
        <v>309</v>
      </c>
      <c r="CM35">
        <v>1626361618.80323</v>
      </c>
      <c r="CN35">
        <v>375.35638709677397</v>
      </c>
      <c r="CO35">
        <v>399.91399999999999</v>
      </c>
      <c r="CP35">
        <v>20.994</v>
      </c>
      <c r="CQ35">
        <v>14.9437580645161</v>
      </c>
      <c r="CR35">
        <v>700.05177419354902</v>
      </c>
      <c r="CS35">
        <v>90.679880645161305</v>
      </c>
      <c r="CT35">
        <v>0.10051963548387099</v>
      </c>
      <c r="CU35">
        <v>26.843329032258101</v>
      </c>
      <c r="CV35">
        <v>26.351567741935501</v>
      </c>
      <c r="CW35">
        <v>999.9</v>
      </c>
      <c r="CX35">
        <v>9998.9500000000007</v>
      </c>
      <c r="CY35">
        <v>0</v>
      </c>
      <c r="CZ35">
        <v>0.22270564516128999</v>
      </c>
      <c r="DA35">
        <v>1000.00251612903</v>
      </c>
      <c r="DB35">
        <v>0.95999483870967695</v>
      </c>
      <c r="DC35">
        <v>4.0004948387096798E-2</v>
      </c>
      <c r="DD35">
        <v>0</v>
      </c>
      <c r="DE35">
        <v>1053.04516129032</v>
      </c>
      <c r="DF35">
        <v>4.9997400000000001</v>
      </c>
      <c r="DG35">
        <v>23168.361290322599</v>
      </c>
      <c r="DH35">
        <v>9011.6309677419395</v>
      </c>
      <c r="DI35">
        <v>42.75</v>
      </c>
      <c r="DJ35">
        <v>45.457322580645098</v>
      </c>
      <c r="DK35">
        <v>44.378999999999998</v>
      </c>
      <c r="DL35">
        <v>45.201225806451603</v>
      </c>
      <c r="DM35">
        <v>45.061999999999998</v>
      </c>
      <c r="DN35">
        <v>955.19741935483898</v>
      </c>
      <c r="DO35">
        <v>39.804838709677398</v>
      </c>
      <c r="DP35">
        <v>0</v>
      </c>
      <c r="DQ35">
        <v>97.5</v>
      </c>
      <c r="DR35">
        <v>1052.2080769230799</v>
      </c>
      <c r="DS35">
        <v>-76.578119715901806</v>
      </c>
      <c r="DT35">
        <v>-1406.2153845596199</v>
      </c>
      <c r="DU35">
        <v>23142.6615384615</v>
      </c>
      <c r="DV35">
        <v>15</v>
      </c>
      <c r="DW35">
        <v>1626361655.8</v>
      </c>
      <c r="DX35" t="s">
        <v>367</v>
      </c>
      <c r="DY35">
        <v>4</v>
      </c>
      <c r="DZ35">
        <v>-0.439</v>
      </c>
      <c r="EA35">
        <v>-0.14199999999999999</v>
      </c>
      <c r="EB35">
        <v>400</v>
      </c>
      <c r="EC35">
        <v>15</v>
      </c>
      <c r="ED35">
        <v>0.08</v>
      </c>
      <c r="EE35">
        <v>0.02</v>
      </c>
      <c r="EF35">
        <v>-24.463192592592598</v>
      </c>
      <c r="EG35">
        <v>-1.2364584890897199</v>
      </c>
      <c r="EH35">
        <v>0.246261673422768</v>
      </c>
      <c r="EI35">
        <v>0</v>
      </c>
      <c r="EJ35">
        <v>1062.38355555556</v>
      </c>
      <c r="EK35">
        <v>-90.453872275165594</v>
      </c>
      <c r="EL35">
        <v>11.8590258463624</v>
      </c>
      <c r="EM35">
        <v>0</v>
      </c>
      <c r="EN35">
        <v>6.1150125925925902</v>
      </c>
      <c r="EO35">
        <v>-1.03388591156067</v>
      </c>
      <c r="EP35">
        <v>0.33272559199339102</v>
      </c>
      <c r="EQ35">
        <v>0</v>
      </c>
      <c r="ER35">
        <v>0</v>
      </c>
      <c r="ES35">
        <v>3</v>
      </c>
      <c r="ET35" t="s">
        <v>311</v>
      </c>
      <c r="EU35">
        <v>1.8839999999999999</v>
      </c>
      <c r="EV35">
        <v>1.8810199999999999</v>
      </c>
      <c r="EW35">
        <v>1.88293</v>
      </c>
      <c r="EX35">
        <v>1.88127</v>
      </c>
      <c r="EY35">
        <v>1.88263</v>
      </c>
      <c r="EZ35">
        <v>1.8819999999999999</v>
      </c>
      <c r="FA35">
        <v>1.8838999999999999</v>
      </c>
      <c r="FB35">
        <v>1.8811</v>
      </c>
      <c r="FC35" t="s">
        <v>312</v>
      </c>
      <c r="FD35" t="s">
        <v>19</v>
      </c>
      <c r="FE35" t="s">
        <v>19</v>
      </c>
      <c r="FF35" t="s">
        <v>19</v>
      </c>
      <c r="FG35" t="s">
        <v>313</v>
      </c>
      <c r="FH35" t="s">
        <v>314</v>
      </c>
      <c r="FI35" t="s">
        <v>315</v>
      </c>
      <c r="FJ35" t="s">
        <v>315</v>
      </c>
      <c r="FK35" t="s">
        <v>315</v>
      </c>
      <c r="FL35" t="s">
        <v>315</v>
      </c>
      <c r="FM35">
        <v>0</v>
      </c>
      <c r="FN35">
        <v>100</v>
      </c>
      <c r="FO35">
        <v>100</v>
      </c>
      <c r="FP35">
        <v>-0.439</v>
      </c>
      <c r="FQ35">
        <v>-0.14199999999999999</v>
      </c>
      <c r="FR35">
        <v>2</v>
      </c>
      <c r="FS35">
        <v>759.91</v>
      </c>
      <c r="FT35">
        <v>510.79899999999998</v>
      </c>
      <c r="FU35">
        <v>24.000599999999999</v>
      </c>
      <c r="FV35">
        <v>31.194900000000001</v>
      </c>
      <c r="FW35">
        <v>30.0002</v>
      </c>
      <c r="FX35">
        <v>31.020199999999999</v>
      </c>
      <c r="FY35">
        <v>30.986899999999999</v>
      </c>
      <c r="FZ35">
        <v>25.166899999999998</v>
      </c>
      <c r="GA35">
        <v>56.062100000000001</v>
      </c>
      <c r="GB35">
        <v>0</v>
      </c>
      <c r="GC35">
        <v>24</v>
      </c>
      <c r="GD35">
        <v>400</v>
      </c>
      <c r="GE35">
        <v>15.2493</v>
      </c>
      <c r="GF35">
        <v>100.72</v>
      </c>
      <c r="GG35">
        <v>100.039</v>
      </c>
    </row>
    <row r="36" spans="1:189" x14ac:dyDescent="0.2">
      <c r="A36">
        <v>19</v>
      </c>
      <c r="B36">
        <v>1626361710.3</v>
      </c>
      <c r="C36">
        <v>1410.0999999046301</v>
      </c>
      <c r="D36" t="s">
        <v>368</v>
      </c>
      <c r="E36" t="s">
        <v>369</v>
      </c>
      <c r="F36">
        <f t="shared" si="0"/>
        <v>5914</v>
      </c>
      <c r="G36">
        <f t="shared" si="1"/>
        <v>36.35559385040677</v>
      </c>
      <c r="H36">
        <f t="shared" si="2"/>
        <v>0</v>
      </c>
      <c r="I36" t="s">
        <v>302</v>
      </c>
      <c r="J36" t="s">
        <v>303</v>
      </c>
      <c r="K36" t="s">
        <v>304</v>
      </c>
      <c r="L36" t="s">
        <v>305</v>
      </c>
      <c r="M36" t="s">
        <v>19</v>
      </c>
      <c r="O36" t="s">
        <v>306</v>
      </c>
      <c r="U36">
        <v>1626361702.3</v>
      </c>
      <c r="V36">
        <f t="shared" si="3"/>
        <v>1.0330620032106448E-2</v>
      </c>
      <c r="W36">
        <f t="shared" si="4"/>
        <v>34.480333004497908</v>
      </c>
      <c r="X36">
        <f t="shared" si="5"/>
        <v>367.43183870967698</v>
      </c>
      <c r="Y36">
        <f t="shared" si="6"/>
        <v>275.4821468933016</v>
      </c>
      <c r="Z36">
        <f t="shared" si="7"/>
        <v>25.007414298807653</v>
      </c>
      <c r="AA36">
        <f t="shared" si="8"/>
        <v>33.354321943571961</v>
      </c>
      <c r="AB36">
        <f t="shared" si="9"/>
        <v>0.77048267628432543</v>
      </c>
      <c r="AC36">
        <f t="shared" si="10"/>
        <v>2.1128779423286281</v>
      </c>
      <c r="AD36">
        <f t="shared" si="11"/>
        <v>0.64219541572023531</v>
      </c>
      <c r="AE36">
        <f t="shared" si="12"/>
        <v>0.41110722947590844</v>
      </c>
      <c r="AF36">
        <f t="shared" si="13"/>
        <v>136.18491211399405</v>
      </c>
      <c r="AG36">
        <f t="shared" si="14"/>
        <v>24.301732946222863</v>
      </c>
      <c r="AH36">
        <f t="shared" si="15"/>
        <v>26.393345161290299</v>
      </c>
      <c r="AI36">
        <f t="shared" si="16"/>
        <v>3.4535989582535249</v>
      </c>
      <c r="AJ36">
        <f t="shared" si="17"/>
        <v>57.443413740689785</v>
      </c>
      <c r="AK36">
        <f t="shared" si="18"/>
        <v>2.0374903671885431</v>
      </c>
      <c r="AL36">
        <f t="shared" si="19"/>
        <v>3.5469520951281766</v>
      </c>
      <c r="AM36">
        <f t="shared" si="20"/>
        <v>1.4161085910649818</v>
      </c>
      <c r="AN36">
        <f t="shared" si="21"/>
        <v>-455.58034341589439</v>
      </c>
      <c r="AO36">
        <f t="shared" si="22"/>
        <v>51.582252512963635</v>
      </c>
      <c r="AP36">
        <f t="shared" si="23"/>
        <v>5.2486633474681685</v>
      </c>
      <c r="AQ36">
        <f t="shared" si="24"/>
        <v>-262.56451544146853</v>
      </c>
      <c r="AR36">
        <v>-3.7588687661771897E-2</v>
      </c>
      <c r="AS36">
        <v>4.2196594850236101E-2</v>
      </c>
      <c r="AT36">
        <v>3.212891129051</v>
      </c>
      <c r="AU36">
        <v>0</v>
      </c>
      <c r="AV36">
        <v>0</v>
      </c>
      <c r="AW36">
        <f t="shared" si="25"/>
        <v>1</v>
      </c>
      <c r="AX36">
        <f t="shared" si="26"/>
        <v>0</v>
      </c>
      <c r="AY36">
        <f t="shared" si="27"/>
        <v>47956.778972326058</v>
      </c>
      <c r="AZ36">
        <v>0</v>
      </c>
      <c r="BA36">
        <v>0</v>
      </c>
      <c r="BB36">
        <v>0</v>
      </c>
      <c r="BC36">
        <f t="shared" si="28"/>
        <v>0</v>
      </c>
      <c r="BD36" t="e">
        <f t="shared" si="29"/>
        <v>#DIV/0!</v>
      </c>
      <c r="BE36">
        <v>-1</v>
      </c>
      <c r="BF36" t="s">
        <v>370</v>
      </c>
      <c r="BG36">
        <v>1204.66730769231</v>
      </c>
      <c r="BH36">
        <v>2233.7600000000002</v>
      </c>
      <c r="BI36">
        <f t="shared" si="30"/>
        <v>0.46069975839288468</v>
      </c>
      <c r="BJ36">
        <v>0.5</v>
      </c>
      <c r="BK36">
        <f t="shared" si="31"/>
        <v>841.14353562099689</v>
      </c>
      <c r="BL36">
        <f t="shared" si="32"/>
        <v>34.480333004497908</v>
      </c>
      <c r="BM36">
        <f t="shared" si="33"/>
        <v>193.75731181716503</v>
      </c>
      <c r="BN36">
        <f t="shared" si="34"/>
        <v>1</v>
      </c>
      <c r="BO36">
        <f t="shared" si="35"/>
        <v>4.2181068393165023E-2</v>
      </c>
      <c r="BP36">
        <f t="shared" si="36"/>
        <v>-1</v>
      </c>
      <c r="BQ36" t="s">
        <v>308</v>
      </c>
      <c r="BR36">
        <v>0</v>
      </c>
      <c r="BS36">
        <f t="shared" si="37"/>
        <v>2233.7600000000002</v>
      </c>
      <c r="BT36">
        <f t="shared" si="38"/>
        <v>0.46069975839288468</v>
      </c>
      <c r="BU36" t="e">
        <f t="shared" si="39"/>
        <v>#DIV/0!</v>
      </c>
      <c r="BV36">
        <f t="shared" si="40"/>
        <v>0.46069975839288468</v>
      </c>
      <c r="BW36" t="e">
        <f t="shared" si="41"/>
        <v>#DIV/0!</v>
      </c>
      <c r="BX36" t="s">
        <v>308</v>
      </c>
      <c r="BY36" t="s">
        <v>308</v>
      </c>
      <c r="BZ36" t="s">
        <v>308</v>
      </c>
      <c r="CA36" t="s">
        <v>308</v>
      </c>
      <c r="CB36" t="s">
        <v>308</v>
      </c>
      <c r="CC36" t="s">
        <v>308</v>
      </c>
      <c r="CD36" t="s">
        <v>308</v>
      </c>
      <c r="CE36" t="s">
        <v>308</v>
      </c>
      <c r="CF36">
        <f t="shared" si="42"/>
        <v>999.93996774193499</v>
      </c>
      <c r="CG36">
        <f t="shared" si="43"/>
        <v>841.14353562099689</v>
      </c>
      <c r="CH36">
        <f t="shared" si="44"/>
        <v>0.84119403439835261</v>
      </c>
      <c r="CI36">
        <f t="shared" si="45"/>
        <v>0.16190448638882049</v>
      </c>
      <c r="CJ36">
        <v>6</v>
      </c>
      <c r="CK36">
        <v>0.5</v>
      </c>
      <c r="CL36" t="s">
        <v>309</v>
      </c>
      <c r="CM36">
        <v>1626361702.3</v>
      </c>
      <c r="CN36">
        <v>367.43183870967698</v>
      </c>
      <c r="CO36">
        <v>400.24435483871002</v>
      </c>
      <c r="CP36">
        <v>22.445032258064501</v>
      </c>
      <c r="CQ36">
        <v>13.787800000000001</v>
      </c>
      <c r="CR36">
        <v>699.90606451612905</v>
      </c>
      <c r="CS36">
        <v>90.676967741935499</v>
      </c>
      <c r="CT36">
        <v>9.9928622580645193E-2</v>
      </c>
      <c r="CU36">
        <v>26.846180645161301</v>
      </c>
      <c r="CV36">
        <v>26.393345161290299</v>
      </c>
      <c r="CW36">
        <v>999.9</v>
      </c>
      <c r="CX36">
        <v>9996.6893548387106</v>
      </c>
      <c r="CY36">
        <v>0</v>
      </c>
      <c r="CZ36">
        <v>0.21912699999999999</v>
      </c>
      <c r="DA36">
        <v>999.93996774193499</v>
      </c>
      <c r="DB36">
        <v>0.959998193548387</v>
      </c>
      <c r="DC36">
        <v>4.0001996774193603E-2</v>
      </c>
      <c r="DD36">
        <v>0</v>
      </c>
      <c r="DE36">
        <v>1205.05064516129</v>
      </c>
      <c r="DF36">
        <v>4.9997400000000001</v>
      </c>
      <c r="DG36">
        <v>17083.751612903201</v>
      </c>
      <c r="DH36">
        <v>9011.0748387096792</v>
      </c>
      <c r="DI36">
        <v>42.875</v>
      </c>
      <c r="DJ36">
        <v>45.417000000000002</v>
      </c>
      <c r="DK36">
        <v>44.508000000000003</v>
      </c>
      <c r="DL36">
        <v>44.945419354838698</v>
      </c>
      <c r="DM36">
        <v>45.179000000000002</v>
      </c>
      <c r="DN36">
        <v>955.14032258064503</v>
      </c>
      <c r="DO36">
        <v>39.798709677419303</v>
      </c>
      <c r="DP36">
        <v>0</v>
      </c>
      <c r="DQ36">
        <v>82.599999904632597</v>
      </c>
      <c r="DR36">
        <v>1204.66730769231</v>
      </c>
      <c r="DS36">
        <v>-35.184615366568799</v>
      </c>
      <c r="DT36">
        <v>896.31795115510999</v>
      </c>
      <c r="DU36">
        <v>17086.9115384615</v>
      </c>
      <c r="DV36">
        <v>15</v>
      </c>
      <c r="DW36">
        <v>1626361655.8</v>
      </c>
      <c r="DX36" t="s">
        <v>367</v>
      </c>
      <c r="DY36">
        <v>4</v>
      </c>
      <c r="DZ36">
        <v>-0.439</v>
      </c>
      <c r="EA36">
        <v>-0.14199999999999999</v>
      </c>
      <c r="EB36">
        <v>400</v>
      </c>
      <c r="EC36">
        <v>15</v>
      </c>
      <c r="ED36">
        <v>0.08</v>
      </c>
      <c r="EE36">
        <v>0.02</v>
      </c>
      <c r="EF36">
        <v>-31.520268518518499</v>
      </c>
      <c r="EG36">
        <v>-13.1253185082352</v>
      </c>
      <c r="EH36">
        <v>2.09709802211992</v>
      </c>
      <c r="EI36">
        <v>0</v>
      </c>
      <c r="EJ36">
        <v>1225.16022222222</v>
      </c>
      <c r="EK36">
        <v>-203.016170119311</v>
      </c>
      <c r="EL36">
        <v>31.2246578124753</v>
      </c>
      <c r="EM36">
        <v>0</v>
      </c>
      <c r="EN36">
        <v>8.2516451851851897</v>
      </c>
      <c r="EO36">
        <v>3.4974767856150102</v>
      </c>
      <c r="EP36">
        <v>0.48028054531330699</v>
      </c>
      <c r="EQ36">
        <v>0</v>
      </c>
      <c r="ER36">
        <v>0</v>
      </c>
      <c r="ES36">
        <v>3</v>
      </c>
      <c r="ET36" t="s">
        <v>311</v>
      </c>
      <c r="EU36">
        <v>1.88402</v>
      </c>
      <c r="EV36">
        <v>1.8809899999999999</v>
      </c>
      <c r="EW36">
        <v>1.88293</v>
      </c>
      <c r="EX36">
        <v>1.88127</v>
      </c>
      <c r="EY36">
        <v>1.88263</v>
      </c>
      <c r="EZ36">
        <v>1.88202</v>
      </c>
      <c r="FA36">
        <v>1.8839399999999999</v>
      </c>
      <c r="FB36">
        <v>1.8811199999999999</v>
      </c>
      <c r="FC36" t="s">
        <v>312</v>
      </c>
      <c r="FD36" t="s">
        <v>19</v>
      </c>
      <c r="FE36" t="s">
        <v>19</v>
      </c>
      <c r="FF36" t="s">
        <v>19</v>
      </c>
      <c r="FG36" t="s">
        <v>313</v>
      </c>
      <c r="FH36" t="s">
        <v>314</v>
      </c>
      <c r="FI36" t="s">
        <v>315</v>
      </c>
      <c r="FJ36" t="s">
        <v>315</v>
      </c>
      <c r="FK36" t="s">
        <v>315</v>
      </c>
      <c r="FL36" t="s">
        <v>315</v>
      </c>
      <c r="FM36">
        <v>0</v>
      </c>
      <c r="FN36">
        <v>100</v>
      </c>
      <c r="FO36">
        <v>100</v>
      </c>
      <c r="FP36">
        <v>-0.439</v>
      </c>
      <c r="FQ36">
        <v>-0.14199999999999999</v>
      </c>
      <c r="FR36">
        <v>2</v>
      </c>
      <c r="FS36">
        <v>769.33900000000006</v>
      </c>
      <c r="FT36">
        <v>509.51600000000002</v>
      </c>
      <c r="FU36">
        <v>23.9969</v>
      </c>
      <c r="FV36">
        <v>31.2057</v>
      </c>
      <c r="FW36">
        <v>30.000299999999999</v>
      </c>
      <c r="FX36">
        <v>31.061699999999998</v>
      </c>
      <c r="FY36">
        <v>31.030899999999999</v>
      </c>
      <c r="FZ36">
        <v>25.158999999999999</v>
      </c>
      <c r="GA36">
        <v>61.534199999999998</v>
      </c>
      <c r="GB36">
        <v>0</v>
      </c>
      <c r="GC36">
        <v>24</v>
      </c>
      <c r="GD36">
        <v>400</v>
      </c>
      <c r="GE36">
        <v>13.1053</v>
      </c>
      <c r="GF36">
        <v>100.729</v>
      </c>
      <c r="GG36">
        <v>100.039</v>
      </c>
    </row>
    <row r="37" spans="1:189" x14ac:dyDescent="0.2">
      <c r="A37">
        <v>20</v>
      </c>
      <c r="B37">
        <v>1626361785.8</v>
      </c>
      <c r="C37">
        <v>1485.5999999046301</v>
      </c>
      <c r="D37" t="s">
        <v>371</v>
      </c>
      <c r="E37" t="s">
        <v>372</v>
      </c>
      <c r="F37">
        <f t="shared" si="0"/>
        <v>5914</v>
      </c>
      <c r="G37">
        <f t="shared" si="1"/>
        <v>36.39393675527122</v>
      </c>
      <c r="H37">
        <f t="shared" si="2"/>
        <v>0</v>
      </c>
      <c r="I37" t="s">
        <v>302</v>
      </c>
      <c r="J37" t="s">
        <v>303</v>
      </c>
      <c r="K37" t="s">
        <v>304</v>
      </c>
      <c r="L37" t="s">
        <v>305</v>
      </c>
      <c r="M37" t="s">
        <v>19</v>
      </c>
      <c r="O37" t="s">
        <v>306</v>
      </c>
      <c r="U37">
        <v>1626361777.8</v>
      </c>
      <c r="V37">
        <f t="shared" si="3"/>
        <v>1.0064807131031788E-2</v>
      </c>
      <c r="W37">
        <f t="shared" si="4"/>
        <v>24.289764209435823</v>
      </c>
      <c r="X37">
        <f t="shared" si="5"/>
        <v>375.93080645161302</v>
      </c>
      <c r="Y37">
        <f t="shared" si="6"/>
        <v>307.48911594964545</v>
      </c>
      <c r="Z37">
        <f t="shared" si="7"/>
        <v>27.911225957770139</v>
      </c>
      <c r="AA37">
        <f t="shared" si="8"/>
        <v>34.123775896757301</v>
      </c>
      <c r="AB37">
        <f t="shared" si="9"/>
        <v>0.75740808330255727</v>
      </c>
      <c r="AC37">
        <f t="shared" si="10"/>
        <v>2.1136816745889484</v>
      </c>
      <c r="AD37">
        <f t="shared" si="11"/>
        <v>0.63310405623428256</v>
      </c>
      <c r="AE37">
        <f t="shared" si="12"/>
        <v>0.4051479275322013</v>
      </c>
      <c r="AF37">
        <f t="shared" si="13"/>
        <v>136.19246826759968</v>
      </c>
      <c r="AG37">
        <f t="shared" si="14"/>
        <v>24.061413045037401</v>
      </c>
      <c r="AH37">
        <f t="shared" si="15"/>
        <v>25.786374193548401</v>
      </c>
      <c r="AI37">
        <f t="shared" si="16"/>
        <v>3.3318393632058991</v>
      </c>
      <c r="AJ37">
        <f t="shared" si="17"/>
        <v>55.510978382897527</v>
      </c>
      <c r="AK37">
        <f t="shared" si="18"/>
        <v>1.9306256875998986</v>
      </c>
      <c r="AL37">
        <f t="shared" si="19"/>
        <v>3.4779168803025611</v>
      </c>
      <c r="AM37">
        <f t="shared" si="20"/>
        <v>1.4012136756060005</v>
      </c>
      <c r="AN37">
        <f t="shared" si="21"/>
        <v>-443.85799447850184</v>
      </c>
      <c r="AO37">
        <f t="shared" si="22"/>
        <v>82.724223630282978</v>
      </c>
      <c r="AP37">
        <f t="shared" si="23"/>
        <v>8.374698014413049</v>
      </c>
      <c r="AQ37">
        <f t="shared" si="24"/>
        <v>-216.56660456620611</v>
      </c>
      <c r="AR37">
        <v>-3.7609226245237201E-2</v>
      </c>
      <c r="AS37">
        <v>4.2219651209454603E-2</v>
      </c>
      <c r="AT37">
        <v>3.2142959121607602</v>
      </c>
      <c r="AU37">
        <v>0</v>
      </c>
      <c r="AV37">
        <v>0</v>
      </c>
      <c r="AW37">
        <f t="shared" si="25"/>
        <v>1</v>
      </c>
      <c r="AX37">
        <f t="shared" si="26"/>
        <v>0</v>
      </c>
      <c r="AY37">
        <f t="shared" si="27"/>
        <v>48035.278626059771</v>
      </c>
      <c r="AZ37">
        <v>0</v>
      </c>
      <c r="BA37">
        <v>0</v>
      </c>
      <c r="BB37">
        <v>0</v>
      </c>
      <c r="BC37">
        <f t="shared" si="28"/>
        <v>0</v>
      </c>
      <c r="BD37" t="e">
        <f t="shared" si="29"/>
        <v>#DIV/0!</v>
      </c>
      <c r="BE37">
        <v>-1</v>
      </c>
      <c r="BF37" t="s">
        <v>373</v>
      </c>
      <c r="BG37">
        <v>904.246076923077</v>
      </c>
      <c r="BH37">
        <v>1429.76</v>
      </c>
      <c r="BI37">
        <f t="shared" si="30"/>
        <v>0.36755394127470553</v>
      </c>
      <c r="BJ37">
        <v>0.5</v>
      </c>
      <c r="BK37">
        <f t="shared" si="31"/>
        <v>841.19356386382958</v>
      </c>
      <c r="BL37">
        <f t="shared" si="32"/>
        <v>24.289764209435823</v>
      </c>
      <c r="BM37">
        <f t="shared" si="33"/>
        <v>154.59200488653315</v>
      </c>
      <c r="BN37">
        <f t="shared" si="34"/>
        <v>1</v>
      </c>
      <c r="BO37">
        <f t="shared" si="35"/>
        <v>3.0064143730811604E-2</v>
      </c>
      <c r="BP37">
        <f t="shared" si="36"/>
        <v>-1</v>
      </c>
      <c r="BQ37" t="s">
        <v>308</v>
      </c>
      <c r="BR37">
        <v>0</v>
      </c>
      <c r="BS37">
        <f t="shared" si="37"/>
        <v>1429.76</v>
      </c>
      <c r="BT37">
        <f t="shared" si="38"/>
        <v>0.36755394127470553</v>
      </c>
      <c r="BU37" t="e">
        <f t="shared" si="39"/>
        <v>#DIV/0!</v>
      </c>
      <c r="BV37">
        <f t="shared" si="40"/>
        <v>0.36755394127470553</v>
      </c>
      <c r="BW37" t="e">
        <f t="shared" si="41"/>
        <v>#DIV/0!</v>
      </c>
      <c r="BX37" t="s">
        <v>308</v>
      </c>
      <c r="BY37" t="s">
        <v>308</v>
      </c>
      <c r="BZ37" t="s">
        <v>308</v>
      </c>
      <c r="CA37" t="s">
        <v>308</v>
      </c>
      <c r="CB37" t="s">
        <v>308</v>
      </c>
      <c r="CC37" t="s">
        <v>308</v>
      </c>
      <c r="CD37" t="s">
        <v>308</v>
      </c>
      <c r="CE37" t="s">
        <v>308</v>
      </c>
      <c r="CF37">
        <f t="shared" si="42"/>
        <v>999.99983870967696</v>
      </c>
      <c r="CG37">
        <f t="shared" si="43"/>
        <v>841.19356386382958</v>
      </c>
      <c r="CH37">
        <f t="shared" si="44"/>
        <v>0.84119369954023315</v>
      </c>
      <c r="CI37">
        <f t="shared" si="45"/>
        <v>0.16190384011264997</v>
      </c>
      <c r="CJ37">
        <v>6</v>
      </c>
      <c r="CK37">
        <v>0.5</v>
      </c>
      <c r="CL37" t="s">
        <v>309</v>
      </c>
      <c r="CM37">
        <v>1626361777.8</v>
      </c>
      <c r="CN37">
        <v>375.93080645161302</v>
      </c>
      <c r="CO37">
        <v>399.99451612903198</v>
      </c>
      <c r="CP37">
        <v>21.269090322580599</v>
      </c>
      <c r="CQ37">
        <v>12.825332258064501</v>
      </c>
      <c r="CR37">
        <v>699.977741935484</v>
      </c>
      <c r="CS37">
        <v>90.671583870967794</v>
      </c>
      <c r="CT37">
        <v>9.9843506451612898E-2</v>
      </c>
      <c r="CU37">
        <v>26.512325806451599</v>
      </c>
      <c r="CV37">
        <v>25.786374193548401</v>
      </c>
      <c r="CW37">
        <v>999.9</v>
      </c>
      <c r="CX37">
        <v>10002.745483871</v>
      </c>
      <c r="CY37">
        <v>0</v>
      </c>
      <c r="CZ37">
        <v>0.22341254838709701</v>
      </c>
      <c r="DA37">
        <v>999.99983870967696</v>
      </c>
      <c r="DB37">
        <v>0.96001199999999998</v>
      </c>
      <c r="DC37">
        <v>3.9988000000000003E-2</v>
      </c>
      <c r="DD37">
        <v>0</v>
      </c>
      <c r="DE37">
        <v>905.98341935483904</v>
      </c>
      <c r="DF37">
        <v>4.9997400000000001</v>
      </c>
      <c r="DG37">
        <v>12033.032258064501</v>
      </c>
      <c r="DH37">
        <v>9011.6664516129003</v>
      </c>
      <c r="DI37">
        <v>42.875</v>
      </c>
      <c r="DJ37">
        <v>45.090451612903202</v>
      </c>
      <c r="DK37">
        <v>44.436999999999998</v>
      </c>
      <c r="DL37">
        <v>44.669064516128998</v>
      </c>
      <c r="DM37">
        <v>45.116870967741903</v>
      </c>
      <c r="DN37">
        <v>955.21064516129002</v>
      </c>
      <c r="DO37">
        <v>39.79</v>
      </c>
      <c r="DP37">
        <v>0</v>
      </c>
      <c r="DQ37">
        <v>75.099999904632597</v>
      </c>
      <c r="DR37">
        <v>904.246076923077</v>
      </c>
      <c r="DS37">
        <v>-139.867829178026</v>
      </c>
      <c r="DT37">
        <v>-1559.77094107311</v>
      </c>
      <c r="DU37">
        <v>12012.5346153846</v>
      </c>
      <c r="DV37">
        <v>15</v>
      </c>
      <c r="DW37">
        <v>1626361655.8</v>
      </c>
      <c r="DX37" t="s">
        <v>367</v>
      </c>
      <c r="DY37">
        <v>4</v>
      </c>
      <c r="DZ37">
        <v>-0.439</v>
      </c>
      <c r="EA37">
        <v>-0.14199999999999999</v>
      </c>
      <c r="EB37">
        <v>400</v>
      </c>
      <c r="EC37">
        <v>15</v>
      </c>
      <c r="ED37">
        <v>0.08</v>
      </c>
      <c r="EE37">
        <v>0.02</v>
      </c>
      <c r="EF37">
        <v>-23.9381296296296</v>
      </c>
      <c r="EG37">
        <v>-1.15898913664948</v>
      </c>
      <c r="EH37">
        <v>0.21422233485730299</v>
      </c>
      <c r="EI37">
        <v>0</v>
      </c>
      <c r="EJ37">
        <v>921.72757777777804</v>
      </c>
      <c r="EK37">
        <v>-165.483534189441</v>
      </c>
      <c r="EL37">
        <v>21.5633259241384</v>
      </c>
      <c r="EM37">
        <v>0</v>
      </c>
      <c r="EN37">
        <v>8.4593290740740805</v>
      </c>
      <c r="EO37">
        <v>-0.123414293882214</v>
      </c>
      <c r="EP37">
        <v>2.2979248953697198E-2</v>
      </c>
      <c r="EQ37">
        <v>0</v>
      </c>
      <c r="ER37">
        <v>0</v>
      </c>
      <c r="ES37">
        <v>3</v>
      </c>
      <c r="ET37" t="s">
        <v>311</v>
      </c>
      <c r="EU37">
        <v>1.88401</v>
      </c>
      <c r="EV37">
        <v>1.88104</v>
      </c>
      <c r="EW37">
        <v>1.8829400000000001</v>
      </c>
      <c r="EX37">
        <v>1.88127</v>
      </c>
      <c r="EY37">
        <v>1.88263</v>
      </c>
      <c r="EZ37">
        <v>1.88202</v>
      </c>
      <c r="FA37">
        <v>1.8839699999999999</v>
      </c>
      <c r="FB37">
        <v>1.88114</v>
      </c>
      <c r="FC37" t="s">
        <v>312</v>
      </c>
      <c r="FD37" t="s">
        <v>19</v>
      </c>
      <c r="FE37" t="s">
        <v>19</v>
      </c>
      <c r="FF37" t="s">
        <v>19</v>
      </c>
      <c r="FG37" t="s">
        <v>313</v>
      </c>
      <c r="FH37" t="s">
        <v>314</v>
      </c>
      <c r="FI37" t="s">
        <v>315</v>
      </c>
      <c r="FJ37" t="s">
        <v>315</v>
      </c>
      <c r="FK37" t="s">
        <v>315</v>
      </c>
      <c r="FL37" t="s">
        <v>315</v>
      </c>
      <c r="FM37">
        <v>0</v>
      </c>
      <c r="FN37">
        <v>100</v>
      </c>
      <c r="FO37">
        <v>100</v>
      </c>
      <c r="FP37">
        <v>-0.439</v>
      </c>
      <c r="FQ37">
        <v>-0.14199999999999999</v>
      </c>
      <c r="FR37">
        <v>2</v>
      </c>
      <c r="FS37">
        <v>746.54</v>
      </c>
      <c r="FT37">
        <v>506.77300000000002</v>
      </c>
      <c r="FU37">
        <v>23.998000000000001</v>
      </c>
      <c r="FV37">
        <v>31.244299999999999</v>
      </c>
      <c r="FW37">
        <v>30.000800000000002</v>
      </c>
      <c r="FX37">
        <v>31.136199999999999</v>
      </c>
      <c r="FY37">
        <v>31.112200000000001</v>
      </c>
      <c r="FZ37">
        <v>25.1648</v>
      </c>
      <c r="GA37">
        <v>62.266199999999998</v>
      </c>
      <c r="GB37">
        <v>0</v>
      </c>
      <c r="GC37">
        <v>24</v>
      </c>
      <c r="GD37">
        <v>400</v>
      </c>
      <c r="GE37">
        <v>12.6517</v>
      </c>
      <c r="GF37">
        <v>100.696</v>
      </c>
      <c r="GG37">
        <v>100.02</v>
      </c>
    </row>
    <row r="38" spans="1:189" x14ac:dyDescent="0.2">
      <c r="A38">
        <v>21</v>
      </c>
      <c r="B38">
        <v>1626361867.8</v>
      </c>
      <c r="C38">
        <v>1567.5999999046301</v>
      </c>
      <c r="D38" t="s">
        <v>374</v>
      </c>
      <c r="E38" t="s">
        <v>375</v>
      </c>
      <c r="F38">
        <f t="shared" si="0"/>
        <v>5914</v>
      </c>
      <c r="G38">
        <f t="shared" si="1"/>
        <v>36.3843584971398</v>
      </c>
      <c r="H38">
        <f t="shared" si="2"/>
        <v>0</v>
      </c>
      <c r="I38" t="s">
        <v>302</v>
      </c>
      <c r="J38" t="s">
        <v>303</v>
      </c>
      <c r="K38" t="s">
        <v>304</v>
      </c>
      <c r="L38" t="s">
        <v>305</v>
      </c>
      <c r="M38" t="s">
        <v>19</v>
      </c>
      <c r="O38" t="s">
        <v>306</v>
      </c>
      <c r="U38">
        <v>1626361859.80323</v>
      </c>
      <c r="V38">
        <f t="shared" si="3"/>
        <v>7.2568729382664508E-3</v>
      </c>
      <c r="W38">
        <f t="shared" si="4"/>
        <v>28.898351794593339</v>
      </c>
      <c r="X38">
        <f t="shared" si="5"/>
        <v>372.55464516129001</v>
      </c>
      <c r="Y38">
        <f t="shared" si="6"/>
        <v>260.0675870894857</v>
      </c>
      <c r="Z38">
        <f t="shared" si="7"/>
        <v>23.603426567776172</v>
      </c>
      <c r="AA38">
        <f t="shared" si="8"/>
        <v>33.812618896343551</v>
      </c>
      <c r="AB38">
        <f t="shared" si="9"/>
        <v>0.4924907231807345</v>
      </c>
      <c r="AC38">
        <f t="shared" si="10"/>
        <v>2.1129306322863339</v>
      </c>
      <c r="AD38">
        <f t="shared" si="11"/>
        <v>0.4364985653020465</v>
      </c>
      <c r="AE38">
        <f t="shared" si="12"/>
        <v>0.27730995821194371</v>
      </c>
      <c r="AF38">
        <f t="shared" si="13"/>
        <v>136.1882878933651</v>
      </c>
      <c r="AG38">
        <f t="shared" si="14"/>
        <v>25.08469355793882</v>
      </c>
      <c r="AH38">
        <f t="shared" si="15"/>
        <v>25.620864516129</v>
      </c>
      <c r="AI38">
        <f t="shared" si="16"/>
        <v>3.299295555701462</v>
      </c>
      <c r="AJ38">
        <f t="shared" si="17"/>
        <v>52.590445857217183</v>
      </c>
      <c r="AK38">
        <f t="shared" si="18"/>
        <v>1.8330760299293105</v>
      </c>
      <c r="AL38">
        <f t="shared" si="19"/>
        <v>3.4855685287515974</v>
      </c>
      <c r="AM38">
        <f t="shared" si="20"/>
        <v>1.4662195257721515</v>
      </c>
      <c r="AN38">
        <f t="shared" si="21"/>
        <v>-320.02809657755046</v>
      </c>
      <c r="AO38">
        <f t="shared" si="22"/>
        <v>105.79587998562417</v>
      </c>
      <c r="AP38">
        <f t="shared" si="23"/>
        <v>10.70731816544429</v>
      </c>
      <c r="AQ38">
        <f t="shared" si="24"/>
        <v>-67.336610533116897</v>
      </c>
      <c r="AR38">
        <v>-3.7590033918510499E-2</v>
      </c>
      <c r="AS38">
        <v>4.2198106141363698E-2</v>
      </c>
      <c r="AT38">
        <v>3.2129832165045298</v>
      </c>
      <c r="AU38">
        <v>0</v>
      </c>
      <c r="AV38">
        <v>0</v>
      </c>
      <c r="AW38">
        <f t="shared" si="25"/>
        <v>1</v>
      </c>
      <c r="AX38">
        <f t="shared" si="26"/>
        <v>0</v>
      </c>
      <c r="AY38">
        <f t="shared" si="27"/>
        <v>48005.519130283938</v>
      </c>
      <c r="AZ38">
        <v>0</v>
      </c>
      <c r="BA38">
        <v>0</v>
      </c>
      <c r="BB38">
        <v>0</v>
      </c>
      <c r="BC38">
        <f t="shared" si="28"/>
        <v>0</v>
      </c>
      <c r="BD38" t="e">
        <f t="shared" si="29"/>
        <v>#DIV/0!</v>
      </c>
      <c r="BE38">
        <v>-1</v>
      </c>
      <c r="BF38" t="s">
        <v>376</v>
      </c>
      <c r="BG38">
        <v>1281.3807692307701</v>
      </c>
      <c r="BH38">
        <v>2098.7399999999998</v>
      </c>
      <c r="BI38">
        <f t="shared" si="30"/>
        <v>0.38945235273031908</v>
      </c>
      <c r="BJ38">
        <v>0.5</v>
      </c>
      <c r="BK38">
        <f t="shared" si="31"/>
        <v>841.16479594837324</v>
      </c>
      <c r="BL38">
        <f t="shared" si="32"/>
        <v>28.898351794593339</v>
      </c>
      <c r="BM38">
        <f t="shared" si="33"/>
        <v>163.79680440800635</v>
      </c>
      <c r="BN38">
        <f t="shared" si="34"/>
        <v>1</v>
      </c>
      <c r="BO38">
        <f t="shared" si="35"/>
        <v>3.5543988453397374E-2</v>
      </c>
      <c r="BP38">
        <f t="shared" si="36"/>
        <v>-1</v>
      </c>
      <c r="BQ38" t="s">
        <v>308</v>
      </c>
      <c r="BR38">
        <v>0</v>
      </c>
      <c r="BS38">
        <f t="shared" si="37"/>
        <v>2098.7399999999998</v>
      </c>
      <c r="BT38">
        <f t="shared" si="38"/>
        <v>0.38945235273031903</v>
      </c>
      <c r="BU38" t="e">
        <f t="shared" si="39"/>
        <v>#DIV/0!</v>
      </c>
      <c r="BV38">
        <f t="shared" si="40"/>
        <v>0.38945235273031903</v>
      </c>
      <c r="BW38" t="e">
        <f t="shared" si="41"/>
        <v>#DIV/0!</v>
      </c>
      <c r="BX38" t="s">
        <v>308</v>
      </c>
      <c r="BY38" t="s">
        <v>308</v>
      </c>
      <c r="BZ38" t="s">
        <v>308</v>
      </c>
      <c r="CA38" t="s">
        <v>308</v>
      </c>
      <c r="CB38" t="s">
        <v>308</v>
      </c>
      <c r="CC38" t="s">
        <v>308</v>
      </c>
      <c r="CD38" t="s">
        <v>308</v>
      </c>
      <c r="CE38" t="s">
        <v>308</v>
      </c>
      <c r="CF38">
        <f t="shared" si="42"/>
        <v>999.96529032258104</v>
      </c>
      <c r="CG38">
        <f t="shared" si="43"/>
        <v>841.16479594837324</v>
      </c>
      <c r="CH38">
        <f t="shared" si="44"/>
        <v>0.84119399352053514</v>
      </c>
      <c r="CI38">
        <f t="shared" si="45"/>
        <v>0.16190440749463283</v>
      </c>
      <c r="CJ38">
        <v>6</v>
      </c>
      <c r="CK38">
        <v>0.5</v>
      </c>
      <c r="CL38" t="s">
        <v>309</v>
      </c>
      <c r="CM38">
        <v>1626361859.80323</v>
      </c>
      <c r="CN38">
        <v>372.55464516129001</v>
      </c>
      <c r="CO38">
        <v>399.64170967741899</v>
      </c>
      <c r="CP38">
        <v>20.197222580645199</v>
      </c>
      <c r="CQ38">
        <v>14.102745161290301</v>
      </c>
      <c r="CR38">
        <v>700.00793548387105</v>
      </c>
      <c r="CS38">
        <v>90.659000000000006</v>
      </c>
      <c r="CT38">
        <v>9.9817090322580695E-2</v>
      </c>
      <c r="CU38">
        <v>26.5496129032258</v>
      </c>
      <c r="CV38">
        <v>25.620864516129</v>
      </c>
      <c r="CW38">
        <v>999.9</v>
      </c>
      <c r="CX38">
        <v>9999.0287096774191</v>
      </c>
      <c r="CY38">
        <v>0</v>
      </c>
      <c r="CZ38">
        <v>0.21917119354838699</v>
      </c>
      <c r="DA38">
        <v>999.96529032258104</v>
      </c>
      <c r="DB38">
        <v>0.96000122580645098</v>
      </c>
      <c r="DC38">
        <v>3.9998722580645199E-2</v>
      </c>
      <c r="DD38">
        <v>0</v>
      </c>
      <c r="DE38">
        <v>1283.3425806451601</v>
      </c>
      <c r="DF38">
        <v>4.9997400000000001</v>
      </c>
      <c r="DG38">
        <v>17094.722580645201</v>
      </c>
      <c r="DH38">
        <v>9011.3145161290304</v>
      </c>
      <c r="DI38">
        <v>43</v>
      </c>
      <c r="DJ38">
        <v>44.75</v>
      </c>
      <c r="DK38">
        <v>44.375</v>
      </c>
      <c r="DL38">
        <v>44.762</v>
      </c>
      <c r="DM38">
        <v>45.078258064516099</v>
      </c>
      <c r="DN38">
        <v>955.16677419354801</v>
      </c>
      <c r="DO38">
        <v>39.798387096774199</v>
      </c>
      <c r="DP38">
        <v>0</v>
      </c>
      <c r="DQ38">
        <v>81.5</v>
      </c>
      <c r="DR38">
        <v>1281.3807692307701</v>
      </c>
      <c r="DS38">
        <v>-178.925128292067</v>
      </c>
      <c r="DT38">
        <v>-1855.0700855986499</v>
      </c>
      <c r="DU38">
        <v>17076.1307692308</v>
      </c>
      <c r="DV38">
        <v>15</v>
      </c>
      <c r="DW38">
        <v>1626361655.8</v>
      </c>
      <c r="DX38" t="s">
        <v>367</v>
      </c>
      <c r="DY38">
        <v>4</v>
      </c>
      <c r="DZ38">
        <v>-0.439</v>
      </c>
      <c r="EA38">
        <v>-0.14199999999999999</v>
      </c>
      <c r="EB38">
        <v>400</v>
      </c>
      <c r="EC38">
        <v>15</v>
      </c>
      <c r="ED38">
        <v>0.08</v>
      </c>
      <c r="EE38">
        <v>0.02</v>
      </c>
      <c r="EF38">
        <v>-25.7992462962963</v>
      </c>
      <c r="EG38">
        <v>-13.062399516098999</v>
      </c>
      <c r="EH38">
        <v>1.94499569700685</v>
      </c>
      <c r="EI38">
        <v>0</v>
      </c>
      <c r="EJ38">
        <v>1322.0644444444399</v>
      </c>
      <c r="EK38">
        <v>-381.24442565962602</v>
      </c>
      <c r="EL38">
        <v>53.392673428125597</v>
      </c>
      <c r="EM38">
        <v>0</v>
      </c>
      <c r="EN38">
        <v>6.6397562962962997</v>
      </c>
      <c r="EO38">
        <v>-4.4841864523689603</v>
      </c>
      <c r="EP38">
        <v>0.655975762764472</v>
      </c>
      <c r="EQ38">
        <v>0</v>
      </c>
      <c r="ER38">
        <v>0</v>
      </c>
      <c r="ES38">
        <v>3</v>
      </c>
      <c r="ET38" t="s">
        <v>311</v>
      </c>
      <c r="EU38">
        <v>1.88402</v>
      </c>
      <c r="EV38">
        <v>1.8810100000000001</v>
      </c>
      <c r="EW38">
        <v>1.88293</v>
      </c>
      <c r="EX38">
        <v>1.88127</v>
      </c>
      <c r="EY38">
        <v>1.8826499999999999</v>
      </c>
      <c r="EZ38">
        <v>1.88202</v>
      </c>
      <c r="FA38">
        <v>1.88391</v>
      </c>
      <c r="FB38">
        <v>1.8811500000000001</v>
      </c>
      <c r="FC38" t="s">
        <v>312</v>
      </c>
      <c r="FD38" t="s">
        <v>19</v>
      </c>
      <c r="FE38" t="s">
        <v>19</v>
      </c>
      <c r="FF38" t="s">
        <v>19</v>
      </c>
      <c r="FG38" t="s">
        <v>313</v>
      </c>
      <c r="FH38" t="s">
        <v>314</v>
      </c>
      <c r="FI38" t="s">
        <v>315</v>
      </c>
      <c r="FJ38" t="s">
        <v>315</v>
      </c>
      <c r="FK38" t="s">
        <v>315</v>
      </c>
      <c r="FL38" t="s">
        <v>315</v>
      </c>
      <c r="FM38">
        <v>0</v>
      </c>
      <c r="FN38">
        <v>100</v>
      </c>
      <c r="FO38">
        <v>100</v>
      </c>
      <c r="FP38">
        <v>-0.439</v>
      </c>
      <c r="FQ38">
        <v>-0.14199999999999999</v>
      </c>
      <c r="FR38">
        <v>2</v>
      </c>
      <c r="FS38">
        <v>768.43600000000004</v>
      </c>
      <c r="FT38">
        <v>507.82299999999998</v>
      </c>
      <c r="FU38">
        <v>23.9999</v>
      </c>
      <c r="FV38">
        <v>31.379799999999999</v>
      </c>
      <c r="FW38">
        <v>30.001000000000001</v>
      </c>
      <c r="FX38">
        <v>31.261600000000001</v>
      </c>
      <c r="FY38">
        <v>31.238700000000001</v>
      </c>
      <c r="FZ38">
        <v>25.211300000000001</v>
      </c>
      <c r="GA38">
        <v>56.7316</v>
      </c>
      <c r="GB38">
        <v>0</v>
      </c>
      <c r="GC38">
        <v>24</v>
      </c>
      <c r="GD38">
        <v>400</v>
      </c>
      <c r="GE38">
        <v>14.6409</v>
      </c>
      <c r="GF38">
        <v>100.66500000000001</v>
      </c>
      <c r="GG38">
        <v>99.982399999999998</v>
      </c>
    </row>
    <row r="39" spans="1:189" x14ac:dyDescent="0.2">
      <c r="A39">
        <v>22</v>
      </c>
      <c r="B39">
        <v>1626361976.3</v>
      </c>
      <c r="C39">
        <v>1676.0999999046301</v>
      </c>
      <c r="D39" t="s">
        <v>377</v>
      </c>
      <c r="E39" t="s">
        <v>378</v>
      </c>
      <c r="F39">
        <f t="shared" si="0"/>
        <v>5914</v>
      </c>
      <c r="G39">
        <f t="shared" si="1"/>
        <v>36.372906481432565</v>
      </c>
      <c r="H39">
        <f t="shared" si="2"/>
        <v>0</v>
      </c>
      <c r="I39" t="s">
        <v>302</v>
      </c>
      <c r="J39" t="s">
        <v>303</v>
      </c>
      <c r="K39" t="s">
        <v>304</v>
      </c>
      <c r="L39" t="s">
        <v>305</v>
      </c>
      <c r="M39" t="s">
        <v>19</v>
      </c>
      <c r="O39" t="s">
        <v>306</v>
      </c>
      <c r="U39">
        <v>1626361968.3</v>
      </c>
      <c r="V39">
        <f t="shared" si="3"/>
        <v>7.0513761307172051E-3</v>
      </c>
      <c r="W39">
        <f t="shared" si="4"/>
        <v>23.757609830950219</v>
      </c>
      <c r="X39">
        <f t="shared" si="5"/>
        <v>377.34396774193601</v>
      </c>
      <c r="Y39">
        <f t="shared" si="6"/>
        <v>280.2569618744036</v>
      </c>
      <c r="Z39">
        <f t="shared" si="7"/>
        <v>25.434464817832414</v>
      </c>
      <c r="AA39">
        <f t="shared" si="8"/>
        <v>34.245507435617867</v>
      </c>
      <c r="AB39">
        <f t="shared" si="9"/>
        <v>0.4753664065368155</v>
      </c>
      <c r="AC39">
        <f t="shared" si="10"/>
        <v>2.1128263132208125</v>
      </c>
      <c r="AD39">
        <f t="shared" si="11"/>
        <v>0.42297706217902259</v>
      </c>
      <c r="AE39">
        <f t="shared" si="12"/>
        <v>0.26858491872584944</v>
      </c>
      <c r="AF39">
        <f t="shared" si="13"/>
        <v>136.18985583576966</v>
      </c>
      <c r="AG39">
        <f t="shared" si="14"/>
        <v>25.234847660611408</v>
      </c>
      <c r="AH39">
        <f t="shared" si="15"/>
        <v>26.075219354838701</v>
      </c>
      <c r="AI39">
        <f t="shared" si="16"/>
        <v>3.3893064095463772</v>
      </c>
      <c r="AJ39">
        <f t="shared" si="17"/>
        <v>54.849827620498417</v>
      </c>
      <c r="AK39">
        <f t="shared" si="18"/>
        <v>1.9206214331777873</v>
      </c>
      <c r="AL39">
        <f t="shared" si="19"/>
        <v>3.5015997615642731</v>
      </c>
      <c r="AM39">
        <f t="shared" si="20"/>
        <v>1.4686849763685899</v>
      </c>
      <c r="AN39">
        <f t="shared" si="21"/>
        <v>-310.96568736462876</v>
      </c>
      <c r="AO39">
        <f t="shared" si="22"/>
        <v>62.908828896436709</v>
      </c>
      <c r="AP39">
        <f t="shared" si="23"/>
        <v>6.3841501568404784</v>
      </c>
      <c r="AQ39">
        <f t="shared" si="24"/>
        <v>-105.48285247558189</v>
      </c>
      <c r="AR39">
        <v>-3.7587368535224298E-2</v>
      </c>
      <c r="AS39">
        <v>4.2195114015124602E-2</v>
      </c>
      <c r="AT39">
        <v>3.2128008963981398</v>
      </c>
      <c r="AU39">
        <v>0</v>
      </c>
      <c r="AV39">
        <v>0</v>
      </c>
      <c r="AW39">
        <f t="shared" si="25"/>
        <v>1</v>
      </c>
      <c r="AX39">
        <f t="shared" si="26"/>
        <v>0</v>
      </c>
      <c r="AY39">
        <f t="shared" si="27"/>
        <v>47989.668029168279</v>
      </c>
      <c r="AZ39">
        <v>0</v>
      </c>
      <c r="BA39">
        <v>0</v>
      </c>
      <c r="BB39">
        <v>0</v>
      </c>
      <c r="BC39">
        <f t="shared" si="28"/>
        <v>0</v>
      </c>
      <c r="BD39" t="e">
        <f t="shared" si="29"/>
        <v>#DIV/0!</v>
      </c>
      <c r="BE39">
        <v>-1</v>
      </c>
      <c r="BF39" t="s">
        <v>379</v>
      </c>
      <c r="BG39">
        <v>1328.6488461538499</v>
      </c>
      <c r="BH39">
        <v>1887.57</v>
      </c>
      <c r="BI39">
        <f t="shared" si="30"/>
        <v>0.29610618617913509</v>
      </c>
      <c r="BJ39">
        <v>0.5</v>
      </c>
      <c r="BK39">
        <f t="shared" si="31"/>
        <v>841.17117658387247</v>
      </c>
      <c r="BL39">
        <f t="shared" si="32"/>
        <v>23.757609830950219</v>
      </c>
      <c r="BM39">
        <f t="shared" si="33"/>
        <v>124.53799451103313</v>
      </c>
      <c r="BN39">
        <f t="shared" si="34"/>
        <v>1</v>
      </c>
      <c r="BO39">
        <f t="shared" si="35"/>
        <v>2.9432308809598944E-2</v>
      </c>
      <c r="BP39">
        <f t="shared" si="36"/>
        <v>-1</v>
      </c>
      <c r="BQ39" t="s">
        <v>308</v>
      </c>
      <c r="BR39">
        <v>0</v>
      </c>
      <c r="BS39">
        <f t="shared" si="37"/>
        <v>1887.57</v>
      </c>
      <c r="BT39">
        <f t="shared" si="38"/>
        <v>0.29610618617913509</v>
      </c>
      <c r="BU39" t="e">
        <f t="shared" si="39"/>
        <v>#DIV/0!</v>
      </c>
      <c r="BV39">
        <f t="shared" si="40"/>
        <v>0.29610618617913509</v>
      </c>
      <c r="BW39" t="e">
        <f t="shared" si="41"/>
        <v>#DIV/0!</v>
      </c>
      <c r="BX39" t="s">
        <v>308</v>
      </c>
      <c r="BY39" t="s">
        <v>308</v>
      </c>
      <c r="BZ39" t="s">
        <v>308</v>
      </c>
      <c r="CA39" t="s">
        <v>308</v>
      </c>
      <c r="CB39" t="s">
        <v>308</v>
      </c>
      <c r="CC39" t="s">
        <v>308</v>
      </c>
      <c r="CD39" t="s">
        <v>308</v>
      </c>
      <c r="CE39" t="s">
        <v>308</v>
      </c>
      <c r="CF39">
        <f t="shared" si="42"/>
        <v>999.97248387096795</v>
      </c>
      <c r="CG39">
        <f t="shared" si="43"/>
        <v>841.17117658387247</v>
      </c>
      <c r="CH39">
        <f t="shared" si="44"/>
        <v>0.84119432299540509</v>
      </c>
      <c r="CI39">
        <f t="shared" si="45"/>
        <v>0.16190504338113193</v>
      </c>
      <c r="CJ39">
        <v>6</v>
      </c>
      <c r="CK39">
        <v>0.5</v>
      </c>
      <c r="CL39" t="s">
        <v>309</v>
      </c>
      <c r="CM39">
        <v>1626361968.3</v>
      </c>
      <c r="CN39">
        <v>377.34396774193601</v>
      </c>
      <c r="CO39">
        <v>399.988</v>
      </c>
      <c r="CP39">
        <v>21.162919354838699</v>
      </c>
      <c r="CQ39">
        <v>15.2468741935484</v>
      </c>
      <c r="CR39">
        <v>700.00970967741898</v>
      </c>
      <c r="CS39">
        <v>90.654019354838695</v>
      </c>
      <c r="CT39">
        <v>0.100068064516129</v>
      </c>
      <c r="CU39">
        <v>26.6275032258064</v>
      </c>
      <c r="CV39">
        <v>26.075219354838701</v>
      </c>
      <c r="CW39">
        <v>999.9</v>
      </c>
      <c r="CX39">
        <v>9998.8690322580605</v>
      </c>
      <c r="CY39">
        <v>0</v>
      </c>
      <c r="CZ39">
        <v>0.21912699999999999</v>
      </c>
      <c r="DA39">
        <v>999.97248387096795</v>
      </c>
      <c r="DB39">
        <v>0.95998890322580599</v>
      </c>
      <c r="DC39">
        <v>4.0010880645161298E-2</v>
      </c>
      <c r="DD39">
        <v>0</v>
      </c>
      <c r="DE39">
        <v>1332.2248387096799</v>
      </c>
      <c r="DF39">
        <v>4.9997400000000001</v>
      </c>
      <c r="DG39">
        <v>17665.132258064499</v>
      </c>
      <c r="DH39">
        <v>9011.3383870967791</v>
      </c>
      <c r="DI39">
        <v>42.836387096774203</v>
      </c>
      <c r="DJ39">
        <v>44.783999999999999</v>
      </c>
      <c r="DK39">
        <v>44.311999999999998</v>
      </c>
      <c r="DL39">
        <v>44.667000000000002</v>
      </c>
      <c r="DM39">
        <v>44.995935483871001</v>
      </c>
      <c r="DN39">
        <v>955.16322580645203</v>
      </c>
      <c r="DO39">
        <v>39.809677419354799</v>
      </c>
      <c r="DP39">
        <v>0</v>
      </c>
      <c r="DQ39">
        <v>107.89999985694899</v>
      </c>
      <c r="DR39">
        <v>1328.6488461538499</v>
      </c>
      <c r="DS39">
        <v>-389.49641027637</v>
      </c>
      <c r="DT39">
        <v>-3610.3863246580499</v>
      </c>
      <c r="DU39">
        <v>17633.1538461538</v>
      </c>
      <c r="DV39">
        <v>15</v>
      </c>
      <c r="DW39">
        <v>1626361655.8</v>
      </c>
      <c r="DX39" t="s">
        <v>367</v>
      </c>
      <c r="DY39">
        <v>4</v>
      </c>
      <c r="DZ39">
        <v>-0.439</v>
      </c>
      <c r="EA39">
        <v>-0.14199999999999999</v>
      </c>
      <c r="EB39">
        <v>400</v>
      </c>
      <c r="EC39">
        <v>15</v>
      </c>
      <c r="ED39">
        <v>0.08</v>
      </c>
      <c r="EE39">
        <v>0.02</v>
      </c>
      <c r="EF39">
        <v>-22.392677777777799</v>
      </c>
      <c r="EG39">
        <v>-2.4465637507147</v>
      </c>
      <c r="EH39">
        <v>0.32103340870721397</v>
      </c>
      <c r="EI39">
        <v>0</v>
      </c>
      <c r="EJ39">
        <v>1380.0851111111101</v>
      </c>
      <c r="EK39">
        <v>-451.454900669528</v>
      </c>
      <c r="EL39">
        <v>58.795272698188199</v>
      </c>
      <c r="EM39">
        <v>0</v>
      </c>
      <c r="EN39">
        <v>5.9148705555555496</v>
      </c>
      <c r="EO39">
        <v>1.12187078330474E-2</v>
      </c>
      <c r="EP39">
        <v>2.4521535634551301E-3</v>
      </c>
      <c r="EQ39">
        <v>1</v>
      </c>
      <c r="ER39">
        <v>1</v>
      </c>
      <c r="ES39">
        <v>3</v>
      </c>
      <c r="ET39" t="s">
        <v>319</v>
      </c>
      <c r="EU39">
        <v>1.8840300000000001</v>
      </c>
      <c r="EV39">
        <v>1.8809800000000001</v>
      </c>
      <c r="EW39">
        <v>1.88293</v>
      </c>
      <c r="EX39">
        <v>1.8812599999999999</v>
      </c>
      <c r="EY39">
        <v>1.8826499999999999</v>
      </c>
      <c r="EZ39">
        <v>1.88202</v>
      </c>
      <c r="FA39">
        <v>1.88395</v>
      </c>
      <c r="FB39">
        <v>1.8811100000000001</v>
      </c>
      <c r="FC39" t="s">
        <v>312</v>
      </c>
      <c r="FD39" t="s">
        <v>19</v>
      </c>
      <c r="FE39" t="s">
        <v>19</v>
      </c>
      <c r="FF39" t="s">
        <v>19</v>
      </c>
      <c r="FG39" t="s">
        <v>313</v>
      </c>
      <c r="FH39" t="s">
        <v>314</v>
      </c>
      <c r="FI39" t="s">
        <v>315</v>
      </c>
      <c r="FJ39" t="s">
        <v>315</v>
      </c>
      <c r="FK39" t="s">
        <v>315</v>
      </c>
      <c r="FL39" t="s">
        <v>315</v>
      </c>
      <c r="FM39">
        <v>0</v>
      </c>
      <c r="FN39">
        <v>100</v>
      </c>
      <c r="FO39">
        <v>100</v>
      </c>
      <c r="FP39">
        <v>-0.439</v>
      </c>
      <c r="FQ39">
        <v>-0.14199999999999999</v>
      </c>
      <c r="FR39">
        <v>2</v>
      </c>
      <c r="FS39">
        <v>766.68499999999995</v>
      </c>
      <c r="FT39">
        <v>510.00700000000001</v>
      </c>
      <c r="FU39">
        <v>24.000800000000002</v>
      </c>
      <c r="FV39">
        <v>31.5092</v>
      </c>
      <c r="FW39">
        <v>30.0002</v>
      </c>
      <c r="FX39">
        <v>31.375399999999999</v>
      </c>
      <c r="FY39">
        <v>31.3444</v>
      </c>
      <c r="FZ39">
        <v>25.2577</v>
      </c>
      <c r="GA39">
        <v>55.280500000000004</v>
      </c>
      <c r="GB39">
        <v>0</v>
      </c>
      <c r="GC39">
        <v>24</v>
      </c>
      <c r="GD39">
        <v>400</v>
      </c>
      <c r="GE39">
        <v>15.3553</v>
      </c>
      <c r="GF39">
        <v>100.637</v>
      </c>
      <c r="GG39">
        <v>99.962199999999996</v>
      </c>
    </row>
    <row r="40" spans="1:189" x14ac:dyDescent="0.2">
      <c r="A40">
        <v>23</v>
      </c>
      <c r="B40">
        <v>1626362056.8</v>
      </c>
      <c r="C40">
        <v>1756.5999999046301</v>
      </c>
      <c r="D40" t="s">
        <v>380</v>
      </c>
      <c r="E40" t="s">
        <v>381</v>
      </c>
      <c r="F40">
        <f t="shared" si="0"/>
        <v>5914</v>
      </c>
      <c r="G40">
        <f t="shared" si="1"/>
        <v>36.364439923223166</v>
      </c>
      <c r="H40">
        <f t="shared" si="2"/>
        <v>0</v>
      </c>
      <c r="I40" t="s">
        <v>302</v>
      </c>
      <c r="J40" t="s">
        <v>303</v>
      </c>
      <c r="K40" t="s">
        <v>304</v>
      </c>
      <c r="L40" t="s">
        <v>305</v>
      </c>
      <c r="M40" t="s">
        <v>19</v>
      </c>
      <c r="O40" t="s">
        <v>306</v>
      </c>
      <c r="U40">
        <v>1626362048.8</v>
      </c>
      <c r="V40">
        <f t="shared" si="3"/>
        <v>9.2274050207463709E-3</v>
      </c>
      <c r="W40">
        <f t="shared" si="4"/>
        <v>31.678596720636438</v>
      </c>
      <c r="X40">
        <f t="shared" si="5"/>
        <v>369.94374193548401</v>
      </c>
      <c r="Y40">
        <f t="shared" si="6"/>
        <v>275.67561451451684</v>
      </c>
      <c r="Z40">
        <f t="shared" si="7"/>
        <v>25.018582923138521</v>
      </c>
      <c r="AA40">
        <f t="shared" si="8"/>
        <v>33.573764588531205</v>
      </c>
      <c r="AB40">
        <f t="shared" si="9"/>
        <v>0.67689555125029977</v>
      </c>
      <c r="AC40">
        <f t="shared" si="10"/>
        <v>2.1130837825897797</v>
      </c>
      <c r="AD40">
        <f t="shared" si="11"/>
        <v>0.57571571099713725</v>
      </c>
      <c r="AE40">
        <f t="shared" si="12"/>
        <v>0.36764591929856039</v>
      </c>
      <c r="AF40">
        <f t="shared" si="13"/>
        <v>136.19217685103331</v>
      </c>
      <c r="AG40">
        <f t="shared" si="14"/>
        <v>24.539561429670059</v>
      </c>
      <c r="AH40">
        <f t="shared" si="15"/>
        <v>26.014935483871</v>
      </c>
      <c r="AI40">
        <f t="shared" si="16"/>
        <v>3.3772416980268827</v>
      </c>
      <c r="AJ40">
        <f t="shared" si="17"/>
        <v>55.903511869403488</v>
      </c>
      <c r="AK40">
        <f t="shared" si="18"/>
        <v>1.9654833984923408</v>
      </c>
      <c r="AL40">
        <f t="shared" si="19"/>
        <v>3.5158496000822232</v>
      </c>
      <c r="AM40">
        <f t="shared" si="20"/>
        <v>1.4117582995345419</v>
      </c>
      <c r="AN40">
        <f t="shared" si="21"/>
        <v>-406.92856141491495</v>
      </c>
      <c r="AO40">
        <f t="shared" si="22"/>
        <v>77.641647736815798</v>
      </c>
      <c r="AP40">
        <f t="shared" si="23"/>
        <v>7.8786611236042967</v>
      </c>
      <c r="AQ40">
        <f t="shared" si="24"/>
        <v>-185.21607570346157</v>
      </c>
      <c r="AR40">
        <v>-3.7593947136867097E-2</v>
      </c>
      <c r="AS40">
        <v>4.2202499071785797E-2</v>
      </c>
      <c r="AT40">
        <v>3.2132508850862802</v>
      </c>
      <c r="AU40">
        <v>63</v>
      </c>
      <c r="AV40">
        <v>9</v>
      </c>
      <c r="AW40">
        <f t="shared" si="25"/>
        <v>1</v>
      </c>
      <c r="AX40">
        <f t="shared" si="26"/>
        <v>0</v>
      </c>
      <c r="AY40">
        <f t="shared" si="27"/>
        <v>47986.672081730998</v>
      </c>
      <c r="AZ40">
        <v>0</v>
      </c>
      <c r="BA40">
        <v>0</v>
      </c>
      <c r="BB40">
        <v>0</v>
      </c>
      <c r="BC40">
        <f t="shared" si="28"/>
        <v>0</v>
      </c>
      <c r="BD40" t="e">
        <f t="shared" si="29"/>
        <v>#DIV/0!</v>
      </c>
      <c r="BE40">
        <v>-1</v>
      </c>
      <c r="BF40" t="s">
        <v>382</v>
      </c>
      <c r="BG40">
        <v>1059.4026923076899</v>
      </c>
      <c r="BH40">
        <v>1954.7</v>
      </c>
      <c r="BI40">
        <f t="shared" si="30"/>
        <v>0.45802287189456703</v>
      </c>
      <c r="BJ40">
        <v>0.5</v>
      </c>
      <c r="BK40">
        <f t="shared" si="31"/>
        <v>841.18927998314268</v>
      </c>
      <c r="BL40">
        <f t="shared" si="32"/>
        <v>31.678596720636438</v>
      </c>
      <c r="BM40">
        <f t="shared" si="33"/>
        <v>192.64196491240102</v>
      </c>
      <c r="BN40">
        <f t="shared" si="34"/>
        <v>1</v>
      </c>
      <c r="BO40">
        <f t="shared" si="35"/>
        <v>3.8848089839294324E-2</v>
      </c>
      <c r="BP40">
        <f t="shared" si="36"/>
        <v>-1</v>
      </c>
      <c r="BQ40" t="s">
        <v>308</v>
      </c>
      <c r="BR40">
        <v>0</v>
      </c>
      <c r="BS40">
        <f t="shared" si="37"/>
        <v>1954.7</v>
      </c>
      <c r="BT40">
        <f t="shared" si="38"/>
        <v>0.45802287189456703</v>
      </c>
      <c r="BU40" t="e">
        <f t="shared" si="39"/>
        <v>#DIV/0!</v>
      </c>
      <c r="BV40">
        <f t="shared" si="40"/>
        <v>0.45802287189456703</v>
      </c>
      <c r="BW40" t="e">
        <f t="shared" si="41"/>
        <v>#DIV/0!</v>
      </c>
      <c r="BX40" t="s">
        <v>308</v>
      </c>
      <c r="BY40" t="s">
        <v>308</v>
      </c>
      <c r="BZ40" t="s">
        <v>308</v>
      </c>
      <c r="CA40" t="s">
        <v>308</v>
      </c>
      <c r="CB40" t="s">
        <v>308</v>
      </c>
      <c r="CC40" t="s">
        <v>308</v>
      </c>
      <c r="CD40" t="s">
        <v>308</v>
      </c>
      <c r="CE40" t="s">
        <v>308</v>
      </c>
      <c r="CF40">
        <f t="shared" si="42"/>
        <v>999.99445161290305</v>
      </c>
      <c r="CG40">
        <f t="shared" si="43"/>
        <v>841.18927998314268</v>
      </c>
      <c r="CH40">
        <f t="shared" si="44"/>
        <v>0.84119394725278562</v>
      </c>
      <c r="CI40">
        <f t="shared" si="45"/>
        <v>0.16190431819787646</v>
      </c>
      <c r="CJ40">
        <v>6</v>
      </c>
      <c r="CK40">
        <v>0.5</v>
      </c>
      <c r="CL40" t="s">
        <v>309</v>
      </c>
      <c r="CM40">
        <v>1626362048.8</v>
      </c>
      <c r="CN40">
        <v>369.94374193548401</v>
      </c>
      <c r="CO40">
        <v>400.023741935484</v>
      </c>
      <c r="CP40">
        <v>21.657335483871002</v>
      </c>
      <c r="CQ40">
        <v>13.919177419354799</v>
      </c>
      <c r="CR40">
        <v>699.977741935484</v>
      </c>
      <c r="CS40">
        <v>90.653770967741906</v>
      </c>
      <c r="CT40">
        <v>9.9932319354838706E-2</v>
      </c>
      <c r="CU40">
        <v>26.6964774193548</v>
      </c>
      <c r="CV40">
        <v>26.014935483871</v>
      </c>
      <c r="CW40">
        <v>999.9</v>
      </c>
      <c r="CX40">
        <v>10000.6464516129</v>
      </c>
      <c r="CY40">
        <v>0</v>
      </c>
      <c r="CZ40">
        <v>0.22266145161290299</v>
      </c>
      <c r="DA40">
        <v>999.99445161290305</v>
      </c>
      <c r="DB40">
        <v>0.96000416129032295</v>
      </c>
      <c r="DC40">
        <v>3.9996174193548402E-2</v>
      </c>
      <c r="DD40">
        <v>0</v>
      </c>
      <c r="DE40">
        <v>1060.1122580645199</v>
      </c>
      <c r="DF40">
        <v>4.9997400000000001</v>
      </c>
      <c r="DG40">
        <v>18992.764516128998</v>
      </c>
      <c r="DH40">
        <v>9011.5816129032191</v>
      </c>
      <c r="DI40">
        <v>42.995935483871001</v>
      </c>
      <c r="DJ40">
        <v>45.0945161290323</v>
      </c>
      <c r="DK40">
        <v>44.445129032258102</v>
      </c>
      <c r="DL40">
        <v>45.027999999999999</v>
      </c>
      <c r="DM40">
        <v>45.161000000000001</v>
      </c>
      <c r="DN40">
        <v>955.19774193548403</v>
      </c>
      <c r="DO40">
        <v>39.798064516129003</v>
      </c>
      <c r="DP40">
        <v>0</v>
      </c>
      <c r="DQ40">
        <v>80.099999904632597</v>
      </c>
      <c r="DR40">
        <v>1059.4026923076899</v>
      </c>
      <c r="DS40">
        <v>-59.3747008764417</v>
      </c>
      <c r="DT40">
        <v>-234.28717511181301</v>
      </c>
      <c r="DU40">
        <v>19002.9653846154</v>
      </c>
      <c r="DV40">
        <v>15</v>
      </c>
      <c r="DW40">
        <v>1626361655.8</v>
      </c>
      <c r="DX40" t="s">
        <v>367</v>
      </c>
      <c r="DY40">
        <v>4</v>
      </c>
      <c r="DZ40">
        <v>-0.439</v>
      </c>
      <c r="EA40">
        <v>-0.14199999999999999</v>
      </c>
      <c r="EB40">
        <v>400</v>
      </c>
      <c r="EC40">
        <v>15</v>
      </c>
      <c r="ED40">
        <v>0.08</v>
      </c>
      <c r="EE40">
        <v>0.02</v>
      </c>
      <c r="EF40">
        <v>-29.968794444444399</v>
      </c>
      <c r="EG40">
        <v>-1.22424020503925</v>
      </c>
      <c r="EH40">
        <v>0.17203162867749699</v>
      </c>
      <c r="EI40">
        <v>0</v>
      </c>
      <c r="EJ40">
        <v>1064.6728888888899</v>
      </c>
      <c r="EK40">
        <v>-49.910591592581099</v>
      </c>
      <c r="EL40">
        <v>6.53793226647291</v>
      </c>
      <c r="EM40">
        <v>0</v>
      </c>
      <c r="EN40">
        <v>7.7275348148148204</v>
      </c>
      <c r="EO40">
        <v>4.6158616405508897E-2</v>
      </c>
      <c r="EP40">
        <v>4.3632101321234303E-2</v>
      </c>
      <c r="EQ40">
        <v>1</v>
      </c>
      <c r="ER40">
        <v>1</v>
      </c>
      <c r="ES40">
        <v>3</v>
      </c>
      <c r="ET40" t="s">
        <v>319</v>
      </c>
      <c r="EU40">
        <v>1.8840300000000001</v>
      </c>
      <c r="EV40">
        <v>1.8809899999999999</v>
      </c>
      <c r="EW40">
        <v>1.88293</v>
      </c>
      <c r="EX40">
        <v>1.8812800000000001</v>
      </c>
      <c r="EY40">
        <v>1.88263</v>
      </c>
      <c r="EZ40">
        <v>1.88201</v>
      </c>
      <c r="FA40">
        <v>1.88395</v>
      </c>
      <c r="FB40">
        <v>1.8811199999999999</v>
      </c>
      <c r="FC40" t="s">
        <v>312</v>
      </c>
      <c r="FD40" t="s">
        <v>19</v>
      </c>
      <c r="FE40" t="s">
        <v>19</v>
      </c>
      <c r="FF40" t="s">
        <v>19</v>
      </c>
      <c r="FG40" t="s">
        <v>313</v>
      </c>
      <c r="FH40" t="s">
        <v>314</v>
      </c>
      <c r="FI40" t="s">
        <v>315</v>
      </c>
      <c r="FJ40" t="s">
        <v>315</v>
      </c>
      <c r="FK40" t="s">
        <v>315</v>
      </c>
      <c r="FL40" t="s">
        <v>315</v>
      </c>
      <c r="FM40">
        <v>0</v>
      </c>
      <c r="FN40">
        <v>100</v>
      </c>
      <c r="FO40">
        <v>100</v>
      </c>
      <c r="FP40">
        <v>-0.439</v>
      </c>
      <c r="FQ40">
        <v>-0.14199999999999999</v>
      </c>
      <c r="FR40">
        <v>2</v>
      </c>
      <c r="FS40">
        <v>674.32500000000005</v>
      </c>
      <c r="FT40">
        <v>508.476</v>
      </c>
      <c r="FU40">
        <v>24.001799999999999</v>
      </c>
      <c r="FV40">
        <v>31.5669</v>
      </c>
      <c r="FW40">
        <v>30.000299999999999</v>
      </c>
      <c r="FX40">
        <v>31.441700000000001</v>
      </c>
      <c r="FY40">
        <v>31.409300000000002</v>
      </c>
      <c r="FZ40">
        <v>25.2425</v>
      </c>
      <c r="GA40">
        <v>59.477699999999999</v>
      </c>
      <c r="GB40">
        <v>0</v>
      </c>
      <c r="GC40">
        <v>24</v>
      </c>
      <c r="GD40">
        <v>400</v>
      </c>
      <c r="GE40">
        <v>13.8247</v>
      </c>
      <c r="GF40">
        <v>100.631</v>
      </c>
      <c r="GG40">
        <v>99.958100000000002</v>
      </c>
    </row>
    <row r="41" spans="1:189" x14ac:dyDescent="0.2">
      <c r="A41">
        <v>24</v>
      </c>
      <c r="B41">
        <v>1626362124.8</v>
      </c>
      <c r="C41">
        <v>1824.5999999046301</v>
      </c>
      <c r="D41" t="s">
        <v>383</v>
      </c>
      <c r="E41" t="s">
        <v>384</v>
      </c>
      <c r="F41">
        <f t="shared" si="0"/>
        <v>5914</v>
      </c>
      <c r="G41">
        <f t="shared" si="1"/>
        <v>36.361884190643195</v>
      </c>
      <c r="H41">
        <f t="shared" si="2"/>
        <v>0</v>
      </c>
      <c r="I41" t="s">
        <v>302</v>
      </c>
      <c r="J41" t="s">
        <v>303</v>
      </c>
      <c r="K41" t="s">
        <v>304</v>
      </c>
      <c r="L41" t="s">
        <v>305</v>
      </c>
      <c r="M41" t="s">
        <v>19</v>
      </c>
      <c r="O41" t="s">
        <v>306</v>
      </c>
      <c r="U41">
        <v>1626362116.8129001</v>
      </c>
      <c r="V41">
        <f t="shared" si="3"/>
        <v>1.0385738911612857E-2</v>
      </c>
      <c r="W41">
        <f t="shared" si="4"/>
        <v>34.551152763861332</v>
      </c>
      <c r="X41">
        <f t="shared" si="5"/>
        <v>367.171870967742</v>
      </c>
      <c r="Y41">
        <f t="shared" si="6"/>
        <v>278.10094937411162</v>
      </c>
      <c r="Z41">
        <f t="shared" si="7"/>
        <v>25.2374937165016</v>
      </c>
      <c r="AA41">
        <f t="shared" si="8"/>
        <v>33.320626223245611</v>
      </c>
      <c r="AB41">
        <f t="shared" si="9"/>
        <v>0.80225358202511055</v>
      </c>
      <c r="AC41">
        <f t="shared" si="10"/>
        <v>2.1130263051173692</v>
      </c>
      <c r="AD41">
        <f t="shared" si="11"/>
        <v>0.66418172881660908</v>
      </c>
      <c r="AE41">
        <f t="shared" si="12"/>
        <v>0.42552574516066355</v>
      </c>
      <c r="AF41">
        <f t="shared" si="13"/>
        <v>136.19029807274896</v>
      </c>
      <c r="AG41">
        <f t="shared" si="14"/>
        <v>24.140047110296127</v>
      </c>
      <c r="AH41">
        <f t="shared" si="15"/>
        <v>25.944025806451599</v>
      </c>
      <c r="AI41">
        <f t="shared" si="16"/>
        <v>3.3630984487999251</v>
      </c>
      <c r="AJ41">
        <f t="shared" si="17"/>
        <v>56.458684959315711</v>
      </c>
      <c r="AK41">
        <f t="shared" si="18"/>
        <v>1.9858804915289781</v>
      </c>
      <c r="AL41">
        <f t="shared" si="19"/>
        <v>3.5174047942491211</v>
      </c>
      <c r="AM41">
        <f t="shared" si="20"/>
        <v>1.3772179572709471</v>
      </c>
      <c r="AN41">
        <f t="shared" si="21"/>
        <v>-458.011086002127</v>
      </c>
      <c r="AO41">
        <f t="shared" si="22"/>
        <v>86.573238129773102</v>
      </c>
      <c r="AP41">
        <f t="shared" si="23"/>
        <v>8.7824426367821484</v>
      </c>
      <c r="AQ41">
        <f t="shared" si="24"/>
        <v>-226.46510716282276</v>
      </c>
      <c r="AR41">
        <v>-3.7592478476406802E-2</v>
      </c>
      <c r="AS41">
        <v>4.2200850371757297E-2</v>
      </c>
      <c r="AT41">
        <v>3.2131504280374701</v>
      </c>
      <c r="AU41">
        <v>0</v>
      </c>
      <c r="AV41">
        <v>0</v>
      </c>
      <c r="AW41">
        <f t="shared" si="25"/>
        <v>1</v>
      </c>
      <c r="AX41">
        <f t="shared" si="26"/>
        <v>0</v>
      </c>
      <c r="AY41">
        <f t="shared" si="27"/>
        <v>47983.582456527278</v>
      </c>
      <c r="AZ41">
        <v>0</v>
      </c>
      <c r="BA41">
        <v>0</v>
      </c>
      <c r="BB41">
        <v>0</v>
      </c>
      <c r="BC41">
        <f t="shared" si="28"/>
        <v>0</v>
      </c>
      <c r="BD41" t="e">
        <f t="shared" si="29"/>
        <v>#DIV/0!</v>
      </c>
      <c r="BE41">
        <v>-1</v>
      </c>
      <c r="BF41" t="s">
        <v>385</v>
      </c>
      <c r="BG41">
        <v>1026.0738461538499</v>
      </c>
      <c r="BH41">
        <v>1938.3</v>
      </c>
      <c r="BI41">
        <f t="shared" si="30"/>
        <v>0.47063207648256211</v>
      </c>
      <c r="BJ41">
        <v>0.5</v>
      </c>
      <c r="BK41">
        <f t="shared" si="31"/>
        <v>841.17680334366901</v>
      </c>
      <c r="BL41">
        <f t="shared" si="32"/>
        <v>34.551152763861332</v>
      </c>
      <c r="BM41">
        <f t="shared" si="33"/>
        <v>197.94239282329738</v>
      </c>
      <c r="BN41">
        <f t="shared" si="34"/>
        <v>1</v>
      </c>
      <c r="BO41">
        <f t="shared" si="35"/>
        <v>4.2263591462039694E-2</v>
      </c>
      <c r="BP41">
        <f t="shared" si="36"/>
        <v>-1</v>
      </c>
      <c r="BQ41" t="s">
        <v>308</v>
      </c>
      <c r="BR41">
        <v>0</v>
      </c>
      <c r="BS41">
        <f t="shared" si="37"/>
        <v>1938.3</v>
      </c>
      <c r="BT41">
        <f t="shared" si="38"/>
        <v>0.47063207648256206</v>
      </c>
      <c r="BU41" t="e">
        <f t="shared" si="39"/>
        <v>#DIV/0!</v>
      </c>
      <c r="BV41">
        <f t="shared" si="40"/>
        <v>0.47063207648256206</v>
      </c>
      <c r="BW41" t="e">
        <f t="shared" si="41"/>
        <v>#DIV/0!</v>
      </c>
      <c r="BX41" t="s">
        <v>308</v>
      </c>
      <c r="BY41" t="s">
        <v>308</v>
      </c>
      <c r="BZ41" t="s">
        <v>308</v>
      </c>
      <c r="CA41" t="s">
        <v>308</v>
      </c>
      <c r="CB41" t="s">
        <v>308</v>
      </c>
      <c r="CC41" t="s">
        <v>308</v>
      </c>
      <c r="CD41" t="s">
        <v>308</v>
      </c>
      <c r="CE41" t="s">
        <v>308</v>
      </c>
      <c r="CF41">
        <f t="shared" si="42"/>
        <v>999.97951612903205</v>
      </c>
      <c r="CG41">
        <f t="shared" si="43"/>
        <v>841.17680334366901</v>
      </c>
      <c r="CH41">
        <f t="shared" si="44"/>
        <v>0.84119403425372563</v>
      </c>
      <c r="CI41">
        <f t="shared" si="45"/>
        <v>0.16190448610969055</v>
      </c>
      <c r="CJ41">
        <v>6</v>
      </c>
      <c r="CK41">
        <v>0.5</v>
      </c>
      <c r="CL41" t="s">
        <v>309</v>
      </c>
      <c r="CM41">
        <v>1626362116.8129001</v>
      </c>
      <c r="CN41">
        <v>367.171870967742</v>
      </c>
      <c r="CO41">
        <v>400.05835483870999</v>
      </c>
      <c r="CP41">
        <v>21.883125806451599</v>
      </c>
      <c r="CQ41">
        <v>13.175174193548401</v>
      </c>
      <c r="CR41">
        <v>699.944161290323</v>
      </c>
      <c r="CS41">
        <v>90.649670967741898</v>
      </c>
      <c r="CT41">
        <v>9.9726951612903195E-2</v>
      </c>
      <c r="CU41">
        <v>26.703990322580601</v>
      </c>
      <c r="CV41">
        <v>25.944025806451599</v>
      </c>
      <c r="CW41">
        <v>999.9</v>
      </c>
      <c r="CX41">
        <v>10000.7080645161</v>
      </c>
      <c r="CY41">
        <v>0</v>
      </c>
      <c r="CZ41">
        <v>0.21912699999999999</v>
      </c>
      <c r="DA41">
        <v>999.97951612903205</v>
      </c>
      <c r="DB41">
        <v>0.96000041935483904</v>
      </c>
      <c r="DC41">
        <v>3.9999851612903203E-2</v>
      </c>
      <c r="DD41">
        <v>0</v>
      </c>
      <c r="DE41">
        <v>1026.33612903226</v>
      </c>
      <c r="DF41">
        <v>4.9997400000000001</v>
      </c>
      <c r="DG41">
        <v>15335.606451612901</v>
      </c>
      <c r="DH41">
        <v>9011.4345161290294</v>
      </c>
      <c r="DI41">
        <v>43.061999999999998</v>
      </c>
      <c r="DJ41">
        <v>45.372838709677403</v>
      </c>
      <c r="DK41">
        <v>44.555999999999997</v>
      </c>
      <c r="DL41">
        <v>45.286000000000001</v>
      </c>
      <c r="DM41">
        <v>45.304000000000002</v>
      </c>
      <c r="DN41">
        <v>955.17935483870997</v>
      </c>
      <c r="DO41">
        <v>39.800322580645201</v>
      </c>
      <c r="DP41">
        <v>0</v>
      </c>
      <c r="DQ41">
        <v>67.099999904632597</v>
      </c>
      <c r="DR41">
        <v>1026.0738461538499</v>
      </c>
      <c r="DS41">
        <v>-37.9658120168191</v>
      </c>
      <c r="DT41">
        <v>-1840.3247791456099</v>
      </c>
      <c r="DU41">
        <v>15333.811538461499</v>
      </c>
      <c r="DV41">
        <v>15</v>
      </c>
      <c r="DW41">
        <v>1626361655.8</v>
      </c>
      <c r="DX41" t="s">
        <v>367</v>
      </c>
      <c r="DY41">
        <v>4</v>
      </c>
      <c r="DZ41">
        <v>-0.439</v>
      </c>
      <c r="EA41">
        <v>-0.14199999999999999</v>
      </c>
      <c r="EB41">
        <v>400</v>
      </c>
      <c r="EC41">
        <v>15</v>
      </c>
      <c r="ED41">
        <v>0.08</v>
      </c>
      <c r="EE41">
        <v>0.02</v>
      </c>
      <c r="EF41">
        <v>-30.4949703703704</v>
      </c>
      <c r="EG41">
        <v>-24.229516642129699</v>
      </c>
      <c r="EH41">
        <v>3.79057201667064</v>
      </c>
      <c r="EI41">
        <v>0</v>
      </c>
      <c r="EJ41">
        <v>1045.37044444444</v>
      </c>
      <c r="EK41">
        <v>-179.64085471812001</v>
      </c>
      <c r="EL41">
        <v>25.688799630756101</v>
      </c>
      <c r="EM41">
        <v>0</v>
      </c>
      <c r="EN41">
        <v>8.7782074074074092</v>
      </c>
      <c r="EO41">
        <v>-0.78904404915760595</v>
      </c>
      <c r="EP41">
        <v>0.193373613114184</v>
      </c>
      <c r="EQ41">
        <v>0</v>
      </c>
      <c r="ER41">
        <v>0</v>
      </c>
      <c r="ES41">
        <v>3</v>
      </c>
      <c r="ET41" t="s">
        <v>311</v>
      </c>
      <c r="EU41">
        <v>1.88401</v>
      </c>
      <c r="EV41">
        <v>1.8810100000000001</v>
      </c>
      <c r="EW41">
        <v>1.88293</v>
      </c>
      <c r="EX41">
        <v>1.8812599999999999</v>
      </c>
      <c r="EY41">
        <v>1.8826400000000001</v>
      </c>
      <c r="EZ41">
        <v>1.88202</v>
      </c>
      <c r="FA41">
        <v>1.88395</v>
      </c>
      <c r="FB41">
        <v>1.8811199999999999</v>
      </c>
      <c r="FC41" t="s">
        <v>312</v>
      </c>
      <c r="FD41" t="s">
        <v>19</v>
      </c>
      <c r="FE41" t="s">
        <v>19</v>
      </c>
      <c r="FF41" t="s">
        <v>19</v>
      </c>
      <c r="FG41" t="s">
        <v>313</v>
      </c>
      <c r="FH41" t="s">
        <v>314</v>
      </c>
      <c r="FI41" t="s">
        <v>315</v>
      </c>
      <c r="FJ41" t="s">
        <v>315</v>
      </c>
      <c r="FK41" t="s">
        <v>315</v>
      </c>
      <c r="FL41" t="s">
        <v>315</v>
      </c>
      <c r="FM41">
        <v>0</v>
      </c>
      <c r="FN41">
        <v>100</v>
      </c>
      <c r="FO41">
        <v>100</v>
      </c>
      <c r="FP41">
        <v>-0.439</v>
      </c>
      <c r="FQ41">
        <v>-0.14199999999999999</v>
      </c>
      <c r="FR41">
        <v>2</v>
      </c>
      <c r="FS41">
        <v>766.58399999999995</v>
      </c>
      <c r="FT41">
        <v>507.822</v>
      </c>
      <c r="FU41">
        <v>24.002099999999999</v>
      </c>
      <c r="FV41">
        <v>31.596599999999999</v>
      </c>
      <c r="FW41">
        <v>30.0001</v>
      </c>
      <c r="FX41">
        <v>31.477399999999999</v>
      </c>
      <c r="FY41">
        <v>31.4483</v>
      </c>
      <c r="FZ41">
        <v>25.246400000000001</v>
      </c>
      <c r="GA41">
        <v>61.567500000000003</v>
      </c>
      <c r="GB41">
        <v>0</v>
      </c>
      <c r="GC41">
        <v>24</v>
      </c>
      <c r="GD41">
        <v>400</v>
      </c>
      <c r="GE41">
        <v>12.8034</v>
      </c>
      <c r="GF41">
        <v>100.633</v>
      </c>
      <c r="GG41">
        <v>99.961299999999994</v>
      </c>
    </row>
    <row r="42" spans="1:189" x14ac:dyDescent="0.2">
      <c r="A42">
        <v>25</v>
      </c>
      <c r="B42">
        <v>1626362168.9000001</v>
      </c>
      <c r="C42">
        <v>1868.7000000476801</v>
      </c>
      <c r="D42" t="s">
        <v>386</v>
      </c>
      <c r="E42" t="s">
        <v>387</v>
      </c>
      <c r="F42">
        <f t="shared" si="0"/>
        <v>5914</v>
      </c>
      <c r="G42">
        <f t="shared" si="1"/>
        <v>36.340725180598419</v>
      </c>
      <c r="H42">
        <f t="shared" si="2"/>
        <v>0</v>
      </c>
      <c r="I42" t="s">
        <v>302</v>
      </c>
      <c r="J42" t="s">
        <v>303</v>
      </c>
      <c r="K42" t="s">
        <v>304</v>
      </c>
      <c r="L42" t="s">
        <v>305</v>
      </c>
      <c r="M42" t="s">
        <v>19</v>
      </c>
      <c r="O42" t="s">
        <v>306</v>
      </c>
      <c r="U42">
        <v>1626362160.83548</v>
      </c>
      <c r="V42">
        <f t="shared" si="3"/>
        <v>7.7206309739752503E-3</v>
      </c>
      <c r="W42">
        <f t="shared" si="4"/>
        <v>30.843460574587855</v>
      </c>
      <c r="X42">
        <f t="shared" si="5"/>
        <v>370.72593548387101</v>
      </c>
      <c r="Y42">
        <f t="shared" si="6"/>
        <v>258.89548813637998</v>
      </c>
      <c r="Z42">
        <f t="shared" si="7"/>
        <v>23.494891948670109</v>
      </c>
      <c r="AA42">
        <f t="shared" si="8"/>
        <v>33.643559644325997</v>
      </c>
      <c r="AB42">
        <f t="shared" si="9"/>
        <v>0.53262157275051281</v>
      </c>
      <c r="AC42">
        <f t="shared" si="10"/>
        <v>2.1139797437030268</v>
      </c>
      <c r="AD42">
        <f t="shared" si="11"/>
        <v>0.4678012494397577</v>
      </c>
      <c r="AE42">
        <f t="shared" si="12"/>
        <v>0.29753970136358238</v>
      </c>
      <c r="AF42">
        <f t="shared" si="13"/>
        <v>136.19350962215154</v>
      </c>
      <c r="AG42">
        <f t="shared" si="14"/>
        <v>25.255102683303051</v>
      </c>
      <c r="AH42">
        <f t="shared" si="15"/>
        <v>25.725577419354799</v>
      </c>
      <c r="AI42">
        <f t="shared" si="16"/>
        <v>3.3198525914209243</v>
      </c>
      <c r="AJ42">
        <f t="shared" si="17"/>
        <v>52.467343397088072</v>
      </c>
      <c r="AK42">
        <f t="shared" si="18"/>
        <v>1.864883598219724</v>
      </c>
      <c r="AL42">
        <f t="shared" si="19"/>
        <v>3.5543701614654739</v>
      </c>
      <c r="AM42">
        <f t="shared" si="20"/>
        <v>1.4549689932012002</v>
      </c>
      <c r="AN42">
        <f t="shared" si="21"/>
        <v>-340.47982595230854</v>
      </c>
      <c r="AO42">
        <f t="shared" si="22"/>
        <v>131.76382917557729</v>
      </c>
      <c r="AP42">
        <f t="shared" si="23"/>
        <v>13.358086112750051</v>
      </c>
      <c r="AQ42">
        <f t="shared" si="24"/>
        <v>-59.164401041829677</v>
      </c>
      <c r="AR42">
        <v>-3.7616844626535098E-2</v>
      </c>
      <c r="AS42">
        <v>4.2228203509868403E-2</v>
      </c>
      <c r="AT42">
        <v>3.2148169291990798</v>
      </c>
      <c r="AU42">
        <v>0</v>
      </c>
      <c r="AV42">
        <v>0</v>
      </c>
      <c r="AW42">
        <f t="shared" si="25"/>
        <v>1</v>
      </c>
      <c r="AX42">
        <f t="shared" si="26"/>
        <v>0</v>
      </c>
      <c r="AY42">
        <f t="shared" si="27"/>
        <v>47984.974528401392</v>
      </c>
      <c r="AZ42">
        <v>0</v>
      </c>
      <c r="BA42">
        <v>0</v>
      </c>
      <c r="BB42">
        <v>0</v>
      </c>
      <c r="BC42">
        <f t="shared" si="28"/>
        <v>0</v>
      </c>
      <c r="BD42" t="e">
        <f t="shared" si="29"/>
        <v>#DIV/0!</v>
      </c>
      <c r="BE42">
        <v>-1</v>
      </c>
      <c r="BF42" t="s">
        <v>388</v>
      </c>
      <c r="BG42">
        <v>1064.05269230769</v>
      </c>
      <c r="BH42">
        <v>1848.89</v>
      </c>
      <c r="BI42">
        <f t="shared" si="30"/>
        <v>0.42449107718269341</v>
      </c>
      <c r="BJ42">
        <v>0.5</v>
      </c>
      <c r="BK42">
        <f t="shared" si="31"/>
        <v>841.19557824950311</v>
      </c>
      <c r="BL42">
        <f t="shared" si="32"/>
        <v>30.843460574587855</v>
      </c>
      <c r="BM42">
        <f t="shared" si="33"/>
        <v>178.54000856622511</v>
      </c>
      <c r="BN42">
        <f t="shared" si="34"/>
        <v>1</v>
      </c>
      <c r="BO42">
        <f t="shared" si="35"/>
        <v>3.7855002329961029E-2</v>
      </c>
      <c r="BP42">
        <f t="shared" si="36"/>
        <v>-1</v>
      </c>
      <c r="BQ42" t="s">
        <v>308</v>
      </c>
      <c r="BR42">
        <v>0</v>
      </c>
      <c r="BS42">
        <f t="shared" si="37"/>
        <v>1848.89</v>
      </c>
      <c r="BT42">
        <f t="shared" si="38"/>
        <v>0.42449107718269341</v>
      </c>
      <c r="BU42" t="e">
        <f t="shared" si="39"/>
        <v>#DIV/0!</v>
      </c>
      <c r="BV42">
        <f t="shared" si="40"/>
        <v>0.42449107718269341</v>
      </c>
      <c r="BW42" t="e">
        <f t="shared" si="41"/>
        <v>#DIV/0!</v>
      </c>
      <c r="BX42" t="s">
        <v>308</v>
      </c>
      <c r="BY42" t="s">
        <v>308</v>
      </c>
      <c r="BZ42" t="s">
        <v>308</v>
      </c>
      <c r="CA42" t="s">
        <v>308</v>
      </c>
      <c r="CB42" t="s">
        <v>308</v>
      </c>
      <c r="CC42" t="s">
        <v>308</v>
      </c>
      <c r="CD42" t="s">
        <v>308</v>
      </c>
      <c r="CE42" t="s">
        <v>308</v>
      </c>
      <c r="CF42">
        <f t="shared" si="42"/>
        <v>1000.00170967742</v>
      </c>
      <c r="CG42">
        <f t="shared" si="43"/>
        <v>841.19557824950311</v>
      </c>
      <c r="CH42">
        <f t="shared" si="44"/>
        <v>0.84119414007887605</v>
      </c>
      <c r="CI42">
        <f t="shared" si="45"/>
        <v>0.16190469035223079</v>
      </c>
      <c r="CJ42">
        <v>6</v>
      </c>
      <c r="CK42">
        <v>0.5</v>
      </c>
      <c r="CL42" t="s">
        <v>309</v>
      </c>
      <c r="CM42">
        <v>1626362160.83548</v>
      </c>
      <c r="CN42">
        <v>370.72593548387101</v>
      </c>
      <c r="CO42">
        <v>399.61577419354802</v>
      </c>
      <c r="CP42">
        <v>20.5495709677419</v>
      </c>
      <c r="CQ42">
        <v>14.0680483870968</v>
      </c>
      <c r="CR42">
        <v>700.01841935483901</v>
      </c>
      <c r="CS42">
        <v>90.650619354838696</v>
      </c>
      <c r="CT42">
        <v>9.9868874193548396E-2</v>
      </c>
      <c r="CU42">
        <v>26.881716129032299</v>
      </c>
      <c r="CV42">
        <v>25.725577419354799</v>
      </c>
      <c r="CW42">
        <v>999.9</v>
      </c>
      <c r="CX42">
        <v>10007.085483871</v>
      </c>
      <c r="CY42">
        <v>0</v>
      </c>
      <c r="CZ42">
        <v>0.22266145161290299</v>
      </c>
      <c r="DA42">
        <v>1000.00170967742</v>
      </c>
      <c r="DB42">
        <v>0.95999751612903195</v>
      </c>
      <c r="DC42">
        <v>4.00026096774194E-2</v>
      </c>
      <c r="DD42">
        <v>0</v>
      </c>
      <c r="DE42">
        <v>1065.1190322580601</v>
      </c>
      <c r="DF42">
        <v>4.9997400000000001</v>
      </c>
      <c r="DG42">
        <v>15347.874193548399</v>
      </c>
      <c r="DH42">
        <v>9011.6283870967709</v>
      </c>
      <c r="DI42">
        <v>43.25</v>
      </c>
      <c r="DJ42">
        <v>45.526000000000003</v>
      </c>
      <c r="DK42">
        <v>44.686999999999998</v>
      </c>
      <c r="DL42">
        <v>45.495935483871001</v>
      </c>
      <c r="DM42">
        <v>45.436999999999998</v>
      </c>
      <c r="DN42">
        <v>955.199677419355</v>
      </c>
      <c r="DO42">
        <v>39.804838709677398</v>
      </c>
      <c r="DP42">
        <v>0</v>
      </c>
      <c r="DQ42">
        <v>43.299999952316298</v>
      </c>
      <c r="DR42">
        <v>1064.05269230769</v>
      </c>
      <c r="DS42">
        <v>-140.10837586663999</v>
      </c>
      <c r="DT42">
        <v>380.909398956757</v>
      </c>
      <c r="DU42">
        <v>15340.5461538462</v>
      </c>
      <c r="DV42">
        <v>15</v>
      </c>
      <c r="DW42">
        <v>1626361655.8</v>
      </c>
      <c r="DX42" t="s">
        <v>367</v>
      </c>
      <c r="DY42">
        <v>4</v>
      </c>
      <c r="DZ42">
        <v>-0.439</v>
      </c>
      <c r="EA42">
        <v>-0.14199999999999999</v>
      </c>
      <c r="EB42">
        <v>400</v>
      </c>
      <c r="EC42">
        <v>15</v>
      </c>
      <c r="ED42">
        <v>0.08</v>
      </c>
      <c r="EE42">
        <v>0.02</v>
      </c>
      <c r="EF42">
        <v>-26.624070370370401</v>
      </c>
      <c r="EG42">
        <v>-23.328099217117</v>
      </c>
      <c r="EH42">
        <v>3.6538194809667899</v>
      </c>
      <c r="EI42">
        <v>0</v>
      </c>
      <c r="EJ42">
        <v>1091.7280000000001</v>
      </c>
      <c r="EK42">
        <v>-259.577397401567</v>
      </c>
      <c r="EL42">
        <v>36.000790398730601</v>
      </c>
      <c r="EM42">
        <v>0</v>
      </c>
      <c r="EN42">
        <v>7.02993537037037</v>
      </c>
      <c r="EO42">
        <v>-4.9092878963906799</v>
      </c>
      <c r="EP42">
        <v>0.670410407809229</v>
      </c>
      <c r="EQ42">
        <v>0</v>
      </c>
      <c r="ER42">
        <v>0</v>
      </c>
      <c r="ES42">
        <v>3</v>
      </c>
      <c r="ET42" t="s">
        <v>311</v>
      </c>
      <c r="EU42">
        <v>1.8840300000000001</v>
      </c>
      <c r="EV42">
        <v>1.88097</v>
      </c>
      <c r="EW42">
        <v>1.88293</v>
      </c>
      <c r="EX42">
        <v>1.8812599999999999</v>
      </c>
      <c r="EY42">
        <v>1.8826400000000001</v>
      </c>
      <c r="EZ42">
        <v>1.88201</v>
      </c>
      <c r="FA42">
        <v>1.88395</v>
      </c>
      <c r="FB42">
        <v>1.8811199999999999</v>
      </c>
      <c r="FC42" t="s">
        <v>312</v>
      </c>
      <c r="FD42" t="s">
        <v>19</v>
      </c>
      <c r="FE42" t="s">
        <v>19</v>
      </c>
      <c r="FF42" t="s">
        <v>19</v>
      </c>
      <c r="FG42" t="s">
        <v>313</v>
      </c>
      <c r="FH42" t="s">
        <v>314</v>
      </c>
      <c r="FI42" t="s">
        <v>315</v>
      </c>
      <c r="FJ42" t="s">
        <v>315</v>
      </c>
      <c r="FK42" t="s">
        <v>315</v>
      </c>
      <c r="FL42" t="s">
        <v>315</v>
      </c>
      <c r="FM42">
        <v>0</v>
      </c>
      <c r="FN42">
        <v>100</v>
      </c>
      <c r="FO42">
        <v>100</v>
      </c>
      <c r="FP42">
        <v>-0.439</v>
      </c>
      <c r="FQ42">
        <v>-0.14199999999999999</v>
      </c>
      <c r="FR42">
        <v>2</v>
      </c>
      <c r="FS42">
        <v>764.30799999999999</v>
      </c>
      <c r="FT42">
        <v>509.67599999999999</v>
      </c>
      <c r="FU42">
        <v>24.003299999999999</v>
      </c>
      <c r="FV42">
        <v>31.635899999999999</v>
      </c>
      <c r="FW42">
        <v>30.000599999999999</v>
      </c>
      <c r="FX42">
        <v>31.5138</v>
      </c>
      <c r="FY42">
        <v>31.494199999999999</v>
      </c>
      <c r="FZ42">
        <v>25.293500000000002</v>
      </c>
      <c r="GA42">
        <v>55.628799999999998</v>
      </c>
      <c r="GB42">
        <v>0</v>
      </c>
      <c r="GC42">
        <v>24</v>
      </c>
      <c r="GD42">
        <v>400</v>
      </c>
      <c r="GE42">
        <v>14.855499999999999</v>
      </c>
      <c r="GF42">
        <v>100.63</v>
      </c>
      <c r="GG42">
        <v>99.957999999999998</v>
      </c>
    </row>
    <row r="43" spans="1:189" x14ac:dyDescent="0.2">
      <c r="A43">
        <v>26</v>
      </c>
      <c r="B43">
        <v>1626362252.8</v>
      </c>
      <c r="C43">
        <v>1952.5999999046301</v>
      </c>
      <c r="D43" t="s">
        <v>389</v>
      </c>
      <c r="E43" t="s">
        <v>390</v>
      </c>
      <c r="F43">
        <f t="shared" si="0"/>
        <v>5914</v>
      </c>
      <c r="G43">
        <f t="shared" si="1"/>
        <v>36.340919488254819</v>
      </c>
      <c r="H43">
        <f t="shared" si="2"/>
        <v>0</v>
      </c>
      <c r="I43" t="s">
        <v>302</v>
      </c>
      <c r="J43" t="s">
        <v>303</v>
      </c>
      <c r="K43" t="s">
        <v>304</v>
      </c>
      <c r="L43" t="s">
        <v>305</v>
      </c>
      <c r="M43" t="s">
        <v>19</v>
      </c>
      <c r="O43" t="s">
        <v>306</v>
      </c>
      <c r="U43">
        <v>1626362244.8516099</v>
      </c>
      <c r="V43">
        <f t="shared" si="3"/>
        <v>9.9867276001480033E-3</v>
      </c>
      <c r="W43">
        <f t="shared" si="4"/>
        <v>30.74735024834607</v>
      </c>
      <c r="X43">
        <f t="shared" si="5"/>
        <v>370.467548387097</v>
      </c>
      <c r="Y43">
        <f t="shared" si="6"/>
        <v>286.80395767910346</v>
      </c>
      <c r="Z43">
        <f t="shared" si="7"/>
        <v>26.027019392693422</v>
      </c>
      <c r="AA43">
        <f t="shared" si="8"/>
        <v>33.6193619650915</v>
      </c>
      <c r="AB43">
        <f t="shared" si="9"/>
        <v>0.76090886272058755</v>
      </c>
      <c r="AC43">
        <f t="shared" si="10"/>
        <v>2.1132366401107054</v>
      </c>
      <c r="AD43">
        <f t="shared" si="11"/>
        <v>0.63553222273151155</v>
      </c>
      <c r="AE43">
        <f t="shared" si="12"/>
        <v>0.40674020449741277</v>
      </c>
      <c r="AF43">
        <f t="shared" si="13"/>
        <v>136.19561766091658</v>
      </c>
      <c r="AG43">
        <f t="shared" si="14"/>
        <v>24.449771110959365</v>
      </c>
      <c r="AH43">
        <f t="shared" si="15"/>
        <v>25.914000000000001</v>
      </c>
      <c r="AI43">
        <f t="shared" si="16"/>
        <v>3.3571252767308555</v>
      </c>
      <c r="AJ43">
        <f t="shared" si="17"/>
        <v>55.537569449558944</v>
      </c>
      <c r="AK43">
        <f t="shared" si="18"/>
        <v>1.9729861254493761</v>
      </c>
      <c r="AL43">
        <f t="shared" si="19"/>
        <v>3.5525251555009216</v>
      </c>
      <c r="AM43">
        <f t="shared" si="20"/>
        <v>1.3841391512814794</v>
      </c>
      <c r="AN43">
        <f t="shared" si="21"/>
        <v>-440.41468716652696</v>
      </c>
      <c r="AO43">
        <f t="shared" si="22"/>
        <v>109.24450193534986</v>
      </c>
      <c r="AP43">
        <f t="shared" si="23"/>
        <v>11.088955171369744</v>
      </c>
      <c r="AQ43">
        <f t="shared" si="24"/>
        <v>-183.88561239889074</v>
      </c>
      <c r="AR43">
        <v>-3.7597853090545398E-2</v>
      </c>
      <c r="AS43">
        <v>4.2206883846970002E-2</v>
      </c>
      <c r="AT43">
        <v>3.2135180482885199</v>
      </c>
      <c r="AU43">
        <v>34</v>
      </c>
      <c r="AV43">
        <v>5</v>
      </c>
      <c r="AW43">
        <f t="shared" si="25"/>
        <v>1</v>
      </c>
      <c r="AX43">
        <f t="shared" si="26"/>
        <v>0</v>
      </c>
      <c r="AY43">
        <f t="shared" si="27"/>
        <v>47963.106405662627</v>
      </c>
      <c r="AZ43">
        <v>0</v>
      </c>
      <c r="BA43">
        <v>0</v>
      </c>
      <c r="BB43">
        <v>0</v>
      </c>
      <c r="BC43">
        <f t="shared" si="28"/>
        <v>0</v>
      </c>
      <c r="BD43" t="e">
        <f t="shared" si="29"/>
        <v>#DIV/0!</v>
      </c>
      <c r="BE43">
        <v>-1</v>
      </c>
      <c r="BF43" t="s">
        <v>391</v>
      </c>
      <c r="BG43">
        <v>1047.9423076923099</v>
      </c>
      <c r="BH43">
        <v>1782.91</v>
      </c>
      <c r="BI43">
        <f t="shared" si="30"/>
        <v>0.41222927254190633</v>
      </c>
      <c r="BJ43">
        <v>0.5</v>
      </c>
      <c r="BK43">
        <f t="shared" si="31"/>
        <v>841.2079612253134</v>
      </c>
      <c r="BL43">
        <f t="shared" si="32"/>
        <v>30.74735024834607</v>
      </c>
      <c r="BM43">
        <f t="shared" si="33"/>
        <v>173.38527295618556</v>
      </c>
      <c r="BN43">
        <f t="shared" si="34"/>
        <v>1</v>
      </c>
      <c r="BO43">
        <f t="shared" si="35"/>
        <v>3.7740192332586235E-2</v>
      </c>
      <c r="BP43">
        <f t="shared" si="36"/>
        <v>-1</v>
      </c>
      <c r="BQ43" t="s">
        <v>308</v>
      </c>
      <c r="BR43">
        <v>0</v>
      </c>
      <c r="BS43">
        <f t="shared" si="37"/>
        <v>1782.91</v>
      </c>
      <c r="BT43">
        <f t="shared" si="38"/>
        <v>0.41222927254190628</v>
      </c>
      <c r="BU43" t="e">
        <f t="shared" si="39"/>
        <v>#DIV/0!</v>
      </c>
      <c r="BV43">
        <f t="shared" si="40"/>
        <v>0.41222927254190628</v>
      </c>
      <c r="BW43" t="e">
        <f t="shared" si="41"/>
        <v>#DIV/0!</v>
      </c>
      <c r="BX43" t="s">
        <v>308</v>
      </c>
      <c r="BY43" t="s">
        <v>308</v>
      </c>
      <c r="BZ43" t="s">
        <v>308</v>
      </c>
      <c r="CA43" t="s">
        <v>308</v>
      </c>
      <c r="CB43" t="s">
        <v>308</v>
      </c>
      <c r="CC43" t="s">
        <v>308</v>
      </c>
      <c r="CD43" t="s">
        <v>308</v>
      </c>
      <c r="CE43" t="s">
        <v>308</v>
      </c>
      <c r="CF43">
        <f t="shared" si="42"/>
        <v>1000.01635483871</v>
      </c>
      <c r="CG43">
        <f t="shared" si="43"/>
        <v>841.2079612253134</v>
      </c>
      <c r="CH43">
        <f t="shared" si="44"/>
        <v>0.84119420362978925</v>
      </c>
      <c r="CI43">
        <f t="shared" si="45"/>
        <v>0.16190481300549325</v>
      </c>
      <c r="CJ43">
        <v>6</v>
      </c>
      <c r="CK43">
        <v>0.5</v>
      </c>
      <c r="CL43" t="s">
        <v>309</v>
      </c>
      <c r="CM43">
        <v>1626362244.8516099</v>
      </c>
      <c r="CN43">
        <v>370.467548387097</v>
      </c>
      <c r="CO43">
        <v>399.99316129032297</v>
      </c>
      <c r="CP43">
        <v>21.741261290322601</v>
      </c>
      <c r="CQ43">
        <v>13.367451612903199</v>
      </c>
      <c r="CR43">
        <v>700.011387096774</v>
      </c>
      <c r="CS43">
        <v>90.648435483870998</v>
      </c>
      <c r="CT43">
        <v>0.10003118064516101</v>
      </c>
      <c r="CU43">
        <v>26.872883870967701</v>
      </c>
      <c r="CV43">
        <v>25.914000000000001</v>
      </c>
      <c r="CW43">
        <v>999.9</v>
      </c>
      <c r="CX43">
        <v>10002.274193548399</v>
      </c>
      <c r="CY43">
        <v>0</v>
      </c>
      <c r="CZ43">
        <v>0.21912699999999999</v>
      </c>
      <c r="DA43">
        <v>1000.01635483871</v>
      </c>
      <c r="DB43">
        <v>0.95998919354838697</v>
      </c>
      <c r="DC43">
        <v>4.0010596774193503E-2</v>
      </c>
      <c r="DD43">
        <v>0</v>
      </c>
      <c r="DE43">
        <v>1048.10838709677</v>
      </c>
      <c r="DF43">
        <v>4.9997400000000001</v>
      </c>
      <c r="DG43">
        <v>13660.4483870968</v>
      </c>
      <c r="DH43">
        <v>9011.7390322580595</v>
      </c>
      <c r="DI43">
        <v>43.396999999999998</v>
      </c>
      <c r="DJ43">
        <v>45.7296774193548</v>
      </c>
      <c r="DK43">
        <v>44.917000000000002</v>
      </c>
      <c r="DL43">
        <v>45.670999999999999</v>
      </c>
      <c r="DM43">
        <v>45.695129032258102</v>
      </c>
      <c r="DN43">
        <v>955.20870967741905</v>
      </c>
      <c r="DO43">
        <v>39.8074193548387</v>
      </c>
      <c r="DP43">
        <v>0</v>
      </c>
      <c r="DQ43">
        <v>83.099999904632597</v>
      </c>
      <c r="DR43">
        <v>1047.9423076923099</v>
      </c>
      <c r="DS43">
        <v>-47.136410297447199</v>
      </c>
      <c r="DT43">
        <v>-440.43077031845797</v>
      </c>
      <c r="DU43">
        <v>13659.3461538462</v>
      </c>
      <c r="DV43">
        <v>15</v>
      </c>
      <c r="DW43">
        <v>1626361655.8</v>
      </c>
      <c r="DX43" t="s">
        <v>367</v>
      </c>
      <c r="DY43">
        <v>4</v>
      </c>
      <c r="DZ43">
        <v>-0.439</v>
      </c>
      <c r="EA43">
        <v>-0.14199999999999999</v>
      </c>
      <c r="EB43">
        <v>400</v>
      </c>
      <c r="EC43">
        <v>15</v>
      </c>
      <c r="ED43">
        <v>0.08</v>
      </c>
      <c r="EE43">
        <v>0.02</v>
      </c>
      <c r="EF43">
        <v>-29.483009259259301</v>
      </c>
      <c r="EG43">
        <v>-0.498877170967301</v>
      </c>
      <c r="EH43">
        <v>8.0598105088741198E-2</v>
      </c>
      <c r="EI43">
        <v>1</v>
      </c>
      <c r="EJ43">
        <v>1052.7546666666699</v>
      </c>
      <c r="EK43">
        <v>-50.786275263772303</v>
      </c>
      <c r="EL43">
        <v>6.6136416594792999</v>
      </c>
      <c r="EM43">
        <v>0</v>
      </c>
      <c r="EN43">
        <v>8.3633409259259306</v>
      </c>
      <c r="EO43">
        <v>7.7186979885980805E-2</v>
      </c>
      <c r="EP43">
        <v>4.28624648566448E-2</v>
      </c>
      <c r="EQ43">
        <v>1</v>
      </c>
      <c r="ER43">
        <v>2</v>
      </c>
      <c r="ES43">
        <v>3</v>
      </c>
      <c r="ET43" t="s">
        <v>339</v>
      </c>
      <c r="EU43">
        <v>1.8839999999999999</v>
      </c>
      <c r="EV43">
        <v>1.8809499999999999</v>
      </c>
      <c r="EW43">
        <v>1.88293</v>
      </c>
      <c r="EX43">
        <v>1.8812599999999999</v>
      </c>
      <c r="EY43">
        <v>1.88263</v>
      </c>
      <c r="EZ43">
        <v>1.88198</v>
      </c>
      <c r="FA43">
        <v>1.8838900000000001</v>
      </c>
      <c r="FB43">
        <v>1.8811</v>
      </c>
      <c r="FC43" t="s">
        <v>312</v>
      </c>
      <c r="FD43" t="s">
        <v>19</v>
      </c>
      <c r="FE43" t="s">
        <v>19</v>
      </c>
      <c r="FF43" t="s">
        <v>19</v>
      </c>
      <c r="FG43" t="s">
        <v>313</v>
      </c>
      <c r="FH43" t="s">
        <v>314</v>
      </c>
      <c r="FI43" t="s">
        <v>315</v>
      </c>
      <c r="FJ43" t="s">
        <v>315</v>
      </c>
      <c r="FK43" t="s">
        <v>315</v>
      </c>
      <c r="FL43" t="s">
        <v>315</v>
      </c>
      <c r="FM43">
        <v>0</v>
      </c>
      <c r="FN43">
        <v>100</v>
      </c>
      <c r="FO43">
        <v>100</v>
      </c>
      <c r="FP43">
        <v>-0.439</v>
      </c>
      <c r="FQ43">
        <v>-0.14199999999999999</v>
      </c>
      <c r="FR43">
        <v>2</v>
      </c>
      <c r="FS43">
        <v>707.57299999999998</v>
      </c>
      <c r="FT43">
        <v>506.56200000000001</v>
      </c>
      <c r="FU43">
        <v>23.9999</v>
      </c>
      <c r="FV43">
        <v>31.744499999999999</v>
      </c>
      <c r="FW43">
        <v>30.000399999999999</v>
      </c>
      <c r="FX43">
        <v>31.611699999999999</v>
      </c>
      <c r="FY43">
        <v>31.5853</v>
      </c>
      <c r="FZ43">
        <v>25.258400000000002</v>
      </c>
      <c r="GA43">
        <v>60.570500000000003</v>
      </c>
      <c r="GB43">
        <v>0</v>
      </c>
      <c r="GC43">
        <v>24</v>
      </c>
      <c r="GD43">
        <v>400</v>
      </c>
      <c r="GE43">
        <v>13.2545</v>
      </c>
      <c r="GF43">
        <v>100.61</v>
      </c>
      <c r="GG43">
        <v>99.944199999999995</v>
      </c>
    </row>
    <row r="44" spans="1:189" x14ac:dyDescent="0.2">
      <c r="A44">
        <v>27</v>
      </c>
      <c r="B44">
        <v>1626362321.3</v>
      </c>
      <c r="C44">
        <v>2021.0999999046301</v>
      </c>
      <c r="D44" t="s">
        <v>392</v>
      </c>
      <c r="E44" t="s">
        <v>393</v>
      </c>
      <c r="F44">
        <f t="shared" si="0"/>
        <v>5914</v>
      </c>
      <c r="G44">
        <f t="shared" si="1"/>
        <v>36.345507570565246</v>
      </c>
      <c r="H44">
        <f t="shared" si="2"/>
        <v>0</v>
      </c>
      <c r="I44" t="s">
        <v>302</v>
      </c>
      <c r="J44" t="s">
        <v>303</v>
      </c>
      <c r="K44" t="s">
        <v>304</v>
      </c>
      <c r="L44" t="s">
        <v>305</v>
      </c>
      <c r="M44" t="s">
        <v>19</v>
      </c>
      <c r="O44" t="s">
        <v>306</v>
      </c>
      <c r="U44">
        <v>1626362313.3322599</v>
      </c>
      <c r="V44">
        <f t="shared" si="3"/>
        <v>7.3964093647677946E-3</v>
      </c>
      <c r="W44">
        <f t="shared" si="4"/>
        <v>23.805328239807345</v>
      </c>
      <c r="X44">
        <f t="shared" si="5"/>
        <v>377.207516129032</v>
      </c>
      <c r="Y44">
        <f t="shared" si="6"/>
        <v>285.87863855492236</v>
      </c>
      <c r="Z44">
        <f t="shared" si="7"/>
        <v>25.941704768342323</v>
      </c>
      <c r="AA44">
        <f t="shared" si="8"/>
        <v>34.229231219523676</v>
      </c>
      <c r="AB44">
        <f t="shared" si="9"/>
        <v>0.51265783004801402</v>
      </c>
      <c r="AC44">
        <f t="shared" si="10"/>
        <v>2.1127338584061759</v>
      </c>
      <c r="AD44">
        <f t="shared" si="11"/>
        <v>0.45228101131868309</v>
      </c>
      <c r="AE44">
        <f t="shared" si="12"/>
        <v>0.28750552135688473</v>
      </c>
      <c r="AF44">
        <f t="shared" si="13"/>
        <v>136.19189814698785</v>
      </c>
      <c r="AG44">
        <f t="shared" si="14"/>
        <v>25.305728167616259</v>
      </c>
      <c r="AH44">
        <f t="shared" si="15"/>
        <v>26.025254838709699</v>
      </c>
      <c r="AI44">
        <f t="shared" si="16"/>
        <v>3.3793042629587111</v>
      </c>
      <c r="AJ44">
        <f t="shared" si="17"/>
        <v>54.747288119855007</v>
      </c>
      <c r="AK44">
        <f t="shared" si="18"/>
        <v>1.9388047030604736</v>
      </c>
      <c r="AL44">
        <f t="shared" si="19"/>
        <v>3.5413712160791651</v>
      </c>
      <c r="AM44">
        <f t="shared" si="20"/>
        <v>1.4404995598982375</v>
      </c>
      <c r="AN44">
        <f t="shared" si="21"/>
        <v>-326.18165298625973</v>
      </c>
      <c r="AO44">
        <f t="shared" si="22"/>
        <v>90.454857516605927</v>
      </c>
      <c r="AP44">
        <f t="shared" si="23"/>
        <v>9.1865327073130629</v>
      </c>
      <c r="AQ44">
        <f t="shared" si="24"/>
        <v>-90.348364615352892</v>
      </c>
      <c r="AR44">
        <v>-3.7585006371215597E-2</v>
      </c>
      <c r="AS44">
        <v>4.2192462279087899E-2</v>
      </c>
      <c r="AT44">
        <v>3.2126393140954099</v>
      </c>
      <c r="AU44">
        <v>0</v>
      </c>
      <c r="AV44">
        <v>0</v>
      </c>
      <c r="AW44">
        <f t="shared" si="25"/>
        <v>1</v>
      </c>
      <c r="AX44">
        <f t="shared" si="26"/>
        <v>0</v>
      </c>
      <c r="AY44">
        <f t="shared" si="27"/>
        <v>47955.838706119532</v>
      </c>
      <c r="AZ44">
        <v>0</v>
      </c>
      <c r="BA44">
        <v>0</v>
      </c>
      <c r="BB44">
        <v>0</v>
      </c>
      <c r="BC44">
        <f t="shared" si="28"/>
        <v>0</v>
      </c>
      <c r="BD44" t="e">
        <f t="shared" si="29"/>
        <v>#DIV/0!</v>
      </c>
      <c r="BE44">
        <v>-1</v>
      </c>
      <c r="BF44" t="s">
        <v>394</v>
      </c>
      <c r="BG44">
        <v>1057.6096153846199</v>
      </c>
      <c r="BH44">
        <v>1582.38</v>
      </c>
      <c r="BI44">
        <f t="shared" si="30"/>
        <v>0.33163360546479359</v>
      </c>
      <c r="BJ44">
        <v>0.5</v>
      </c>
      <c r="BK44">
        <f t="shared" si="31"/>
        <v>841.18406558738366</v>
      </c>
      <c r="BL44">
        <f t="shared" si="32"/>
        <v>23.805328239807345</v>
      </c>
      <c r="BM44">
        <f t="shared" si="33"/>
        <v>139.48245226513873</v>
      </c>
      <c r="BN44">
        <f t="shared" si="34"/>
        <v>1</v>
      </c>
      <c r="BO44">
        <f t="shared" si="35"/>
        <v>2.9488585500589852E-2</v>
      </c>
      <c r="BP44">
        <f t="shared" si="36"/>
        <v>-1</v>
      </c>
      <c r="BQ44" t="s">
        <v>308</v>
      </c>
      <c r="BR44">
        <v>0</v>
      </c>
      <c r="BS44">
        <f t="shared" si="37"/>
        <v>1582.38</v>
      </c>
      <c r="BT44">
        <f t="shared" si="38"/>
        <v>0.33163360546479365</v>
      </c>
      <c r="BU44" t="e">
        <f t="shared" si="39"/>
        <v>#DIV/0!</v>
      </c>
      <c r="BV44">
        <f t="shared" si="40"/>
        <v>0.33163360546479365</v>
      </c>
      <c r="BW44" t="e">
        <f t="shared" si="41"/>
        <v>#DIV/0!</v>
      </c>
      <c r="BX44" t="s">
        <v>308</v>
      </c>
      <c r="BY44" t="s">
        <v>308</v>
      </c>
      <c r="BZ44" t="s">
        <v>308</v>
      </c>
      <c r="CA44" t="s">
        <v>308</v>
      </c>
      <c r="CB44" t="s">
        <v>308</v>
      </c>
      <c r="CC44" t="s">
        <v>308</v>
      </c>
      <c r="CD44" t="s">
        <v>308</v>
      </c>
      <c r="CE44" t="s">
        <v>308</v>
      </c>
      <c r="CF44">
        <f t="shared" si="42"/>
        <v>999.98783870967702</v>
      </c>
      <c r="CG44">
        <f t="shared" si="43"/>
        <v>841.18406558738366</v>
      </c>
      <c r="CH44">
        <f t="shared" si="44"/>
        <v>0.84119429559543046</v>
      </c>
      <c r="CI44">
        <f t="shared" si="45"/>
        <v>0.16190499049918106</v>
      </c>
      <c r="CJ44">
        <v>6</v>
      </c>
      <c r="CK44">
        <v>0.5</v>
      </c>
      <c r="CL44" t="s">
        <v>309</v>
      </c>
      <c r="CM44">
        <v>1626362313.3322599</v>
      </c>
      <c r="CN44">
        <v>377.207516129032</v>
      </c>
      <c r="CO44">
        <v>400.00312903225802</v>
      </c>
      <c r="CP44">
        <v>21.365706451612901</v>
      </c>
      <c r="CQ44">
        <v>15.1614806451613</v>
      </c>
      <c r="CR44">
        <v>700.01125806451603</v>
      </c>
      <c r="CS44">
        <v>90.643719354838694</v>
      </c>
      <c r="CT44">
        <v>0.100048348387097</v>
      </c>
      <c r="CU44">
        <v>26.8194032258065</v>
      </c>
      <c r="CV44">
        <v>26.025254838709699</v>
      </c>
      <c r="CW44">
        <v>999.9</v>
      </c>
      <c r="CX44">
        <v>9999.3767741935499</v>
      </c>
      <c r="CY44">
        <v>0</v>
      </c>
      <c r="CZ44">
        <v>0.221115129032258</v>
      </c>
      <c r="DA44">
        <v>999.98783870967702</v>
      </c>
      <c r="DB44">
        <v>0.95998851612903202</v>
      </c>
      <c r="DC44">
        <v>4.0011212903225797E-2</v>
      </c>
      <c r="DD44">
        <v>0</v>
      </c>
      <c r="DE44">
        <v>1059.23096774194</v>
      </c>
      <c r="DF44">
        <v>4.9997400000000001</v>
      </c>
      <c r="DG44">
        <v>14813.8774193548</v>
      </c>
      <c r="DH44">
        <v>9011.4729032258092</v>
      </c>
      <c r="DI44">
        <v>43.524000000000001</v>
      </c>
      <c r="DJ44">
        <v>45.811999999999998</v>
      </c>
      <c r="DK44">
        <v>45</v>
      </c>
      <c r="DL44">
        <v>45.627000000000002</v>
      </c>
      <c r="DM44">
        <v>45.75</v>
      </c>
      <c r="DN44">
        <v>955.17838709677403</v>
      </c>
      <c r="DO44">
        <v>39.809354838709702</v>
      </c>
      <c r="DP44">
        <v>0</v>
      </c>
      <c r="DQ44">
        <v>67.799999952316298</v>
      </c>
      <c r="DR44">
        <v>1057.6096153846199</v>
      </c>
      <c r="DS44">
        <v>-185.46290572521201</v>
      </c>
      <c r="DT44">
        <v>-2074.3384597203599</v>
      </c>
      <c r="DU44">
        <v>14794.1</v>
      </c>
      <c r="DV44">
        <v>15</v>
      </c>
      <c r="DW44">
        <v>1626362358.4000001</v>
      </c>
      <c r="DX44" t="s">
        <v>395</v>
      </c>
      <c r="DY44">
        <v>5</v>
      </c>
      <c r="DZ44">
        <v>-0.42599999999999999</v>
      </c>
      <c r="EA44">
        <v>-0.14099999999999999</v>
      </c>
      <c r="EB44">
        <v>400</v>
      </c>
      <c r="EC44">
        <v>15</v>
      </c>
      <c r="ED44">
        <v>0.09</v>
      </c>
      <c r="EE44">
        <v>0.04</v>
      </c>
      <c r="EF44">
        <v>-23.036779629629599</v>
      </c>
      <c r="EG44">
        <v>2.2698816634296799</v>
      </c>
      <c r="EH44">
        <v>0.30608961976158</v>
      </c>
      <c r="EI44">
        <v>0</v>
      </c>
      <c r="EJ44">
        <v>1078.9742222222201</v>
      </c>
      <c r="EK44">
        <v>-205.68237136163299</v>
      </c>
      <c r="EL44">
        <v>26.839824514154699</v>
      </c>
      <c r="EM44">
        <v>0</v>
      </c>
      <c r="EN44">
        <v>6.1484255555555496</v>
      </c>
      <c r="EO44">
        <v>0.53378637751111402</v>
      </c>
      <c r="EP44">
        <v>7.5544041818802504E-2</v>
      </c>
      <c r="EQ44">
        <v>0</v>
      </c>
      <c r="ER44">
        <v>0</v>
      </c>
      <c r="ES44">
        <v>3</v>
      </c>
      <c r="ET44" t="s">
        <v>311</v>
      </c>
      <c r="EU44">
        <v>1.88401</v>
      </c>
      <c r="EV44">
        <v>1.8809800000000001</v>
      </c>
      <c r="EW44">
        <v>1.88293</v>
      </c>
      <c r="EX44">
        <v>1.8812599999999999</v>
      </c>
      <c r="EY44">
        <v>1.8826499999999999</v>
      </c>
      <c r="EZ44">
        <v>1.88201</v>
      </c>
      <c r="FA44">
        <v>1.88392</v>
      </c>
      <c r="FB44">
        <v>1.8811199999999999</v>
      </c>
      <c r="FC44" t="s">
        <v>312</v>
      </c>
      <c r="FD44" t="s">
        <v>19</v>
      </c>
      <c r="FE44" t="s">
        <v>19</v>
      </c>
      <c r="FF44" t="s">
        <v>19</v>
      </c>
      <c r="FG44" t="s">
        <v>313</v>
      </c>
      <c r="FH44" t="s">
        <v>314</v>
      </c>
      <c r="FI44" t="s">
        <v>315</v>
      </c>
      <c r="FJ44" t="s">
        <v>315</v>
      </c>
      <c r="FK44" t="s">
        <v>315</v>
      </c>
      <c r="FL44" t="s">
        <v>315</v>
      </c>
      <c r="FM44">
        <v>0</v>
      </c>
      <c r="FN44">
        <v>100</v>
      </c>
      <c r="FO44">
        <v>100</v>
      </c>
      <c r="FP44">
        <v>-0.42599999999999999</v>
      </c>
      <c r="FQ44">
        <v>-0.14099999999999999</v>
      </c>
      <c r="FR44">
        <v>2</v>
      </c>
      <c r="FS44">
        <v>763.51</v>
      </c>
      <c r="FT44">
        <v>508.15899999999999</v>
      </c>
      <c r="FU44">
        <v>23.998100000000001</v>
      </c>
      <c r="FV44">
        <v>31.795999999999999</v>
      </c>
      <c r="FW44">
        <v>30.0001</v>
      </c>
      <c r="FX44">
        <v>31.6586</v>
      </c>
      <c r="FY44">
        <v>31.632400000000001</v>
      </c>
      <c r="FZ44">
        <v>25.296600000000002</v>
      </c>
      <c r="GA44">
        <v>55.193899999999999</v>
      </c>
      <c r="GB44">
        <v>0</v>
      </c>
      <c r="GC44">
        <v>24</v>
      </c>
      <c r="GD44">
        <v>400</v>
      </c>
      <c r="GE44">
        <v>15.298299999999999</v>
      </c>
      <c r="GF44">
        <v>100.60299999999999</v>
      </c>
      <c r="GG44">
        <v>99.938900000000004</v>
      </c>
    </row>
    <row r="45" spans="1:189" x14ac:dyDescent="0.2">
      <c r="A45">
        <v>28</v>
      </c>
      <c r="B45">
        <v>1626362399</v>
      </c>
      <c r="C45">
        <v>2098.7999999523199</v>
      </c>
      <c r="D45" t="s">
        <v>396</v>
      </c>
      <c r="E45" t="s">
        <v>397</v>
      </c>
      <c r="F45">
        <f t="shared" si="0"/>
        <v>5914</v>
      </c>
      <c r="G45">
        <f t="shared" si="1"/>
        <v>36.367585281697778</v>
      </c>
      <c r="H45">
        <f t="shared" si="2"/>
        <v>0</v>
      </c>
      <c r="I45" t="s">
        <v>302</v>
      </c>
      <c r="J45" t="s">
        <v>303</v>
      </c>
      <c r="K45" t="s">
        <v>304</v>
      </c>
      <c r="L45" t="s">
        <v>305</v>
      </c>
      <c r="M45" t="s">
        <v>19</v>
      </c>
      <c r="O45" t="s">
        <v>306</v>
      </c>
      <c r="U45">
        <v>1626362390.9935501</v>
      </c>
      <c r="V45">
        <f t="shared" si="3"/>
        <v>9.3884978680272881E-3</v>
      </c>
      <c r="W45">
        <f t="shared" si="4"/>
        <v>28.948785168965653</v>
      </c>
      <c r="X45">
        <f t="shared" si="5"/>
        <v>372.20854838709698</v>
      </c>
      <c r="Y45">
        <f t="shared" si="6"/>
        <v>286.99784256824165</v>
      </c>
      <c r="Z45">
        <f t="shared" si="7"/>
        <v>26.043808934058013</v>
      </c>
      <c r="AA45">
        <f t="shared" si="8"/>
        <v>33.77631075924095</v>
      </c>
      <c r="AB45">
        <f t="shared" si="9"/>
        <v>0.69476292066419343</v>
      </c>
      <c r="AC45">
        <f t="shared" si="10"/>
        <v>2.1124171968759948</v>
      </c>
      <c r="AD45">
        <f t="shared" si="11"/>
        <v>0.58858808859323464</v>
      </c>
      <c r="AE45">
        <f t="shared" si="12"/>
        <v>0.37604739638140927</v>
      </c>
      <c r="AF45">
        <f t="shared" si="13"/>
        <v>136.1912175837393</v>
      </c>
      <c r="AG45">
        <f t="shared" si="14"/>
        <v>24.429245568376253</v>
      </c>
      <c r="AH45">
        <f t="shared" si="15"/>
        <v>25.888719354838699</v>
      </c>
      <c r="AI45">
        <f t="shared" si="16"/>
        <v>3.352103268920902</v>
      </c>
      <c r="AJ45">
        <f t="shared" si="17"/>
        <v>55.547683659374812</v>
      </c>
      <c r="AK45">
        <f t="shared" si="18"/>
        <v>1.9468919533368061</v>
      </c>
      <c r="AL45">
        <f t="shared" si="19"/>
        <v>3.5049021400701164</v>
      </c>
      <c r="AM45">
        <f t="shared" si="20"/>
        <v>1.405211315584096</v>
      </c>
      <c r="AN45">
        <f t="shared" si="21"/>
        <v>-414.0327559800034</v>
      </c>
      <c r="AO45">
        <f t="shared" si="22"/>
        <v>85.959021081516653</v>
      </c>
      <c r="AP45">
        <f t="shared" si="23"/>
        <v>8.7175872021428322</v>
      </c>
      <c r="AQ45">
        <f t="shared" si="24"/>
        <v>-183.16493011260462</v>
      </c>
      <c r="AR45">
        <v>-3.7576916461589102E-2</v>
      </c>
      <c r="AS45">
        <v>4.2183380646817099E-2</v>
      </c>
      <c r="AT45">
        <v>3.2120859056122999</v>
      </c>
      <c r="AU45">
        <v>0</v>
      </c>
      <c r="AV45">
        <v>0</v>
      </c>
      <c r="AW45">
        <f t="shared" si="25"/>
        <v>1</v>
      </c>
      <c r="AX45">
        <f t="shared" si="26"/>
        <v>0</v>
      </c>
      <c r="AY45">
        <f t="shared" si="27"/>
        <v>47974.123234681138</v>
      </c>
      <c r="AZ45">
        <v>0</v>
      </c>
      <c r="BA45">
        <v>0</v>
      </c>
      <c r="BB45">
        <v>0</v>
      </c>
      <c r="BC45">
        <f t="shared" si="28"/>
        <v>0</v>
      </c>
      <c r="BD45" t="e">
        <f t="shared" si="29"/>
        <v>#DIV/0!</v>
      </c>
      <c r="BE45">
        <v>-1</v>
      </c>
      <c r="BF45" t="s">
        <v>398</v>
      </c>
      <c r="BG45">
        <v>1280.94692307692</v>
      </c>
      <c r="BH45">
        <v>2082.44</v>
      </c>
      <c r="BI45">
        <f t="shared" si="30"/>
        <v>0.38488171420212824</v>
      </c>
      <c r="BJ45">
        <v>0.5</v>
      </c>
      <c r="BK45">
        <f t="shared" si="31"/>
        <v>841.18570772464977</v>
      </c>
      <c r="BL45">
        <f t="shared" si="32"/>
        <v>28.948785168965653</v>
      </c>
      <c r="BM45">
        <f t="shared" si="33"/>
        <v>161.87849857569682</v>
      </c>
      <c r="BN45">
        <f t="shared" si="34"/>
        <v>1</v>
      </c>
      <c r="BO45">
        <f t="shared" si="35"/>
        <v>3.5603059935451216E-2</v>
      </c>
      <c r="BP45">
        <f t="shared" si="36"/>
        <v>-1</v>
      </c>
      <c r="BQ45" t="s">
        <v>308</v>
      </c>
      <c r="BR45">
        <v>0</v>
      </c>
      <c r="BS45">
        <f t="shared" si="37"/>
        <v>2082.44</v>
      </c>
      <c r="BT45">
        <f t="shared" si="38"/>
        <v>0.3848817142021283</v>
      </c>
      <c r="BU45" t="e">
        <f t="shared" si="39"/>
        <v>#DIV/0!</v>
      </c>
      <c r="BV45">
        <f t="shared" si="40"/>
        <v>0.3848817142021283</v>
      </c>
      <c r="BW45" t="e">
        <f t="shared" si="41"/>
        <v>#DIV/0!</v>
      </c>
      <c r="BX45" t="s">
        <v>308</v>
      </c>
      <c r="BY45" t="s">
        <v>308</v>
      </c>
      <c r="BZ45" t="s">
        <v>308</v>
      </c>
      <c r="CA45" t="s">
        <v>308</v>
      </c>
      <c r="CB45" t="s">
        <v>308</v>
      </c>
      <c r="CC45" t="s">
        <v>308</v>
      </c>
      <c r="CD45" t="s">
        <v>308</v>
      </c>
      <c r="CE45" t="s">
        <v>308</v>
      </c>
      <c r="CF45">
        <f t="shared" si="42"/>
        <v>999.99048387096798</v>
      </c>
      <c r="CG45">
        <f t="shared" si="43"/>
        <v>841.18570772464977</v>
      </c>
      <c r="CH45">
        <f t="shared" si="44"/>
        <v>0.84119371263256015</v>
      </c>
      <c r="CI45">
        <f t="shared" si="45"/>
        <v>0.16190386538084117</v>
      </c>
      <c r="CJ45">
        <v>6</v>
      </c>
      <c r="CK45">
        <v>0.5</v>
      </c>
      <c r="CL45" t="s">
        <v>309</v>
      </c>
      <c r="CM45">
        <v>1626362390.9935501</v>
      </c>
      <c r="CN45">
        <v>372.20854838709698</v>
      </c>
      <c r="CO45">
        <v>400.01706451612898</v>
      </c>
      <c r="CP45">
        <v>21.454380645161301</v>
      </c>
      <c r="CQ45">
        <v>13.579745161290299</v>
      </c>
      <c r="CR45">
        <v>699.99990322580697</v>
      </c>
      <c r="CS45">
        <v>90.645596774193507</v>
      </c>
      <c r="CT45">
        <v>0.10006424193548399</v>
      </c>
      <c r="CU45">
        <v>26.643509677419399</v>
      </c>
      <c r="CV45">
        <v>25.888719354838699</v>
      </c>
      <c r="CW45">
        <v>999.9</v>
      </c>
      <c r="CX45">
        <v>9997.0174193548391</v>
      </c>
      <c r="CY45">
        <v>0</v>
      </c>
      <c r="CZ45">
        <v>0.21912699999999999</v>
      </c>
      <c r="DA45">
        <v>999.99048387096798</v>
      </c>
      <c r="DB45">
        <v>0.96000700000000005</v>
      </c>
      <c r="DC45">
        <v>3.9992699999999999E-2</v>
      </c>
      <c r="DD45">
        <v>0</v>
      </c>
      <c r="DE45">
        <v>1283.8458064516101</v>
      </c>
      <c r="DF45">
        <v>4.9997400000000001</v>
      </c>
      <c r="DG45">
        <v>16556.6967741935</v>
      </c>
      <c r="DH45">
        <v>9011.5677419354906</v>
      </c>
      <c r="DI45">
        <v>43.561999999999998</v>
      </c>
      <c r="DJ45">
        <v>45.715451612903202</v>
      </c>
      <c r="DK45">
        <v>45.061999999999998</v>
      </c>
      <c r="DL45">
        <v>45.552</v>
      </c>
      <c r="DM45">
        <v>45.811999999999998</v>
      </c>
      <c r="DN45">
        <v>955.199677419355</v>
      </c>
      <c r="DO45">
        <v>39.79</v>
      </c>
      <c r="DP45">
        <v>0</v>
      </c>
      <c r="DQ45">
        <v>77.300000190734906</v>
      </c>
      <c r="DR45">
        <v>1280.94692307692</v>
      </c>
      <c r="DS45">
        <v>-233.891282056893</v>
      </c>
      <c r="DT45">
        <v>-2750.9435896669002</v>
      </c>
      <c r="DU45">
        <v>16522.75</v>
      </c>
      <c r="DV45">
        <v>15</v>
      </c>
      <c r="DW45">
        <v>1626362358.4000001</v>
      </c>
      <c r="DX45" t="s">
        <v>395</v>
      </c>
      <c r="DY45">
        <v>5</v>
      </c>
      <c r="DZ45">
        <v>-0.42599999999999999</v>
      </c>
      <c r="EA45">
        <v>-0.14099999999999999</v>
      </c>
      <c r="EB45">
        <v>400</v>
      </c>
      <c r="EC45">
        <v>15</v>
      </c>
      <c r="ED45">
        <v>0.09</v>
      </c>
      <c r="EE45">
        <v>0.04</v>
      </c>
      <c r="EF45">
        <v>-27.560242592592601</v>
      </c>
      <c r="EG45">
        <v>-2.4766313821431001</v>
      </c>
      <c r="EH45">
        <v>0.351940791843811</v>
      </c>
      <c r="EI45">
        <v>0</v>
      </c>
      <c r="EJ45">
        <v>1311.85711111111</v>
      </c>
      <c r="EK45">
        <v>-274.69934947843802</v>
      </c>
      <c r="EL45">
        <v>35.977511347582599</v>
      </c>
      <c r="EM45">
        <v>0</v>
      </c>
      <c r="EN45">
        <v>7.8899225925925904</v>
      </c>
      <c r="EO45">
        <v>-0.113008759988178</v>
      </c>
      <c r="EP45">
        <v>4.1671136479590802E-2</v>
      </c>
      <c r="EQ45">
        <v>0</v>
      </c>
      <c r="ER45">
        <v>0</v>
      </c>
      <c r="ES45">
        <v>3</v>
      </c>
      <c r="ET45" t="s">
        <v>311</v>
      </c>
      <c r="EU45">
        <v>1.88401</v>
      </c>
      <c r="EV45">
        <v>1.88096</v>
      </c>
      <c r="EW45">
        <v>1.88293</v>
      </c>
      <c r="EX45">
        <v>1.8812599999999999</v>
      </c>
      <c r="EY45">
        <v>1.88263</v>
      </c>
      <c r="EZ45">
        <v>1.88202</v>
      </c>
      <c r="FA45">
        <v>1.88392</v>
      </c>
      <c r="FB45">
        <v>1.8811</v>
      </c>
      <c r="FC45" t="s">
        <v>312</v>
      </c>
      <c r="FD45" t="s">
        <v>19</v>
      </c>
      <c r="FE45" t="s">
        <v>19</v>
      </c>
      <c r="FF45" t="s">
        <v>19</v>
      </c>
      <c r="FG45" t="s">
        <v>313</v>
      </c>
      <c r="FH45" t="s">
        <v>314</v>
      </c>
      <c r="FI45" t="s">
        <v>315</v>
      </c>
      <c r="FJ45" t="s">
        <v>315</v>
      </c>
      <c r="FK45" t="s">
        <v>315</v>
      </c>
      <c r="FL45" t="s">
        <v>315</v>
      </c>
      <c r="FM45">
        <v>0</v>
      </c>
      <c r="FN45">
        <v>100</v>
      </c>
      <c r="FO45">
        <v>100</v>
      </c>
      <c r="FP45">
        <v>-0.42599999999999999</v>
      </c>
      <c r="FQ45">
        <v>-0.14099999999999999</v>
      </c>
      <c r="FR45">
        <v>2</v>
      </c>
      <c r="FS45">
        <v>749.125</v>
      </c>
      <c r="FT45">
        <v>506.09399999999999</v>
      </c>
      <c r="FU45">
        <v>23.999500000000001</v>
      </c>
      <c r="FV45">
        <v>31.818100000000001</v>
      </c>
      <c r="FW45">
        <v>30</v>
      </c>
      <c r="FX45">
        <v>31.691199999999998</v>
      </c>
      <c r="FY45">
        <v>31.6601</v>
      </c>
      <c r="FZ45">
        <v>25.2651</v>
      </c>
      <c r="GA45">
        <v>60.108199999999997</v>
      </c>
      <c r="GB45">
        <v>0</v>
      </c>
      <c r="GC45">
        <v>24</v>
      </c>
      <c r="GD45">
        <v>400</v>
      </c>
      <c r="GE45">
        <v>13.6145</v>
      </c>
      <c r="GF45">
        <v>100.595</v>
      </c>
      <c r="GG45">
        <v>99.935500000000005</v>
      </c>
    </row>
    <row r="46" spans="1:189" x14ac:dyDescent="0.2">
      <c r="A46">
        <v>29</v>
      </c>
      <c r="B46">
        <v>1626362459.5</v>
      </c>
      <c r="C46">
        <v>2159.2999999523199</v>
      </c>
      <c r="D46" t="s">
        <v>399</v>
      </c>
      <c r="E46" t="s">
        <v>400</v>
      </c>
      <c r="F46">
        <f t="shared" si="0"/>
        <v>5914</v>
      </c>
      <c r="G46">
        <f t="shared" si="1"/>
        <v>36.357624581402</v>
      </c>
      <c r="H46">
        <f t="shared" si="2"/>
        <v>0</v>
      </c>
      <c r="I46" t="s">
        <v>302</v>
      </c>
      <c r="J46" t="s">
        <v>303</v>
      </c>
      <c r="K46" t="s">
        <v>304</v>
      </c>
      <c r="L46" t="s">
        <v>305</v>
      </c>
      <c r="M46" t="s">
        <v>19</v>
      </c>
      <c r="O46" t="s">
        <v>306</v>
      </c>
      <c r="U46">
        <v>1626362451.5</v>
      </c>
      <c r="V46">
        <f t="shared" si="3"/>
        <v>1.0252617288084359E-2</v>
      </c>
      <c r="W46">
        <f t="shared" si="4"/>
        <v>31.290155733677221</v>
      </c>
      <c r="X46">
        <f t="shared" si="5"/>
        <v>369.98135483870999</v>
      </c>
      <c r="Y46">
        <f t="shared" si="6"/>
        <v>290.98398457992016</v>
      </c>
      <c r="Z46">
        <f t="shared" si="7"/>
        <v>26.404396231499337</v>
      </c>
      <c r="AA46">
        <f t="shared" si="8"/>
        <v>33.572755921709891</v>
      </c>
      <c r="AB46">
        <f t="shared" si="9"/>
        <v>0.83229796792424371</v>
      </c>
      <c r="AC46">
        <f t="shared" si="10"/>
        <v>2.1124116313108114</v>
      </c>
      <c r="AD46">
        <f t="shared" si="11"/>
        <v>0.6846644158626316</v>
      </c>
      <c r="AE46">
        <f t="shared" si="12"/>
        <v>0.43898256300110983</v>
      </c>
      <c r="AF46">
        <f t="shared" si="13"/>
        <v>136.19023861416127</v>
      </c>
      <c r="AG46">
        <f t="shared" si="14"/>
        <v>24.195148521367422</v>
      </c>
      <c r="AH46">
        <f t="shared" si="15"/>
        <v>25.531748387096801</v>
      </c>
      <c r="AI46">
        <f t="shared" si="16"/>
        <v>3.281888126041832</v>
      </c>
      <c r="AJ46">
        <f t="shared" si="17"/>
        <v>55.759578560592161</v>
      </c>
      <c r="AK46">
        <f t="shared" si="18"/>
        <v>1.9623263662208987</v>
      </c>
      <c r="AL46">
        <f t="shared" si="19"/>
        <v>3.5192632671864637</v>
      </c>
      <c r="AM46">
        <f t="shared" si="20"/>
        <v>1.3195617598209333</v>
      </c>
      <c r="AN46">
        <f t="shared" si="21"/>
        <v>-452.14042240452022</v>
      </c>
      <c r="AO46">
        <f t="shared" si="22"/>
        <v>134.52201437049027</v>
      </c>
      <c r="AP46">
        <f t="shared" si="23"/>
        <v>13.623049453680407</v>
      </c>
      <c r="AQ46">
        <f t="shared" si="24"/>
        <v>-167.8051199661883</v>
      </c>
      <c r="AR46">
        <v>-3.7576774283616797E-2</v>
      </c>
      <c r="AS46">
        <v>4.2183221039587701E-2</v>
      </c>
      <c r="AT46">
        <v>3.21207617928349</v>
      </c>
      <c r="AU46">
        <v>0</v>
      </c>
      <c r="AV46">
        <v>0</v>
      </c>
      <c r="AW46">
        <f t="shared" si="25"/>
        <v>1</v>
      </c>
      <c r="AX46">
        <f t="shared" si="26"/>
        <v>0</v>
      </c>
      <c r="AY46">
        <f t="shared" si="27"/>
        <v>47962.748999473108</v>
      </c>
      <c r="AZ46">
        <v>0</v>
      </c>
      <c r="BA46">
        <v>0</v>
      </c>
      <c r="BB46">
        <v>0</v>
      </c>
      <c r="BC46">
        <f t="shared" si="28"/>
        <v>0</v>
      </c>
      <c r="BD46" t="e">
        <f t="shared" si="29"/>
        <v>#DIV/0!</v>
      </c>
      <c r="BE46">
        <v>-1</v>
      </c>
      <c r="BF46" t="s">
        <v>401</v>
      </c>
      <c r="BG46">
        <v>1274.7546153846199</v>
      </c>
      <c r="BH46">
        <v>2131.17</v>
      </c>
      <c r="BI46">
        <f t="shared" si="30"/>
        <v>0.40185221480003008</v>
      </c>
      <c r="BJ46">
        <v>0.5</v>
      </c>
      <c r="BK46">
        <f t="shared" si="31"/>
        <v>841.1791141288943</v>
      </c>
      <c r="BL46">
        <f t="shared" si="32"/>
        <v>31.290155733677221</v>
      </c>
      <c r="BM46">
        <f t="shared" si="33"/>
        <v>169.01484502811172</v>
      </c>
      <c r="BN46">
        <f t="shared" si="34"/>
        <v>1</v>
      </c>
      <c r="BO46">
        <f t="shared" si="35"/>
        <v>3.8386777787648908E-2</v>
      </c>
      <c r="BP46">
        <f t="shared" si="36"/>
        <v>-1</v>
      </c>
      <c r="BQ46" t="s">
        <v>308</v>
      </c>
      <c r="BR46">
        <v>0</v>
      </c>
      <c r="BS46">
        <f t="shared" si="37"/>
        <v>2131.17</v>
      </c>
      <c r="BT46">
        <f t="shared" si="38"/>
        <v>0.40185221480003008</v>
      </c>
      <c r="BU46" t="e">
        <f t="shared" si="39"/>
        <v>#DIV/0!</v>
      </c>
      <c r="BV46">
        <f t="shared" si="40"/>
        <v>0.40185221480003008</v>
      </c>
      <c r="BW46" t="e">
        <f t="shared" si="41"/>
        <v>#DIV/0!</v>
      </c>
      <c r="BX46" t="s">
        <v>308</v>
      </c>
      <c r="BY46" t="s">
        <v>308</v>
      </c>
      <c r="BZ46" t="s">
        <v>308</v>
      </c>
      <c r="CA46" t="s">
        <v>308</v>
      </c>
      <c r="CB46" t="s">
        <v>308</v>
      </c>
      <c r="CC46" t="s">
        <v>308</v>
      </c>
      <c r="CD46" t="s">
        <v>308</v>
      </c>
      <c r="CE46" t="s">
        <v>308</v>
      </c>
      <c r="CF46">
        <f t="shared" si="42"/>
        <v>999.98258064516097</v>
      </c>
      <c r="CG46">
        <f t="shared" si="43"/>
        <v>841.1791141288943</v>
      </c>
      <c r="CH46">
        <f t="shared" si="44"/>
        <v>0.84119376718161321</v>
      </c>
      <c r="CI46">
        <f t="shared" si="45"/>
        <v>0.16190397066051354</v>
      </c>
      <c r="CJ46">
        <v>6</v>
      </c>
      <c r="CK46">
        <v>0.5</v>
      </c>
      <c r="CL46" t="s">
        <v>309</v>
      </c>
      <c r="CM46">
        <v>1626362451.5</v>
      </c>
      <c r="CN46">
        <v>369.98135483870999</v>
      </c>
      <c r="CO46">
        <v>400.05280645161298</v>
      </c>
      <c r="CP46">
        <v>21.625396774193501</v>
      </c>
      <c r="CQ46">
        <v>13.0275</v>
      </c>
      <c r="CR46">
        <v>700.001451612903</v>
      </c>
      <c r="CS46">
        <v>90.641764516129001</v>
      </c>
      <c r="CT46">
        <v>9.9986338709677394E-2</v>
      </c>
      <c r="CU46">
        <v>26.712964516128999</v>
      </c>
      <c r="CV46">
        <v>25.531748387096801</v>
      </c>
      <c r="CW46">
        <v>999.9</v>
      </c>
      <c r="CX46">
        <v>9997.4022580645196</v>
      </c>
      <c r="CY46">
        <v>0</v>
      </c>
      <c r="CZ46">
        <v>0.22014312903225799</v>
      </c>
      <c r="DA46">
        <v>999.98258064516097</v>
      </c>
      <c r="DB46">
        <v>0.96001016129032202</v>
      </c>
      <c r="DC46">
        <v>3.99898225806452E-2</v>
      </c>
      <c r="DD46">
        <v>0</v>
      </c>
      <c r="DE46">
        <v>1277.21580645161</v>
      </c>
      <c r="DF46">
        <v>4.9997400000000001</v>
      </c>
      <c r="DG46">
        <v>16936.1483870968</v>
      </c>
      <c r="DH46">
        <v>9011.5003225806395</v>
      </c>
      <c r="DI46">
        <v>43.561999999999998</v>
      </c>
      <c r="DJ46">
        <v>45.625</v>
      </c>
      <c r="DK46">
        <v>45.0945161290323</v>
      </c>
      <c r="DL46">
        <v>45.503999999999998</v>
      </c>
      <c r="DM46">
        <v>45.75</v>
      </c>
      <c r="DN46">
        <v>955.19290322580696</v>
      </c>
      <c r="DO46">
        <v>39.791612903225797</v>
      </c>
      <c r="DP46">
        <v>0</v>
      </c>
      <c r="DQ46">
        <v>60.100000143051098</v>
      </c>
      <c r="DR46">
        <v>1274.7546153846199</v>
      </c>
      <c r="DS46">
        <v>-216.63863251036</v>
      </c>
      <c r="DT46">
        <v>-1995.22735086802</v>
      </c>
      <c r="DU46">
        <v>16915.099999999999</v>
      </c>
      <c r="DV46">
        <v>15</v>
      </c>
      <c r="DW46">
        <v>1626362358.4000001</v>
      </c>
      <c r="DX46" t="s">
        <v>395</v>
      </c>
      <c r="DY46">
        <v>5</v>
      </c>
      <c r="DZ46">
        <v>-0.42599999999999999</v>
      </c>
      <c r="EA46">
        <v>-0.14099999999999999</v>
      </c>
      <c r="EB46">
        <v>400</v>
      </c>
      <c r="EC46">
        <v>15</v>
      </c>
      <c r="ED46">
        <v>0.09</v>
      </c>
      <c r="EE46">
        <v>0.04</v>
      </c>
      <c r="EF46">
        <v>-29.235590740740701</v>
      </c>
      <c r="EG46">
        <v>-8.6815025728986992</v>
      </c>
      <c r="EH46">
        <v>1.37699103513429</v>
      </c>
      <c r="EI46">
        <v>0</v>
      </c>
      <c r="EJ46">
        <v>1305.7208888888899</v>
      </c>
      <c r="EK46">
        <v>-319.97104598835602</v>
      </c>
      <c r="EL46">
        <v>45.0889491670371</v>
      </c>
      <c r="EM46">
        <v>0</v>
      </c>
      <c r="EN46">
        <v>8.5794516666666691</v>
      </c>
      <c r="EO46">
        <v>0.14822472269869</v>
      </c>
      <c r="EP46">
        <v>4.9243375555612701E-2</v>
      </c>
      <c r="EQ46">
        <v>0</v>
      </c>
      <c r="ER46">
        <v>0</v>
      </c>
      <c r="ES46">
        <v>3</v>
      </c>
      <c r="ET46" t="s">
        <v>311</v>
      </c>
      <c r="EU46">
        <v>1.8839999999999999</v>
      </c>
      <c r="EV46">
        <v>1.88097</v>
      </c>
      <c r="EW46">
        <v>1.88293</v>
      </c>
      <c r="EX46">
        <v>1.8812599999999999</v>
      </c>
      <c r="EY46">
        <v>1.88263</v>
      </c>
      <c r="EZ46">
        <v>1.88202</v>
      </c>
      <c r="FA46">
        <v>1.88392</v>
      </c>
      <c r="FB46">
        <v>1.8811100000000001</v>
      </c>
      <c r="FC46" t="s">
        <v>312</v>
      </c>
      <c r="FD46" t="s">
        <v>19</v>
      </c>
      <c r="FE46" t="s">
        <v>19</v>
      </c>
      <c r="FF46" t="s">
        <v>19</v>
      </c>
      <c r="FG46" t="s">
        <v>313</v>
      </c>
      <c r="FH46" t="s">
        <v>314</v>
      </c>
      <c r="FI46" t="s">
        <v>315</v>
      </c>
      <c r="FJ46" t="s">
        <v>315</v>
      </c>
      <c r="FK46" t="s">
        <v>315</v>
      </c>
      <c r="FL46" t="s">
        <v>315</v>
      </c>
      <c r="FM46">
        <v>0</v>
      </c>
      <c r="FN46">
        <v>100</v>
      </c>
      <c r="FO46">
        <v>100</v>
      </c>
      <c r="FP46">
        <v>-0.42599999999999999</v>
      </c>
      <c r="FQ46">
        <v>-0.14099999999999999</v>
      </c>
      <c r="FR46">
        <v>2</v>
      </c>
      <c r="FS46">
        <v>768.96299999999997</v>
      </c>
      <c r="FT46">
        <v>504.96300000000002</v>
      </c>
      <c r="FU46">
        <v>23.998899999999999</v>
      </c>
      <c r="FV46">
        <v>31.816099999999999</v>
      </c>
      <c r="FW46">
        <v>29.9999</v>
      </c>
      <c r="FX46">
        <v>31.6967</v>
      </c>
      <c r="FY46">
        <v>31.668399999999998</v>
      </c>
      <c r="FZ46">
        <v>25.257999999999999</v>
      </c>
      <c r="GA46">
        <v>61.616900000000001</v>
      </c>
      <c r="GB46">
        <v>0</v>
      </c>
      <c r="GC46">
        <v>24</v>
      </c>
      <c r="GD46">
        <v>400</v>
      </c>
      <c r="GE46">
        <v>12.813599999999999</v>
      </c>
      <c r="GF46">
        <v>100.605</v>
      </c>
      <c r="GG46">
        <v>99.937299999999993</v>
      </c>
    </row>
    <row r="47" spans="1:189" x14ac:dyDescent="0.2">
      <c r="A47">
        <v>30</v>
      </c>
      <c r="B47">
        <v>1626362533.5</v>
      </c>
      <c r="C47">
        <v>2233.2999999523199</v>
      </c>
      <c r="D47" t="s">
        <v>402</v>
      </c>
      <c r="E47" t="s">
        <v>403</v>
      </c>
      <c r="F47">
        <f t="shared" si="0"/>
        <v>5914</v>
      </c>
      <c r="G47">
        <f t="shared" si="1"/>
        <v>36.352359399450734</v>
      </c>
      <c r="H47">
        <f t="shared" si="2"/>
        <v>0</v>
      </c>
      <c r="I47" t="s">
        <v>302</v>
      </c>
      <c r="J47" t="s">
        <v>303</v>
      </c>
      <c r="K47" t="s">
        <v>304</v>
      </c>
      <c r="L47" t="s">
        <v>305</v>
      </c>
      <c r="M47" t="s">
        <v>19</v>
      </c>
      <c r="O47" t="s">
        <v>306</v>
      </c>
      <c r="U47">
        <v>1626362525.5</v>
      </c>
      <c r="V47">
        <f t="shared" si="3"/>
        <v>1.1994132469864369E-2</v>
      </c>
      <c r="W47">
        <f t="shared" si="4"/>
        <v>33.454570703914996</v>
      </c>
      <c r="X47">
        <f t="shared" si="5"/>
        <v>367.63151612903198</v>
      </c>
      <c r="Y47">
        <f t="shared" si="6"/>
        <v>299.55935239374287</v>
      </c>
      <c r="Z47">
        <f t="shared" si="7"/>
        <v>27.180313358299692</v>
      </c>
      <c r="AA47">
        <f t="shared" si="8"/>
        <v>33.356794668323012</v>
      </c>
      <c r="AB47">
        <f t="shared" si="9"/>
        <v>1.0935988875092029</v>
      </c>
      <c r="AC47">
        <f t="shared" si="10"/>
        <v>2.1126029011272403</v>
      </c>
      <c r="AD47">
        <f t="shared" si="11"/>
        <v>0.85290351791034114</v>
      </c>
      <c r="AE47">
        <f t="shared" si="12"/>
        <v>0.55023605066296266</v>
      </c>
      <c r="AF47">
        <f t="shared" si="13"/>
        <v>136.19280418867137</v>
      </c>
      <c r="AG47">
        <f t="shared" si="14"/>
        <v>23.602068265359847</v>
      </c>
      <c r="AH47">
        <f t="shared" si="15"/>
        <v>25.322641935483901</v>
      </c>
      <c r="AI47">
        <f t="shared" si="16"/>
        <v>3.2413571572034829</v>
      </c>
      <c r="AJ47">
        <f t="shared" si="17"/>
        <v>56.831899566206943</v>
      </c>
      <c r="AK47">
        <f t="shared" si="18"/>
        <v>2.0022567191571112</v>
      </c>
      <c r="AL47">
        <f t="shared" si="19"/>
        <v>3.5231212302248673</v>
      </c>
      <c r="AM47">
        <f t="shared" si="20"/>
        <v>1.2391004380463717</v>
      </c>
      <c r="AN47">
        <f t="shared" si="21"/>
        <v>-528.94124192101867</v>
      </c>
      <c r="AO47">
        <f t="shared" si="22"/>
        <v>160.47057783655654</v>
      </c>
      <c r="AP47">
        <f t="shared" si="23"/>
        <v>16.233899725099672</v>
      </c>
      <c r="AQ47">
        <f t="shared" si="24"/>
        <v>-216.04396017069112</v>
      </c>
      <c r="AR47">
        <v>-3.75816606280465E-2</v>
      </c>
      <c r="AS47">
        <v>4.2188706389277401E-2</v>
      </c>
      <c r="AT47">
        <v>3.2124104454012499</v>
      </c>
      <c r="AU47">
        <v>0</v>
      </c>
      <c r="AV47">
        <v>0</v>
      </c>
      <c r="AW47">
        <f t="shared" si="25"/>
        <v>1</v>
      </c>
      <c r="AX47">
        <f t="shared" si="26"/>
        <v>0</v>
      </c>
      <c r="AY47">
        <f t="shared" si="27"/>
        <v>47965.589809799436</v>
      </c>
      <c r="AZ47">
        <v>0</v>
      </c>
      <c r="BA47">
        <v>0</v>
      </c>
      <c r="BB47">
        <v>0</v>
      </c>
      <c r="BC47">
        <f t="shared" si="28"/>
        <v>0</v>
      </c>
      <c r="BD47" t="e">
        <f t="shared" si="29"/>
        <v>#DIV/0!</v>
      </c>
      <c r="BE47">
        <v>-1</v>
      </c>
      <c r="BF47" t="s">
        <v>404</v>
      </c>
      <c r="BG47">
        <v>1148.155</v>
      </c>
      <c r="BH47">
        <v>2073</v>
      </c>
      <c r="BI47">
        <f t="shared" si="30"/>
        <v>0.4461384466956102</v>
      </c>
      <c r="BJ47">
        <v>0.5</v>
      </c>
      <c r="BK47">
        <f t="shared" si="31"/>
        <v>841.19417148022251</v>
      </c>
      <c r="BL47">
        <f t="shared" si="32"/>
        <v>33.454570703914996</v>
      </c>
      <c r="BM47">
        <f t="shared" si="33"/>
        <v>187.64453051679362</v>
      </c>
      <c r="BN47">
        <f t="shared" si="34"/>
        <v>1</v>
      </c>
      <c r="BO47">
        <f t="shared" si="35"/>
        <v>4.0959117255040402E-2</v>
      </c>
      <c r="BP47">
        <f t="shared" si="36"/>
        <v>-1</v>
      </c>
      <c r="BQ47" t="s">
        <v>308</v>
      </c>
      <c r="BR47">
        <v>0</v>
      </c>
      <c r="BS47">
        <f t="shared" si="37"/>
        <v>2073</v>
      </c>
      <c r="BT47">
        <f t="shared" si="38"/>
        <v>0.44613844669561026</v>
      </c>
      <c r="BU47" t="e">
        <f t="shared" si="39"/>
        <v>#DIV/0!</v>
      </c>
      <c r="BV47">
        <f t="shared" si="40"/>
        <v>0.44613844669561026</v>
      </c>
      <c r="BW47" t="e">
        <f t="shared" si="41"/>
        <v>#DIV/0!</v>
      </c>
      <c r="BX47" t="s">
        <v>308</v>
      </c>
      <c r="BY47" t="s">
        <v>308</v>
      </c>
      <c r="BZ47" t="s">
        <v>308</v>
      </c>
      <c r="CA47" t="s">
        <v>308</v>
      </c>
      <c r="CB47" t="s">
        <v>308</v>
      </c>
      <c r="CC47" t="s">
        <v>308</v>
      </c>
      <c r="CD47" t="s">
        <v>308</v>
      </c>
      <c r="CE47" t="s">
        <v>308</v>
      </c>
      <c r="CF47">
        <f t="shared" si="42"/>
        <v>1000.0003870967701</v>
      </c>
      <c r="CG47">
        <f t="shared" si="43"/>
        <v>841.19417148022251</v>
      </c>
      <c r="CH47">
        <f t="shared" si="44"/>
        <v>0.84119384585680179</v>
      </c>
      <c r="CI47">
        <f t="shared" si="45"/>
        <v>0.16190412250362748</v>
      </c>
      <c r="CJ47">
        <v>6</v>
      </c>
      <c r="CK47">
        <v>0.5</v>
      </c>
      <c r="CL47" t="s">
        <v>309</v>
      </c>
      <c r="CM47">
        <v>1626362525.5</v>
      </c>
      <c r="CN47">
        <v>367.63151612903198</v>
      </c>
      <c r="CO47">
        <v>400.08712903225802</v>
      </c>
      <c r="CP47">
        <v>22.0672483870968</v>
      </c>
      <c r="CQ47">
        <v>12.0131935483871</v>
      </c>
      <c r="CR47">
        <v>699.98354838709702</v>
      </c>
      <c r="CS47">
        <v>90.634264516129093</v>
      </c>
      <c r="CT47">
        <v>0.10005287741935499</v>
      </c>
      <c r="CU47">
        <v>26.731580645161301</v>
      </c>
      <c r="CV47">
        <v>25.322641935483901</v>
      </c>
      <c r="CW47">
        <v>999.9</v>
      </c>
      <c r="CX47">
        <v>9999.5296774193503</v>
      </c>
      <c r="CY47">
        <v>0</v>
      </c>
      <c r="CZ47">
        <v>0.21912699999999999</v>
      </c>
      <c r="DA47">
        <v>1000.0003870967701</v>
      </c>
      <c r="DB47">
        <v>0.96000416129032295</v>
      </c>
      <c r="DC47">
        <v>3.9996058064516102E-2</v>
      </c>
      <c r="DD47">
        <v>0</v>
      </c>
      <c r="DE47">
        <v>1148.6290322580601</v>
      </c>
      <c r="DF47">
        <v>4.9997400000000001</v>
      </c>
      <c r="DG47">
        <v>16036.487096774201</v>
      </c>
      <c r="DH47">
        <v>9011.6393548387096</v>
      </c>
      <c r="DI47">
        <v>43.542000000000002</v>
      </c>
      <c r="DJ47">
        <v>45.558</v>
      </c>
      <c r="DK47">
        <v>45</v>
      </c>
      <c r="DL47">
        <v>45.625</v>
      </c>
      <c r="DM47">
        <v>45.725612903225802</v>
      </c>
      <c r="DN47">
        <v>955.20483870967701</v>
      </c>
      <c r="DO47">
        <v>39.7948387096774</v>
      </c>
      <c r="DP47">
        <v>0</v>
      </c>
      <c r="DQ47">
        <v>73.299999952316298</v>
      </c>
      <c r="DR47">
        <v>1148.155</v>
      </c>
      <c r="DS47">
        <v>-72.612307600929896</v>
      </c>
      <c r="DT47">
        <v>-347.917950567974</v>
      </c>
      <c r="DU47">
        <v>16035.7153846154</v>
      </c>
      <c r="DV47">
        <v>15</v>
      </c>
      <c r="DW47">
        <v>1626362358.4000001</v>
      </c>
      <c r="DX47" t="s">
        <v>395</v>
      </c>
      <c r="DY47">
        <v>5</v>
      </c>
      <c r="DZ47">
        <v>-0.42599999999999999</v>
      </c>
      <c r="EA47">
        <v>-0.14099999999999999</v>
      </c>
      <c r="EB47">
        <v>400</v>
      </c>
      <c r="EC47">
        <v>15</v>
      </c>
      <c r="ED47">
        <v>0.09</v>
      </c>
      <c r="EE47">
        <v>0.04</v>
      </c>
      <c r="EF47">
        <v>-30.072694444444402</v>
      </c>
      <c r="EG47">
        <v>-24.235395311604901</v>
      </c>
      <c r="EH47">
        <v>3.8713505746232499</v>
      </c>
      <c r="EI47">
        <v>0</v>
      </c>
      <c r="EJ47">
        <v>1161.0519999999999</v>
      </c>
      <c r="EK47">
        <v>-119.06170798898199</v>
      </c>
      <c r="EL47">
        <v>15.761788900163999</v>
      </c>
      <c r="EM47">
        <v>0</v>
      </c>
      <c r="EN47">
        <v>10.0581024074074</v>
      </c>
      <c r="EO47">
        <v>4.5803682104115902E-2</v>
      </c>
      <c r="EP47">
        <v>0.12402869294576201</v>
      </c>
      <c r="EQ47">
        <v>1</v>
      </c>
      <c r="ER47">
        <v>1</v>
      </c>
      <c r="ES47">
        <v>3</v>
      </c>
      <c r="ET47" t="s">
        <v>319</v>
      </c>
      <c r="EU47">
        <v>1.8839999999999999</v>
      </c>
      <c r="EV47">
        <v>1.881</v>
      </c>
      <c r="EW47">
        <v>1.88293</v>
      </c>
      <c r="EX47">
        <v>1.8812599999999999</v>
      </c>
      <c r="EY47">
        <v>1.88263</v>
      </c>
      <c r="EZ47">
        <v>1.88201</v>
      </c>
      <c r="FA47">
        <v>1.8839300000000001</v>
      </c>
      <c r="FB47">
        <v>1.8811</v>
      </c>
      <c r="FC47" t="s">
        <v>312</v>
      </c>
      <c r="FD47" t="s">
        <v>19</v>
      </c>
      <c r="FE47" t="s">
        <v>19</v>
      </c>
      <c r="FF47" t="s">
        <v>19</v>
      </c>
      <c r="FG47" t="s">
        <v>313</v>
      </c>
      <c r="FH47" t="s">
        <v>314</v>
      </c>
      <c r="FI47" t="s">
        <v>315</v>
      </c>
      <c r="FJ47" t="s">
        <v>315</v>
      </c>
      <c r="FK47" t="s">
        <v>315</v>
      </c>
      <c r="FL47" t="s">
        <v>315</v>
      </c>
      <c r="FM47">
        <v>0</v>
      </c>
      <c r="FN47">
        <v>100</v>
      </c>
      <c r="FO47">
        <v>100</v>
      </c>
      <c r="FP47">
        <v>-0.42599999999999999</v>
      </c>
      <c r="FQ47">
        <v>-0.14099999999999999</v>
      </c>
      <c r="FR47">
        <v>2</v>
      </c>
      <c r="FS47">
        <v>761.375</v>
      </c>
      <c r="FT47">
        <v>503.815</v>
      </c>
      <c r="FU47">
        <v>24.000800000000002</v>
      </c>
      <c r="FV47">
        <v>31.799299999999999</v>
      </c>
      <c r="FW47">
        <v>30</v>
      </c>
      <c r="FX47">
        <v>31.6967</v>
      </c>
      <c r="FY47">
        <v>31.668500000000002</v>
      </c>
      <c r="FZ47">
        <v>25.240400000000001</v>
      </c>
      <c r="GA47">
        <v>64.625100000000003</v>
      </c>
      <c r="GB47">
        <v>0</v>
      </c>
      <c r="GC47">
        <v>24</v>
      </c>
      <c r="GD47">
        <v>400</v>
      </c>
      <c r="GE47">
        <v>11.4504</v>
      </c>
      <c r="GF47">
        <v>100.60899999999999</v>
      </c>
      <c r="GG47">
        <v>99.942599999999999</v>
      </c>
    </row>
    <row r="48" spans="1:189" x14ac:dyDescent="0.2">
      <c r="A48">
        <v>31</v>
      </c>
      <c r="B48">
        <v>1626362576.5</v>
      </c>
      <c r="C48">
        <v>2276.2999999523199</v>
      </c>
      <c r="D48" t="s">
        <v>405</v>
      </c>
      <c r="E48" t="s">
        <v>406</v>
      </c>
      <c r="F48">
        <f t="shared" si="0"/>
        <v>5914</v>
      </c>
      <c r="G48">
        <f t="shared" si="1"/>
        <v>36.342564113822228</v>
      </c>
      <c r="H48">
        <f t="shared" si="2"/>
        <v>0</v>
      </c>
      <c r="I48" t="s">
        <v>302</v>
      </c>
      <c r="J48" t="s">
        <v>303</v>
      </c>
      <c r="K48" t="s">
        <v>304</v>
      </c>
      <c r="L48" t="s">
        <v>305</v>
      </c>
      <c r="M48" t="s">
        <v>19</v>
      </c>
      <c r="O48" t="s">
        <v>306</v>
      </c>
      <c r="U48">
        <v>1626362568.5</v>
      </c>
      <c r="V48">
        <f t="shared" si="3"/>
        <v>1.0601188732045679E-2</v>
      </c>
      <c r="W48">
        <f t="shared" si="4"/>
        <v>29.843160690325405</v>
      </c>
      <c r="X48">
        <f t="shared" si="5"/>
        <v>370.871806451613</v>
      </c>
      <c r="Y48">
        <f t="shared" si="6"/>
        <v>296.46995143130636</v>
      </c>
      <c r="Z48">
        <f t="shared" si="7"/>
        <v>26.899925994556671</v>
      </c>
      <c r="AA48">
        <f t="shared" si="8"/>
        <v>33.6507092838632</v>
      </c>
      <c r="AB48">
        <f t="shared" si="9"/>
        <v>0.85398970254978834</v>
      </c>
      <c r="AC48">
        <f t="shared" si="10"/>
        <v>2.1133457070136039</v>
      </c>
      <c r="AD48">
        <f t="shared" si="11"/>
        <v>0.69937331467661767</v>
      </c>
      <c r="AE48">
        <f t="shared" si="12"/>
        <v>0.44865102682266134</v>
      </c>
      <c r="AF48">
        <f t="shared" si="13"/>
        <v>136.19200281331933</v>
      </c>
      <c r="AG48">
        <f t="shared" si="14"/>
        <v>24.17298943325909</v>
      </c>
      <c r="AH48">
        <f t="shared" si="15"/>
        <v>25.337622580645199</v>
      </c>
      <c r="AI48">
        <f t="shared" si="16"/>
        <v>3.2442462319162444</v>
      </c>
      <c r="AJ48">
        <f t="shared" si="17"/>
        <v>53.899135212544714</v>
      </c>
      <c r="AK48">
        <f t="shared" si="18"/>
        <v>1.9079364611075147</v>
      </c>
      <c r="AL48">
        <f t="shared" si="19"/>
        <v>3.5398275938636092</v>
      </c>
      <c r="AM48">
        <f t="shared" si="20"/>
        <v>1.3363097708087297</v>
      </c>
      <c r="AN48">
        <f t="shared" si="21"/>
        <v>-467.5124230832144</v>
      </c>
      <c r="AO48">
        <f t="shared" si="22"/>
        <v>167.98163716189785</v>
      </c>
      <c r="AP48">
        <f t="shared" si="23"/>
        <v>16.995916983379221</v>
      </c>
      <c r="AQ48">
        <f t="shared" si="24"/>
        <v>-146.34286612461798</v>
      </c>
      <c r="AR48">
        <v>-3.76006401988822E-2</v>
      </c>
      <c r="AS48">
        <v>4.2210012620242099E-2</v>
      </c>
      <c r="AT48">
        <v>3.2137086784519102</v>
      </c>
      <c r="AU48">
        <v>0</v>
      </c>
      <c r="AV48">
        <v>0</v>
      </c>
      <c r="AW48">
        <f t="shared" si="25"/>
        <v>1</v>
      </c>
      <c r="AX48">
        <f t="shared" si="26"/>
        <v>0</v>
      </c>
      <c r="AY48">
        <f t="shared" si="27"/>
        <v>47975.948621340787</v>
      </c>
      <c r="AZ48">
        <v>0</v>
      </c>
      <c r="BA48">
        <v>0</v>
      </c>
      <c r="BB48">
        <v>0</v>
      </c>
      <c r="BC48">
        <f t="shared" si="28"/>
        <v>0</v>
      </c>
      <c r="BD48" t="e">
        <f t="shared" si="29"/>
        <v>#DIV/0!</v>
      </c>
      <c r="BE48">
        <v>-1</v>
      </c>
      <c r="BF48" t="s">
        <v>407</v>
      </c>
      <c r="BG48">
        <v>1188.8769230769201</v>
      </c>
      <c r="BH48">
        <v>1987.31</v>
      </c>
      <c r="BI48">
        <f t="shared" si="30"/>
        <v>0.4017657420951336</v>
      </c>
      <c r="BJ48">
        <v>0.5</v>
      </c>
      <c r="BK48">
        <f t="shared" si="31"/>
        <v>841.18767735424672</v>
      </c>
      <c r="BL48">
        <f t="shared" si="32"/>
        <v>29.843160690325405</v>
      </c>
      <c r="BM48">
        <f t="shared" si="33"/>
        <v>168.98019571675536</v>
      </c>
      <c r="BN48">
        <f t="shared" si="34"/>
        <v>1</v>
      </c>
      <c r="BO48">
        <f t="shared" si="35"/>
        <v>3.6666206033040258E-2</v>
      </c>
      <c r="BP48">
        <f t="shared" si="36"/>
        <v>-1</v>
      </c>
      <c r="BQ48" t="s">
        <v>308</v>
      </c>
      <c r="BR48">
        <v>0</v>
      </c>
      <c r="BS48">
        <f t="shared" si="37"/>
        <v>1987.31</v>
      </c>
      <c r="BT48">
        <f t="shared" si="38"/>
        <v>0.40176574209513355</v>
      </c>
      <c r="BU48" t="e">
        <f t="shared" si="39"/>
        <v>#DIV/0!</v>
      </c>
      <c r="BV48">
        <f t="shared" si="40"/>
        <v>0.40176574209513355</v>
      </c>
      <c r="BW48" t="e">
        <f t="shared" si="41"/>
        <v>#DIV/0!</v>
      </c>
      <c r="BX48" t="s">
        <v>308</v>
      </c>
      <c r="BY48" t="s">
        <v>308</v>
      </c>
      <c r="BZ48" t="s">
        <v>308</v>
      </c>
      <c r="CA48" t="s">
        <v>308</v>
      </c>
      <c r="CB48" t="s">
        <v>308</v>
      </c>
      <c r="CC48" t="s">
        <v>308</v>
      </c>
      <c r="CD48" t="s">
        <v>308</v>
      </c>
      <c r="CE48" t="s">
        <v>308</v>
      </c>
      <c r="CF48">
        <f t="shared" si="42"/>
        <v>999.99248387096804</v>
      </c>
      <c r="CG48">
        <f t="shared" si="43"/>
        <v>841.18767735424672</v>
      </c>
      <c r="CH48">
        <f t="shared" si="44"/>
        <v>0.8411939998768907</v>
      </c>
      <c r="CI48">
        <f t="shared" si="45"/>
        <v>0.16190441976239892</v>
      </c>
      <c r="CJ48">
        <v>6</v>
      </c>
      <c r="CK48">
        <v>0.5</v>
      </c>
      <c r="CL48" t="s">
        <v>309</v>
      </c>
      <c r="CM48">
        <v>1626362568.5</v>
      </c>
      <c r="CN48">
        <v>370.871806451613</v>
      </c>
      <c r="CO48">
        <v>399.82125806451597</v>
      </c>
      <c r="CP48">
        <v>21.027783870967699</v>
      </c>
      <c r="CQ48">
        <v>12.1322516129032</v>
      </c>
      <c r="CR48">
        <v>700.01</v>
      </c>
      <c r="CS48">
        <v>90.634138709677401</v>
      </c>
      <c r="CT48">
        <v>9.9933545161290299E-2</v>
      </c>
      <c r="CU48">
        <v>26.811990322580598</v>
      </c>
      <c r="CV48">
        <v>25.337622580645199</v>
      </c>
      <c r="CW48">
        <v>999.9</v>
      </c>
      <c r="CX48">
        <v>10004.5935483871</v>
      </c>
      <c r="CY48">
        <v>0</v>
      </c>
      <c r="CZ48">
        <v>0.21912699999999999</v>
      </c>
      <c r="DA48">
        <v>999.99248387096804</v>
      </c>
      <c r="DB48">
        <v>0.95999880645161295</v>
      </c>
      <c r="DC48">
        <v>4.0001325806451597E-2</v>
      </c>
      <c r="DD48">
        <v>0</v>
      </c>
      <c r="DE48">
        <v>1189.6280645161301</v>
      </c>
      <c r="DF48">
        <v>4.9997400000000001</v>
      </c>
      <c r="DG48">
        <v>15801.5967741935</v>
      </c>
      <c r="DH48">
        <v>9011.5567741935502</v>
      </c>
      <c r="DI48">
        <v>43.637</v>
      </c>
      <c r="DJ48">
        <v>45.674999999999997</v>
      </c>
      <c r="DK48">
        <v>45.076225806451603</v>
      </c>
      <c r="DL48">
        <v>45.686999999999998</v>
      </c>
      <c r="DM48">
        <v>45.77</v>
      </c>
      <c r="DN48">
        <v>955.192580645161</v>
      </c>
      <c r="DO48">
        <v>39.799677419354801</v>
      </c>
      <c r="DP48">
        <v>0</v>
      </c>
      <c r="DQ48">
        <v>42.299999952316298</v>
      </c>
      <c r="DR48">
        <v>1188.8769230769201</v>
      </c>
      <c r="DS48">
        <v>-105.065299097411</v>
      </c>
      <c r="DT48">
        <v>-3268.5777749971298</v>
      </c>
      <c r="DU48">
        <v>15792.6730769231</v>
      </c>
      <c r="DV48">
        <v>15</v>
      </c>
      <c r="DW48">
        <v>1626362358.4000001</v>
      </c>
      <c r="DX48" t="s">
        <v>395</v>
      </c>
      <c r="DY48">
        <v>5</v>
      </c>
      <c r="DZ48">
        <v>-0.42599999999999999</v>
      </c>
      <c r="EA48">
        <v>-0.14099999999999999</v>
      </c>
      <c r="EB48">
        <v>400</v>
      </c>
      <c r="EC48">
        <v>15</v>
      </c>
      <c r="ED48">
        <v>0.09</v>
      </c>
      <c r="EE48">
        <v>0.04</v>
      </c>
      <c r="EF48">
        <v>-28.187407407407399</v>
      </c>
      <c r="EG48">
        <v>-7.9405616825927803</v>
      </c>
      <c r="EH48">
        <v>1.3182992894679899</v>
      </c>
      <c r="EI48">
        <v>0</v>
      </c>
      <c r="EJ48">
        <v>1201.32844444444</v>
      </c>
      <c r="EK48">
        <v>-112.632176308551</v>
      </c>
      <c r="EL48">
        <v>14.7379549245485</v>
      </c>
      <c r="EM48">
        <v>0</v>
      </c>
      <c r="EN48">
        <v>9.3374037037036999</v>
      </c>
      <c r="EO48">
        <v>-3.86954520203781</v>
      </c>
      <c r="EP48">
        <v>0.54576447821278695</v>
      </c>
      <c r="EQ48">
        <v>0</v>
      </c>
      <c r="ER48">
        <v>0</v>
      </c>
      <c r="ES48">
        <v>3</v>
      </c>
      <c r="ET48" t="s">
        <v>311</v>
      </c>
      <c r="EU48">
        <v>1.88401</v>
      </c>
      <c r="EV48">
        <v>1.881</v>
      </c>
      <c r="EW48">
        <v>1.88293</v>
      </c>
      <c r="EX48">
        <v>1.8812599999999999</v>
      </c>
      <c r="EY48">
        <v>1.8826400000000001</v>
      </c>
      <c r="EZ48">
        <v>1.8819900000000001</v>
      </c>
      <c r="FA48">
        <v>1.8838999999999999</v>
      </c>
      <c r="FB48">
        <v>1.8811</v>
      </c>
      <c r="FC48" t="s">
        <v>312</v>
      </c>
      <c r="FD48" t="s">
        <v>19</v>
      </c>
      <c r="FE48" t="s">
        <v>19</v>
      </c>
      <c r="FF48" t="s">
        <v>19</v>
      </c>
      <c r="FG48" t="s">
        <v>313</v>
      </c>
      <c r="FH48" t="s">
        <v>314</v>
      </c>
      <c r="FI48" t="s">
        <v>315</v>
      </c>
      <c r="FJ48" t="s">
        <v>315</v>
      </c>
      <c r="FK48" t="s">
        <v>315</v>
      </c>
      <c r="FL48" t="s">
        <v>315</v>
      </c>
      <c r="FM48">
        <v>0</v>
      </c>
      <c r="FN48">
        <v>100</v>
      </c>
      <c r="FO48">
        <v>100</v>
      </c>
      <c r="FP48">
        <v>-0.42599999999999999</v>
      </c>
      <c r="FQ48">
        <v>-0.14099999999999999</v>
      </c>
      <c r="FR48">
        <v>2</v>
      </c>
      <c r="FS48">
        <v>768.31200000000001</v>
      </c>
      <c r="FT48">
        <v>504.14600000000002</v>
      </c>
      <c r="FU48">
        <v>24.0002</v>
      </c>
      <c r="FV48">
        <v>31.802199999999999</v>
      </c>
      <c r="FW48">
        <v>30.0001</v>
      </c>
      <c r="FX48">
        <v>31.703199999999999</v>
      </c>
      <c r="FY48">
        <v>31.682300000000001</v>
      </c>
      <c r="FZ48">
        <v>25.2577</v>
      </c>
      <c r="GA48">
        <v>61.445900000000002</v>
      </c>
      <c r="GB48">
        <v>0</v>
      </c>
      <c r="GC48">
        <v>24</v>
      </c>
      <c r="GD48">
        <v>400</v>
      </c>
      <c r="GE48">
        <v>12.5801</v>
      </c>
      <c r="GF48">
        <v>100.60899999999999</v>
      </c>
      <c r="GG48">
        <v>99.941100000000006</v>
      </c>
    </row>
    <row r="49" spans="1:189" x14ac:dyDescent="0.2">
      <c r="A49">
        <v>32</v>
      </c>
      <c r="B49">
        <v>1626362663.5</v>
      </c>
      <c r="C49">
        <v>2363.2999999523199</v>
      </c>
      <c r="D49" t="s">
        <v>408</v>
      </c>
      <c r="E49" t="s">
        <v>409</v>
      </c>
      <c r="F49">
        <f t="shared" si="0"/>
        <v>5914</v>
      </c>
      <c r="G49">
        <f t="shared" si="1"/>
        <v>36.342222433846963</v>
      </c>
      <c r="H49">
        <f t="shared" si="2"/>
        <v>0</v>
      </c>
      <c r="I49" t="s">
        <v>302</v>
      </c>
      <c r="J49" t="s">
        <v>303</v>
      </c>
      <c r="K49" t="s">
        <v>304</v>
      </c>
      <c r="L49" t="s">
        <v>305</v>
      </c>
      <c r="M49" t="s">
        <v>19</v>
      </c>
      <c r="O49" t="s">
        <v>306</v>
      </c>
      <c r="U49">
        <v>1626362655.5</v>
      </c>
      <c r="V49">
        <f t="shared" si="3"/>
        <v>1.1670066751107223E-2</v>
      </c>
      <c r="W49">
        <f t="shared" si="4"/>
        <v>34.663800366645162</v>
      </c>
      <c r="X49">
        <f t="shared" si="5"/>
        <v>366.66087096774203</v>
      </c>
      <c r="Y49">
        <f t="shared" si="6"/>
        <v>294.59695170795322</v>
      </c>
      <c r="Z49">
        <f t="shared" si="7"/>
        <v>26.729397447794234</v>
      </c>
      <c r="AA49">
        <f t="shared" si="8"/>
        <v>33.267907532074403</v>
      </c>
      <c r="AB49">
        <f t="shared" si="9"/>
        <v>1.0552704471956291</v>
      </c>
      <c r="AC49">
        <f t="shared" si="10"/>
        <v>2.1126496978383935</v>
      </c>
      <c r="AD49">
        <f t="shared" si="11"/>
        <v>0.82931576715258992</v>
      </c>
      <c r="AE49">
        <f t="shared" si="12"/>
        <v>0.53455685213195037</v>
      </c>
      <c r="AF49">
        <f t="shared" si="13"/>
        <v>136.19326023321707</v>
      </c>
      <c r="AG49">
        <f t="shared" si="14"/>
        <v>23.792961863922756</v>
      </c>
      <c r="AH49">
        <f t="shared" si="15"/>
        <v>25.232641935483901</v>
      </c>
      <c r="AI49">
        <f t="shared" si="16"/>
        <v>3.2240475854633082</v>
      </c>
      <c r="AJ49">
        <f t="shared" si="17"/>
        <v>56.057648299368253</v>
      </c>
      <c r="AK49">
        <f t="shared" si="18"/>
        <v>1.9839157078175185</v>
      </c>
      <c r="AL49">
        <f t="shared" si="19"/>
        <v>3.5390633892144141</v>
      </c>
      <c r="AM49">
        <f t="shared" si="20"/>
        <v>1.2401318776457897</v>
      </c>
      <c r="AN49">
        <f t="shared" si="21"/>
        <v>-514.64994372382853</v>
      </c>
      <c r="AO49">
        <f t="shared" si="22"/>
        <v>179.46519970079535</v>
      </c>
      <c r="AP49">
        <f t="shared" si="23"/>
        <v>18.153893484513159</v>
      </c>
      <c r="AQ49">
        <f t="shared" si="24"/>
        <v>-180.83759030530294</v>
      </c>
      <c r="AR49">
        <v>-3.7582856188869598E-2</v>
      </c>
      <c r="AS49">
        <v>4.2190048511038199E-2</v>
      </c>
      <c r="AT49">
        <v>3.21249222957147</v>
      </c>
      <c r="AU49">
        <v>0</v>
      </c>
      <c r="AV49">
        <v>0</v>
      </c>
      <c r="AW49">
        <f t="shared" si="25"/>
        <v>1</v>
      </c>
      <c r="AX49">
        <f t="shared" si="26"/>
        <v>0</v>
      </c>
      <c r="AY49">
        <f t="shared" si="27"/>
        <v>47954.730605394878</v>
      </c>
      <c r="AZ49">
        <v>0</v>
      </c>
      <c r="BA49">
        <v>0</v>
      </c>
      <c r="BB49">
        <v>0</v>
      </c>
      <c r="BC49">
        <f t="shared" si="28"/>
        <v>0</v>
      </c>
      <c r="BD49" t="e">
        <f t="shared" si="29"/>
        <v>#DIV/0!</v>
      </c>
      <c r="BE49">
        <v>-1</v>
      </c>
      <c r="BF49" t="s">
        <v>410</v>
      </c>
      <c r="BG49">
        <v>1172.9992307692301</v>
      </c>
      <c r="BH49">
        <v>2149.7600000000002</v>
      </c>
      <c r="BI49">
        <f t="shared" si="30"/>
        <v>0.454358053564477</v>
      </c>
      <c r="BJ49">
        <v>0.5</v>
      </c>
      <c r="BK49">
        <f t="shared" si="31"/>
        <v>841.19220619402881</v>
      </c>
      <c r="BL49">
        <f t="shared" si="32"/>
        <v>34.663800366645162</v>
      </c>
      <c r="BM49">
        <f t="shared" si="33"/>
        <v>191.10122673996355</v>
      </c>
      <c r="BN49">
        <f t="shared" si="34"/>
        <v>1</v>
      </c>
      <c r="BO49">
        <f t="shared" si="35"/>
        <v>4.2396731809969924E-2</v>
      </c>
      <c r="BP49">
        <f t="shared" si="36"/>
        <v>-1</v>
      </c>
      <c r="BQ49" t="s">
        <v>308</v>
      </c>
      <c r="BR49">
        <v>0</v>
      </c>
      <c r="BS49">
        <f t="shared" si="37"/>
        <v>2149.7600000000002</v>
      </c>
      <c r="BT49">
        <f t="shared" si="38"/>
        <v>0.454358053564477</v>
      </c>
      <c r="BU49" t="e">
        <f t="shared" si="39"/>
        <v>#DIV/0!</v>
      </c>
      <c r="BV49">
        <f t="shared" si="40"/>
        <v>0.454358053564477</v>
      </c>
      <c r="BW49" t="e">
        <f t="shared" si="41"/>
        <v>#DIV/0!</v>
      </c>
      <c r="BX49" t="s">
        <v>308</v>
      </c>
      <c r="BY49" t="s">
        <v>308</v>
      </c>
      <c r="BZ49" t="s">
        <v>308</v>
      </c>
      <c r="CA49" t="s">
        <v>308</v>
      </c>
      <c r="CB49" t="s">
        <v>308</v>
      </c>
      <c r="CC49" t="s">
        <v>308</v>
      </c>
      <c r="CD49" t="s">
        <v>308</v>
      </c>
      <c r="CE49" t="s">
        <v>308</v>
      </c>
      <c r="CF49">
        <f t="shared" si="42"/>
        <v>999.99748387096804</v>
      </c>
      <c r="CG49">
        <f t="shared" si="43"/>
        <v>841.19220619402881</v>
      </c>
      <c r="CH49">
        <f t="shared" si="44"/>
        <v>0.84119432274748585</v>
      </c>
      <c r="CI49">
        <f t="shared" si="45"/>
        <v>0.16190504290264768</v>
      </c>
      <c r="CJ49">
        <v>6</v>
      </c>
      <c r="CK49">
        <v>0.5</v>
      </c>
      <c r="CL49" t="s">
        <v>309</v>
      </c>
      <c r="CM49">
        <v>1626362655.5</v>
      </c>
      <c r="CN49">
        <v>366.66087096774203</v>
      </c>
      <c r="CO49">
        <v>400.04090322580601</v>
      </c>
      <c r="CP49">
        <v>21.865645161290299</v>
      </c>
      <c r="CQ49">
        <v>12.0812967741935</v>
      </c>
      <c r="CR49">
        <v>699.98896774193599</v>
      </c>
      <c r="CS49">
        <v>90.632177419354804</v>
      </c>
      <c r="CT49">
        <v>9.9913638709677399E-2</v>
      </c>
      <c r="CU49">
        <v>26.808319354838702</v>
      </c>
      <c r="CV49">
        <v>25.232641935483901</v>
      </c>
      <c r="CW49">
        <v>999.9</v>
      </c>
      <c r="CX49">
        <v>10000.078064516099</v>
      </c>
      <c r="CY49">
        <v>0</v>
      </c>
      <c r="CZ49">
        <v>0.21912699999999999</v>
      </c>
      <c r="DA49">
        <v>999.99748387096804</v>
      </c>
      <c r="DB49">
        <v>0.95998896774193498</v>
      </c>
      <c r="DC49">
        <v>4.0010780645161302E-2</v>
      </c>
      <c r="DD49">
        <v>0</v>
      </c>
      <c r="DE49">
        <v>1173.44225806452</v>
      </c>
      <c r="DF49">
        <v>4.9997400000000001</v>
      </c>
      <c r="DG49">
        <v>15007.061290322599</v>
      </c>
      <c r="DH49">
        <v>9011.5648387096808</v>
      </c>
      <c r="DI49">
        <v>43.625</v>
      </c>
      <c r="DJ49">
        <v>45.691064516129003</v>
      </c>
      <c r="DK49">
        <v>45.125</v>
      </c>
      <c r="DL49">
        <v>45.75</v>
      </c>
      <c r="DM49">
        <v>45.811999999999998</v>
      </c>
      <c r="DN49">
        <v>955.18677419354799</v>
      </c>
      <c r="DO49">
        <v>39.810645161290303</v>
      </c>
      <c r="DP49">
        <v>0</v>
      </c>
      <c r="DQ49">
        <v>86.100000143051105</v>
      </c>
      <c r="DR49">
        <v>1172.9992307692301</v>
      </c>
      <c r="DS49">
        <v>-118.136752117387</v>
      </c>
      <c r="DT49">
        <v>-1521.2854700494499</v>
      </c>
      <c r="DU49">
        <v>15002.7</v>
      </c>
      <c r="DV49">
        <v>15</v>
      </c>
      <c r="DW49">
        <v>1626362358.4000001</v>
      </c>
      <c r="DX49" t="s">
        <v>395</v>
      </c>
      <c r="DY49">
        <v>5</v>
      </c>
      <c r="DZ49">
        <v>-0.42599999999999999</v>
      </c>
      <c r="EA49">
        <v>-0.14099999999999999</v>
      </c>
      <c r="EB49">
        <v>400</v>
      </c>
      <c r="EC49">
        <v>15</v>
      </c>
      <c r="ED49">
        <v>0.09</v>
      </c>
      <c r="EE49">
        <v>0.04</v>
      </c>
      <c r="EF49">
        <v>-31.144446296296302</v>
      </c>
      <c r="EG49">
        <v>-22.521272041166601</v>
      </c>
      <c r="EH49">
        <v>3.5273090534829201</v>
      </c>
      <c r="EI49">
        <v>0</v>
      </c>
      <c r="EJ49">
        <v>1196.0764444444401</v>
      </c>
      <c r="EK49">
        <v>-230.51665020305001</v>
      </c>
      <c r="EL49">
        <v>32.715138198669202</v>
      </c>
      <c r="EM49">
        <v>0</v>
      </c>
      <c r="EN49">
        <v>9.8016607407407399</v>
      </c>
      <c r="EO49">
        <v>-0.18872196683822801</v>
      </c>
      <c r="EP49">
        <v>9.7597873664828194E-2</v>
      </c>
      <c r="EQ49">
        <v>0</v>
      </c>
      <c r="ER49">
        <v>0</v>
      </c>
      <c r="ES49">
        <v>3</v>
      </c>
      <c r="ET49" t="s">
        <v>311</v>
      </c>
      <c r="EU49">
        <v>1.88402</v>
      </c>
      <c r="EV49">
        <v>1.8809800000000001</v>
      </c>
      <c r="EW49">
        <v>1.88293</v>
      </c>
      <c r="EX49">
        <v>1.8812599999999999</v>
      </c>
      <c r="EY49">
        <v>1.88263</v>
      </c>
      <c r="EZ49">
        <v>1.88201</v>
      </c>
      <c r="FA49">
        <v>1.8838999999999999</v>
      </c>
      <c r="FB49">
        <v>1.8811100000000001</v>
      </c>
      <c r="FC49" t="s">
        <v>312</v>
      </c>
      <c r="FD49" t="s">
        <v>19</v>
      </c>
      <c r="FE49" t="s">
        <v>19</v>
      </c>
      <c r="FF49" t="s">
        <v>19</v>
      </c>
      <c r="FG49" t="s">
        <v>313</v>
      </c>
      <c r="FH49" t="s">
        <v>314</v>
      </c>
      <c r="FI49" t="s">
        <v>315</v>
      </c>
      <c r="FJ49" t="s">
        <v>315</v>
      </c>
      <c r="FK49" t="s">
        <v>315</v>
      </c>
      <c r="FL49" t="s">
        <v>315</v>
      </c>
      <c r="FM49">
        <v>0</v>
      </c>
      <c r="FN49">
        <v>100</v>
      </c>
      <c r="FO49">
        <v>100</v>
      </c>
      <c r="FP49">
        <v>-0.42599999999999999</v>
      </c>
      <c r="FQ49">
        <v>-0.14099999999999999</v>
      </c>
      <c r="FR49">
        <v>2</v>
      </c>
      <c r="FS49">
        <v>768.45799999999997</v>
      </c>
      <c r="FT49">
        <v>503.34300000000002</v>
      </c>
      <c r="FU49">
        <v>24.001300000000001</v>
      </c>
      <c r="FV49">
        <v>31.817699999999999</v>
      </c>
      <c r="FW49">
        <v>30.000399999999999</v>
      </c>
      <c r="FX49">
        <v>31.727399999999999</v>
      </c>
      <c r="FY49">
        <v>31.708100000000002</v>
      </c>
      <c r="FZ49">
        <v>25.249300000000002</v>
      </c>
      <c r="GA49">
        <v>64.000299999999996</v>
      </c>
      <c r="GB49">
        <v>0</v>
      </c>
      <c r="GC49">
        <v>24</v>
      </c>
      <c r="GD49">
        <v>400</v>
      </c>
      <c r="GE49">
        <v>11.803599999999999</v>
      </c>
      <c r="GF49">
        <v>100.60599999999999</v>
      </c>
      <c r="GG49">
        <v>99.9392</v>
      </c>
    </row>
    <row r="50" spans="1:189" x14ac:dyDescent="0.2">
      <c r="A50">
        <v>33</v>
      </c>
      <c r="B50">
        <v>1626362723</v>
      </c>
      <c r="C50">
        <v>2422.7999999523199</v>
      </c>
      <c r="D50" t="s">
        <v>411</v>
      </c>
      <c r="E50" t="s">
        <v>412</v>
      </c>
      <c r="F50">
        <f t="shared" si="0"/>
        <v>5914</v>
      </c>
      <c r="G50">
        <f t="shared" si="1"/>
        <v>36.345184878239614</v>
      </c>
      <c r="H50">
        <f t="shared" si="2"/>
        <v>0</v>
      </c>
      <c r="I50" t="s">
        <v>302</v>
      </c>
      <c r="J50" t="s">
        <v>303</v>
      </c>
      <c r="K50" t="s">
        <v>304</v>
      </c>
      <c r="L50" t="s">
        <v>305</v>
      </c>
      <c r="M50" t="s">
        <v>19</v>
      </c>
      <c r="O50" t="s">
        <v>306</v>
      </c>
      <c r="U50">
        <v>1626362715</v>
      </c>
      <c r="V50">
        <f t="shared" si="3"/>
        <v>1.0786468805862445E-2</v>
      </c>
      <c r="W50">
        <f t="shared" si="4"/>
        <v>30.166490655226649</v>
      </c>
      <c r="X50">
        <f t="shared" si="5"/>
        <v>370.61416129032199</v>
      </c>
      <c r="Y50">
        <f t="shared" si="6"/>
        <v>298.85447201120235</v>
      </c>
      <c r="Z50">
        <f t="shared" si="7"/>
        <v>27.115987155991416</v>
      </c>
      <c r="AA50">
        <f t="shared" si="8"/>
        <v>33.626964889453625</v>
      </c>
      <c r="AB50">
        <f t="shared" si="9"/>
        <v>0.90437479474636095</v>
      </c>
      <c r="AC50">
        <f t="shared" si="10"/>
        <v>2.1119716845717482</v>
      </c>
      <c r="AD50">
        <f t="shared" si="11"/>
        <v>0.73282564639740988</v>
      </c>
      <c r="AE50">
        <f t="shared" si="12"/>
        <v>0.47069729898983981</v>
      </c>
      <c r="AF50">
        <f t="shared" si="13"/>
        <v>136.18997708980055</v>
      </c>
      <c r="AG50">
        <f t="shared" si="14"/>
        <v>24.080673103955501</v>
      </c>
      <c r="AH50">
        <f t="shared" si="15"/>
        <v>25.236964516128999</v>
      </c>
      <c r="AI50">
        <f t="shared" si="16"/>
        <v>3.2248770910080871</v>
      </c>
      <c r="AJ50">
        <f t="shared" si="17"/>
        <v>54.527877194776451</v>
      </c>
      <c r="AK50">
        <f t="shared" si="18"/>
        <v>1.9272932863784971</v>
      </c>
      <c r="AL50">
        <f t="shared" si="19"/>
        <v>3.5345100259342641</v>
      </c>
      <c r="AM50">
        <f t="shared" si="20"/>
        <v>1.29758380462959</v>
      </c>
      <c r="AN50">
        <f t="shared" si="21"/>
        <v>-475.68327433853381</v>
      </c>
      <c r="AO50">
        <f t="shared" si="22"/>
        <v>176.42335382900859</v>
      </c>
      <c r="AP50">
        <f t="shared" si="23"/>
        <v>17.850346269695326</v>
      </c>
      <c r="AQ50">
        <f t="shared" si="24"/>
        <v>-145.2195971500293</v>
      </c>
      <c r="AR50">
        <v>-3.7565536306487401E-2</v>
      </c>
      <c r="AS50">
        <v>4.2170605425759101E-2</v>
      </c>
      <c r="AT50">
        <v>3.2113073590507399</v>
      </c>
      <c r="AU50">
        <v>9</v>
      </c>
      <c r="AV50">
        <v>1</v>
      </c>
      <c r="AW50">
        <f t="shared" si="25"/>
        <v>1</v>
      </c>
      <c r="AX50">
        <f t="shared" si="26"/>
        <v>0</v>
      </c>
      <c r="AY50">
        <f t="shared" si="27"/>
        <v>47937.049053672134</v>
      </c>
      <c r="AZ50">
        <v>0</v>
      </c>
      <c r="BA50">
        <v>0</v>
      </c>
      <c r="BB50">
        <v>0</v>
      </c>
      <c r="BC50">
        <f t="shared" si="28"/>
        <v>0</v>
      </c>
      <c r="BD50" t="e">
        <f t="shared" si="29"/>
        <v>#DIV/0!</v>
      </c>
      <c r="BE50">
        <v>-1</v>
      </c>
      <c r="BF50" t="s">
        <v>413</v>
      </c>
      <c r="BG50">
        <v>1200.46769230769</v>
      </c>
      <c r="BH50">
        <v>2013.62</v>
      </c>
      <c r="BI50">
        <f t="shared" si="30"/>
        <v>0.40382609811797165</v>
      </c>
      <c r="BJ50">
        <v>0.5</v>
      </c>
      <c r="BK50">
        <f t="shared" si="31"/>
        <v>841.17410675240899</v>
      </c>
      <c r="BL50">
        <f t="shared" si="32"/>
        <v>30.166490655226649</v>
      </c>
      <c r="BM50">
        <f t="shared" si="33"/>
        <v>169.84402868384774</v>
      </c>
      <c r="BN50">
        <f t="shared" si="34"/>
        <v>1</v>
      </c>
      <c r="BO50">
        <f t="shared" si="35"/>
        <v>3.7051176926443587E-2</v>
      </c>
      <c r="BP50">
        <f t="shared" si="36"/>
        <v>-1</v>
      </c>
      <c r="BQ50" t="s">
        <v>308</v>
      </c>
      <c r="BR50">
        <v>0</v>
      </c>
      <c r="BS50">
        <f t="shared" si="37"/>
        <v>2013.62</v>
      </c>
      <c r="BT50">
        <f t="shared" si="38"/>
        <v>0.4038260981179716</v>
      </c>
      <c r="BU50" t="e">
        <f t="shared" si="39"/>
        <v>#DIV/0!</v>
      </c>
      <c r="BV50">
        <f t="shared" si="40"/>
        <v>0.4038260981179716</v>
      </c>
      <c r="BW50" t="e">
        <f t="shared" si="41"/>
        <v>#DIV/0!</v>
      </c>
      <c r="BX50" t="s">
        <v>308</v>
      </c>
      <c r="BY50" t="s">
        <v>308</v>
      </c>
      <c r="BZ50" t="s">
        <v>308</v>
      </c>
      <c r="CA50" t="s">
        <v>308</v>
      </c>
      <c r="CB50" t="s">
        <v>308</v>
      </c>
      <c r="CC50" t="s">
        <v>308</v>
      </c>
      <c r="CD50" t="s">
        <v>308</v>
      </c>
      <c r="CE50" t="s">
        <v>308</v>
      </c>
      <c r="CF50">
        <f t="shared" si="42"/>
        <v>999.976225806451</v>
      </c>
      <c r="CG50">
        <f t="shared" si="43"/>
        <v>841.17410675240899</v>
      </c>
      <c r="CH50">
        <f t="shared" si="44"/>
        <v>0.84119410546388462</v>
      </c>
      <c r="CI50">
        <f t="shared" si="45"/>
        <v>0.16190462354529736</v>
      </c>
      <c r="CJ50">
        <v>6</v>
      </c>
      <c r="CK50">
        <v>0.5</v>
      </c>
      <c r="CL50" t="s">
        <v>309</v>
      </c>
      <c r="CM50">
        <v>1626362715</v>
      </c>
      <c r="CN50">
        <v>370.61416129032199</v>
      </c>
      <c r="CO50">
        <v>399.896935483871</v>
      </c>
      <c r="CP50">
        <v>21.241351612903198</v>
      </c>
      <c r="CQ50">
        <v>12.192425806451601</v>
      </c>
      <c r="CR50">
        <v>700.01787096774206</v>
      </c>
      <c r="CS50">
        <v>90.632951612903199</v>
      </c>
      <c r="CT50">
        <v>0.10012985483870999</v>
      </c>
      <c r="CU50">
        <v>26.786432258064501</v>
      </c>
      <c r="CV50">
        <v>25.236964516128999</v>
      </c>
      <c r="CW50">
        <v>999.9</v>
      </c>
      <c r="CX50">
        <v>9995.3841935483906</v>
      </c>
      <c r="CY50">
        <v>0</v>
      </c>
      <c r="CZ50">
        <v>0.22266145161290299</v>
      </c>
      <c r="DA50">
        <v>999.976225806451</v>
      </c>
      <c r="DB50">
        <v>0.95999509677419304</v>
      </c>
      <c r="DC50">
        <v>4.0004887096774203E-2</v>
      </c>
      <c r="DD50">
        <v>0</v>
      </c>
      <c r="DE50">
        <v>1202.0248387096799</v>
      </c>
      <c r="DF50">
        <v>4.9997400000000001</v>
      </c>
      <c r="DG50">
        <v>15064.919354838699</v>
      </c>
      <c r="DH50">
        <v>9011.4012903225794</v>
      </c>
      <c r="DI50">
        <v>43.75</v>
      </c>
      <c r="DJ50">
        <v>45.75</v>
      </c>
      <c r="DK50">
        <v>45.186999999999998</v>
      </c>
      <c r="DL50">
        <v>45.875</v>
      </c>
      <c r="DM50">
        <v>45.875</v>
      </c>
      <c r="DN50">
        <v>955.17419354838705</v>
      </c>
      <c r="DO50">
        <v>39.802580645161299</v>
      </c>
      <c r="DP50">
        <v>0</v>
      </c>
      <c r="DQ50">
        <v>58.900000095367403</v>
      </c>
      <c r="DR50">
        <v>1200.46769230769</v>
      </c>
      <c r="DS50">
        <v>-172.91760695196899</v>
      </c>
      <c r="DT50">
        <v>-1972.4068390375101</v>
      </c>
      <c r="DU50">
        <v>15048.0961538462</v>
      </c>
      <c r="DV50">
        <v>15</v>
      </c>
      <c r="DW50">
        <v>1626362358.4000001</v>
      </c>
      <c r="DX50" t="s">
        <v>395</v>
      </c>
      <c r="DY50">
        <v>5</v>
      </c>
      <c r="DZ50">
        <v>-0.42599999999999999</v>
      </c>
      <c r="EA50">
        <v>-0.14099999999999999</v>
      </c>
      <c r="EB50">
        <v>400</v>
      </c>
      <c r="EC50">
        <v>15</v>
      </c>
      <c r="ED50">
        <v>0.09</v>
      </c>
      <c r="EE50">
        <v>0.04</v>
      </c>
      <c r="EF50">
        <v>-28.563046296296299</v>
      </c>
      <c r="EG50">
        <v>-7.0987348198974303</v>
      </c>
      <c r="EH50">
        <v>0.989274231297119</v>
      </c>
      <c r="EI50">
        <v>0</v>
      </c>
      <c r="EJ50">
        <v>1221.5166666666701</v>
      </c>
      <c r="EK50">
        <v>-200.27319531163999</v>
      </c>
      <c r="EL50">
        <v>26.126296161360301</v>
      </c>
      <c r="EM50">
        <v>0</v>
      </c>
      <c r="EN50">
        <v>9.1775025925925906</v>
      </c>
      <c r="EO50">
        <v>-1.3421427558605801</v>
      </c>
      <c r="EP50">
        <v>0.215847791966891</v>
      </c>
      <c r="EQ50">
        <v>0</v>
      </c>
      <c r="ER50">
        <v>0</v>
      </c>
      <c r="ES50">
        <v>3</v>
      </c>
      <c r="ET50" t="s">
        <v>311</v>
      </c>
      <c r="EU50">
        <v>1.8839999999999999</v>
      </c>
      <c r="EV50">
        <v>1.881</v>
      </c>
      <c r="EW50">
        <v>1.88293</v>
      </c>
      <c r="EX50">
        <v>1.8812599999999999</v>
      </c>
      <c r="EY50">
        <v>1.88263</v>
      </c>
      <c r="EZ50">
        <v>1.88202</v>
      </c>
      <c r="FA50">
        <v>1.88388</v>
      </c>
      <c r="FB50">
        <v>1.8811100000000001</v>
      </c>
      <c r="FC50" t="s">
        <v>312</v>
      </c>
      <c r="FD50" t="s">
        <v>19</v>
      </c>
      <c r="FE50" t="s">
        <v>19</v>
      </c>
      <c r="FF50" t="s">
        <v>19</v>
      </c>
      <c r="FG50" t="s">
        <v>313</v>
      </c>
      <c r="FH50" t="s">
        <v>314</v>
      </c>
      <c r="FI50" t="s">
        <v>315</v>
      </c>
      <c r="FJ50" t="s">
        <v>315</v>
      </c>
      <c r="FK50" t="s">
        <v>315</v>
      </c>
      <c r="FL50" t="s">
        <v>315</v>
      </c>
      <c r="FM50">
        <v>0</v>
      </c>
      <c r="FN50">
        <v>100</v>
      </c>
      <c r="FO50">
        <v>100</v>
      </c>
      <c r="FP50">
        <v>-0.42599999999999999</v>
      </c>
      <c r="FQ50">
        <v>-0.14099999999999999</v>
      </c>
      <c r="FR50">
        <v>2</v>
      </c>
      <c r="FS50">
        <v>736.84100000000001</v>
      </c>
      <c r="FT50">
        <v>503.488</v>
      </c>
      <c r="FU50">
        <v>23.999500000000001</v>
      </c>
      <c r="FV50">
        <v>31.895700000000001</v>
      </c>
      <c r="FW50">
        <v>30.000499999999999</v>
      </c>
      <c r="FX50">
        <v>31.7837</v>
      </c>
      <c r="FY50">
        <v>31.764099999999999</v>
      </c>
      <c r="FZ50">
        <v>25.273499999999999</v>
      </c>
      <c r="GA50">
        <v>61.628500000000003</v>
      </c>
      <c r="GB50">
        <v>0</v>
      </c>
      <c r="GC50">
        <v>24</v>
      </c>
      <c r="GD50">
        <v>400</v>
      </c>
      <c r="GE50">
        <v>12.3649</v>
      </c>
      <c r="GF50">
        <v>100.59399999999999</v>
      </c>
      <c r="GG50">
        <v>99.923900000000003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2021-07-15T10:27:04Z</dcterms:created>
  <dcterms:modified xsi:type="dcterms:W3CDTF">2021-09-30T18:15:59Z</dcterms:modified>
</cp:coreProperties>
</file>