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NTI/photosynthesis data/7-18/"/>
    </mc:Choice>
  </mc:AlternateContent>
  <xr:revisionPtr revIDLastSave="0" documentId="13_ncr:1_{8528A0A2-9E53-FA48-8A3F-8D6B87FBA331}" xr6:coauthVersionLast="47" xr6:coauthVersionMax="47" xr10:uidLastSave="{00000000-0000-0000-0000-000000000000}"/>
  <bookViews>
    <workbookView xWindow="11760" yWindow="2740" windowWidth="21600" windowHeight="113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50" i="1" l="1"/>
  <c r="CH50" i="1"/>
  <c r="CF50" i="1"/>
  <c r="BW50" i="1"/>
  <c r="BV50" i="1"/>
  <c r="BU50" i="1"/>
  <c r="BT50" i="1"/>
  <c r="BS50" i="1"/>
  <c r="BN50" i="1" s="1"/>
  <c r="BP50" i="1"/>
  <c r="BI50" i="1"/>
  <c r="BC50" i="1"/>
  <c r="BD50" i="1" s="1"/>
  <c r="AY50" i="1"/>
  <c r="AW50" i="1" s="1"/>
  <c r="AL50" i="1"/>
  <c r="AK50" i="1"/>
  <c r="AC50" i="1"/>
  <c r="G50" i="1"/>
  <c r="F50" i="1"/>
  <c r="CI49" i="1"/>
  <c r="CH49" i="1"/>
  <c r="CF49" i="1"/>
  <c r="CG49" i="1" s="1"/>
  <c r="BW49" i="1"/>
  <c r="BV49" i="1"/>
  <c r="BU49" i="1"/>
  <c r="BT49" i="1"/>
  <c r="BS49" i="1"/>
  <c r="BN49" i="1" s="1"/>
  <c r="BP49" i="1"/>
  <c r="BI49" i="1"/>
  <c r="BC49" i="1"/>
  <c r="BD49" i="1" s="1"/>
  <c r="AY49" i="1"/>
  <c r="AW49" i="1" s="1"/>
  <c r="AL49" i="1"/>
  <c r="AK49" i="1"/>
  <c r="AC49" i="1"/>
  <c r="G49" i="1"/>
  <c r="F49" i="1"/>
  <c r="CI48" i="1"/>
  <c r="CH48" i="1"/>
  <c r="CF48" i="1"/>
  <c r="BW48" i="1"/>
  <c r="BV48" i="1"/>
  <c r="BU48" i="1"/>
  <c r="BT48" i="1"/>
  <c r="BS48" i="1"/>
  <c r="BN48" i="1" s="1"/>
  <c r="BP48" i="1"/>
  <c r="BI48" i="1"/>
  <c r="BC48" i="1"/>
  <c r="BD48" i="1" s="1"/>
  <c r="AY48" i="1"/>
  <c r="AW48" i="1" s="1"/>
  <c r="V48" i="1" s="1"/>
  <c r="AN48" i="1" s="1"/>
  <c r="AL48" i="1"/>
  <c r="AJ48" i="1" s="1"/>
  <c r="AK48" i="1"/>
  <c r="AC48" i="1"/>
  <c r="G48" i="1"/>
  <c r="F48" i="1"/>
  <c r="CI47" i="1"/>
  <c r="CH47" i="1"/>
  <c r="CF47" i="1"/>
  <c r="BW47" i="1"/>
  <c r="BV47" i="1"/>
  <c r="BU47" i="1"/>
  <c r="BT47" i="1"/>
  <c r="BS47" i="1"/>
  <c r="BN47" i="1" s="1"/>
  <c r="BP47" i="1"/>
  <c r="BI47" i="1"/>
  <c r="BC47" i="1"/>
  <c r="BD47" i="1" s="1"/>
  <c r="AY47" i="1"/>
  <c r="AW47" i="1" s="1"/>
  <c r="X47" i="1" s="1"/>
  <c r="AL47" i="1"/>
  <c r="AK47" i="1"/>
  <c r="AC47" i="1"/>
  <c r="G47" i="1"/>
  <c r="F47" i="1"/>
  <c r="CI46" i="1"/>
  <c r="CH46" i="1"/>
  <c r="CF46" i="1"/>
  <c r="BW46" i="1"/>
  <c r="BV46" i="1"/>
  <c r="BU46" i="1"/>
  <c r="BT46" i="1"/>
  <c r="BS46" i="1"/>
  <c r="BN46" i="1" s="1"/>
  <c r="BP46" i="1"/>
  <c r="BI46" i="1"/>
  <c r="BC46" i="1"/>
  <c r="BD46" i="1" s="1"/>
  <c r="AY46" i="1"/>
  <c r="AW46" i="1" s="1"/>
  <c r="AL46" i="1"/>
  <c r="AK46" i="1"/>
  <c r="AC46" i="1"/>
  <c r="G46" i="1"/>
  <c r="F46" i="1"/>
  <c r="CI45" i="1"/>
  <c r="CH45" i="1"/>
  <c r="CF45" i="1"/>
  <c r="BW45" i="1"/>
  <c r="BV45" i="1"/>
  <c r="BU45" i="1"/>
  <c r="BT45" i="1"/>
  <c r="BS45" i="1"/>
  <c r="BN45" i="1" s="1"/>
  <c r="BP45" i="1"/>
  <c r="BI45" i="1"/>
  <c r="BC45" i="1"/>
  <c r="BD45" i="1" s="1"/>
  <c r="AY45" i="1"/>
  <c r="AW45" i="1" s="1"/>
  <c r="AL45" i="1"/>
  <c r="AK45" i="1"/>
  <c r="AC45" i="1"/>
  <c r="G45" i="1"/>
  <c r="F45" i="1"/>
  <c r="CI44" i="1"/>
  <c r="CH44" i="1"/>
  <c r="CF44" i="1"/>
  <c r="BW44" i="1"/>
  <c r="BV44" i="1"/>
  <c r="BU44" i="1"/>
  <c r="BT44" i="1"/>
  <c r="BS44" i="1"/>
  <c r="BN44" i="1" s="1"/>
  <c r="BP44" i="1"/>
  <c r="BI44" i="1"/>
  <c r="BC44" i="1"/>
  <c r="BD44" i="1" s="1"/>
  <c r="AY44" i="1"/>
  <c r="AW44" i="1"/>
  <c r="V44" i="1" s="1"/>
  <c r="AL44" i="1"/>
  <c r="AK44" i="1"/>
  <c r="AC44" i="1"/>
  <c r="G44" i="1"/>
  <c r="F44" i="1"/>
  <c r="CI43" i="1"/>
  <c r="CH43" i="1"/>
  <c r="CF43" i="1"/>
  <c r="CG43" i="1" s="1"/>
  <c r="BW43" i="1"/>
  <c r="BV43" i="1"/>
  <c r="BU43" i="1"/>
  <c r="BT43" i="1"/>
  <c r="BS43" i="1"/>
  <c r="BN43" i="1" s="1"/>
  <c r="BP43" i="1"/>
  <c r="BI43" i="1"/>
  <c r="BC43" i="1"/>
  <c r="BD43" i="1" s="1"/>
  <c r="AY43" i="1"/>
  <c r="AW43" i="1" s="1"/>
  <c r="V43" i="1" s="1"/>
  <c r="AL43" i="1"/>
  <c r="AK43" i="1"/>
  <c r="AJ43" i="1" s="1"/>
  <c r="AC43" i="1"/>
  <c r="G43" i="1"/>
  <c r="F43" i="1"/>
  <c r="CI42" i="1"/>
  <c r="CH42" i="1"/>
  <c r="CF42" i="1"/>
  <c r="BW42" i="1"/>
  <c r="BV42" i="1"/>
  <c r="BU42" i="1"/>
  <c r="BT42" i="1"/>
  <c r="BS42" i="1"/>
  <c r="BN42" i="1" s="1"/>
  <c r="BP42" i="1"/>
  <c r="BI42" i="1"/>
  <c r="BC42" i="1"/>
  <c r="BD42" i="1" s="1"/>
  <c r="AY42" i="1"/>
  <c r="AW42" i="1" s="1"/>
  <c r="AL42" i="1"/>
  <c r="AK42" i="1"/>
  <c r="AC42" i="1"/>
  <c r="G42" i="1"/>
  <c r="F42" i="1"/>
  <c r="CI41" i="1"/>
  <c r="CH41" i="1"/>
  <c r="CF41" i="1"/>
  <c r="BW41" i="1"/>
  <c r="BV41" i="1"/>
  <c r="BU41" i="1"/>
  <c r="BT41" i="1"/>
  <c r="BS41" i="1"/>
  <c r="BN41" i="1" s="1"/>
  <c r="BP41" i="1"/>
  <c r="BI41" i="1"/>
  <c r="BC41" i="1"/>
  <c r="BD41" i="1" s="1"/>
  <c r="AY41" i="1"/>
  <c r="AW41" i="1" s="1"/>
  <c r="AL41" i="1"/>
  <c r="AK41" i="1"/>
  <c r="AC41" i="1"/>
  <c r="G41" i="1"/>
  <c r="F41" i="1"/>
  <c r="CI40" i="1"/>
  <c r="CH40" i="1"/>
  <c r="CF40" i="1"/>
  <c r="BW40" i="1"/>
  <c r="BV40" i="1"/>
  <c r="BU40" i="1"/>
  <c r="BT40" i="1"/>
  <c r="BS40" i="1"/>
  <c r="BN40" i="1" s="1"/>
  <c r="BP40" i="1"/>
  <c r="BI40" i="1"/>
  <c r="BC40" i="1"/>
  <c r="BD40" i="1" s="1"/>
  <c r="AY40" i="1"/>
  <c r="AW40" i="1" s="1"/>
  <c r="AL40" i="1"/>
  <c r="AK40" i="1"/>
  <c r="AJ40" i="1" s="1"/>
  <c r="AC40" i="1"/>
  <c r="G40" i="1"/>
  <c r="F40" i="1"/>
  <c r="CI39" i="1"/>
  <c r="CH39" i="1"/>
  <c r="CF39" i="1"/>
  <c r="BW39" i="1"/>
  <c r="BV39" i="1"/>
  <c r="BU39" i="1"/>
  <c r="BT39" i="1"/>
  <c r="BS39" i="1"/>
  <c r="BN39" i="1" s="1"/>
  <c r="BP39" i="1"/>
  <c r="BI39" i="1"/>
  <c r="BC39" i="1"/>
  <c r="BD39" i="1" s="1"/>
  <c r="AY39" i="1"/>
  <c r="AW39" i="1" s="1"/>
  <c r="AL39" i="1"/>
  <c r="AK39" i="1"/>
  <c r="AC39" i="1"/>
  <c r="G39" i="1"/>
  <c r="H39" i="1" s="1"/>
  <c r="F39" i="1"/>
  <c r="CI38" i="1"/>
  <c r="CH38" i="1"/>
  <c r="CF38" i="1"/>
  <c r="BW38" i="1"/>
  <c r="BV38" i="1"/>
  <c r="BU38" i="1"/>
  <c r="BT38" i="1"/>
  <c r="BS38" i="1"/>
  <c r="BN38" i="1" s="1"/>
  <c r="BP38" i="1"/>
  <c r="BI38" i="1"/>
  <c r="BC38" i="1"/>
  <c r="BD38" i="1" s="1"/>
  <c r="AY38" i="1"/>
  <c r="AW38" i="1" s="1"/>
  <c r="AL38" i="1"/>
  <c r="AK38" i="1"/>
  <c r="AC38" i="1"/>
  <c r="G38" i="1"/>
  <c r="F38" i="1"/>
  <c r="CI37" i="1"/>
  <c r="CH37" i="1"/>
  <c r="CF37" i="1"/>
  <c r="BW37" i="1"/>
  <c r="BV37" i="1"/>
  <c r="BU37" i="1"/>
  <c r="BT37" i="1"/>
  <c r="BS37" i="1"/>
  <c r="BN37" i="1" s="1"/>
  <c r="BP37" i="1"/>
  <c r="BI37" i="1"/>
  <c r="BC37" i="1"/>
  <c r="BD37" i="1" s="1"/>
  <c r="AY37" i="1"/>
  <c r="AW37" i="1" s="1"/>
  <c r="AL37" i="1"/>
  <c r="AK37" i="1"/>
  <c r="AJ37" i="1" s="1"/>
  <c r="AC37" i="1"/>
  <c r="G37" i="1"/>
  <c r="H37" i="1" s="1"/>
  <c r="F37" i="1"/>
  <c r="CI36" i="1"/>
  <c r="CH36" i="1"/>
  <c r="CF36" i="1"/>
  <c r="BW36" i="1"/>
  <c r="BV36" i="1"/>
  <c r="BU36" i="1"/>
  <c r="BT36" i="1"/>
  <c r="BS36" i="1"/>
  <c r="BN36" i="1" s="1"/>
  <c r="BP36" i="1"/>
  <c r="BI36" i="1"/>
  <c r="BC36" i="1"/>
  <c r="BD36" i="1" s="1"/>
  <c r="AY36" i="1"/>
  <c r="AW36" i="1" s="1"/>
  <c r="V36" i="1" s="1"/>
  <c r="AL36" i="1"/>
  <c r="AK36" i="1"/>
  <c r="AC36" i="1"/>
  <c r="G36" i="1"/>
  <c r="F36" i="1"/>
  <c r="CI35" i="1"/>
  <c r="CH35" i="1"/>
  <c r="CF35" i="1"/>
  <c r="BW35" i="1"/>
  <c r="BV35" i="1"/>
  <c r="BU35" i="1"/>
  <c r="BT35" i="1"/>
  <c r="BS35" i="1"/>
  <c r="BN35" i="1" s="1"/>
  <c r="BP35" i="1"/>
  <c r="BI35" i="1"/>
  <c r="BC35" i="1"/>
  <c r="BD35" i="1" s="1"/>
  <c r="AY35" i="1"/>
  <c r="AW35" i="1" s="1"/>
  <c r="AL35" i="1"/>
  <c r="AK35" i="1"/>
  <c r="AC35" i="1"/>
  <c r="G35" i="1"/>
  <c r="F35" i="1"/>
  <c r="CI34" i="1"/>
  <c r="CH34" i="1"/>
  <c r="CF34" i="1"/>
  <c r="BW34" i="1"/>
  <c r="BV34" i="1"/>
  <c r="BU34" i="1"/>
  <c r="BT34" i="1"/>
  <c r="BS34" i="1"/>
  <c r="BN34" i="1" s="1"/>
  <c r="BP34" i="1"/>
  <c r="BI34" i="1"/>
  <c r="BC34" i="1"/>
  <c r="BD34" i="1" s="1"/>
  <c r="AY34" i="1"/>
  <c r="AW34" i="1" s="1"/>
  <c r="W34" i="1" s="1"/>
  <c r="BL34" i="1" s="1"/>
  <c r="AL34" i="1"/>
  <c r="AK34" i="1"/>
  <c r="AC34" i="1"/>
  <c r="AA34" i="1"/>
  <c r="V34" i="1"/>
  <c r="AN34" i="1" s="1"/>
  <c r="G34" i="1"/>
  <c r="F34" i="1"/>
  <c r="CI33" i="1"/>
  <c r="CH33" i="1"/>
  <c r="CF33" i="1"/>
  <c r="BW33" i="1"/>
  <c r="BV33" i="1"/>
  <c r="BU33" i="1"/>
  <c r="BT33" i="1"/>
  <c r="BS33" i="1"/>
  <c r="BN33" i="1" s="1"/>
  <c r="BP33" i="1"/>
  <c r="BI33" i="1"/>
  <c r="BC33" i="1"/>
  <c r="BD33" i="1" s="1"/>
  <c r="AY33" i="1"/>
  <c r="AW33" i="1"/>
  <c r="AX33" i="1" s="1"/>
  <c r="AL33" i="1"/>
  <c r="AK33" i="1"/>
  <c r="AC33" i="1"/>
  <c r="G33" i="1"/>
  <c r="F33" i="1"/>
  <c r="CI32" i="1"/>
  <c r="CH32" i="1"/>
  <c r="CF32" i="1"/>
  <c r="CG32" i="1" s="1"/>
  <c r="BW32" i="1"/>
  <c r="BV32" i="1"/>
  <c r="BU32" i="1"/>
  <c r="BT32" i="1"/>
  <c r="BS32" i="1"/>
  <c r="BN32" i="1" s="1"/>
  <c r="BP32" i="1"/>
  <c r="BI32" i="1"/>
  <c r="BC32" i="1"/>
  <c r="BD32" i="1" s="1"/>
  <c r="AY32" i="1"/>
  <c r="AW32" i="1" s="1"/>
  <c r="AL32" i="1"/>
  <c r="AK32" i="1"/>
  <c r="AC32" i="1"/>
  <c r="G32" i="1"/>
  <c r="F32" i="1"/>
  <c r="CI31" i="1"/>
  <c r="CH31" i="1"/>
  <c r="CF31" i="1"/>
  <c r="BW31" i="1"/>
  <c r="BV31" i="1"/>
  <c r="BU31" i="1"/>
  <c r="BT31" i="1"/>
  <c r="BS31" i="1"/>
  <c r="BN31" i="1" s="1"/>
  <c r="BP31" i="1"/>
  <c r="BI31" i="1"/>
  <c r="BC31" i="1"/>
  <c r="BD31" i="1" s="1"/>
  <c r="AY31" i="1"/>
  <c r="AW31" i="1" s="1"/>
  <c r="AL31" i="1"/>
  <c r="AK31" i="1"/>
  <c r="AC31" i="1"/>
  <c r="G31" i="1"/>
  <c r="F31" i="1"/>
  <c r="CI30" i="1"/>
  <c r="CH30" i="1"/>
  <c r="CF30" i="1"/>
  <c r="BW30" i="1"/>
  <c r="BV30" i="1"/>
  <c r="BU30" i="1"/>
  <c r="BT30" i="1"/>
  <c r="BS30" i="1"/>
  <c r="BN30" i="1" s="1"/>
  <c r="BP30" i="1"/>
  <c r="BI30" i="1"/>
  <c r="BC30" i="1"/>
  <c r="BD30" i="1" s="1"/>
  <c r="AY30" i="1"/>
  <c r="AW30" i="1" s="1"/>
  <c r="W30" i="1" s="1"/>
  <c r="BL30" i="1" s="1"/>
  <c r="AL30" i="1"/>
  <c r="AK30" i="1"/>
  <c r="AJ30" i="1" s="1"/>
  <c r="AC30" i="1"/>
  <c r="G30" i="1"/>
  <c r="F30" i="1"/>
  <c r="CI29" i="1"/>
  <c r="CH29" i="1"/>
  <c r="CF29" i="1"/>
  <c r="BW29" i="1"/>
  <c r="BV29" i="1"/>
  <c r="BU29" i="1"/>
  <c r="BT29" i="1"/>
  <c r="BS29" i="1"/>
  <c r="BN29" i="1" s="1"/>
  <c r="BP29" i="1"/>
  <c r="BI29" i="1"/>
  <c r="BC29" i="1"/>
  <c r="BD29" i="1" s="1"/>
  <c r="AY29" i="1"/>
  <c r="AW29" i="1" s="1"/>
  <c r="AL29" i="1"/>
  <c r="AK29" i="1"/>
  <c r="AJ29" i="1" s="1"/>
  <c r="AC29" i="1"/>
  <c r="G29" i="1"/>
  <c r="F29" i="1"/>
  <c r="CI28" i="1"/>
  <c r="CH28" i="1"/>
  <c r="CF28" i="1"/>
  <c r="BW28" i="1"/>
  <c r="BV28" i="1"/>
  <c r="BU28" i="1"/>
  <c r="BT28" i="1"/>
  <c r="BS28" i="1"/>
  <c r="BN28" i="1" s="1"/>
  <c r="BP28" i="1"/>
  <c r="BI28" i="1"/>
  <c r="BC28" i="1"/>
  <c r="BD28" i="1" s="1"/>
  <c r="AY28" i="1"/>
  <c r="AW28" i="1" s="1"/>
  <c r="AL28" i="1"/>
  <c r="AK28" i="1"/>
  <c r="AC28" i="1"/>
  <c r="G28" i="1"/>
  <c r="F28" i="1"/>
  <c r="CI27" i="1"/>
  <c r="CH27" i="1"/>
  <c r="CF27" i="1"/>
  <c r="BW27" i="1"/>
  <c r="BV27" i="1"/>
  <c r="BU27" i="1"/>
  <c r="BT27" i="1"/>
  <c r="BS27" i="1"/>
  <c r="BN27" i="1" s="1"/>
  <c r="BP27" i="1"/>
  <c r="BI27" i="1"/>
  <c r="BC27" i="1"/>
  <c r="BD27" i="1" s="1"/>
  <c r="AY27" i="1"/>
  <c r="AW27" i="1" s="1"/>
  <c r="AL27" i="1"/>
  <c r="AK27" i="1"/>
  <c r="AJ27" i="1"/>
  <c r="AC27" i="1"/>
  <c r="G27" i="1"/>
  <c r="F27" i="1"/>
  <c r="CI26" i="1"/>
  <c r="CH26" i="1"/>
  <c r="CF26" i="1"/>
  <c r="BW26" i="1"/>
  <c r="BV26" i="1"/>
  <c r="BU26" i="1"/>
  <c r="BT26" i="1"/>
  <c r="BS26" i="1"/>
  <c r="BN26" i="1" s="1"/>
  <c r="BP26" i="1"/>
  <c r="BI26" i="1"/>
  <c r="BC26" i="1"/>
  <c r="BD26" i="1" s="1"/>
  <c r="AY26" i="1"/>
  <c r="AW26" i="1" s="1"/>
  <c r="V26" i="1" s="1"/>
  <c r="AN26" i="1" s="1"/>
  <c r="AL26" i="1"/>
  <c r="AK26" i="1"/>
  <c r="AC26" i="1"/>
  <c r="G26" i="1"/>
  <c r="F26" i="1"/>
  <c r="CI25" i="1"/>
  <c r="CH25" i="1"/>
  <c r="CF25" i="1"/>
  <c r="CG25" i="1" s="1"/>
  <c r="BK25" i="1" s="1"/>
  <c r="BM25" i="1" s="1"/>
  <c r="BW25" i="1"/>
  <c r="BV25" i="1"/>
  <c r="BU25" i="1"/>
  <c r="BT25" i="1"/>
  <c r="BS25" i="1"/>
  <c r="BN25" i="1" s="1"/>
  <c r="BP25" i="1"/>
  <c r="BI25" i="1"/>
  <c r="BC25" i="1"/>
  <c r="BD25" i="1" s="1"/>
  <c r="AY25" i="1"/>
  <c r="AW25" i="1" s="1"/>
  <c r="X25" i="1" s="1"/>
  <c r="AL25" i="1"/>
  <c r="AK25" i="1"/>
  <c r="AC25" i="1"/>
  <c r="G25" i="1"/>
  <c r="F25" i="1"/>
  <c r="CI24" i="1"/>
  <c r="CH24" i="1"/>
  <c r="CF24" i="1"/>
  <c r="BW24" i="1"/>
  <c r="BV24" i="1"/>
  <c r="BU24" i="1"/>
  <c r="BT24" i="1"/>
  <c r="BS24" i="1"/>
  <c r="BN24" i="1" s="1"/>
  <c r="BP24" i="1"/>
  <c r="BI24" i="1"/>
  <c r="BC24" i="1"/>
  <c r="BD24" i="1" s="1"/>
  <c r="AY24" i="1"/>
  <c r="AW24" i="1" s="1"/>
  <c r="V24" i="1" s="1"/>
  <c r="AN24" i="1" s="1"/>
  <c r="AL24" i="1"/>
  <c r="AK24" i="1"/>
  <c r="AC24" i="1"/>
  <c r="X24" i="1"/>
  <c r="G24" i="1"/>
  <c r="F24" i="1"/>
  <c r="CI23" i="1"/>
  <c r="CH23" i="1"/>
  <c r="CF23" i="1"/>
  <c r="BW23" i="1"/>
  <c r="BV23" i="1"/>
  <c r="BU23" i="1"/>
  <c r="BT23" i="1"/>
  <c r="BS23" i="1"/>
  <c r="BN23" i="1" s="1"/>
  <c r="BP23" i="1"/>
  <c r="BI23" i="1"/>
  <c r="BC23" i="1"/>
  <c r="BD23" i="1" s="1"/>
  <c r="AY23" i="1"/>
  <c r="AW23" i="1" s="1"/>
  <c r="AL23" i="1"/>
  <c r="AK23" i="1"/>
  <c r="AC23" i="1"/>
  <c r="G23" i="1"/>
  <c r="F23" i="1"/>
  <c r="CI22" i="1"/>
  <c r="CH22" i="1"/>
  <c r="CF22" i="1"/>
  <c r="BW22" i="1"/>
  <c r="BV22" i="1"/>
  <c r="BU22" i="1"/>
  <c r="BT22" i="1"/>
  <c r="BS22" i="1"/>
  <c r="BN22" i="1" s="1"/>
  <c r="BP22" i="1"/>
  <c r="BI22" i="1"/>
  <c r="BC22" i="1"/>
  <c r="BD22" i="1" s="1"/>
  <c r="AY22" i="1"/>
  <c r="AW22" i="1"/>
  <c r="V22" i="1" s="1"/>
  <c r="AL22" i="1"/>
  <c r="AK22" i="1"/>
  <c r="AC22" i="1"/>
  <c r="G22" i="1"/>
  <c r="F22" i="1"/>
  <c r="CI21" i="1"/>
  <c r="CH21" i="1"/>
  <c r="CF21" i="1"/>
  <c r="BW21" i="1"/>
  <c r="BV21" i="1"/>
  <c r="BU21" i="1"/>
  <c r="BT21" i="1"/>
  <c r="BS21" i="1"/>
  <c r="BN21" i="1" s="1"/>
  <c r="BP21" i="1"/>
  <c r="BI21" i="1"/>
  <c r="BC21" i="1"/>
  <c r="BD21" i="1" s="1"/>
  <c r="AY21" i="1"/>
  <c r="AW21" i="1" s="1"/>
  <c r="AL21" i="1"/>
  <c r="AK21" i="1"/>
  <c r="AC21" i="1"/>
  <c r="G21" i="1"/>
  <c r="F21" i="1"/>
  <c r="CI20" i="1"/>
  <c r="CH20" i="1"/>
  <c r="CF20" i="1"/>
  <c r="BW20" i="1"/>
  <c r="BV20" i="1"/>
  <c r="BU20" i="1"/>
  <c r="BT20" i="1"/>
  <c r="BS20" i="1"/>
  <c r="BN20" i="1" s="1"/>
  <c r="BP20" i="1"/>
  <c r="BI20" i="1"/>
  <c r="BC20" i="1"/>
  <c r="BD20" i="1" s="1"/>
  <c r="AY20" i="1"/>
  <c r="AW20" i="1" s="1"/>
  <c r="AL20" i="1"/>
  <c r="AK20" i="1"/>
  <c r="AC20" i="1"/>
  <c r="G20" i="1"/>
  <c r="F20" i="1"/>
  <c r="CI19" i="1"/>
  <c r="CH19" i="1"/>
  <c r="CF19" i="1"/>
  <c r="BW19" i="1"/>
  <c r="BV19" i="1"/>
  <c r="BU19" i="1"/>
  <c r="BT19" i="1"/>
  <c r="BS19" i="1"/>
  <c r="BN19" i="1" s="1"/>
  <c r="BP19" i="1"/>
  <c r="BI19" i="1"/>
  <c r="BC19" i="1"/>
  <c r="BD19" i="1" s="1"/>
  <c r="AY19" i="1"/>
  <c r="AW19" i="1" s="1"/>
  <c r="AL19" i="1"/>
  <c r="AK19" i="1"/>
  <c r="AJ19" i="1" s="1"/>
  <c r="AC19" i="1"/>
  <c r="G19" i="1"/>
  <c r="F19" i="1"/>
  <c r="AA20" i="1" l="1"/>
  <c r="X20" i="1"/>
  <c r="CG48" i="1"/>
  <c r="H29" i="1"/>
  <c r="AJ44" i="1"/>
  <c r="AJ25" i="1"/>
  <c r="AJ35" i="1"/>
  <c r="W36" i="1"/>
  <c r="BL36" i="1" s="1"/>
  <c r="CG38" i="1"/>
  <c r="BK38" i="1" s="1"/>
  <c r="BM38" i="1" s="1"/>
  <c r="CG39" i="1"/>
  <c r="CG44" i="1"/>
  <c r="AJ47" i="1"/>
  <c r="AJ39" i="1"/>
  <c r="X33" i="1"/>
  <c r="X44" i="1"/>
  <c r="H49" i="1"/>
  <c r="AJ20" i="1"/>
  <c r="CG41" i="1"/>
  <c r="CG46" i="1"/>
  <c r="CG29" i="1"/>
  <c r="BK29" i="1" s="1"/>
  <c r="BM29" i="1" s="1"/>
  <c r="CG42" i="1"/>
  <c r="BK42" i="1" s="1"/>
  <c r="BM42" i="1" s="1"/>
  <c r="CG47" i="1"/>
  <c r="CG23" i="1"/>
  <c r="AF23" i="1" s="1"/>
  <c r="CG27" i="1"/>
  <c r="BK27" i="1" s="1"/>
  <c r="BM27" i="1" s="1"/>
  <c r="CG33" i="1"/>
  <c r="AF41" i="1"/>
  <c r="BK41" i="1"/>
  <c r="BM41" i="1" s="1"/>
  <c r="AF27" i="1"/>
  <c r="AX32" i="1"/>
  <c r="X32" i="1"/>
  <c r="W32" i="1"/>
  <c r="BL32" i="1" s="1"/>
  <c r="AJ46" i="1"/>
  <c r="H19" i="1"/>
  <c r="H26" i="1"/>
  <c r="AJ28" i="1"/>
  <c r="H42" i="1"/>
  <c r="CG45" i="1"/>
  <c r="AF45" i="1" s="1"/>
  <c r="H48" i="1"/>
  <c r="AJ49" i="1"/>
  <c r="CG50" i="1"/>
  <c r="AF50" i="1" s="1"/>
  <c r="AJ33" i="1"/>
  <c r="AA36" i="1"/>
  <c r="H43" i="1"/>
  <c r="CG19" i="1"/>
  <c r="AF19" i="1" s="1"/>
  <c r="CG20" i="1"/>
  <c r="AF20" i="1" s="1"/>
  <c r="CG22" i="1"/>
  <c r="CG24" i="1"/>
  <c r="AF24" i="1" s="1"/>
  <c r="AG24" i="1" s="1"/>
  <c r="AH24" i="1" s="1"/>
  <c r="AO24" i="1" s="1"/>
  <c r="CG26" i="1"/>
  <c r="AF26" i="1" s="1"/>
  <c r="H28" i="1"/>
  <c r="H31" i="1"/>
  <c r="CG34" i="1"/>
  <c r="AF34" i="1" s="1"/>
  <c r="CG36" i="1"/>
  <c r="AF36" i="1" s="1"/>
  <c r="CG40" i="1"/>
  <c r="BK40" i="1" s="1"/>
  <c r="BM40" i="1" s="1"/>
  <c r="BK23" i="1"/>
  <c r="BM23" i="1" s="1"/>
  <c r="BK32" i="1"/>
  <c r="BM32" i="1" s="1"/>
  <c r="AF32" i="1"/>
  <c r="V39" i="1"/>
  <c r="AN39" i="1" s="1"/>
  <c r="X39" i="1"/>
  <c r="BK46" i="1"/>
  <c r="BM46" i="1" s="1"/>
  <c r="AF46" i="1"/>
  <c r="V40" i="1"/>
  <c r="AN40" i="1" s="1"/>
  <c r="X40" i="1"/>
  <c r="BK45" i="1"/>
  <c r="BM45" i="1" s="1"/>
  <c r="AF49" i="1"/>
  <c r="BK49" i="1"/>
  <c r="BM49" i="1" s="1"/>
  <c r="AJ22" i="1"/>
  <c r="H35" i="1"/>
  <c r="AJ36" i="1"/>
  <c r="H45" i="1"/>
  <c r="H47" i="1"/>
  <c r="AJ50" i="1"/>
  <c r="CG21" i="1"/>
  <c r="BK21" i="1" s="1"/>
  <c r="BM21" i="1" s="1"/>
  <c r="H24" i="1"/>
  <c r="AF25" i="1"/>
  <c r="AJ26" i="1"/>
  <c r="AJ34" i="1"/>
  <c r="AJ38" i="1"/>
  <c r="AF38" i="1"/>
  <c r="AF42" i="1"/>
  <c r="H44" i="1"/>
  <c r="V47" i="1"/>
  <c r="AN47" i="1" s="1"/>
  <c r="X48" i="1"/>
  <c r="BK50" i="1"/>
  <c r="BM50" i="1" s="1"/>
  <c r="H22" i="1"/>
  <c r="AJ23" i="1"/>
  <c r="AJ32" i="1"/>
  <c r="H34" i="1"/>
  <c r="AJ45" i="1"/>
  <c r="H50" i="1"/>
  <c r="H20" i="1"/>
  <c r="AJ21" i="1"/>
  <c r="AJ24" i="1"/>
  <c r="H25" i="1"/>
  <c r="H27" i="1"/>
  <c r="CG28" i="1"/>
  <c r="AF28" i="1" s="1"/>
  <c r="CG30" i="1"/>
  <c r="CG31" i="1"/>
  <c r="AF31" i="1" s="1"/>
  <c r="H33" i="1"/>
  <c r="CG35" i="1"/>
  <c r="BK35" i="1" s="1"/>
  <c r="BM35" i="1" s="1"/>
  <c r="H36" i="1"/>
  <c r="CG37" i="1"/>
  <c r="BK37" i="1" s="1"/>
  <c r="BM37" i="1" s="1"/>
  <c r="H40" i="1"/>
  <c r="H41" i="1"/>
  <c r="AJ41" i="1"/>
  <c r="AJ42" i="1"/>
  <c r="H46" i="1"/>
  <c r="AX21" i="1"/>
  <c r="AA21" i="1"/>
  <c r="V21" i="1"/>
  <c r="W21" i="1"/>
  <c r="BL21" i="1" s="1"/>
  <c r="X21" i="1"/>
  <c r="AX19" i="1"/>
  <c r="W19" i="1"/>
  <c r="BL19" i="1" s="1"/>
  <c r="X19" i="1"/>
  <c r="AA19" i="1"/>
  <c r="V19" i="1"/>
  <c r="AF22" i="1"/>
  <c r="BK22" i="1"/>
  <c r="BM22" i="1" s="1"/>
  <c r="AX23" i="1"/>
  <c r="W23" i="1"/>
  <c r="BL23" i="1" s="1"/>
  <c r="AA23" i="1"/>
  <c r="V23" i="1"/>
  <c r="X23" i="1"/>
  <c r="AA22" i="1"/>
  <c r="W22" i="1"/>
  <c r="BL22" i="1" s="1"/>
  <c r="AN22" i="1"/>
  <c r="AX22" i="1"/>
  <c r="H23" i="1"/>
  <c r="AA25" i="1"/>
  <c r="W25" i="1"/>
  <c r="BL25" i="1" s="1"/>
  <c r="BO25" i="1" s="1"/>
  <c r="V25" i="1"/>
  <c r="AX25" i="1"/>
  <c r="AX28" i="1"/>
  <c r="X28" i="1"/>
  <c r="W28" i="1"/>
  <c r="BL28" i="1" s="1"/>
  <c r="BK33" i="1"/>
  <c r="BM33" i="1" s="1"/>
  <c r="AF33" i="1"/>
  <c r="AN36" i="1"/>
  <c r="AA42" i="1"/>
  <c r="W42" i="1"/>
  <c r="BL42" i="1" s="1"/>
  <c r="BO42" i="1" s="1"/>
  <c r="AX42" i="1"/>
  <c r="V42" i="1"/>
  <c r="X42" i="1"/>
  <c r="V20" i="1"/>
  <c r="H21" i="1"/>
  <c r="AA28" i="1"/>
  <c r="AN43" i="1"/>
  <c r="BK48" i="1"/>
  <c r="BM48" i="1" s="1"/>
  <c r="AF48" i="1"/>
  <c r="BK26" i="1"/>
  <c r="BM26" i="1" s="1"/>
  <c r="AA27" i="1"/>
  <c r="W27" i="1"/>
  <c r="BL27" i="1" s="1"/>
  <c r="AX27" i="1"/>
  <c r="X27" i="1"/>
  <c r="V27" i="1"/>
  <c r="BK28" i="1"/>
  <c r="BM28" i="1" s="1"/>
  <c r="AA38" i="1"/>
  <c r="W38" i="1"/>
  <c r="BL38" i="1" s="1"/>
  <c r="BO38" i="1" s="1"/>
  <c r="AX38" i="1"/>
  <c r="V38" i="1"/>
  <c r="AA46" i="1"/>
  <c r="W46" i="1"/>
  <c r="BL46" i="1" s="1"/>
  <c r="AX46" i="1"/>
  <c r="V46" i="1"/>
  <c r="X46" i="1"/>
  <c r="AX20" i="1"/>
  <c r="X22" i="1"/>
  <c r="V28" i="1"/>
  <c r="AA31" i="1"/>
  <c r="W31" i="1"/>
  <c r="BL31" i="1" s="1"/>
  <c r="AX31" i="1"/>
  <c r="X31" i="1"/>
  <c r="W20" i="1"/>
  <c r="BL20" i="1" s="1"/>
  <c r="AX24" i="1"/>
  <c r="AA24" i="1"/>
  <c r="W24" i="1"/>
  <c r="BL24" i="1" s="1"/>
  <c r="AX26" i="1"/>
  <c r="X26" i="1"/>
  <c r="AA26" i="1"/>
  <c r="W26" i="1"/>
  <c r="BL26" i="1" s="1"/>
  <c r="AF29" i="1"/>
  <c r="AA29" i="1"/>
  <c r="W29" i="1"/>
  <c r="BL29" i="1" s="1"/>
  <c r="AX29" i="1"/>
  <c r="X29" i="1"/>
  <c r="V29" i="1"/>
  <c r="AX30" i="1"/>
  <c r="AA30" i="1"/>
  <c r="V30" i="1"/>
  <c r="X30" i="1"/>
  <c r="V31" i="1"/>
  <c r="AJ31" i="1"/>
  <c r="BK36" i="1"/>
  <c r="BM36" i="1" s="1"/>
  <c r="AA37" i="1"/>
  <c r="W37" i="1"/>
  <c r="BL37" i="1" s="1"/>
  <c r="V37" i="1"/>
  <c r="AX37" i="1"/>
  <c r="X37" i="1"/>
  <c r="X38" i="1"/>
  <c r="AX43" i="1"/>
  <c r="AA43" i="1"/>
  <c r="W43" i="1"/>
  <c r="BL43" i="1" s="1"/>
  <c r="X43" i="1"/>
  <c r="H32" i="1"/>
  <c r="AA35" i="1"/>
  <c r="W35" i="1"/>
  <c r="BL35" i="1" s="1"/>
  <c r="V35" i="1"/>
  <c r="AX41" i="1"/>
  <c r="AA41" i="1"/>
  <c r="W41" i="1"/>
  <c r="BL41" i="1" s="1"/>
  <c r="X41" i="1"/>
  <c r="V41" i="1"/>
  <c r="BK43" i="1"/>
  <c r="BM43" i="1" s="1"/>
  <c r="AF43" i="1"/>
  <c r="AX49" i="1"/>
  <c r="AA49" i="1"/>
  <c r="W49" i="1"/>
  <c r="BL49" i="1" s="1"/>
  <c r="X49" i="1"/>
  <c r="V49" i="1"/>
  <c r="H30" i="1"/>
  <c r="V32" i="1"/>
  <c r="AA32" i="1"/>
  <c r="AA33" i="1"/>
  <c r="W33" i="1"/>
  <c r="BL33" i="1" s="1"/>
  <c r="V33" i="1"/>
  <c r="X35" i="1"/>
  <c r="AF35" i="1"/>
  <c r="AX35" i="1"/>
  <c r="AX36" i="1"/>
  <c r="X36" i="1"/>
  <c r="H38" i="1"/>
  <c r="AX39" i="1"/>
  <c r="AA39" i="1"/>
  <c r="W39" i="1"/>
  <c r="BL39" i="1" s="1"/>
  <c r="AN44" i="1"/>
  <c r="BK44" i="1"/>
  <c r="BM44" i="1" s="1"/>
  <c r="AF44" i="1"/>
  <c r="AX47" i="1"/>
  <c r="AA47" i="1"/>
  <c r="W47" i="1"/>
  <c r="BL47" i="1" s="1"/>
  <c r="AA50" i="1"/>
  <c r="W50" i="1"/>
  <c r="BL50" i="1" s="1"/>
  <c r="AX50" i="1"/>
  <c r="V50" i="1"/>
  <c r="AG50" i="1" s="1"/>
  <c r="AH50" i="1" s="1"/>
  <c r="AX34" i="1"/>
  <c r="X34" i="1"/>
  <c r="BK39" i="1"/>
  <c r="BM39" i="1" s="1"/>
  <c r="AF39" i="1"/>
  <c r="AX45" i="1"/>
  <c r="AA45" i="1"/>
  <c r="W45" i="1"/>
  <c r="BL45" i="1" s="1"/>
  <c r="BO45" i="1" s="1"/>
  <c r="X45" i="1"/>
  <c r="V45" i="1"/>
  <c r="BK47" i="1"/>
  <c r="BM47" i="1" s="1"/>
  <c r="AF47" i="1"/>
  <c r="X50" i="1"/>
  <c r="AA40" i="1"/>
  <c r="W40" i="1"/>
  <c r="BL40" i="1" s="1"/>
  <c r="AX40" i="1"/>
  <c r="AA44" i="1"/>
  <c r="W44" i="1"/>
  <c r="BL44" i="1" s="1"/>
  <c r="AX44" i="1"/>
  <c r="AA48" i="1"/>
  <c r="W48" i="1"/>
  <c r="BL48" i="1" s="1"/>
  <c r="AX48" i="1"/>
  <c r="AG42" i="1" l="1"/>
  <c r="AH42" i="1" s="1"/>
  <c r="BO32" i="1"/>
  <c r="BO50" i="1"/>
  <c r="AG27" i="1"/>
  <c r="AH27" i="1" s="1"/>
  <c r="AO27" i="1" s="1"/>
  <c r="BO27" i="1"/>
  <c r="BO29" i="1"/>
  <c r="AG28" i="1"/>
  <c r="AH28" i="1" s="1"/>
  <c r="AI28" i="1" s="1"/>
  <c r="AM28" i="1" s="1"/>
  <c r="BO35" i="1"/>
  <c r="BK31" i="1"/>
  <c r="BM31" i="1" s="1"/>
  <c r="AG46" i="1"/>
  <c r="AH46" i="1" s="1"/>
  <c r="AG19" i="1"/>
  <c r="AH19" i="1" s="1"/>
  <c r="AI19" i="1" s="1"/>
  <c r="AM19" i="1" s="1"/>
  <c r="BO23" i="1"/>
  <c r="AF21" i="1"/>
  <c r="BO44" i="1"/>
  <c r="BO41" i="1"/>
  <c r="BK34" i="1"/>
  <c r="BO34" i="1" s="1"/>
  <c r="BK24" i="1"/>
  <c r="BM24" i="1" s="1"/>
  <c r="BO21" i="1"/>
  <c r="BO48" i="1"/>
  <c r="AG45" i="1"/>
  <c r="AH45" i="1" s="1"/>
  <c r="AO45" i="1" s="1"/>
  <c r="AF40" i="1"/>
  <c r="AG40" i="1" s="1"/>
  <c r="AH40" i="1" s="1"/>
  <c r="BK20" i="1"/>
  <c r="BM20" i="1" s="1"/>
  <c r="BK19" i="1"/>
  <c r="BM19" i="1" s="1"/>
  <c r="AG49" i="1"/>
  <c r="AH49" i="1" s="1"/>
  <c r="AO49" i="1" s="1"/>
  <c r="BO37" i="1"/>
  <c r="BO31" i="1"/>
  <c r="BO46" i="1"/>
  <c r="BK30" i="1"/>
  <c r="AF30" i="1"/>
  <c r="AG30" i="1" s="1"/>
  <c r="AH30" i="1" s="1"/>
  <c r="AD30" i="1" s="1"/>
  <c r="AB30" i="1" s="1"/>
  <c r="AE30" i="1" s="1"/>
  <c r="Y30" i="1" s="1"/>
  <c r="Z30" i="1" s="1"/>
  <c r="BO47" i="1"/>
  <c r="BO49" i="1"/>
  <c r="AF37" i="1"/>
  <c r="BO40" i="1"/>
  <c r="BO22" i="1"/>
  <c r="AO28" i="1"/>
  <c r="AI27" i="1"/>
  <c r="AM27" i="1" s="1"/>
  <c r="AP27" i="1"/>
  <c r="AI50" i="1"/>
  <c r="AM50" i="1" s="1"/>
  <c r="AP50" i="1"/>
  <c r="AG47" i="1"/>
  <c r="AH47" i="1" s="1"/>
  <c r="AG39" i="1"/>
  <c r="AH39" i="1" s="1"/>
  <c r="AG44" i="1"/>
  <c r="AH44" i="1" s="1"/>
  <c r="AN33" i="1"/>
  <c r="AN32" i="1"/>
  <c r="BO28" i="1"/>
  <c r="AN25" i="1"/>
  <c r="AO50" i="1"/>
  <c r="AG32" i="1"/>
  <c r="AH32" i="1" s="1"/>
  <c r="BO39" i="1"/>
  <c r="AG35" i="1"/>
  <c r="AH35" i="1" s="1"/>
  <c r="AD35" i="1" s="1"/>
  <c r="AB35" i="1" s="1"/>
  <c r="AE35" i="1" s="1"/>
  <c r="Y35" i="1" s="1"/>
  <c r="Z35" i="1" s="1"/>
  <c r="BO33" i="1"/>
  <c r="AN41" i="1"/>
  <c r="BO43" i="1"/>
  <c r="AN37" i="1"/>
  <c r="AG36" i="1"/>
  <c r="AH36" i="1" s="1"/>
  <c r="AN30" i="1"/>
  <c r="AG29" i="1"/>
  <c r="AH29" i="1" s="1"/>
  <c r="AD29" i="1" s="1"/>
  <c r="AB29" i="1" s="1"/>
  <c r="AE29" i="1" s="1"/>
  <c r="Y29" i="1" s="1"/>
  <c r="Z29" i="1" s="1"/>
  <c r="AG26" i="1"/>
  <c r="AH26" i="1" s="1"/>
  <c r="AG48" i="1"/>
  <c r="AH48" i="1" s="1"/>
  <c r="AN20" i="1"/>
  <c r="AP19" i="1"/>
  <c r="AN23" i="1"/>
  <c r="AG21" i="1"/>
  <c r="AH21" i="1" s="1"/>
  <c r="AD19" i="1"/>
  <c r="AB19" i="1" s="1"/>
  <c r="AE19" i="1" s="1"/>
  <c r="Y19" i="1" s="1"/>
  <c r="Z19" i="1" s="1"/>
  <c r="AN19" i="1"/>
  <c r="AO19" i="1"/>
  <c r="AN21" i="1"/>
  <c r="AI46" i="1"/>
  <c r="AM46" i="1" s="1"/>
  <c r="AP46" i="1"/>
  <c r="AN29" i="1"/>
  <c r="AN38" i="1"/>
  <c r="AG38" i="1"/>
  <c r="AH38" i="1" s="1"/>
  <c r="AD38" i="1" s="1"/>
  <c r="AB38" i="1" s="1"/>
  <c r="AE38" i="1" s="1"/>
  <c r="Y38" i="1" s="1"/>
  <c r="Z38" i="1" s="1"/>
  <c r="AN42" i="1"/>
  <c r="AD42" i="1"/>
  <c r="AB42" i="1" s="1"/>
  <c r="AE42" i="1" s="1"/>
  <c r="Y42" i="1" s="1"/>
  <c r="Z42" i="1" s="1"/>
  <c r="AG20" i="1"/>
  <c r="AH20" i="1" s="1"/>
  <c r="AD20" i="1" s="1"/>
  <c r="AB20" i="1" s="1"/>
  <c r="AE20" i="1" s="1"/>
  <c r="Y20" i="1" s="1"/>
  <c r="Z20" i="1" s="1"/>
  <c r="AO46" i="1"/>
  <c r="AD45" i="1"/>
  <c r="AB45" i="1" s="1"/>
  <c r="AE45" i="1" s="1"/>
  <c r="Y45" i="1" s="1"/>
  <c r="Z45" i="1" s="1"/>
  <c r="AN45" i="1"/>
  <c r="AN35" i="1"/>
  <c r="AN46" i="1"/>
  <c r="AD46" i="1"/>
  <c r="AB46" i="1" s="1"/>
  <c r="AE46" i="1" s="1"/>
  <c r="Y46" i="1" s="1"/>
  <c r="Z46" i="1" s="1"/>
  <c r="BM34" i="1"/>
  <c r="AG25" i="1"/>
  <c r="AH25" i="1" s="1"/>
  <c r="AD25" i="1" s="1"/>
  <c r="AB25" i="1" s="1"/>
  <c r="AE25" i="1" s="1"/>
  <c r="Y25" i="1" s="1"/>
  <c r="Z25" i="1" s="1"/>
  <c r="AG31" i="1"/>
  <c r="AH31" i="1" s="1"/>
  <c r="AD31" i="1" s="1"/>
  <c r="AB31" i="1" s="1"/>
  <c r="AE31" i="1" s="1"/>
  <c r="Y31" i="1" s="1"/>
  <c r="Z31" i="1" s="1"/>
  <c r="AG37" i="1"/>
  <c r="AH37" i="1" s="1"/>
  <c r="AD37" i="1" s="1"/>
  <c r="AB37" i="1" s="1"/>
  <c r="AE37" i="1" s="1"/>
  <c r="Y37" i="1" s="1"/>
  <c r="Z37" i="1" s="1"/>
  <c r="AI24" i="1"/>
  <c r="AM24" i="1" s="1"/>
  <c r="AD24" i="1"/>
  <c r="AB24" i="1" s="1"/>
  <c r="AE24" i="1" s="1"/>
  <c r="AP24" i="1"/>
  <c r="AQ24" i="1" s="1"/>
  <c r="AG23" i="1"/>
  <c r="AH23" i="1" s="1"/>
  <c r="AG22" i="1"/>
  <c r="AH22" i="1" s="1"/>
  <c r="AI42" i="1"/>
  <c r="AM42" i="1" s="1"/>
  <c r="AP42" i="1"/>
  <c r="AI49" i="1"/>
  <c r="AM49" i="1" s="1"/>
  <c r="AP49" i="1"/>
  <c r="AO42" i="1"/>
  <c r="AN50" i="1"/>
  <c r="AD50" i="1"/>
  <c r="AB50" i="1" s="1"/>
  <c r="AE50" i="1" s="1"/>
  <c r="Y50" i="1" s="1"/>
  <c r="Z50" i="1" s="1"/>
  <c r="AI45" i="1"/>
  <c r="AM45" i="1" s="1"/>
  <c r="AP45" i="1"/>
  <c r="AD49" i="1"/>
  <c r="AB49" i="1" s="1"/>
  <c r="AE49" i="1" s="1"/>
  <c r="Y49" i="1" s="1"/>
  <c r="Z49" i="1" s="1"/>
  <c r="AN49" i="1"/>
  <c r="AG43" i="1"/>
  <c r="AH43" i="1" s="1"/>
  <c r="AN31" i="1"/>
  <c r="BO26" i="1"/>
  <c r="AD28" i="1"/>
  <c r="AB28" i="1" s="1"/>
  <c r="AE28" i="1" s="1"/>
  <c r="Y28" i="1" s="1"/>
  <c r="Z28" i="1" s="1"/>
  <c r="AN28" i="1"/>
  <c r="AG41" i="1"/>
  <c r="AH41" i="1" s="1"/>
  <c r="AD41" i="1" s="1"/>
  <c r="AB41" i="1" s="1"/>
  <c r="AE41" i="1" s="1"/>
  <c r="Y41" i="1" s="1"/>
  <c r="Z41" i="1" s="1"/>
  <c r="AG34" i="1"/>
  <c r="AH34" i="1" s="1"/>
  <c r="AN27" i="1"/>
  <c r="AD27" i="1"/>
  <c r="AB27" i="1" s="1"/>
  <c r="AE27" i="1" s="1"/>
  <c r="Y27" i="1" s="1"/>
  <c r="Z27" i="1" s="1"/>
  <c r="BO36" i="1"/>
  <c r="AG33" i="1"/>
  <c r="AH33" i="1" s="1"/>
  <c r="AD33" i="1" s="1"/>
  <c r="AB33" i="1" s="1"/>
  <c r="AE33" i="1" s="1"/>
  <c r="Y33" i="1" s="1"/>
  <c r="Z33" i="1" s="1"/>
  <c r="Y24" i="1" l="1"/>
  <c r="Z24" i="1" s="1"/>
  <c r="AP28" i="1"/>
  <c r="AQ28" i="1" s="1"/>
  <c r="BO19" i="1"/>
  <c r="AQ42" i="1"/>
  <c r="AQ46" i="1"/>
  <c r="BO20" i="1"/>
  <c r="BO24" i="1"/>
  <c r="BM30" i="1"/>
  <c r="BO30" i="1"/>
  <c r="AI23" i="1"/>
  <c r="AM23" i="1" s="1"/>
  <c r="AP23" i="1"/>
  <c r="AO23" i="1"/>
  <c r="AQ50" i="1"/>
  <c r="AQ45" i="1"/>
  <c r="AI31" i="1"/>
  <c r="AM31" i="1" s="1"/>
  <c r="AP31" i="1"/>
  <c r="AO31" i="1"/>
  <c r="AD23" i="1"/>
  <c r="AB23" i="1" s="1"/>
  <c r="AE23" i="1" s="1"/>
  <c r="Y23" i="1" s="1"/>
  <c r="Z23" i="1" s="1"/>
  <c r="AP26" i="1"/>
  <c r="AI26" i="1"/>
  <c r="AM26" i="1" s="1"/>
  <c r="AD26" i="1"/>
  <c r="AB26" i="1" s="1"/>
  <c r="AE26" i="1" s="1"/>
  <c r="Y26" i="1" s="1"/>
  <c r="Z26" i="1" s="1"/>
  <c r="AO26" i="1"/>
  <c r="AP32" i="1"/>
  <c r="AI32" i="1"/>
  <c r="AM32" i="1" s="1"/>
  <c r="AO32" i="1"/>
  <c r="AI39" i="1"/>
  <c r="AM39" i="1" s="1"/>
  <c r="AP39" i="1"/>
  <c r="AD39" i="1"/>
  <c r="AB39" i="1" s="1"/>
  <c r="AE39" i="1" s="1"/>
  <c r="Y39" i="1" s="1"/>
  <c r="Z39" i="1" s="1"/>
  <c r="AO39" i="1"/>
  <c r="AI37" i="1"/>
  <c r="AM37" i="1" s="1"/>
  <c r="AP37" i="1"/>
  <c r="AO37" i="1"/>
  <c r="AI21" i="1"/>
  <c r="AM21" i="1" s="1"/>
  <c r="AP21" i="1"/>
  <c r="AO21" i="1"/>
  <c r="AI25" i="1"/>
  <c r="AM25" i="1" s="1"/>
  <c r="AP25" i="1"/>
  <c r="AO25" i="1"/>
  <c r="AP34" i="1"/>
  <c r="AI34" i="1"/>
  <c r="AM34" i="1" s="1"/>
  <c r="AD34" i="1"/>
  <c r="AB34" i="1" s="1"/>
  <c r="AE34" i="1" s="1"/>
  <c r="Y34" i="1" s="1"/>
  <c r="Z34" i="1" s="1"/>
  <c r="AO34" i="1"/>
  <c r="AI43" i="1"/>
  <c r="AM43" i="1" s="1"/>
  <c r="AP43" i="1"/>
  <c r="AD43" i="1"/>
  <c r="AB43" i="1" s="1"/>
  <c r="AE43" i="1" s="1"/>
  <c r="Y43" i="1" s="1"/>
  <c r="Z43" i="1" s="1"/>
  <c r="AO43" i="1"/>
  <c r="AQ49" i="1"/>
  <c r="AI22" i="1"/>
  <c r="AM22" i="1" s="1"/>
  <c r="AP22" i="1"/>
  <c r="AO22" i="1"/>
  <c r="AD22" i="1"/>
  <c r="AB22" i="1" s="1"/>
  <c r="AE22" i="1" s="1"/>
  <c r="Y22" i="1" s="1"/>
  <c r="Z22" i="1" s="1"/>
  <c r="AD21" i="1"/>
  <c r="AB21" i="1" s="1"/>
  <c r="AE21" i="1" s="1"/>
  <c r="Y21" i="1" s="1"/>
  <c r="Z21" i="1" s="1"/>
  <c r="AI48" i="1"/>
  <c r="AM48" i="1" s="1"/>
  <c r="AP48" i="1"/>
  <c r="AO48" i="1"/>
  <c r="AD48" i="1"/>
  <c r="AB48" i="1" s="1"/>
  <c r="AE48" i="1" s="1"/>
  <c r="Y48" i="1" s="1"/>
  <c r="Z48" i="1" s="1"/>
  <c r="AI29" i="1"/>
  <c r="AM29" i="1" s="1"/>
  <c r="AO29" i="1"/>
  <c r="AP29" i="1"/>
  <c r="AI35" i="1"/>
  <c r="AM35" i="1" s="1"/>
  <c r="AP35" i="1"/>
  <c r="AO35" i="1"/>
  <c r="AD32" i="1"/>
  <c r="AB32" i="1" s="1"/>
  <c r="AE32" i="1" s="1"/>
  <c r="Y32" i="1" s="1"/>
  <c r="Z32" i="1" s="1"/>
  <c r="AI44" i="1"/>
  <c r="AM44" i="1" s="1"/>
  <c r="AP44" i="1"/>
  <c r="AD44" i="1"/>
  <c r="AB44" i="1" s="1"/>
  <c r="AE44" i="1" s="1"/>
  <c r="Y44" i="1" s="1"/>
  <c r="Z44" i="1" s="1"/>
  <c r="AO44" i="1"/>
  <c r="AI33" i="1"/>
  <c r="AM33" i="1" s="1"/>
  <c r="AP33" i="1"/>
  <c r="AO33" i="1"/>
  <c r="AI40" i="1"/>
  <c r="AM40" i="1" s="1"/>
  <c r="AP40" i="1"/>
  <c r="AO40" i="1"/>
  <c r="AD40" i="1"/>
  <c r="AB40" i="1" s="1"/>
  <c r="AE40" i="1" s="1"/>
  <c r="Y40" i="1" s="1"/>
  <c r="Z40" i="1" s="1"/>
  <c r="AI41" i="1"/>
  <c r="AM41" i="1" s="1"/>
  <c r="AP41" i="1"/>
  <c r="AO41" i="1"/>
  <c r="AI20" i="1"/>
  <c r="AM20" i="1" s="1"/>
  <c r="AP20" i="1"/>
  <c r="AO20" i="1"/>
  <c r="AI38" i="1"/>
  <c r="AM38" i="1" s="1"/>
  <c r="AP38" i="1"/>
  <c r="AO38" i="1"/>
  <c r="AQ19" i="1"/>
  <c r="AI30" i="1"/>
  <c r="AM30" i="1" s="1"/>
  <c r="AP30" i="1"/>
  <c r="AO30" i="1"/>
  <c r="AI36" i="1"/>
  <c r="AM36" i="1" s="1"/>
  <c r="AP36" i="1"/>
  <c r="AD36" i="1"/>
  <c r="AB36" i="1" s="1"/>
  <c r="AE36" i="1" s="1"/>
  <c r="Y36" i="1" s="1"/>
  <c r="Z36" i="1" s="1"/>
  <c r="AO36" i="1"/>
  <c r="AI47" i="1"/>
  <c r="AM47" i="1" s="1"/>
  <c r="AP47" i="1"/>
  <c r="AD47" i="1"/>
  <c r="AB47" i="1" s="1"/>
  <c r="AE47" i="1" s="1"/>
  <c r="Y47" i="1" s="1"/>
  <c r="Z47" i="1" s="1"/>
  <c r="AO47" i="1"/>
  <c r="AQ27" i="1"/>
  <c r="AQ21" i="1" l="1"/>
  <c r="AQ44" i="1"/>
  <c r="AQ33" i="1"/>
  <c r="AQ48" i="1"/>
  <c r="AQ25" i="1"/>
  <c r="AQ30" i="1"/>
  <c r="AQ38" i="1"/>
  <c r="AQ23" i="1"/>
  <c r="AQ47" i="1"/>
  <c r="AQ36" i="1"/>
  <c r="AQ20" i="1"/>
  <c r="AQ41" i="1"/>
  <c r="AQ40" i="1"/>
  <c r="AQ35" i="1"/>
  <c r="AQ22" i="1"/>
  <c r="AQ31" i="1"/>
  <c r="AQ43" i="1"/>
  <c r="AQ37" i="1"/>
  <c r="AQ39" i="1"/>
  <c r="AQ32" i="1"/>
  <c r="AQ26" i="1"/>
  <c r="AQ29" i="1"/>
  <c r="AQ34" i="1"/>
</calcChain>
</file>

<file path=xl/sharedStrings.xml><?xml version="1.0" encoding="utf-8"?>
<sst xmlns="http://schemas.openxmlformats.org/spreadsheetml/2006/main" count="1581" uniqueCount="425">
  <si>
    <t>File opened</t>
  </si>
  <si>
    <t>2021-07-15 10:27:12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</si>
  <si>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</si>
  <si>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</si>
  <si>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</si>
  <si>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</si>
  <si>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</si>
  <si>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</si>
  <si>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</si>
  <si>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</si>
  <si>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</si>
  <si>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</si>
  <si>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</si>
  <si>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{"flowmeterzero": "1.02723", "co2aspan2b": "0.285185", "co2aspan1": "0.998238", "h2obspan2b": "0.0643857", "chamberpressurezero": "2.62908", "tbzero": "0.0334682", "co2aspanconc1": "2500", "co2bspan2": "-0.0293673", "h2oazero": "1.13507", "flowbzero": "0.30222", "co2bspanconc1": "2500", "h2oaspan1": "0.996014", "co2bzero": "0.960409", "co2bspan1": "0.999003", "h2obzero": "1.12406", "co2aspan2a": "0.287879", "co2aspan2": "-0.0263931", "h2oaspan2a": "0.0649895", "tazero": "-0.018898", "co2aspanconc2": "301.5", "co2bspan2a": "0.287951", "h2obspan1": "0.995932", "ssb_ref": "33242.2", "co2azero": "0.969968", "flowazero": "0.29922", "h2oaspanconc2": "0", "h2obspan2a": "0.0646487", "co2bspan2b": "0.285229", "h2obspanconc1": "12.26", "oxygen": "21", "h2oaspan2b": "0.0647305", "h2obspanconc2": "0", "h2oaspan2": "0", "ssa_ref": "28824.6", "co2bspanconc2": "301.5", "h2obspan2": "0", "h2oaspanconc1": "12.26"}</t>
  </si>
  <si>
    <t>Chamber type</t>
  </si>
  <si>
    <t>6800-01A</t>
  </si>
  <si>
    <t>Chamber s/n</t>
  </si>
  <si>
    <t>MPF-651424</t>
  </si>
  <si>
    <t>Chamber rev</t>
  </si>
  <si>
    <t>0</t>
  </si>
  <si>
    <t>Chamber cal</t>
  </si>
  <si>
    <t>Fluorometer</t>
  </si>
  <si>
    <t>Flr. Version</t>
  </si>
  <si>
    <t>1.3.1</t>
  </si>
  <si>
    <t>10:27:12</t>
  </si>
  <si>
    <t>Stability Definition:	F (FlrLS): Slp&lt;1	ΔH2O (Meas2): Slp&lt;0.1	ΔCO2 (Meas2): Slp&lt;0.5</t>
  </si>
  <si>
    <t>SysConst</t>
  </si>
  <si>
    <t>AvgTime</t>
  </si>
  <si>
    <t>4</t>
  </si>
  <si>
    <t>Oxygen</t>
  </si>
  <si>
    <t>21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</si>
  <si>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</si>
  <si>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</si>
  <si>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</si>
  <si>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</si>
  <si>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</si>
  <si>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</si>
  <si>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</si>
  <si>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</si>
  <si>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</si>
  <si>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</si>
  <si>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</si>
  <si>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</si>
  <si>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</si>
  <si>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</si>
  <si>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</si>
  <si>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</si>
  <si>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</si>
  <si>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</si>
  <si>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</si>
  <si>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</si>
  <si>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</si>
  <si>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</si>
  <si>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</si>
  <si>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</si>
  <si>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</si>
  <si>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</si>
  <si>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</si>
  <si>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</si>
  <si>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</si>
  <si>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</si>
  <si>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</si>
  <si>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</si>
  <si>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</si>
  <si>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</si>
  <si>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</si>
  <si>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</si>
  <si>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</si>
  <si>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</si>
  <si>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</si>
  <si>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Fs_true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</si>
  <si>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</si>
  <si>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</si>
  <si>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</si>
  <si>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</si>
  <si>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</si>
  <si>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</si>
  <si>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</si>
  <si>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</si>
  <si>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</si>
  <si>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</si>
  <si>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</si>
  <si>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</si>
  <si>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</si>
  <si>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</si>
  <si>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</si>
  <si>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</si>
  <si>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</si>
  <si>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</si>
  <si>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</si>
  <si>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</si>
  <si>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</si>
  <si>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</si>
  <si>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</si>
  <si>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</si>
  <si>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</si>
  <si>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</si>
  <si>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</si>
  <si>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</si>
  <si>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</si>
  <si>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</si>
  <si>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</si>
  <si>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newDef_12</t>
  </si>
  <si>
    <t>newDef_13</t>
  </si>
  <si>
    <t>newDef_14</t>
  </si>
  <si>
    <t>newDef_15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</si>
  <si>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</si>
  <si>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</si>
  <si>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</si>
  <si>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</si>
  <si>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</si>
  <si>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</si>
  <si>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</si>
  <si>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</si>
  <si>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</si>
  <si>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</si>
  <si>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</si>
  <si>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</si>
  <si>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</si>
  <si>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</si>
  <si>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</si>
  <si>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</si>
  <si>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</si>
  <si>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</si>
  <si>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</si>
  <si>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</si>
  <si>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</si>
  <si>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</si>
  <si>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</si>
  <si>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</si>
  <si>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</si>
  <si>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</si>
  <si>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</si>
  <si>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</si>
  <si>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</si>
  <si>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</si>
  <si>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</si>
  <si>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</si>
  <si>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</si>
  <si>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</si>
  <si>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</si>
  <si>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</si>
  <si>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</si>
  <si>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</si>
  <si>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</si>
  <si>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</si>
  <si>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</si>
  <si>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</si>
  <si>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</si>
  <si>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</si>
  <si>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</si>
  <si>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</si>
  <si>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</si>
  <si>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</si>
  <si>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</si>
  <si>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</si>
  <si>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</si>
  <si>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</si>
  <si>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</si>
  <si>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</si>
  <si>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</si>
  <si>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</si>
  <si>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</si>
  <si>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</si>
  <si>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</si>
  <si>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</si>
  <si>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</si>
  <si>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</si>
  <si>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</si>
  <si>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</si>
  <si>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</si>
  <si>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</si>
  <si>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</si>
  <si>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</si>
  <si>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</si>
  <si>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</si>
  <si>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</si>
  <si>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</si>
  <si>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</si>
  <si>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</si>
  <si>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</si>
  <si>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</si>
  <si>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</si>
  <si>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</si>
  <si>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</si>
  <si>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</si>
  <si>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</si>
  <si>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</si>
  <si>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</si>
  <si>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</si>
  <si>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</si>
  <si>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</si>
  <si>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</si>
  <si>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</si>
  <si>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</si>
  <si>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</si>
  <si>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</si>
  <si>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</si>
  <si>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</si>
  <si>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</si>
  <si>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</si>
  <si>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</si>
  <si>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</si>
  <si>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</si>
  <si>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</si>
  <si>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</si>
  <si>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</si>
  <si>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</si>
  <si>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</si>
  <si>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</si>
  <si>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</si>
  <si>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</si>
  <si>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</si>
  <si>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</si>
  <si>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</si>
  <si>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</si>
  <si>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</si>
  <si>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</si>
  <si>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</si>
  <si>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</si>
  <si>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</si>
  <si>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</si>
  <si>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</si>
  <si>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</si>
  <si>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</si>
  <si>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</si>
  <si>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</si>
  <si>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</si>
  <si>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</si>
  <si>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</si>
  <si>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</si>
  <si>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</si>
  <si>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</si>
  <si>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</si>
  <si>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</si>
  <si>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</si>
  <si>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</si>
  <si>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</si>
  <si>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</si>
  <si>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</si>
  <si>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</si>
  <si>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</si>
  <si>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</si>
  <si>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</si>
  <si>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</si>
  <si>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</si>
  <si>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</si>
  <si>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</si>
  <si>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</si>
  <si>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</si>
  <si>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</si>
  <si>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</si>
  <si>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</si>
  <si>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</si>
  <si>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</si>
  <si>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</si>
  <si>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</si>
  <si>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</si>
  <si>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</si>
  <si>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</si>
  <si>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</si>
  <si>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</si>
  <si>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</si>
  <si>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</si>
  <si>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</si>
  <si>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</si>
  <si>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</si>
  <si>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</si>
  <si>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</si>
  <si>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</si>
  <si>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</si>
  <si>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</si>
  <si>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</si>
  <si>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</si>
  <si>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</si>
  <si>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</si>
  <si>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</si>
  <si>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</si>
  <si>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</si>
  <si>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</si>
  <si>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</si>
  <si>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</si>
  <si>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</si>
  <si>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</si>
  <si>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</si>
  <si>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</si>
  <si>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</si>
  <si>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</si>
  <si>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</si>
  <si>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</si>
  <si>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</si>
  <si>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</si>
  <si>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</si>
  <si>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</si>
  <si>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</si>
  <si>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</si>
  <si>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</si>
  <si>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</si>
  <si>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</si>
  <si>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300</t>
  </si>
  <si>
    <t>5614</t>
  </si>
  <si>
    <t>660</t>
  </si>
  <si>
    <t>8.314</t>
  </si>
  <si>
    <t>NEE or ER</t>
  </si>
  <si>
    <t>-</t>
  </si>
  <si>
    <t>0: Broadleaf</t>
  </si>
  <si>
    <t>10:30:54</t>
  </si>
  <si>
    <t>0/3</t>
  </si>
  <si>
    <t>5</t>
  </si>
  <si>
    <t>11111111</t>
  </si>
  <si>
    <t>oooooooo</t>
  </si>
  <si>
    <t>off</t>
  </si>
  <si>
    <t>20210715 10:32:07</t>
  </si>
  <si>
    <t>10:32:07</t>
  </si>
  <si>
    <t>RECT-75-20210715-10_32_09</t>
  </si>
  <si>
    <t>20210715 10:33:09</t>
  </si>
  <si>
    <t>10:33:09</t>
  </si>
  <si>
    <t>RECT-76-20210715-10_33_10</t>
  </si>
  <si>
    <t>20210715 10:34:30</t>
  </si>
  <si>
    <t>10:34:30</t>
  </si>
  <si>
    <t>RECT-77-20210715-10_34_31</t>
  </si>
  <si>
    <t>1/3</t>
  </si>
  <si>
    <t>20210715 10:35:35</t>
  </si>
  <si>
    <t>10:35:35</t>
  </si>
  <si>
    <t>RECT-78-20210715-10_35_36</t>
  </si>
  <si>
    <t>20210715 10:36:28</t>
  </si>
  <si>
    <t>10:36:28</t>
  </si>
  <si>
    <t>RECT-79-20210715-10_36_29</t>
  </si>
  <si>
    <t>20210715 10:37:32</t>
  </si>
  <si>
    <t>10:37:32</t>
  </si>
  <si>
    <t>RECT-80-20210715-10_37_33</t>
  </si>
  <si>
    <t>20210715 10:38:35</t>
  </si>
  <si>
    <t>10:38:35</t>
  </si>
  <si>
    <t>RECT-81-20210715-10_38_37</t>
  </si>
  <si>
    <t>20210715 10:40:25</t>
  </si>
  <si>
    <t>10:40:25</t>
  </si>
  <si>
    <t>RECT-82-20210715-10_40_27</t>
  </si>
  <si>
    <t>20210715 10:41:30</t>
  </si>
  <si>
    <t>10:41:30</t>
  </si>
  <si>
    <t>RECT-83-20210715-10_41_32</t>
  </si>
  <si>
    <t>10:41:58</t>
  </si>
  <si>
    <t>20210715 10:42:43</t>
  </si>
  <si>
    <t>10:42:43</t>
  </si>
  <si>
    <t>RECT-84-20210715-10_42_45</t>
  </si>
  <si>
    <t>20210715 10:43:28</t>
  </si>
  <si>
    <t>10:43:28</t>
  </si>
  <si>
    <t>RECT-85-20210715-10_43_30</t>
  </si>
  <si>
    <t>20210715 10:44:42</t>
  </si>
  <si>
    <t>10:44:42</t>
  </si>
  <si>
    <t>RECT-86-20210715-10_44_43</t>
  </si>
  <si>
    <t>20210715 10:45:55</t>
  </si>
  <si>
    <t>10:45:55</t>
  </si>
  <si>
    <t>RECT-87-20210715-10_45_56</t>
  </si>
  <si>
    <t>20210715 10:47:06</t>
  </si>
  <si>
    <t>10:47:06</t>
  </si>
  <si>
    <t>RECT-88-20210715-10_47_08</t>
  </si>
  <si>
    <t>20210715 10:48:16</t>
  </si>
  <si>
    <t>10:48:16</t>
  </si>
  <si>
    <t>RECT-89-20210715-10_48_18</t>
  </si>
  <si>
    <t>20210715 10:49:58</t>
  </si>
  <si>
    <t>10:49:58</t>
  </si>
  <si>
    <t>RECT-90-20210715-10_50_00</t>
  </si>
  <si>
    <t>20210715 10:51:21</t>
  </si>
  <si>
    <t>10:51:21</t>
  </si>
  <si>
    <t>RECT-91-20210715-10_51_23</t>
  </si>
  <si>
    <t>20210715 10:52:40</t>
  </si>
  <si>
    <t>10:52:40</t>
  </si>
  <si>
    <t>RECT-92-20210715-10_52_41</t>
  </si>
  <si>
    <t>10:53:17</t>
  </si>
  <si>
    <t>20210715 10:54:00</t>
  </si>
  <si>
    <t>10:54:00</t>
  </si>
  <si>
    <t>RECT-93-20210715-10_54_01</t>
  </si>
  <si>
    <t>20210715 10:55:14</t>
  </si>
  <si>
    <t>10:55:14</t>
  </si>
  <si>
    <t>RECT-94-20210715-10_55_15</t>
  </si>
  <si>
    <t>20210715 10:55:52</t>
  </si>
  <si>
    <t>10:55:52</t>
  </si>
  <si>
    <t>RECT-95-20210715-10_55_53</t>
  </si>
  <si>
    <t>20210715 10:56:46</t>
  </si>
  <si>
    <t>10:56:46</t>
  </si>
  <si>
    <t>RECT-96-20210715-10_56_47</t>
  </si>
  <si>
    <t>20210715 10:58:05</t>
  </si>
  <si>
    <t>10:58:05</t>
  </si>
  <si>
    <t>RECT-97-20210715-10_58_07</t>
  </si>
  <si>
    <t>20210715 11:00:07</t>
  </si>
  <si>
    <t>11:00:07</t>
  </si>
  <si>
    <t>RECT-98-20210715-11_00_08</t>
  </si>
  <si>
    <t>20210715 11:01:20</t>
  </si>
  <si>
    <t>11:01:20</t>
  </si>
  <si>
    <t>RECT-99-20210715-11_01_21</t>
  </si>
  <si>
    <t>20210715 11:02:19</t>
  </si>
  <si>
    <t>11:02:19</t>
  </si>
  <si>
    <t>RECT-100-20210715-11_02_21</t>
  </si>
  <si>
    <t>20210715 11:03:46</t>
  </si>
  <si>
    <t>11:03:46</t>
  </si>
  <si>
    <t>RECT-101-20210715-11_03_48</t>
  </si>
  <si>
    <t>11:04:17</t>
  </si>
  <si>
    <t>20210715 11:05:20</t>
  </si>
  <si>
    <t>11:05:20</t>
  </si>
  <si>
    <t>RECT-102-20210715-11_05_22</t>
  </si>
  <si>
    <t>20210715 11:07:34</t>
  </si>
  <si>
    <t>11:07:34</t>
  </si>
  <si>
    <t>RECT-103-20210715-11_07_35</t>
  </si>
  <si>
    <t>20210715 11:08:23</t>
  </si>
  <si>
    <t>11:08:23</t>
  </si>
  <si>
    <t>RECT-104-20210715-11_08_24</t>
  </si>
  <si>
    <t>20210715 11:09:13</t>
  </si>
  <si>
    <t>11:09:13</t>
  </si>
  <si>
    <t>RECT-105-20210715-11_09_15</t>
  </si>
  <si>
    <t>20210715 11:10:34</t>
  </si>
  <si>
    <t>11:10:34</t>
  </si>
  <si>
    <t>RECT-106-20210715-11_10_36</t>
  </si>
  <si>
    <t>ChambConst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</si>
  <si>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</si>
  <si>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</si>
  <si>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</si>
  <si>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</si>
  <si>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</si>
  <si>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</si>
  <si>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</si>
  <si>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</si>
  <si>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</si>
  <si>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6 cm²</t>
  </si>
  <si>
    <t>3.93696 93.3371 385.92 632.293 861.306 1071.22 1228.93 1385.97</t>
  </si>
  <si>
    <t>-0.113085 101.953 400.48 602.273 800.969 1000.5 1200.22 1400.76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</si>
</sst>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G50"/>
  <sheetViews>
    <sheetView tabSelected="1" topLeftCell="O9" workbookViewId="0">
      <selection activeCell="AB19" sqref="AB19:AB50"/>
    </sheetView>
  </sheetViews>
  <sheetFormatPr baseColWidth="10" defaultColWidth="8.83203125" defaultRowHeight="15" x14ac:dyDescent="0.2"/>
  <sheetData>
    <row r="2" spans="1:189" x14ac:dyDescent="0.2">
      <c r="A2" t="s">
        <v>26</v>
      </c>
      <c r="B2" t="s">
        <v>27</v>
      </c>
      <c r="C2" t="s">
        <v>29</v>
      </c>
    </row>
    <row r="3" spans="1:189" x14ac:dyDescent="0.2">
      <c r="B3" t="s">
        <v>28</v>
      </c>
      <c r="C3" t="s">
        <v>30</v>
      </c>
    </row>
    <row r="4" spans="1:189" x14ac:dyDescent="0.2">
      <c r="A4" t="s">
        <v>412</v>
      </c>
      <c r="B4" t="s">
        <v>31</v>
      </c>
      <c r="C4" t="s">
        <v>413</v>
      </c>
      <c r="D4" t="s">
        <v>414</v>
      </c>
      <c r="E4" t="s">
        <v>415</v>
      </c>
      <c r="F4" t="s">
        <v>416</v>
      </c>
      <c r="G4" t="s">
        <v>417</v>
      </c>
      <c r="H4" t="s">
        <v>418</v>
      </c>
      <c r="I4" t="s">
        <v>419</v>
      </c>
      <c r="J4" t="s">
        <v>420</v>
      </c>
      <c r="K4" t="s">
        <v>421</v>
      </c>
    </row>
    <row r="5" spans="1:189" x14ac:dyDescent="0.2">
      <c r="B5" t="s">
        <v>15</v>
      </c>
      <c r="C5" t="s">
        <v>422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89" x14ac:dyDescent="0.2">
      <c r="A6" t="s">
        <v>32</v>
      </c>
      <c r="B6" t="s">
        <v>33</v>
      </c>
    </row>
    <row r="7" spans="1:189" x14ac:dyDescent="0.2">
      <c r="B7">
        <v>2</v>
      </c>
    </row>
    <row r="8" spans="1:189" x14ac:dyDescent="0.2">
      <c r="A8" t="s">
        <v>34</v>
      </c>
      <c r="B8" t="s">
        <v>35</v>
      </c>
      <c r="C8" t="s">
        <v>36</v>
      </c>
      <c r="D8" t="s">
        <v>37</v>
      </c>
      <c r="E8" t="s">
        <v>38</v>
      </c>
    </row>
    <row r="9" spans="1:189" x14ac:dyDescent="0.2">
      <c r="B9">
        <v>0</v>
      </c>
      <c r="C9">
        <v>1</v>
      </c>
      <c r="D9">
        <v>0</v>
      </c>
      <c r="E9">
        <v>0</v>
      </c>
    </row>
    <row r="10" spans="1:189" x14ac:dyDescent="0.2">
      <c r="A10" t="s">
        <v>39</v>
      </c>
      <c r="B10" t="s">
        <v>40</v>
      </c>
      <c r="C10" t="s">
        <v>42</v>
      </c>
      <c r="D10" t="s">
        <v>44</v>
      </c>
      <c r="E10" t="s">
        <v>45</v>
      </c>
      <c r="F10" t="s">
        <v>46</v>
      </c>
      <c r="G10" t="s">
        <v>47</v>
      </c>
      <c r="H10" t="s">
        <v>48</v>
      </c>
      <c r="I10" t="s">
        <v>49</v>
      </c>
      <c r="J10" t="s">
        <v>50</v>
      </c>
      <c r="K10" t="s">
        <v>51</v>
      </c>
      <c r="L10" t="s">
        <v>52</v>
      </c>
      <c r="M10" t="s">
        <v>53</v>
      </c>
      <c r="N10" t="s">
        <v>54</v>
      </c>
      <c r="O10" t="s">
        <v>55</v>
      </c>
      <c r="P10" t="s">
        <v>56</v>
      </c>
      <c r="Q10" t="s">
        <v>57</v>
      </c>
    </row>
    <row r="11" spans="1:189" x14ac:dyDescent="0.2">
      <c r="B11" t="s">
        <v>41</v>
      </c>
      <c r="C11" t="s">
        <v>43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189" x14ac:dyDescent="0.2">
      <c r="A12" t="s">
        <v>58</v>
      </c>
      <c r="B12" t="s">
        <v>59</v>
      </c>
      <c r="C12" t="s">
        <v>60</v>
      </c>
      <c r="D12" t="s">
        <v>61</v>
      </c>
      <c r="E12" t="s">
        <v>62</v>
      </c>
      <c r="F12" t="s">
        <v>63</v>
      </c>
    </row>
    <row r="13" spans="1:189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189" x14ac:dyDescent="0.2">
      <c r="A14" t="s">
        <v>64</v>
      </c>
      <c r="B14" t="s">
        <v>65</v>
      </c>
      <c r="C14" t="s">
        <v>66</v>
      </c>
      <c r="D14" t="s">
        <v>67</v>
      </c>
      <c r="E14" t="s">
        <v>68</v>
      </c>
      <c r="F14" t="s">
        <v>69</v>
      </c>
      <c r="G14" t="s">
        <v>70</v>
      </c>
      <c r="H14" t="s">
        <v>71</v>
      </c>
    </row>
    <row r="15" spans="1:189" x14ac:dyDescent="0.2">
      <c r="B15">
        <v>-6276</v>
      </c>
      <c r="C15">
        <v>6.6</v>
      </c>
      <c r="D15">
        <v>1.7090000000000001E-5</v>
      </c>
      <c r="E15">
        <v>3.11</v>
      </c>
      <c r="F15" t="s">
        <v>423</v>
      </c>
      <c r="G15" t="s">
        <v>424</v>
      </c>
      <c r="H15">
        <v>0</v>
      </c>
    </row>
    <row r="16" spans="1:189" x14ac:dyDescent="0.2">
      <c r="A16" t="s">
        <v>72</v>
      </c>
      <c r="B16" t="s">
        <v>72</v>
      </c>
      <c r="C16" t="s">
        <v>72</v>
      </c>
      <c r="D16" t="s">
        <v>72</v>
      </c>
      <c r="E16" t="s">
        <v>72</v>
      </c>
      <c r="F16" t="s">
        <v>73</v>
      </c>
      <c r="G16" t="s">
        <v>73</v>
      </c>
      <c r="H16" t="s">
        <v>73</v>
      </c>
      <c r="I16" t="s">
        <v>73</v>
      </c>
      <c r="J16" t="s">
        <v>73</v>
      </c>
      <c r="K16" t="s">
        <v>73</v>
      </c>
      <c r="L16" t="s">
        <v>73</v>
      </c>
      <c r="M16" t="s">
        <v>73</v>
      </c>
      <c r="N16" t="s">
        <v>73</v>
      </c>
      <c r="O16" t="s">
        <v>73</v>
      </c>
      <c r="P16" t="s">
        <v>73</v>
      </c>
      <c r="Q16" t="s">
        <v>73</v>
      </c>
      <c r="R16" t="s">
        <v>73</v>
      </c>
      <c r="S16" t="s">
        <v>73</v>
      </c>
      <c r="T16" t="s">
        <v>73</v>
      </c>
      <c r="U16" t="s">
        <v>74</v>
      </c>
      <c r="V16" t="s">
        <v>74</v>
      </c>
      <c r="W16" t="s">
        <v>74</v>
      </c>
      <c r="X16" t="s">
        <v>74</v>
      </c>
      <c r="Y16" t="s">
        <v>74</v>
      </c>
      <c r="Z16" t="s">
        <v>74</v>
      </c>
      <c r="AA16" t="s">
        <v>74</v>
      </c>
      <c r="AB16" t="s">
        <v>74</v>
      </c>
      <c r="AC16" t="s">
        <v>74</v>
      </c>
      <c r="AD16" t="s">
        <v>74</v>
      </c>
      <c r="AE16" t="s">
        <v>74</v>
      </c>
      <c r="AF16" t="s">
        <v>74</v>
      </c>
      <c r="AG16" t="s">
        <v>74</v>
      </c>
      <c r="AH16" t="s">
        <v>74</v>
      </c>
      <c r="AI16" t="s">
        <v>74</v>
      </c>
      <c r="AJ16" t="s">
        <v>74</v>
      </c>
      <c r="AK16" t="s">
        <v>74</v>
      </c>
      <c r="AL16" t="s">
        <v>74</v>
      </c>
      <c r="AM16" t="s">
        <v>74</v>
      </c>
      <c r="AN16" t="s">
        <v>74</v>
      </c>
      <c r="AO16" t="s">
        <v>74</v>
      </c>
      <c r="AP16" t="s">
        <v>74</v>
      </c>
      <c r="AQ16" t="s">
        <v>74</v>
      </c>
      <c r="AR16" t="s">
        <v>74</v>
      </c>
      <c r="AS16" t="s">
        <v>74</v>
      </c>
      <c r="AT16" t="s">
        <v>74</v>
      </c>
      <c r="AU16" t="s">
        <v>75</v>
      </c>
      <c r="AV16" t="s">
        <v>75</v>
      </c>
      <c r="AW16" t="s">
        <v>75</v>
      </c>
      <c r="AX16" t="s">
        <v>75</v>
      </c>
      <c r="AY16" t="s">
        <v>75</v>
      </c>
      <c r="AZ16" t="s">
        <v>76</v>
      </c>
      <c r="BA16" t="s">
        <v>76</v>
      </c>
      <c r="BB16" t="s">
        <v>76</v>
      </c>
      <c r="BC16" t="s">
        <v>76</v>
      </c>
      <c r="BD16" t="s">
        <v>76</v>
      </c>
      <c r="BE16" t="s">
        <v>76</v>
      </c>
      <c r="BF16" t="s">
        <v>76</v>
      </c>
      <c r="BG16" t="s">
        <v>76</v>
      </c>
      <c r="BH16" t="s">
        <v>76</v>
      </c>
      <c r="BI16" t="s">
        <v>76</v>
      </c>
      <c r="BJ16" t="s">
        <v>76</v>
      </c>
      <c r="BK16" t="s">
        <v>76</v>
      </c>
      <c r="BL16" t="s">
        <v>76</v>
      </c>
      <c r="BM16" t="s">
        <v>76</v>
      </c>
      <c r="BN16" t="s">
        <v>76</v>
      </c>
      <c r="BO16" t="s">
        <v>76</v>
      </c>
      <c r="BP16" t="s">
        <v>76</v>
      </c>
      <c r="BQ16" t="s">
        <v>76</v>
      </c>
      <c r="BR16" t="s">
        <v>76</v>
      </c>
      <c r="BS16" t="s">
        <v>76</v>
      </c>
      <c r="BT16" t="s">
        <v>76</v>
      </c>
      <c r="BU16" t="s">
        <v>76</v>
      </c>
      <c r="BV16" t="s">
        <v>76</v>
      </c>
      <c r="BW16" t="s">
        <v>76</v>
      </c>
      <c r="BX16" t="s">
        <v>77</v>
      </c>
      <c r="BY16" t="s">
        <v>77</v>
      </c>
      <c r="BZ16" t="s">
        <v>77</v>
      </c>
      <c r="CA16" t="s">
        <v>77</v>
      </c>
      <c r="CB16" t="s">
        <v>77</v>
      </c>
      <c r="CC16" t="s">
        <v>77</v>
      </c>
      <c r="CD16" t="s">
        <v>77</v>
      </c>
      <c r="CE16" t="s">
        <v>77</v>
      </c>
      <c r="CF16" t="s">
        <v>78</v>
      </c>
      <c r="CG16" t="s">
        <v>78</v>
      </c>
      <c r="CH16" t="s">
        <v>78</v>
      </c>
      <c r="CI16" t="s">
        <v>78</v>
      </c>
      <c r="CJ16" t="s">
        <v>32</v>
      </c>
      <c r="CK16" t="s">
        <v>32</v>
      </c>
      <c r="CL16" t="s">
        <v>32</v>
      </c>
      <c r="CM16" t="s">
        <v>79</v>
      </c>
      <c r="CN16" t="s">
        <v>79</v>
      </c>
      <c r="CO16" t="s">
        <v>79</v>
      </c>
      <c r="CP16" t="s">
        <v>79</v>
      </c>
      <c r="CQ16" t="s">
        <v>79</v>
      </c>
      <c r="CR16" t="s">
        <v>79</v>
      </c>
      <c r="CS16" t="s">
        <v>79</v>
      </c>
      <c r="CT16" t="s">
        <v>79</v>
      </c>
      <c r="CU16" t="s">
        <v>79</v>
      </c>
      <c r="CV16" t="s">
        <v>79</v>
      </c>
      <c r="CW16" t="s">
        <v>79</v>
      </c>
      <c r="CX16" t="s">
        <v>79</v>
      </c>
      <c r="CY16" t="s">
        <v>79</v>
      </c>
      <c r="CZ16" t="s">
        <v>79</v>
      </c>
      <c r="DA16" t="s">
        <v>80</v>
      </c>
      <c r="DB16" t="s">
        <v>80</v>
      </c>
      <c r="DC16" t="s">
        <v>80</v>
      </c>
      <c r="DD16" t="s">
        <v>80</v>
      </c>
      <c r="DE16" t="s">
        <v>80</v>
      </c>
      <c r="DF16" t="s">
        <v>80</v>
      </c>
      <c r="DG16" t="s">
        <v>80</v>
      </c>
      <c r="DH16" t="s">
        <v>80</v>
      </c>
      <c r="DI16" t="s">
        <v>80</v>
      </c>
      <c r="DJ16" t="s">
        <v>80</v>
      </c>
      <c r="DK16" t="s">
        <v>80</v>
      </c>
      <c r="DL16" t="s">
        <v>80</v>
      </c>
      <c r="DM16" t="s">
        <v>80</v>
      </c>
      <c r="DN16" t="s">
        <v>80</v>
      </c>
      <c r="DO16" t="s">
        <v>80</v>
      </c>
      <c r="DP16" t="s">
        <v>80</v>
      </c>
      <c r="DQ16" t="s">
        <v>80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82</v>
      </c>
      <c r="DX16" t="s">
        <v>82</v>
      </c>
      <c r="DY16" t="s">
        <v>82</v>
      </c>
      <c r="DZ16" t="s">
        <v>82</v>
      </c>
      <c r="EA16" t="s">
        <v>82</v>
      </c>
      <c r="EB16" t="s">
        <v>82</v>
      </c>
      <c r="EC16" t="s">
        <v>82</v>
      </c>
      <c r="ED16" t="s">
        <v>82</v>
      </c>
      <c r="EE16" t="s">
        <v>82</v>
      </c>
      <c r="EF16" t="s">
        <v>83</v>
      </c>
      <c r="EG16" t="s">
        <v>83</v>
      </c>
      <c r="EH16" t="s">
        <v>83</v>
      </c>
      <c r="EI16" t="s">
        <v>83</v>
      </c>
      <c r="EJ16" t="s">
        <v>83</v>
      </c>
      <c r="EK16" t="s">
        <v>83</v>
      </c>
      <c r="EL16" t="s">
        <v>83</v>
      </c>
      <c r="EM16" t="s">
        <v>83</v>
      </c>
      <c r="EN16" t="s">
        <v>83</v>
      </c>
      <c r="EO16" t="s">
        <v>83</v>
      </c>
      <c r="EP16" t="s">
        <v>83</v>
      </c>
      <c r="EQ16" t="s">
        <v>83</v>
      </c>
      <c r="ER16" t="s">
        <v>83</v>
      </c>
      <c r="ES16" t="s">
        <v>83</v>
      </c>
      <c r="ET16" t="s">
        <v>83</v>
      </c>
      <c r="EU16" t="s">
        <v>84</v>
      </c>
      <c r="EV16" t="s">
        <v>84</v>
      </c>
      <c r="EW16" t="s">
        <v>84</v>
      </c>
      <c r="EX16" t="s">
        <v>84</v>
      </c>
      <c r="EY16" t="s">
        <v>84</v>
      </c>
      <c r="EZ16" t="s">
        <v>84</v>
      </c>
      <c r="FA16" t="s">
        <v>84</v>
      </c>
      <c r="FB16" t="s">
        <v>84</v>
      </c>
      <c r="FC16" t="s">
        <v>84</v>
      </c>
      <c r="FD16" t="s">
        <v>84</v>
      </c>
      <c r="FE16" t="s">
        <v>84</v>
      </c>
      <c r="FF16" t="s">
        <v>84</v>
      </c>
      <c r="FG16" t="s">
        <v>84</v>
      </c>
      <c r="FH16" t="s">
        <v>84</v>
      </c>
      <c r="FI16" t="s">
        <v>84</v>
      </c>
      <c r="FJ16" t="s">
        <v>84</v>
      </c>
      <c r="FK16" t="s">
        <v>84</v>
      </c>
      <c r="FL16" t="s">
        <v>84</v>
      </c>
      <c r="FM16" t="s">
        <v>84</v>
      </c>
      <c r="FN16" t="s">
        <v>85</v>
      </c>
      <c r="FO16" t="s">
        <v>85</v>
      </c>
      <c r="FP16" t="s">
        <v>85</v>
      </c>
      <c r="FQ16" t="s">
        <v>85</v>
      </c>
      <c r="FR16" t="s">
        <v>85</v>
      </c>
      <c r="FS16" t="s">
        <v>85</v>
      </c>
      <c r="FT16" t="s">
        <v>85</v>
      </c>
      <c r="FU16" t="s">
        <v>85</v>
      </c>
      <c r="FV16" t="s">
        <v>85</v>
      </c>
      <c r="FW16" t="s">
        <v>85</v>
      </c>
      <c r="FX16" t="s">
        <v>85</v>
      </c>
      <c r="FY16" t="s">
        <v>85</v>
      </c>
      <c r="FZ16" t="s">
        <v>85</v>
      </c>
      <c r="GA16" t="s">
        <v>85</v>
      </c>
      <c r="GB16" t="s">
        <v>85</v>
      </c>
      <c r="GC16" t="s">
        <v>85</v>
      </c>
      <c r="GD16" t="s">
        <v>85</v>
      </c>
      <c r="GE16" t="s">
        <v>85</v>
      </c>
      <c r="GF16" t="s">
        <v>85</v>
      </c>
      <c r="GG16" t="s">
        <v>85</v>
      </c>
    </row>
    <row r="17" spans="1:189" x14ac:dyDescent="0.2">
      <c r="A17" t="s">
        <v>86</v>
      </c>
      <c r="B17" t="s">
        <v>87</v>
      </c>
      <c r="C17" t="s">
        <v>88</v>
      </c>
      <c r="D17" t="s">
        <v>89</v>
      </c>
      <c r="E17" t="s">
        <v>90</v>
      </c>
      <c r="F17" t="s">
        <v>91</v>
      </c>
      <c r="G17" t="s">
        <v>92</v>
      </c>
      <c r="H17" t="s">
        <v>93</v>
      </c>
      <c r="I17" t="s">
        <v>94</v>
      </c>
      <c r="J17" t="s">
        <v>95</v>
      </c>
      <c r="K17" t="s">
        <v>96</v>
      </c>
      <c r="L17" t="s">
        <v>97</v>
      </c>
      <c r="M17" t="s">
        <v>98</v>
      </c>
      <c r="N17" t="s">
        <v>99</v>
      </c>
      <c r="O17" t="s">
        <v>100</v>
      </c>
      <c r="P17" t="s">
        <v>101</v>
      </c>
      <c r="Q17" t="s">
        <v>102</v>
      </c>
      <c r="R17" t="s">
        <v>103</v>
      </c>
      <c r="S17" t="s">
        <v>104</v>
      </c>
      <c r="T17" t="s">
        <v>105</v>
      </c>
      <c r="U17" t="s">
        <v>106</v>
      </c>
      <c r="V17" t="s">
        <v>107</v>
      </c>
      <c r="W17" t="s">
        <v>108</v>
      </c>
      <c r="X17" t="s">
        <v>109</v>
      </c>
      <c r="Y17" t="s">
        <v>110</v>
      </c>
      <c r="Z17" t="s">
        <v>111</v>
      </c>
      <c r="AA17" t="s">
        <v>112</v>
      </c>
      <c r="AB17" t="s">
        <v>113</v>
      </c>
      <c r="AC17" t="s">
        <v>114</v>
      </c>
      <c r="AD17" t="s">
        <v>115</v>
      </c>
      <c r="AE17" t="s">
        <v>116</v>
      </c>
      <c r="AF17" t="s">
        <v>117</v>
      </c>
      <c r="AG17" t="s">
        <v>118</v>
      </c>
      <c r="AH17" t="s">
        <v>119</v>
      </c>
      <c r="AI17" t="s">
        <v>120</v>
      </c>
      <c r="AJ17" t="s">
        <v>121</v>
      </c>
      <c r="AK17" t="s">
        <v>122</v>
      </c>
      <c r="AL17" t="s">
        <v>123</v>
      </c>
      <c r="AM17" t="s">
        <v>124</v>
      </c>
      <c r="AN17" t="s">
        <v>125</v>
      </c>
      <c r="AO17" t="s">
        <v>126</v>
      </c>
      <c r="AP17" t="s">
        <v>127</v>
      </c>
      <c r="AQ17" t="s">
        <v>128</v>
      </c>
      <c r="AR17" t="s">
        <v>129</v>
      </c>
      <c r="AS17" t="s">
        <v>130</v>
      </c>
      <c r="AT17" t="s">
        <v>131</v>
      </c>
      <c r="AU17" t="s">
        <v>75</v>
      </c>
      <c r="AV17" t="s">
        <v>132</v>
      </c>
      <c r="AW17" t="s">
        <v>133</v>
      </c>
      <c r="AX17" t="s">
        <v>134</v>
      </c>
      <c r="AY17" t="s">
        <v>135</v>
      </c>
      <c r="AZ17" t="s">
        <v>136</v>
      </c>
      <c r="BA17" t="s">
        <v>137</v>
      </c>
      <c r="BB17" t="s">
        <v>138</v>
      </c>
      <c r="BC17" t="s">
        <v>139</v>
      </c>
      <c r="BD17" t="s">
        <v>140</v>
      </c>
      <c r="BE17" t="s">
        <v>141</v>
      </c>
      <c r="BF17" t="s">
        <v>142</v>
      </c>
      <c r="BG17" t="s">
        <v>143</v>
      </c>
      <c r="BH17" t="s">
        <v>144</v>
      </c>
      <c r="BI17" t="s">
        <v>145</v>
      </c>
      <c r="BJ17" t="s">
        <v>146</v>
      </c>
      <c r="BK17" t="s">
        <v>147</v>
      </c>
      <c r="BL17" t="s">
        <v>148</v>
      </c>
      <c r="BM17" t="s">
        <v>149</v>
      </c>
      <c r="BN17" t="s">
        <v>150</v>
      </c>
      <c r="BO17" t="s">
        <v>151</v>
      </c>
      <c r="BP17" t="s">
        <v>152</v>
      </c>
      <c r="BQ17" t="s">
        <v>153</v>
      </c>
      <c r="BR17" t="s">
        <v>154</v>
      </c>
      <c r="BS17" t="s">
        <v>155</v>
      </c>
      <c r="BT17" t="s">
        <v>156</v>
      </c>
      <c r="BU17" t="s">
        <v>157</v>
      </c>
      <c r="BV17" t="s">
        <v>158</v>
      </c>
      <c r="BW17" t="s">
        <v>159</v>
      </c>
      <c r="BX17" t="s">
        <v>160</v>
      </c>
      <c r="BY17" t="s">
        <v>161</v>
      </c>
      <c r="BZ17" t="s">
        <v>162</v>
      </c>
      <c r="CA17" t="s">
        <v>163</v>
      </c>
      <c r="CB17" t="s">
        <v>164</v>
      </c>
      <c r="CC17" t="s">
        <v>165</v>
      </c>
      <c r="CD17" t="s">
        <v>166</v>
      </c>
      <c r="CE17" t="s">
        <v>167</v>
      </c>
      <c r="CF17" t="s">
        <v>168</v>
      </c>
      <c r="CG17" t="s">
        <v>169</v>
      </c>
      <c r="CH17" t="s">
        <v>170</v>
      </c>
      <c r="CI17" t="s">
        <v>171</v>
      </c>
      <c r="CJ17" t="s">
        <v>172</v>
      </c>
      <c r="CK17" t="s">
        <v>173</v>
      </c>
      <c r="CL17" t="s">
        <v>174</v>
      </c>
      <c r="CM17" t="s">
        <v>106</v>
      </c>
      <c r="CN17" t="s">
        <v>175</v>
      </c>
      <c r="CO17" t="s">
        <v>176</v>
      </c>
      <c r="CP17" t="s">
        <v>177</v>
      </c>
      <c r="CQ17" t="s">
        <v>178</v>
      </c>
      <c r="CR17" t="s">
        <v>179</v>
      </c>
      <c r="CS17" t="s">
        <v>180</v>
      </c>
      <c r="CT17" t="s">
        <v>181</v>
      </c>
      <c r="CU17" t="s">
        <v>182</v>
      </c>
      <c r="CV17" t="s">
        <v>183</v>
      </c>
      <c r="CW17" t="s">
        <v>184</v>
      </c>
      <c r="CX17" t="s">
        <v>185</v>
      </c>
      <c r="CY17" t="s">
        <v>186</v>
      </c>
      <c r="CZ17" t="s">
        <v>187</v>
      </c>
      <c r="DA17" t="s">
        <v>188</v>
      </c>
      <c r="DB17" t="s">
        <v>189</v>
      </c>
      <c r="DC17" t="s">
        <v>190</v>
      </c>
      <c r="DD17" t="s">
        <v>191</v>
      </c>
      <c r="DE17" t="s">
        <v>192</v>
      </c>
      <c r="DF17" t="s">
        <v>193</v>
      </c>
      <c r="DG17" t="s">
        <v>194</v>
      </c>
      <c r="DH17" t="s">
        <v>195</v>
      </c>
      <c r="DI17" t="s">
        <v>196</v>
      </c>
      <c r="DJ17" t="s">
        <v>197</v>
      </c>
      <c r="DK17" t="s">
        <v>198</v>
      </c>
      <c r="DL17" t="s">
        <v>199</v>
      </c>
      <c r="DM17" t="s">
        <v>200</v>
      </c>
      <c r="DN17" t="s">
        <v>201</v>
      </c>
      <c r="DO17" t="s">
        <v>202</v>
      </c>
      <c r="DP17" t="s">
        <v>203</v>
      </c>
      <c r="DQ17" t="s">
        <v>204</v>
      </c>
      <c r="DR17" t="s">
        <v>205</v>
      </c>
      <c r="DS17" t="s">
        <v>206</v>
      </c>
      <c r="DT17" t="s">
        <v>207</v>
      </c>
      <c r="DU17" t="s">
        <v>208</v>
      </c>
      <c r="DV17" t="s">
        <v>209</v>
      </c>
      <c r="DW17" t="s">
        <v>87</v>
      </c>
      <c r="DX17" t="s">
        <v>90</v>
      </c>
      <c r="DY17" t="s">
        <v>210</v>
      </c>
      <c r="DZ17" t="s">
        <v>211</v>
      </c>
      <c r="EA17" t="s">
        <v>212</v>
      </c>
      <c r="EB17" t="s">
        <v>213</v>
      </c>
      <c r="EC17" t="s">
        <v>214</v>
      </c>
      <c r="ED17" t="s">
        <v>215</v>
      </c>
      <c r="EE17" t="s">
        <v>216</v>
      </c>
      <c r="EF17" t="s">
        <v>217</v>
      </c>
      <c r="EG17" t="s">
        <v>218</v>
      </c>
      <c r="EH17" t="s">
        <v>219</v>
      </c>
      <c r="EI17" t="s">
        <v>220</v>
      </c>
      <c r="EJ17" t="s">
        <v>221</v>
      </c>
      <c r="EK17" t="s">
        <v>222</v>
      </c>
      <c r="EL17" t="s">
        <v>223</v>
      </c>
      <c r="EM17" t="s">
        <v>224</v>
      </c>
      <c r="EN17" t="s">
        <v>225</v>
      </c>
      <c r="EO17" t="s">
        <v>226</v>
      </c>
      <c r="EP17" t="s">
        <v>227</v>
      </c>
      <c r="EQ17" t="s">
        <v>228</v>
      </c>
      <c r="ER17" t="s">
        <v>229</v>
      </c>
      <c r="ES17" t="s">
        <v>230</v>
      </c>
      <c r="ET17" t="s">
        <v>231</v>
      </c>
      <c r="EU17" t="s">
        <v>232</v>
      </c>
      <c r="EV17" t="s">
        <v>233</v>
      </c>
      <c r="EW17" t="s">
        <v>234</v>
      </c>
      <c r="EX17" t="s">
        <v>235</v>
      </c>
      <c r="EY17" t="s">
        <v>236</v>
      </c>
      <c r="EZ17" t="s">
        <v>237</v>
      </c>
      <c r="FA17" t="s">
        <v>238</v>
      </c>
      <c r="FB17" t="s">
        <v>239</v>
      </c>
      <c r="FC17" t="s">
        <v>240</v>
      </c>
      <c r="FD17" t="s">
        <v>241</v>
      </c>
      <c r="FE17" t="s">
        <v>242</v>
      </c>
      <c r="FF17" t="s">
        <v>243</v>
      </c>
      <c r="FG17" t="s">
        <v>244</v>
      </c>
      <c r="FH17" t="s">
        <v>245</v>
      </c>
      <c r="FI17" t="s">
        <v>246</v>
      </c>
      <c r="FJ17" t="s">
        <v>247</v>
      </c>
      <c r="FK17" t="s">
        <v>248</v>
      </c>
      <c r="FL17" t="s">
        <v>249</v>
      </c>
      <c r="FM17" t="s">
        <v>250</v>
      </c>
      <c r="FN17" t="s">
        <v>251</v>
      </c>
      <c r="FO17" t="s">
        <v>252</v>
      </c>
      <c r="FP17" t="s">
        <v>253</v>
      </c>
      <c r="FQ17" t="s">
        <v>254</v>
      </c>
      <c r="FR17" t="s">
        <v>255</v>
      </c>
      <c r="FS17" t="s">
        <v>256</v>
      </c>
      <c r="FT17" t="s">
        <v>257</v>
      </c>
      <c r="FU17" t="s">
        <v>258</v>
      </c>
      <c r="FV17" t="s">
        <v>259</v>
      </c>
      <c r="FW17" t="s">
        <v>260</v>
      </c>
      <c r="FX17" t="s">
        <v>261</v>
      </c>
      <c r="FY17" t="s">
        <v>262</v>
      </c>
      <c r="FZ17" t="s">
        <v>263</v>
      </c>
      <c r="GA17" t="s">
        <v>264</v>
      </c>
      <c r="GB17" t="s">
        <v>265</v>
      </c>
      <c r="GC17" t="s">
        <v>266</v>
      </c>
      <c r="GD17" t="s">
        <v>267</v>
      </c>
      <c r="GE17" t="s">
        <v>268</v>
      </c>
      <c r="GF17" t="s">
        <v>269</v>
      </c>
      <c r="GG17" t="s">
        <v>270</v>
      </c>
    </row>
    <row r="18" spans="1:189" x14ac:dyDescent="0.2">
      <c r="B18" t="s">
        <v>271</v>
      </c>
      <c r="C18" t="s">
        <v>271</v>
      </c>
      <c r="F18" t="s">
        <v>272</v>
      </c>
      <c r="H18" t="s">
        <v>273</v>
      </c>
      <c r="I18" t="s">
        <v>272</v>
      </c>
      <c r="J18" t="s">
        <v>272</v>
      </c>
      <c r="K18" t="s">
        <v>274</v>
      </c>
      <c r="M18" t="s">
        <v>275</v>
      </c>
      <c r="U18" t="s">
        <v>271</v>
      </c>
      <c r="V18" t="s">
        <v>276</v>
      </c>
      <c r="W18" t="s">
        <v>277</v>
      </c>
      <c r="X18" t="s">
        <v>278</v>
      </c>
      <c r="Y18" t="s">
        <v>278</v>
      </c>
      <c r="Z18" t="s">
        <v>180</v>
      </c>
      <c r="AA18" t="s">
        <v>180</v>
      </c>
      <c r="AB18" t="s">
        <v>276</v>
      </c>
      <c r="AC18" t="s">
        <v>276</v>
      </c>
      <c r="AD18" t="s">
        <v>276</v>
      </c>
      <c r="AE18" t="s">
        <v>276</v>
      </c>
      <c r="AF18" t="s">
        <v>279</v>
      </c>
      <c r="AG18" t="s">
        <v>280</v>
      </c>
      <c r="AH18" t="s">
        <v>280</v>
      </c>
      <c r="AI18" t="s">
        <v>281</v>
      </c>
      <c r="AJ18" t="s">
        <v>282</v>
      </c>
      <c r="AK18" t="s">
        <v>281</v>
      </c>
      <c r="AL18" t="s">
        <v>281</v>
      </c>
      <c r="AM18" t="s">
        <v>281</v>
      </c>
      <c r="AN18" t="s">
        <v>279</v>
      </c>
      <c r="AO18" t="s">
        <v>279</v>
      </c>
      <c r="AP18" t="s">
        <v>279</v>
      </c>
      <c r="AQ18" t="s">
        <v>279</v>
      </c>
      <c r="AU18" t="s">
        <v>283</v>
      </c>
      <c r="AV18" t="s">
        <v>282</v>
      </c>
      <c r="AX18" t="s">
        <v>282</v>
      </c>
      <c r="AY18" t="s">
        <v>283</v>
      </c>
      <c r="BE18" t="s">
        <v>277</v>
      </c>
      <c r="BK18" t="s">
        <v>277</v>
      </c>
      <c r="BL18" t="s">
        <v>277</v>
      </c>
      <c r="BM18" t="s">
        <v>277</v>
      </c>
      <c r="BO18" t="s">
        <v>284</v>
      </c>
      <c r="BY18" t="s">
        <v>285</v>
      </c>
      <c r="BZ18" t="s">
        <v>285</v>
      </c>
      <c r="CA18" t="s">
        <v>285</v>
      </c>
      <c r="CB18" t="s">
        <v>277</v>
      </c>
      <c r="CD18" t="s">
        <v>286</v>
      </c>
      <c r="CF18" t="s">
        <v>277</v>
      </c>
      <c r="CG18" t="s">
        <v>277</v>
      </c>
      <c r="CI18" t="s">
        <v>287</v>
      </c>
      <c r="CJ18" t="s">
        <v>288</v>
      </c>
      <c r="CM18" t="s">
        <v>271</v>
      </c>
      <c r="CN18" t="s">
        <v>278</v>
      </c>
      <c r="CO18" t="s">
        <v>278</v>
      </c>
      <c r="CP18" t="s">
        <v>289</v>
      </c>
      <c r="CQ18" t="s">
        <v>289</v>
      </c>
      <c r="CR18" t="s">
        <v>283</v>
      </c>
      <c r="CS18" t="s">
        <v>281</v>
      </c>
      <c r="CT18" t="s">
        <v>281</v>
      </c>
      <c r="CU18" t="s">
        <v>280</v>
      </c>
      <c r="CV18" t="s">
        <v>280</v>
      </c>
      <c r="CW18" t="s">
        <v>280</v>
      </c>
      <c r="CX18" t="s">
        <v>290</v>
      </c>
      <c r="CY18" t="s">
        <v>277</v>
      </c>
      <c r="CZ18" t="s">
        <v>277</v>
      </c>
      <c r="DA18" t="s">
        <v>277</v>
      </c>
      <c r="DF18" t="s">
        <v>277</v>
      </c>
      <c r="DI18" t="s">
        <v>280</v>
      </c>
      <c r="DJ18" t="s">
        <v>280</v>
      </c>
      <c r="DK18" t="s">
        <v>280</v>
      </c>
      <c r="DL18" t="s">
        <v>280</v>
      </c>
      <c r="DM18" t="s">
        <v>280</v>
      </c>
      <c r="DN18" t="s">
        <v>277</v>
      </c>
      <c r="DO18" t="s">
        <v>277</v>
      </c>
      <c r="DP18" t="s">
        <v>277</v>
      </c>
      <c r="DQ18" t="s">
        <v>271</v>
      </c>
      <c r="DS18" t="s">
        <v>291</v>
      </c>
      <c r="DT18" t="s">
        <v>291</v>
      </c>
      <c r="DV18" t="s">
        <v>271</v>
      </c>
      <c r="DW18" t="s">
        <v>292</v>
      </c>
      <c r="DZ18" t="s">
        <v>293</v>
      </c>
      <c r="EA18" t="s">
        <v>294</v>
      </c>
      <c r="EB18" t="s">
        <v>293</v>
      </c>
      <c r="EC18" t="s">
        <v>294</v>
      </c>
      <c r="ED18" t="s">
        <v>282</v>
      </c>
      <c r="EE18" t="s">
        <v>282</v>
      </c>
      <c r="EF18" t="s">
        <v>278</v>
      </c>
      <c r="EG18" t="s">
        <v>295</v>
      </c>
      <c r="EH18" t="s">
        <v>278</v>
      </c>
      <c r="EK18" t="s">
        <v>296</v>
      </c>
      <c r="EN18" t="s">
        <v>289</v>
      </c>
      <c r="EO18" t="s">
        <v>297</v>
      </c>
      <c r="EP18" t="s">
        <v>289</v>
      </c>
      <c r="EU18" t="s">
        <v>298</v>
      </c>
      <c r="EV18" t="s">
        <v>298</v>
      </c>
      <c r="EW18" t="s">
        <v>298</v>
      </c>
      <c r="EX18" t="s">
        <v>298</v>
      </c>
      <c r="EY18" t="s">
        <v>298</v>
      </c>
      <c r="EZ18" t="s">
        <v>298</v>
      </c>
      <c r="FA18" t="s">
        <v>298</v>
      </c>
      <c r="FB18" t="s">
        <v>298</v>
      </c>
      <c r="FC18" t="s">
        <v>298</v>
      </c>
      <c r="FD18" t="s">
        <v>298</v>
      </c>
      <c r="FE18" t="s">
        <v>298</v>
      </c>
      <c r="FF18" t="s">
        <v>298</v>
      </c>
      <c r="FM18" t="s">
        <v>298</v>
      </c>
      <c r="FN18" t="s">
        <v>282</v>
      </c>
      <c r="FO18" t="s">
        <v>282</v>
      </c>
      <c r="FP18" t="s">
        <v>293</v>
      </c>
      <c r="FQ18" t="s">
        <v>294</v>
      </c>
      <c r="FS18" t="s">
        <v>283</v>
      </c>
      <c r="FT18" t="s">
        <v>283</v>
      </c>
      <c r="FU18" t="s">
        <v>280</v>
      </c>
      <c r="FV18" t="s">
        <v>280</v>
      </c>
      <c r="FW18" t="s">
        <v>280</v>
      </c>
      <c r="FX18" t="s">
        <v>280</v>
      </c>
      <c r="FY18" t="s">
        <v>280</v>
      </c>
      <c r="FZ18" t="s">
        <v>282</v>
      </c>
      <c r="GA18" t="s">
        <v>282</v>
      </c>
      <c r="GB18" t="s">
        <v>282</v>
      </c>
      <c r="GC18" t="s">
        <v>280</v>
      </c>
      <c r="GD18" t="s">
        <v>278</v>
      </c>
      <c r="GE18" t="s">
        <v>289</v>
      </c>
      <c r="GF18" t="s">
        <v>282</v>
      </c>
      <c r="GG18" t="s">
        <v>282</v>
      </c>
    </row>
    <row r="19" spans="1:189" x14ac:dyDescent="0.2">
      <c r="A19">
        <v>2</v>
      </c>
      <c r="B19">
        <v>1626363127.5</v>
      </c>
      <c r="C19">
        <v>108.5</v>
      </c>
      <c r="D19" t="s">
        <v>312</v>
      </c>
      <c r="E19" t="s">
        <v>313</v>
      </c>
      <c r="F19">
        <f t="shared" ref="F19:F50" si="0">J19+I19+M19*K19</f>
        <v>5914</v>
      </c>
      <c r="G19">
        <f t="shared" ref="G19:G50" si="1">(1000*CS19)/(L19*(CU19+273.15))</f>
        <v>36.326431381089222</v>
      </c>
      <c r="H19">
        <f t="shared" ref="H19:H50" si="2">((G19*F19*(1-(CP19/1000)))/(100*K19))*(0/60)</f>
        <v>0</v>
      </c>
      <c r="I19" t="s">
        <v>299</v>
      </c>
      <c r="J19" t="s">
        <v>300</v>
      </c>
      <c r="K19" t="s">
        <v>301</v>
      </c>
      <c r="L19" t="s">
        <v>302</v>
      </c>
      <c r="M19" t="s">
        <v>19</v>
      </c>
      <c r="O19" t="s">
        <v>303</v>
      </c>
      <c r="U19">
        <v>1626363119.5</v>
      </c>
      <c r="V19">
        <f t="shared" ref="V19:V50" si="3">CR19*AW19*(CP19-CQ19)/(100*CJ19*(1000-AW19*CP19))</f>
        <v>9.955441203689748E-3</v>
      </c>
      <c r="W19">
        <f t="shared" ref="W19:W50" si="4">CR19*AW19*(CO19-CN19*(1000-AW19*CQ19)/(1000-AW19*CP19))/(100*CJ19)</f>
        <v>31.288383042773294</v>
      </c>
      <c r="X19">
        <f t="shared" ref="X19:X50" si="5">CN19 - IF(AW19&gt;1, W19*CJ19*100/(AY19*CX19), 0)</f>
        <v>370.068193548387</v>
      </c>
      <c r="Y19">
        <f t="shared" ref="Y19:Y50" si="6">((AE19-V19/2)*X19-W19)/(AE19+V19/2)</f>
        <v>288.74875985770427</v>
      </c>
      <c r="Z19">
        <f t="shared" ref="Z19:Z50" si="7">Y19*(CS19+CT19)/1000</f>
        <v>26.203507368576247</v>
      </c>
      <c r="AA19">
        <f t="shared" ref="AA19:AA50" si="8">(CN19 - IF(AW19&gt;1, W19*CJ19*100/(AY19*CX19), 0))*(CS19+CT19)/1000</f>
        <v>33.583121331151666</v>
      </c>
      <c r="AB19">
        <f t="shared" ref="AB19:AB50" si="9">2/((1/AD19-1/AC19)+SIGN(AD19)*SQRT((1/AD19-1/AC19)*(1/AD19-1/AC19) + 4*CK19/((CK19+1)*(CK19+1))*(2*1/AD19*1/AC19-1/AC19*1/AC19)))</f>
        <v>0.80133333751675495</v>
      </c>
      <c r="AC19">
        <f t="shared" ref="AC19:AC50" si="10">AT19+AS19*CJ19+AR19*CJ19*CJ19</f>
        <v>2.1122234870280518</v>
      </c>
      <c r="AD19">
        <f t="shared" ref="AD19:AD50" si="11">V19*(1000-(1000*0.61365*EXP(17.502*AH19/(240.97+AH19))/(CS19+CT19)+CP19)/2)/(1000*0.61365*EXP(17.502*AH19/(240.97+AH19))/(CS19+CT19)-CP19)</f>
        <v>0.66350640003318373</v>
      </c>
      <c r="AE19">
        <f t="shared" ref="AE19:AE50" si="12">1/((CK19+1)/(AB19/1.6)+1/(AC19/1.37)) + CK19/((CK19+1)/(AB19/1.6) + CK19/(AC19/1.37))</f>
        <v>0.42508645468528528</v>
      </c>
      <c r="AF19">
        <f t="shared" ref="AF19:AF50" si="13">(CG19*CI19)</f>
        <v>136.19365161826545</v>
      </c>
      <c r="AG19">
        <f t="shared" ref="AG19:AG50" si="14">(CU19+(AF19+2*0.95*0.0000000567*(((CU19+$B$9)+273)^4-(CU19+273)^4)-44100*V19)/(1.84*29.3*AC19+8*0.95*0.0000000567*(CU19+273)^3))</f>
        <v>24.579995817347051</v>
      </c>
      <c r="AH19">
        <f t="shared" ref="AH19:AH50" si="15">($C$9*CV19+$D$9*CW19+$E$9*AG19)</f>
        <v>25.705732258064501</v>
      </c>
      <c r="AI19">
        <f t="shared" ref="AI19:AI50" si="16">0.61365*EXP(17.502*AH19/(240.97+AH19))</f>
        <v>3.3159480569196331</v>
      </c>
      <c r="AJ19">
        <f t="shared" ref="AJ19:AJ50" si="17">(AK19/AL19*100)</f>
        <v>55.739313640110986</v>
      </c>
      <c r="AK19">
        <f t="shared" ref="AK19:AK50" si="18">CP19*(CS19+CT19)/1000</f>
        <v>1.9941691716571939</v>
      </c>
      <c r="AL19">
        <f t="shared" ref="AL19:AL50" si="19">0.61365*EXP(17.502*CU19/(240.97+CU19))</f>
        <v>3.5776708420430832</v>
      </c>
      <c r="AM19">
        <f t="shared" ref="AM19:AM50" si="20">(AI19-CP19*(CS19+CT19)/1000)</f>
        <v>1.3217788852624393</v>
      </c>
      <c r="AN19">
        <f t="shared" ref="AN19:AN50" si="21">(-V19*44100)</f>
        <v>-439.03495708271788</v>
      </c>
      <c r="AO19">
        <f t="shared" ref="AO19:AO50" si="22">2*29.3*AC19*0.92*(CU19-AH19)</f>
        <v>146.57702407623529</v>
      </c>
      <c r="AP19">
        <f t="shared" ref="AP19:AP50" si="23">2*0.95*0.0000000567*(((CU19+$B$9)+273)^4-(AH19+273)^4)</f>
        <v>14.879011996263026</v>
      </c>
      <c r="AQ19">
        <f t="shared" ref="AQ19:AQ50" si="24">AF19+AP19+AN19+AO19</f>
        <v>-141.3852693919541</v>
      </c>
      <c r="AR19">
        <v>-3.7571968116711603E-2</v>
      </c>
      <c r="AS19">
        <v>4.21778256961933E-2</v>
      </c>
      <c r="AT19">
        <v>3.2117473850525098</v>
      </c>
      <c r="AU19">
        <v>0</v>
      </c>
      <c r="AV19">
        <v>0</v>
      </c>
      <c r="AW19">
        <f t="shared" ref="AW19:AW50" si="25">IF(AU19*$H$15&gt;=AY19,1,(AY19/(AY19-AU19*$H$15)))</f>
        <v>1</v>
      </c>
      <c r="AX19">
        <f t="shared" ref="AX19:AX50" si="26">(AW19-1)*100</f>
        <v>0</v>
      </c>
      <c r="AY19">
        <f t="shared" ref="AY19:AY50" si="27">MAX(0,($B$15+$C$15*CX19)/(1+$D$15*CX19)*CS19/(CU19+273)*$E$15)</f>
        <v>47912.257811798096</v>
      </c>
      <c r="AZ19">
        <v>0</v>
      </c>
      <c r="BA19">
        <v>0</v>
      </c>
      <c r="BB19">
        <v>0</v>
      </c>
      <c r="BC19">
        <f t="shared" ref="BC19:BC50" si="28">BB19-BA19</f>
        <v>0</v>
      </c>
      <c r="BD19" t="e">
        <f t="shared" ref="BD19:BD50" si="29">BC19/BB19</f>
        <v>#DIV/0!</v>
      </c>
      <c r="BE19">
        <v>-1</v>
      </c>
      <c r="BF19" t="s">
        <v>314</v>
      </c>
      <c r="BG19">
        <v>1177.6069230769201</v>
      </c>
      <c r="BH19">
        <v>2012.82</v>
      </c>
      <c r="BI19">
        <f t="shared" ref="BI19:BI50" si="30">1-BG19/BH19</f>
        <v>0.41494672992273518</v>
      </c>
      <c r="BJ19">
        <v>0.5</v>
      </c>
      <c r="BK19">
        <f t="shared" ref="BK19:BK50" si="31">CG19</f>
        <v>841.19790317030629</v>
      </c>
      <c r="BL19">
        <f t="shared" ref="BL19:BL50" si="32">W19</f>
        <v>31.288383042773294</v>
      </c>
      <c r="BM19">
        <f t="shared" ref="BM19:BM50" si="33">BI19*BJ19*BK19</f>
        <v>174.5261595691901</v>
      </c>
      <c r="BN19">
        <f t="shared" ref="BN19:BN50" si="34">BS19/BH19</f>
        <v>1</v>
      </c>
      <c r="BO19">
        <f t="shared" ref="BO19:BO50" si="35">(BL19-BE19)/BK19</f>
        <v>3.8383813037437264E-2</v>
      </c>
      <c r="BP19">
        <f t="shared" ref="BP19:BP50" si="36">(BB19-BH19)/BH19</f>
        <v>-1</v>
      </c>
      <c r="BQ19" t="s">
        <v>304</v>
      </c>
      <c r="BR19">
        <v>0</v>
      </c>
      <c r="BS19">
        <f t="shared" ref="BS19:BS50" si="37">BH19-BR19</f>
        <v>2012.82</v>
      </c>
      <c r="BT19">
        <f t="shared" ref="BT19:BT50" si="38">(BH19-BG19)/(BH19-BR19)</f>
        <v>0.41494672992273518</v>
      </c>
      <c r="BU19" t="e">
        <f t="shared" ref="BU19:BU50" si="39">(BB19-BH19)/(BB19-BR19)</f>
        <v>#DIV/0!</v>
      </c>
      <c r="BV19">
        <f t="shared" ref="BV19:BV50" si="40">(BH19-BG19)/(BH19-BA19)</f>
        <v>0.41494672992273518</v>
      </c>
      <c r="BW19" t="e">
        <f t="shared" ref="BW19:BW50" si="41">(BB19-BH19)/(BB19-BA19)</f>
        <v>#DIV/0!</v>
      </c>
      <c r="BX19" t="s">
        <v>304</v>
      </c>
      <c r="BY19" t="s">
        <v>304</v>
      </c>
      <c r="BZ19" t="s">
        <v>304</v>
      </c>
      <c r="CA19" t="s">
        <v>304</v>
      </c>
      <c r="CB19" t="s">
        <v>304</v>
      </c>
      <c r="CC19" t="s">
        <v>304</v>
      </c>
      <c r="CD19" t="s">
        <v>304</v>
      </c>
      <c r="CE19" t="s">
        <v>304</v>
      </c>
      <c r="CF19">
        <f t="shared" ref="CF19:CF50" si="42">$B$13*CY19+$C$13*CZ19+$F$13*DA19</f>
        <v>1000.00464516129</v>
      </c>
      <c r="CG19">
        <f t="shared" ref="CG19:CG50" si="43">CF19*CH19</f>
        <v>841.19790317030629</v>
      </c>
      <c r="CH19">
        <f t="shared" ref="CH19:CH50" si="44">($B$13*$D$11+$C$13*$D$11+$F$13*((DN19+DF19)/MAX(DN19+DF19+DO19, 0.1)*$I$11+DO19/MAX(DN19+DF19+DO19, 0.1)*$J$11))/($B$13+$C$13+$F$13)</f>
        <v>0.84119399568852016</v>
      </c>
      <c r="CI19">
        <f t="shared" ref="CI19:CI50" si="45">($B$13*$K$11+$C$13*$K$11+$F$13*((DN19+DF19)/MAX(DN19+DF19+DO19, 0.1)*$P$11+DO19/MAX(DN19+DF19+DO19, 0.1)*$Q$11))/($B$13+$C$13+$F$13)</f>
        <v>0.16190441167884378</v>
      </c>
      <c r="CJ19">
        <v>6</v>
      </c>
      <c r="CK19">
        <v>0.5</v>
      </c>
      <c r="CL19" t="s">
        <v>305</v>
      </c>
      <c r="CM19">
        <v>1626363119.5</v>
      </c>
      <c r="CN19">
        <v>370.068193548387</v>
      </c>
      <c r="CO19">
        <v>400.04519354838698</v>
      </c>
      <c r="CP19">
        <v>21.974687096774201</v>
      </c>
      <c r="CQ19">
        <v>13.6288258064516</v>
      </c>
      <c r="CR19">
        <v>699.98816129032298</v>
      </c>
      <c r="CS19">
        <v>90.648548387096795</v>
      </c>
      <c r="CT19">
        <v>9.9918832258064499E-2</v>
      </c>
      <c r="CU19">
        <v>26.992916129032299</v>
      </c>
      <c r="CV19">
        <v>25.705732258064501</v>
      </c>
      <c r="CW19">
        <v>999.9</v>
      </c>
      <c r="CX19">
        <v>9995.3754838709701</v>
      </c>
      <c r="CY19">
        <v>0</v>
      </c>
      <c r="CZ19">
        <v>0.22266145161290299</v>
      </c>
      <c r="DA19">
        <v>1000.00464516129</v>
      </c>
      <c r="DB19">
        <v>0.95999735483870896</v>
      </c>
      <c r="DC19">
        <v>4.0002812903225798E-2</v>
      </c>
      <c r="DD19">
        <v>0</v>
      </c>
      <c r="DE19">
        <v>1180.28193548387</v>
      </c>
      <c r="DF19">
        <v>4.9997400000000001</v>
      </c>
      <c r="DG19">
        <v>15089.5193548387</v>
      </c>
      <c r="DH19">
        <v>9011.6580645161303</v>
      </c>
      <c r="DI19">
        <v>43.725612903225802</v>
      </c>
      <c r="DJ19">
        <v>45.674999999999997</v>
      </c>
      <c r="DK19">
        <v>45.183</v>
      </c>
      <c r="DL19">
        <v>45.875</v>
      </c>
      <c r="DM19">
        <v>45.802</v>
      </c>
      <c r="DN19">
        <v>955.20387096774198</v>
      </c>
      <c r="DO19">
        <v>39.799999999999997</v>
      </c>
      <c r="DP19">
        <v>0</v>
      </c>
      <c r="DQ19">
        <v>107.90000009536701</v>
      </c>
      <c r="DR19">
        <v>1177.6069230769201</v>
      </c>
      <c r="DS19">
        <v>-246.00752152054801</v>
      </c>
      <c r="DT19">
        <v>-2793.1658141590801</v>
      </c>
      <c r="DU19">
        <v>15059.003846153801</v>
      </c>
      <c r="DV19">
        <v>15</v>
      </c>
      <c r="DW19">
        <v>1626363054</v>
      </c>
      <c r="DX19" t="s">
        <v>306</v>
      </c>
      <c r="DY19">
        <v>6</v>
      </c>
      <c r="DZ19">
        <v>-0.36299999999999999</v>
      </c>
      <c r="EA19">
        <v>-0.14199999999999999</v>
      </c>
      <c r="EB19">
        <v>400</v>
      </c>
      <c r="EC19">
        <v>15</v>
      </c>
      <c r="ED19">
        <v>0.2</v>
      </c>
      <c r="EE19">
        <v>0.01</v>
      </c>
      <c r="EF19">
        <v>-29.606088888888898</v>
      </c>
      <c r="EG19">
        <v>-3.5024649514008601</v>
      </c>
      <c r="EH19">
        <v>0.46261021135975899</v>
      </c>
      <c r="EI19">
        <v>0</v>
      </c>
      <c r="EJ19">
        <v>1211.71688888889</v>
      </c>
      <c r="EK19">
        <v>-301.14387117976003</v>
      </c>
      <c r="EL19">
        <v>39.356338234265102</v>
      </c>
      <c r="EM19">
        <v>0</v>
      </c>
      <c r="EN19">
        <v>8.3741077777777804</v>
      </c>
      <c r="EO19">
        <v>-0.259472521440827</v>
      </c>
      <c r="EP19">
        <v>4.1041596724888697E-2</v>
      </c>
      <c r="EQ19">
        <v>0</v>
      </c>
      <c r="ER19">
        <v>0</v>
      </c>
      <c r="ES19">
        <v>3</v>
      </c>
      <c r="ET19" t="s">
        <v>307</v>
      </c>
      <c r="EU19">
        <v>1.8840300000000001</v>
      </c>
      <c r="EV19">
        <v>1.8809899999999999</v>
      </c>
      <c r="EW19">
        <v>1.88293</v>
      </c>
      <c r="EX19">
        <v>1.8812599999999999</v>
      </c>
      <c r="EY19">
        <v>1.88263</v>
      </c>
      <c r="EZ19">
        <v>1.8819999999999999</v>
      </c>
      <c r="FA19">
        <v>1.88392</v>
      </c>
      <c r="FB19">
        <v>1.8811</v>
      </c>
      <c r="FC19" t="s">
        <v>308</v>
      </c>
      <c r="FD19" t="s">
        <v>19</v>
      </c>
      <c r="FE19" t="s">
        <v>19</v>
      </c>
      <c r="FF19" t="s">
        <v>19</v>
      </c>
      <c r="FG19" t="s">
        <v>309</v>
      </c>
      <c r="FH19" t="s">
        <v>310</v>
      </c>
      <c r="FI19" t="s">
        <v>311</v>
      </c>
      <c r="FJ19" t="s">
        <v>311</v>
      </c>
      <c r="FK19" t="s">
        <v>311</v>
      </c>
      <c r="FL19" t="s">
        <v>311</v>
      </c>
      <c r="FM19">
        <v>0</v>
      </c>
      <c r="FN19">
        <v>100</v>
      </c>
      <c r="FO19">
        <v>100</v>
      </c>
      <c r="FP19">
        <v>-0.36299999999999999</v>
      </c>
      <c r="FQ19">
        <v>-0.14199999999999999</v>
      </c>
      <c r="FR19">
        <v>2</v>
      </c>
      <c r="FS19">
        <v>761.91899999999998</v>
      </c>
      <c r="FT19">
        <v>500.33499999999998</v>
      </c>
      <c r="FU19">
        <v>23.997299999999999</v>
      </c>
      <c r="FV19">
        <v>32.409100000000002</v>
      </c>
      <c r="FW19">
        <v>30.000699999999998</v>
      </c>
      <c r="FX19">
        <v>32.194000000000003</v>
      </c>
      <c r="FY19">
        <v>32.153799999999997</v>
      </c>
      <c r="FZ19">
        <v>25.299199999999999</v>
      </c>
      <c r="GA19">
        <v>60.815899999999999</v>
      </c>
      <c r="GB19">
        <v>0</v>
      </c>
      <c r="GC19">
        <v>24</v>
      </c>
      <c r="GD19">
        <v>400</v>
      </c>
      <c r="GE19">
        <v>13.4579</v>
      </c>
      <c r="GF19">
        <v>100.502</v>
      </c>
      <c r="GG19">
        <v>99.846000000000004</v>
      </c>
    </row>
    <row r="20" spans="1:189" x14ac:dyDescent="0.2">
      <c r="A20">
        <v>3</v>
      </c>
      <c r="B20">
        <v>1626363189</v>
      </c>
      <c r="C20">
        <v>170</v>
      </c>
      <c r="D20" t="s">
        <v>315</v>
      </c>
      <c r="E20" t="s">
        <v>316</v>
      </c>
      <c r="F20">
        <f t="shared" si="0"/>
        <v>5914</v>
      </c>
      <c r="G20">
        <f t="shared" si="1"/>
        <v>36.318533697649848</v>
      </c>
      <c r="H20">
        <f t="shared" si="2"/>
        <v>0</v>
      </c>
      <c r="I20" t="s">
        <v>299</v>
      </c>
      <c r="J20" t="s">
        <v>300</v>
      </c>
      <c r="K20" t="s">
        <v>301</v>
      </c>
      <c r="L20" t="s">
        <v>302</v>
      </c>
      <c r="M20" t="s">
        <v>19</v>
      </c>
      <c r="O20" t="s">
        <v>303</v>
      </c>
      <c r="U20">
        <v>1626363181</v>
      </c>
      <c r="V20">
        <f t="shared" si="3"/>
        <v>8.6475349020496729E-3</v>
      </c>
      <c r="W20">
        <f t="shared" si="4"/>
        <v>27.862809028157791</v>
      </c>
      <c r="X20">
        <f t="shared" si="5"/>
        <v>373.35938709677401</v>
      </c>
      <c r="Y20">
        <f t="shared" si="6"/>
        <v>287.04441693032129</v>
      </c>
      <c r="Z20">
        <f t="shared" si="7"/>
        <v>26.049269795402065</v>
      </c>
      <c r="AA20">
        <f t="shared" si="8"/>
        <v>33.882350017944098</v>
      </c>
      <c r="AB20">
        <f t="shared" si="9"/>
        <v>0.65210294074548825</v>
      </c>
      <c r="AC20">
        <f t="shared" si="10"/>
        <v>2.1137521965870061</v>
      </c>
      <c r="AD20">
        <f t="shared" si="11"/>
        <v>0.55767468744703774</v>
      </c>
      <c r="AE20">
        <f t="shared" si="12"/>
        <v>0.35588544422022089</v>
      </c>
      <c r="AF20">
        <f t="shared" si="13"/>
        <v>136.19272209678752</v>
      </c>
      <c r="AG20">
        <f t="shared" si="14"/>
        <v>25.108721491357336</v>
      </c>
      <c r="AH20">
        <f t="shared" si="15"/>
        <v>25.739422580645201</v>
      </c>
      <c r="AI20">
        <f t="shared" si="16"/>
        <v>3.3225790039835039</v>
      </c>
      <c r="AJ20">
        <f t="shared" si="17"/>
        <v>54.463684179504256</v>
      </c>
      <c r="AK20">
        <f t="shared" si="18"/>
        <v>1.9563007264639776</v>
      </c>
      <c r="AL20">
        <f t="shared" si="19"/>
        <v>3.5919360872031705</v>
      </c>
      <c r="AM20">
        <f t="shared" si="20"/>
        <v>1.3662782775195264</v>
      </c>
      <c r="AN20">
        <f t="shared" si="21"/>
        <v>-381.3562891803906</v>
      </c>
      <c r="AO20">
        <f t="shared" si="22"/>
        <v>150.56645548495436</v>
      </c>
      <c r="AP20">
        <f t="shared" si="23"/>
        <v>15.280694624211888</v>
      </c>
      <c r="AQ20">
        <f t="shared" si="24"/>
        <v>-79.316416974436834</v>
      </c>
      <c r="AR20">
        <v>-3.7611028650468302E-2</v>
      </c>
      <c r="AS20">
        <v>4.2221674567225802E-2</v>
      </c>
      <c r="AT20">
        <v>3.21441918060051</v>
      </c>
      <c r="AU20">
        <v>0</v>
      </c>
      <c r="AV20">
        <v>0</v>
      </c>
      <c r="AW20">
        <f t="shared" si="25"/>
        <v>1</v>
      </c>
      <c r="AX20">
        <f t="shared" si="26"/>
        <v>0</v>
      </c>
      <c r="AY20">
        <f t="shared" si="27"/>
        <v>47949.215474633726</v>
      </c>
      <c r="AZ20">
        <v>0</v>
      </c>
      <c r="BA20">
        <v>0</v>
      </c>
      <c r="BB20">
        <v>0</v>
      </c>
      <c r="BC20">
        <f t="shared" si="28"/>
        <v>0</v>
      </c>
      <c r="BD20" t="e">
        <f t="shared" si="29"/>
        <v>#DIV/0!</v>
      </c>
      <c r="BE20">
        <v>-1</v>
      </c>
      <c r="BF20" t="s">
        <v>317</v>
      </c>
      <c r="BG20">
        <v>853.26346153846202</v>
      </c>
      <c r="BH20">
        <v>1548.93</v>
      </c>
      <c r="BI20">
        <f t="shared" si="30"/>
        <v>0.44912716421112509</v>
      </c>
      <c r="BJ20">
        <v>0.5</v>
      </c>
      <c r="BK20">
        <f t="shared" si="31"/>
        <v>841.19503846134592</v>
      </c>
      <c r="BL20">
        <f t="shared" si="32"/>
        <v>27.862809028157791</v>
      </c>
      <c r="BM20">
        <f t="shared" si="33"/>
        <v>188.9017710863063</v>
      </c>
      <c r="BN20">
        <f t="shared" si="34"/>
        <v>1</v>
      </c>
      <c r="BO20">
        <f t="shared" si="35"/>
        <v>3.4311672927780916E-2</v>
      </c>
      <c r="BP20">
        <f t="shared" si="36"/>
        <v>-1</v>
      </c>
      <c r="BQ20" t="s">
        <v>304</v>
      </c>
      <c r="BR20">
        <v>0</v>
      </c>
      <c r="BS20">
        <f t="shared" si="37"/>
        <v>1548.93</v>
      </c>
      <c r="BT20">
        <f t="shared" si="38"/>
        <v>0.44912716421112509</v>
      </c>
      <c r="BU20" t="e">
        <f t="shared" si="39"/>
        <v>#DIV/0!</v>
      </c>
      <c r="BV20">
        <f t="shared" si="40"/>
        <v>0.44912716421112509</v>
      </c>
      <c r="BW20" t="e">
        <f t="shared" si="41"/>
        <v>#DIV/0!</v>
      </c>
      <c r="BX20" t="s">
        <v>304</v>
      </c>
      <c r="BY20" t="s">
        <v>304</v>
      </c>
      <c r="BZ20" t="s">
        <v>304</v>
      </c>
      <c r="CA20" t="s">
        <v>304</v>
      </c>
      <c r="CB20" t="s">
        <v>304</v>
      </c>
      <c r="CC20" t="s">
        <v>304</v>
      </c>
      <c r="CD20" t="s">
        <v>304</v>
      </c>
      <c r="CE20" t="s">
        <v>304</v>
      </c>
      <c r="CF20">
        <f t="shared" si="42"/>
        <v>1000.0015806451599</v>
      </c>
      <c r="CG20">
        <f t="shared" si="43"/>
        <v>841.19503846134592</v>
      </c>
      <c r="CH20">
        <f t="shared" si="44"/>
        <v>0.84119370883258149</v>
      </c>
      <c r="CI20">
        <f t="shared" si="45"/>
        <v>0.1619038580468824</v>
      </c>
      <c r="CJ20">
        <v>6</v>
      </c>
      <c r="CK20">
        <v>0.5</v>
      </c>
      <c r="CL20" t="s">
        <v>305</v>
      </c>
      <c r="CM20">
        <v>1626363181</v>
      </c>
      <c r="CN20">
        <v>373.35938709677401</v>
      </c>
      <c r="CO20">
        <v>400.007096774194</v>
      </c>
      <c r="CP20">
        <v>21.557041935483898</v>
      </c>
      <c r="CQ20">
        <v>14.305225806451601</v>
      </c>
      <c r="CR20">
        <v>700.05522580645197</v>
      </c>
      <c r="CS20">
        <v>90.649303225806506</v>
      </c>
      <c r="CT20">
        <v>0.100658309677419</v>
      </c>
      <c r="CU20">
        <v>27.060683870967701</v>
      </c>
      <c r="CV20">
        <v>25.739422580645201</v>
      </c>
      <c r="CW20">
        <v>999.9</v>
      </c>
      <c r="CX20">
        <v>10005.6835483871</v>
      </c>
      <c r="CY20">
        <v>0</v>
      </c>
      <c r="CZ20">
        <v>0.22429616129032301</v>
      </c>
      <c r="DA20">
        <v>1000.0015806451599</v>
      </c>
      <c r="DB20">
        <v>0.96000845161290305</v>
      </c>
      <c r="DC20">
        <v>3.9991370967741899E-2</v>
      </c>
      <c r="DD20">
        <v>0</v>
      </c>
      <c r="DE20">
        <v>853.61429032258104</v>
      </c>
      <c r="DF20">
        <v>4.9997400000000001</v>
      </c>
      <c r="DG20">
        <v>18005.129032258101</v>
      </c>
      <c r="DH20">
        <v>9011.6606451612897</v>
      </c>
      <c r="DI20">
        <v>43.868903225806498</v>
      </c>
      <c r="DJ20">
        <v>45.686999999999998</v>
      </c>
      <c r="DK20">
        <v>45.314032258064501</v>
      </c>
      <c r="DL20">
        <v>45.830387096774203</v>
      </c>
      <c r="DM20">
        <v>45.953258064516099</v>
      </c>
      <c r="DN20">
        <v>955.21064516129002</v>
      </c>
      <c r="DO20">
        <v>39.790322580645203</v>
      </c>
      <c r="DP20">
        <v>0</v>
      </c>
      <c r="DQ20">
        <v>61.100000143051098</v>
      </c>
      <c r="DR20">
        <v>853.26346153846202</v>
      </c>
      <c r="DS20">
        <v>-28.971965802466499</v>
      </c>
      <c r="DT20">
        <v>-923.89401598949598</v>
      </c>
      <c r="DU20">
        <v>18014.226923076902</v>
      </c>
      <c r="DV20">
        <v>15</v>
      </c>
      <c r="DW20">
        <v>1626363054</v>
      </c>
      <c r="DX20" t="s">
        <v>306</v>
      </c>
      <c r="DY20">
        <v>6</v>
      </c>
      <c r="DZ20">
        <v>-0.36299999999999999</v>
      </c>
      <c r="EA20">
        <v>-0.14199999999999999</v>
      </c>
      <c r="EB20">
        <v>400</v>
      </c>
      <c r="EC20">
        <v>15</v>
      </c>
      <c r="ED20">
        <v>0.2</v>
      </c>
      <c r="EE20">
        <v>0.01</v>
      </c>
      <c r="EF20">
        <v>-26.5781351851852</v>
      </c>
      <c r="EG20">
        <v>-0.69077355605040702</v>
      </c>
      <c r="EH20">
        <v>0.100348806775477</v>
      </c>
      <c r="EI20">
        <v>0</v>
      </c>
      <c r="EJ20">
        <v>857.59975555555604</v>
      </c>
      <c r="EK20">
        <v>-41.2988497420694</v>
      </c>
      <c r="EL20">
        <v>5.44318272563868</v>
      </c>
      <c r="EM20">
        <v>0</v>
      </c>
      <c r="EN20">
        <v>7.23487777777778</v>
      </c>
      <c r="EO20">
        <v>0.11684811785289299</v>
      </c>
      <c r="EP20">
        <v>4.3360253589641601E-2</v>
      </c>
      <c r="EQ20">
        <v>0</v>
      </c>
      <c r="ER20">
        <v>0</v>
      </c>
      <c r="ES20">
        <v>3</v>
      </c>
      <c r="ET20" t="s">
        <v>307</v>
      </c>
      <c r="EU20">
        <v>1.88401</v>
      </c>
      <c r="EV20">
        <v>1.8810100000000001</v>
      </c>
      <c r="EW20">
        <v>1.88293</v>
      </c>
      <c r="EX20">
        <v>1.8812599999999999</v>
      </c>
      <c r="EY20">
        <v>1.88263</v>
      </c>
      <c r="EZ20">
        <v>1.88201</v>
      </c>
      <c r="FA20">
        <v>1.88398</v>
      </c>
      <c r="FB20">
        <v>1.8811</v>
      </c>
      <c r="FC20" t="s">
        <v>308</v>
      </c>
      <c r="FD20" t="s">
        <v>19</v>
      </c>
      <c r="FE20" t="s">
        <v>19</v>
      </c>
      <c r="FF20" t="s">
        <v>19</v>
      </c>
      <c r="FG20" t="s">
        <v>309</v>
      </c>
      <c r="FH20" t="s">
        <v>310</v>
      </c>
      <c r="FI20" t="s">
        <v>311</v>
      </c>
      <c r="FJ20" t="s">
        <v>311</v>
      </c>
      <c r="FK20" t="s">
        <v>311</v>
      </c>
      <c r="FL20" t="s">
        <v>311</v>
      </c>
      <c r="FM20">
        <v>0</v>
      </c>
      <c r="FN20">
        <v>100</v>
      </c>
      <c r="FO20">
        <v>100</v>
      </c>
      <c r="FP20">
        <v>-0.36299999999999999</v>
      </c>
      <c r="FQ20">
        <v>-0.14199999999999999</v>
      </c>
      <c r="FR20">
        <v>2</v>
      </c>
      <c r="FS20">
        <v>767.69600000000003</v>
      </c>
      <c r="FT20">
        <v>500.685</v>
      </c>
      <c r="FU20">
        <v>24.000699999999998</v>
      </c>
      <c r="FV20">
        <v>32.481099999999998</v>
      </c>
      <c r="FW20">
        <v>30.000399999999999</v>
      </c>
      <c r="FX20">
        <v>32.267499999999998</v>
      </c>
      <c r="FY20">
        <v>32.2286</v>
      </c>
      <c r="FZ20">
        <v>25.3188</v>
      </c>
      <c r="GA20">
        <v>57.325600000000001</v>
      </c>
      <c r="GB20">
        <v>0</v>
      </c>
      <c r="GC20">
        <v>24</v>
      </c>
      <c r="GD20">
        <v>400</v>
      </c>
      <c r="GE20">
        <v>14.5206</v>
      </c>
      <c r="GF20">
        <v>100.485</v>
      </c>
      <c r="GG20">
        <v>99.831500000000005</v>
      </c>
    </row>
    <row r="21" spans="1:189" x14ac:dyDescent="0.2">
      <c r="A21">
        <v>4</v>
      </c>
      <c r="B21">
        <v>1626363270</v>
      </c>
      <c r="C21">
        <v>251</v>
      </c>
      <c r="D21" t="s">
        <v>318</v>
      </c>
      <c r="E21" t="s">
        <v>319</v>
      </c>
      <c r="F21">
        <f t="shared" si="0"/>
        <v>5914</v>
      </c>
      <c r="G21">
        <f t="shared" si="1"/>
        <v>36.303522740372991</v>
      </c>
      <c r="H21">
        <f t="shared" si="2"/>
        <v>0</v>
      </c>
      <c r="I21" t="s">
        <v>299</v>
      </c>
      <c r="J21" t="s">
        <v>300</v>
      </c>
      <c r="K21" t="s">
        <v>301</v>
      </c>
      <c r="L21" t="s">
        <v>302</v>
      </c>
      <c r="M21" t="s">
        <v>19</v>
      </c>
      <c r="O21" t="s">
        <v>303</v>
      </c>
      <c r="U21">
        <v>1626363262</v>
      </c>
      <c r="V21">
        <f t="shared" si="3"/>
        <v>9.3076308376254246E-3</v>
      </c>
      <c r="W21">
        <f t="shared" si="4"/>
        <v>27.449530853369531</v>
      </c>
      <c r="X21">
        <f t="shared" si="5"/>
        <v>373.50996774193499</v>
      </c>
      <c r="Y21">
        <f t="shared" si="6"/>
        <v>284.32021295385323</v>
      </c>
      <c r="Z21">
        <f t="shared" si="7"/>
        <v>25.804310739931815</v>
      </c>
      <c r="AA21">
        <f t="shared" si="8"/>
        <v>33.898987243791659</v>
      </c>
      <c r="AB21">
        <f t="shared" si="9"/>
        <v>0.62339326233470227</v>
      </c>
      <c r="AC21">
        <f t="shared" si="10"/>
        <v>2.112770187034327</v>
      </c>
      <c r="AD21">
        <f t="shared" si="11"/>
        <v>0.53647303370750488</v>
      </c>
      <c r="AE21">
        <f t="shared" si="12"/>
        <v>0.34209031254483341</v>
      </c>
      <c r="AF21">
        <f t="shared" si="13"/>
        <v>136.19114055530494</v>
      </c>
      <c r="AG21">
        <f t="shared" si="14"/>
        <v>25.029636231218223</v>
      </c>
      <c r="AH21">
        <f t="shared" si="15"/>
        <v>26.685967741935499</v>
      </c>
      <c r="AI21">
        <f t="shared" si="16"/>
        <v>3.5136750717084686</v>
      </c>
      <c r="AJ21">
        <f t="shared" si="17"/>
        <v>54.816663989661585</v>
      </c>
      <c r="AK21">
        <f t="shared" si="18"/>
        <v>1.9867704706259171</v>
      </c>
      <c r="AL21">
        <f t="shared" si="19"/>
        <v>3.6243914277611307</v>
      </c>
      <c r="AM21">
        <f t="shared" si="20"/>
        <v>1.5269046010825515</v>
      </c>
      <c r="AN21">
        <f t="shared" si="21"/>
        <v>-410.46651993928123</v>
      </c>
      <c r="AO21">
        <f t="shared" si="22"/>
        <v>60.144075268204631</v>
      </c>
      <c r="AP21">
        <f t="shared" si="23"/>
        <v>6.1404281065058912</v>
      </c>
      <c r="AQ21">
        <f t="shared" si="24"/>
        <v>-207.99087600926578</v>
      </c>
      <c r="AR21">
        <v>-3.7585934536034302E-2</v>
      </c>
      <c r="AS21">
        <v>4.2193504225408601E-2</v>
      </c>
      <c r="AT21">
        <v>3.2127028049791102</v>
      </c>
      <c r="AU21">
        <v>356</v>
      </c>
      <c r="AV21">
        <v>51</v>
      </c>
      <c r="AW21">
        <f t="shared" si="25"/>
        <v>1</v>
      </c>
      <c r="AX21">
        <f t="shared" si="26"/>
        <v>0</v>
      </c>
      <c r="AY21">
        <f t="shared" si="27"/>
        <v>47894.252228323436</v>
      </c>
      <c r="AZ21">
        <v>0</v>
      </c>
      <c r="BA21">
        <v>0</v>
      </c>
      <c r="BB21">
        <v>0</v>
      </c>
      <c r="BC21">
        <f t="shared" si="28"/>
        <v>0</v>
      </c>
      <c r="BD21" t="e">
        <f t="shared" si="29"/>
        <v>#DIV/0!</v>
      </c>
      <c r="BE21">
        <v>-1</v>
      </c>
      <c r="BF21" t="s">
        <v>320</v>
      </c>
      <c r="BG21">
        <v>961.82169230769205</v>
      </c>
      <c r="BH21">
        <v>1663.95</v>
      </c>
      <c r="BI21">
        <f t="shared" si="30"/>
        <v>0.42196478721855102</v>
      </c>
      <c r="BJ21">
        <v>0.5</v>
      </c>
      <c r="BK21">
        <f t="shared" si="31"/>
        <v>841.18245688235766</v>
      </c>
      <c r="BL21">
        <f t="shared" si="32"/>
        <v>27.449530853369531</v>
      </c>
      <c r="BM21">
        <f t="shared" si="33"/>
        <v>177.474688215171</v>
      </c>
      <c r="BN21">
        <f t="shared" si="34"/>
        <v>1</v>
      </c>
      <c r="BO21">
        <f t="shared" si="35"/>
        <v>3.3820879906139432E-2</v>
      </c>
      <c r="BP21">
        <f t="shared" si="36"/>
        <v>-1</v>
      </c>
      <c r="BQ21" t="s">
        <v>304</v>
      </c>
      <c r="BR21">
        <v>0</v>
      </c>
      <c r="BS21">
        <f t="shared" si="37"/>
        <v>1663.95</v>
      </c>
      <c r="BT21">
        <f t="shared" si="38"/>
        <v>0.42196478721855102</v>
      </c>
      <c r="BU21" t="e">
        <f t="shared" si="39"/>
        <v>#DIV/0!</v>
      </c>
      <c r="BV21">
        <f t="shared" si="40"/>
        <v>0.42196478721855102</v>
      </c>
      <c r="BW21" t="e">
        <f t="shared" si="41"/>
        <v>#DIV/0!</v>
      </c>
      <c r="BX21" t="s">
        <v>304</v>
      </c>
      <c r="BY21" t="s">
        <v>304</v>
      </c>
      <c r="BZ21" t="s">
        <v>304</v>
      </c>
      <c r="CA21" t="s">
        <v>304</v>
      </c>
      <c r="CB21" t="s">
        <v>304</v>
      </c>
      <c r="CC21" t="s">
        <v>304</v>
      </c>
      <c r="CD21" t="s">
        <v>304</v>
      </c>
      <c r="CE21" t="s">
        <v>304</v>
      </c>
      <c r="CF21">
        <f t="shared" si="42"/>
        <v>999.986290322581</v>
      </c>
      <c r="CG21">
        <f t="shared" si="43"/>
        <v>841.18245688235766</v>
      </c>
      <c r="CH21">
        <f t="shared" si="44"/>
        <v>0.84119398938059886</v>
      </c>
      <c r="CI21">
        <f t="shared" si="45"/>
        <v>0.16190439950455571</v>
      </c>
      <c r="CJ21">
        <v>6</v>
      </c>
      <c r="CK21">
        <v>0.5</v>
      </c>
      <c r="CL21" t="s">
        <v>305</v>
      </c>
      <c r="CM21">
        <v>1626363262</v>
      </c>
      <c r="CN21">
        <v>373.50996774193499</v>
      </c>
      <c r="CO21">
        <v>400.01667741935501</v>
      </c>
      <c r="CP21">
        <v>21.890877419354801</v>
      </c>
      <c r="CQ21">
        <v>14.087938709677401</v>
      </c>
      <c r="CR21">
        <v>700.03461290322605</v>
      </c>
      <c r="CS21">
        <v>90.658109677419304</v>
      </c>
      <c r="CT21">
        <v>9.9808909677419302E-2</v>
      </c>
      <c r="CU21">
        <v>27.213993548387101</v>
      </c>
      <c r="CV21">
        <v>26.685967741935499</v>
      </c>
      <c r="CW21">
        <v>999.9</v>
      </c>
      <c r="CX21">
        <v>9998.0364516128993</v>
      </c>
      <c r="CY21">
        <v>0</v>
      </c>
      <c r="CZ21">
        <v>0.21912699999999999</v>
      </c>
      <c r="DA21">
        <v>999.986290322581</v>
      </c>
      <c r="DB21">
        <v>0.95999854838709697</v>
      </c>
      <c r="DC21">
        <v>4.0001261290322603E-2</v>
      </c>
      <c r="DD21">
        <v>0</v>
      </c>
      <c r="DE21">
        <v>963.53745161290306</v>
      </c>
      <c r="DF21">
        <v>4.9997400000000001</v>
      </c>
      <c r="DG21">
        <v>17662.596774193498</v>
      </c>
      <c r="DH21">
        <v>9011.4954838709691</v>
      </c>
      <c r="DI21">
        <v>43.936999999999998</v>
      </c>
      <c r="DJ21">
        <v>45.893000000000001</v>
      </c>
      <c r="DK21">
        <v>45.433</v>
      </c>
      <c r="DL21">
        <v>46.061999999999998</v>
      </c>
      <c r="DM21">
        <v>46.133000000000003</v>
      </c>
      <c r="DN21">
        <v>955.18580645161296</v>
      </c>
      <c r="DO21">
        <v>39.7990322580645</v>
      </c>
      <c r="DP21">
        <v>0</v>
      </c>
      <c r="DQ21">
        <v>80.5</v>
      </c>
      <c r="DR21">
        <v>961.82169230769205</v>
      </c>
      <c r="DS21">
        <v>-155.732239416727</v>
      </c>
      <c r="DT21">
        <v>-2456.6222192718401</v>
      </c>
      <c r="DU21">
        <v>17632.7153846154</v>
      </c>
      <c r="DV21">
        <v>15</v>
      </c>
      <c r="DW21">
        <v>1626363054</v>
      </c>
      <c r="DX21" t="s">
        <v>306</v>
      </c>
      <c r="DY21">
        <v>6</v>
      </c>
      <c r="DZ21">
        <v>-0.36299999999999999</v>
      </c>
      <c r="EA21">
        <v>-0.14199999999999999</v>
      </c>
      <c r="EB21">
        <v>400</v>
      </c>
      <c r="EC21">
        <v>15</v>
      </c>
      <c r="ED21">
        <v>0.2</v>
      </c>
      <c r="EE21">
        <v>0.01</v>
      </c>
      <c r="EF21">
        <v>-26.245635185185201</v>
      </c>
      <c r="EG21">
        <v>-2.65906693681747</v>
      </c>
      <c r="EH21">
        <v>0.35222481833467101</v>
      </c>
      <c r="EI21">
        <v>0</v>
      </c>
      <c r="EJ21">
        <v>981.23059999999998</v>
      </c>
      <c r="EK21">
        <v>-184.365528866761</v>
      </c>
      <c r="EL21">
        <v>24.070195662224599</v>
      </c>
      <c r="EM21">
        <v>0</v>
      </c>
      <c r="EN21">
        <v>7.8072798148148204</v>
      </c>
      <c r="EO21">
        <v>-1.86087803463072E-2</v>
      </c>
      <c r="EP21">
        <v>4.0743713556942097E-2</v>
      </c>
      <c r="EQ21">
        <v>1</v>
      </c>
      <c r="ER21">
        <v>1</v>
      </c>
      <c r="ES21">
        <v>3</v>
      </c>
      <c r="ET21" t="s">
        <v>321</v>
      </c>
      <c r="EU21">
        <v>1.8839999999999999</v>
      </c>
      <c r="EV21">
        <v>1.88104</v>
      </c>
      <c r="EW21">
        <v>1.88293</v>
      </c>
      <c r="EX21">
        <v>1.8812599999999999</v>
      </c>
      <c r="EY21">
        <v>1.88263</v>
      </c>
      <c r="EZ21">
        <v>1.88198</v>
      </c>
      <c r="FA21">
        <v>1.88395</v>
      </c>
      <c r="FB21">
        <v>1.8811</v>
      </c>
      <c r="FC21" t="s">
        <v>308</v>
      </c>
      <c r="FD21" t="s">
        <v>19</v>
      </c>
      <c r="FE21" t="s">
        <v>19</v>
      </c>
      <c r="FF21" t="s">
        <v>19</v>
      </c>
      <c r="FG21" t="s">
        <v>309</v>
      </c>
      <c r="FH21" t="s">
        <v>310</v>
      </c>
      <c r="FI21" t="s">
        <v>311</v>
      </c>
      <c r="FJ21" t="s">
        <v>311</v>
      </c>
      <c r="FK21" t="s">
        <v>311</v>
      </c>
      <c r="FL21" t="s">
        <v>311</v>
      </c>
      <c r="FM21">
        <v>0</v>
      </c>
      <c r="FN21">
        <v>100</v>
      </c>
      <c r="FO21">
        <v>100</v>
      </c>
      <c r="FP21">
        <v>-0.36299999999999999</v>
      </c>
      <c r="FQ21">
        <v>-0.14199999999999999</v>
      </c>
      <c r="FR21">
        <v>2</v>
      </c>
      <c r="FS21">
        <v>330.839</v>
      </c>
      <c r="FT21">
        <v>501.33</v>
      </c>
      <c r="FU21">
        <v>24.000900000000001</v>
      </c>
      <c r="FV21">
        <v>32.543900000000001</v>
      </c>
      <c r="FW21">
        <v>30</v>
      </c>
      <c r="FX21">
        <v>32.369199999999999</v>
      </c>
      <c r="FY21">
        <v>32.288400000000003</v>
      </c>
      <c r="FZ21">
        <v>25.319199999999999</v>
      </c>
      <c r="GA21">
        <v>59.085700000000003</v>
      </c>
      <c r="GB21">
        <v>0</v>
      </c>
      <c r="GC21">
        <v>24</v>
      </c>
      <c r="GD21">
        <v>400</v>
      </c>
      <c r="GE21">
        <v>14.1083</v>
      </c>
      <c r="GF21">
        <v>100.48</v>
      </c>
      <c r="GG21">
        <v>99.830699999999993</v>
      </c>
    </row>
    <row r="22" spans="1:189" x14ac:dyDescent="0.2">
      <c r="A22">
        <v>5</v>
      </c>
      <c r="B22">
        <v>1626363335</v>
      </c>
      <c r="C22">
        <v>316</v>
      </c>
      <c r="D22" t="s">
        <v>322</v>
      </c>
      <c r="E22" t="s">
        <v>323</v>
      </c>
      <c r="F22">
        <f t="shared" si="0"/>
        <v>5914</v>
      </c>
      <c r="G22">
        <f t="shared" si="1"/>
        <v>36.319522294210834</v>
      </c>
      <c r="H22">
        <f t="shared" si="2"/>
        <v>0</v>
      </c>
      <c r="I22" t="s">
        <v>299</v>
      </c>
      <c r="J22" t="s">
        <v>300</v>
      </c>
      <c r="K22" t="s">
        <v>301</v>
      </c>
      <c r="L22" t="s">
        <v>302</v>
      </c>
      <c r="M22" t="s">
        <v>19</v>
      </c>
      <c r="O22" t="s">
        <v>303</v>
      </c>
      <c r="U22">
        <v>1626363327.0129001</v>
      </c>
      <c r="V22">
        <f t="shared" si="3"/>
        <v>1.4801290072002773E-2</v>
      </c>
      <c r="W22">
        <f t="shared" si="4"/>
        <v>33.840556352731269</v>
      </c>
      <c r="X22">
        <f t="shared" si="5"/>
        <v>366.84345161290298</v>
      </c>
      <c r="Y22">
        <f t="shared" si="6"/>
        <v>314.21024030184589</v>
      </c>
      <c r="Z22">
        <f t="shared" si="7"/>
        <v>28.5152565642531</v>
      </c>
      <c r="AA22">
        <f t="shared" si="8"/>
        <v>33.29183393771347</v>
      </c>
      <c r="AB22">
        <f t="shared" si="9"/>
        <v>1.5975519540612588</v>
      </c>
      <c r="AC22">
        <f t="shared" si="10"/>
        <v>2.1128835205264238</v>
      </c>
      <c r="AD22">
        <f t="shared" si="11"/>
        <v>1.1334251947638401</v>
      </c>
      <c r="AE22">
        <f t="shared" si="12"/>
        <v>0.73871215547287972</v>
      </c>
      <c r="AF22">
        <f t="shared" si="13"/>
        <v>136.19041030547172</v>
      </c>
      <c r="AG22">
        <f t="shared" si="14"/>
        <v>22.947425038176778</v>
      </c>
      <c r="AH22">
        <f t="shared" si="15"/>
        <v>26.269274193548402</v>
      </c>
      <c r="AI22">
        <f t="shared" si="16"/>
        <v>3.4283989156877026</v>
      </c>
      <c r="AJ22">
        <f t="shared" si="17"/>
        <v>63.487326912093998</v>
      </c>
      <c r="AK22">
        <f t="shared" si="18"/>
        <v>2.2805516057905892</v>
      </c>
      <c r="AL22">
        <f t="shared" si="19"/>
        <v>3.5921367565975695</v>
      </c>
      <c r="AM22">
        <f t="shared" si="20"/>
        <v>1.1478473098971134</v>
      </c>
      <c r="AN22">
        <f t="shared" si="21"/>
        <v>-652.73689217532228</v>
      </c>
      <c r="AO22">
        <f t="shared" si="22"/>
        <v>90.257697375875324</v>
      </c>
      <c r="AP22">
        <f t="shared" si="23"/>
        <v>9.1882055675373362</v>
      </c>
      <c r="AQ22">
        <f t="shared" si="24"/>
        <v>-417.10057892643795</v>
      </c>
      <c r="AR22">
        <v>-3.7588830186508597E-2</v>
      </c>
      <c r="AS22">
        <v>4.2196754846738897E-2</v>
      </c>
      <c r="AT22">
        <v>3.2129008781602999</v>
      </c>
      <c r="AU22">
        <v>0</v>
      </c>
      <c r="AV22">
        <v>0</v>
      </c>
      <c r="AW22">
        <f t="shared" si="25"/>
        <v>1</v>
      </c>
      <c r="AX22">
        <f t="shared" si="26"/>
        <v>0</v>
      </c>
      <c r="AY22">
        <f t="shared" si="27"/>
        <v>47921.981062208397</v>
      </c>
      <c r="AZ22">
        <v>0</v>
      </c>
      <c r="BA22">
        <v>0</v>
      </c>
      <c r="BB22">
        <v>0</v>
      </c>
      <c r="BC22">
        <f t="shared" si="28"/>
        <v>0</v>
      </c>
      <c r="BD22" t="e">
        <f t="shared" si="29"/>
        <v>#DIV/0!</v>
      </c>
      <c r="BE22">
        <v>-1</v>
      </c>
      <c r="BF22" t="s">
        <v>324</v>
      </c>
      <c r="BG22">
        <v>1150.3630769230799</v>
      </c>
      <c r="BH22">
        <v>1925.4</v>
      </c>
      <c r="BI22">
        <f t="shared" si="30"/>
        <v>0.40253294020822694</v>
      </c>
      <c r="BJ22">
        <v>0.5</v>
      </c>
      <c r="BK22">
        <f t="shared" si="31"/>
        <v>841.1772363238681</v>
      </c>
      <c r="BL22">
        <f t="shared" si="32"/>
        <v>33.840556352731269</v>
      </c>
      <c r="BM22">
        <f t="shared" si="33"/>
        <v>169.3007730868386</v>
      </c>
      <c r="BN22">
        <f t="shared" si="34"/>
        <v>1</v>
      </c>
      <c r="BO22">
        <f t="shared" si="35"/>
        <v>4.1418805512370094E-2</v>
      </c>
      <c r="BP22">
        <f t="shared" si="36"/>
        <v>-1</v>
      </c>
      <c r="BQ22" t="s">
        <v>304</v>
      </c>
      <c r="BR22">
        <v>0</v>
      </c>
      <c r="BS22">
        <f t="shared" si="37"/>
        <v>1925.4</v>
      </c>
      <c r="BT22">
        <f t="shared" si="38"/>
        <v>0.40253294020822694</v>
      </c>
      <c r="BU22" t="e">
        <f t="shared" si="39"/>
        <v>#DIV/0!</v>
      </c>
      <c r="BV22">
        <f t="shared" si="40"/>
        <v>0.40253294020822694</v>
      </c>
      <c r="BW22" t="e">
        <f t="shared" si="41"/>
        <v>#DIV/0!</v>
      </c>
      <c r="BX22" t="s">
        <v>304</v>
      </c>
      <c r="BY22" t="s">
        <v>304</v>
      </c>
      <c r="BZ22" t="s">
        <v>304</v>
      </c>
      <c r="CA22" t="s">
        <v>304</v>
      </c>
      <c r="CB22" t="s">
        <v>304</v>
      </c>
      <c r="CC22" t="s">
        <v>304</v>
      </c>
      <c r="CD22" t="s">
        <v>304</v>
      </c>
      <c r="CE22" t="s">
        <v>304</v>
      </c>
      <c r="CF22">
        <f t="shared" si="42"/>
        <v>999.98</v>
      </c>
      <c r="CG22">
        <f t="shared" si="43"/>
        <v>841.1772363238681</v>
      </c>
      <c r="CH22">
        <f t="shared" si="44"/>
        <v>0.84119406020507215</v>
      </c>
      <c r="CI22">
        <f t="shared" si="45"/>
        <v>0.16190453619578932</v>
      </c>
      <c r="CJ22">
        <v>6</v>
      </c>
      <c r="CK22">
        <v>0.5</v>
      </c>
      <c r="CL22" t="s">
        <v>305</v>
      </c>
      <c r="CM22">
        <v>1626363327.0129001</v>
      </c>
      <c r="CN22">
        <v>366.84345161290298</v>
      </c>
      <c r="CO22">
        <v>400.50599999999997</v>
      </c>
      <c r="CP22">
        <v>25.129448387096801</v>
      </c>
      <c r="CQ22">
        <v>12.7606032258065</v>
      </c>
      <c r="CR22">
        <v>699.95258064516099</v>
      </c>
      <c r="CS22">
        <v>90.652058064516098</v>
      </c>
      <c r="CT22">
        <v>0.100097361290323</v>
      </c>
      <c r="CU22">
        <v>27.061635483871001</v>
      </c>
      <c r="CV22">
        <v>26.269274193548402</v>
      </c>
      <c r="CW22">
        <v>999.9</v>
      </c>
      <c r="CX22">
        <v>9999.4741935483908</v>
      </c>
      <c r="CY22">
        <v>0</v>
      </c>
      <c r="CZ22">
        <v>0.22266145161290299</v>
      </c>
      <c r="DA22">
        <v>999.98</v>
      </c>
      <c r="DB22">
        <v>0.96000003225806396</v>
      </c>
      <c r="DC22">
        <v>4.0000177419354799E-2</v>
      </c>
      <c r="DD22">
        <v>0</v>
      </c>
      <c r="DE22">
        <v>1153.7070967741899</v>
      </c>
      <c r="DF22">
        <v>4.9997400000000001</v>
      </c>
      <c r="DG22">
        <v>17681.080645161299</v>
      </c>
      <c r="DH22">
        <v>9011.44258064516</v>
      </c>
      <c r="DI22">
        <v>43.945129032258002</v>
      </c>
      <c r="DJ22">
        <v>46.006</v>
      </c>
      <c r="DK22">
        <v>45.396999999999998</v>
      </c>
      <c r="DL22">
        <v>46.120935483871001</v>
      </c>
      <c r="DM22">
        <v>46.183</v>
      </c>
      <c r="DN22">
        <v>955.180967741936</v>
      </c>
      <c r="DO22">
        <v>39.801290322580599</v>
      </c>
      <c r="DP22">
        <v>0</v>
      </c>
      <c r="DQ22">
        <v>64.700000047683702</v>
      </c>
      <c r="DR22">
        <v>1150.3630769230799</v>
      </c>
      <c r="DS22">
        <v>-270.27145296240201</v>
      </c>
      <c r="DT22">
        <v>-3668.8512832751699</v>
      </c>
      <c r="DU22">
        <v>17636.526923076901</v>
      </c>
      <c r="DV22">
        <v>15</v>
      </c>
      <c r="DW22">
        <v>1626363054</v>
      </c>
      <c r="DX22" t="s">
        <v>306</v>
      </c>
      <c r="DY22">
        <v>6</v>
      </c>
      <c r="DZ22">
        <v>-0.36299999999999999</v>
      </c>
      <c r="EA22">
        <v>-0.14199999999999999</v>
      </c>
      <c r="EB22">
        <v>400</v>
      </c>
      <c r="EC22">
        <v>15</v>
      </c>
      <c r="ED22">
        <v>0.2</v>
      </c>
      <c r="EE22">
        <v>0.01</v>
      </c>
      <c r="EF22">
        <v>-26.9433514814815</v>
      </c>
      <c r="EG22">
        <v>-64.698753320443799</v>
      </c>
      <c r="EH22">
        <v>9.2806149284332005</v>
      </c>
      <c r="EI22">
        <v>0</v>
      </c>
      <c r="EJ22">
        <v>1140.2393999999999</v>
      </c>
      <c r="EK22">
        <v>216.933288877336</v>
      </c>
      <c r="EL22">
        <v>133.881228868709</v>
      </c>
      <c r="EM22">
        <v>0</v>
      </c>
      <c r="EN22">
        <v>11.5688261111111</v>
      </c>
      <c r="EO22">
        <v>9.6488747748244101</v>
      </c>
      <c r="EP22">
        <v>1.3259045908170399</v>
      </c>
      <c r="EQ22">
        <v>0</v>
      </c>
      <c r="ER22">
        <v>0</v>
      </c>
      <c r="ES22">
        <v>3</v>
      </c>
      <c r="ET22" t="s">
        <v>307</v>
      </c>
      <c r="EU22">
        <v>1.88401</v>
      </c>
      <c r="EV22">
        <v>1.8809800000000001</v>
      </c>
      <c r="EW22">
        <v>1.88293</v>
      </c>
      <c r="EX22">
        <v>1.8812599999999999</v>
      </c>
      <c r="EY22">
        <v>1.88263</v>
      </c>
      <c r="EZ22">
        <v>1.88201</v>
      </c>
      <c r="FA22">
        <v>1.8839600000000001</v>
      </c>
      <c r="FB22">
        <v>1.8811</v>
      </c>
      <c r="FC22" t="s">
        <v>308</v>
      </c>
      <c r="FD22" t="s">
        <v>19</v>
      </c>
      <c r="FE22" t="s">
        <v>19</v>
      </c>
      <c r="FF22" t="s">
        <v>19</v>
      </c>
      <c r="FG22" t="s">
        <v>309</v>
      </c>
      <c r="FH22" t="s">
        <v>310</v>
      </c>
      <c r="FI22" t="s">
        <v>311</v>
      </c>
      <c r="FJ22" t="s">
        <v>311</v>
      </c>
      <c r="FK22" t="s">
        <v>311</v>
      </c>
      <c r="FL22" t="s">
        <v>311</v>
      </c>
      <c r="FM22">
        <v>0</v>
      </c>
      <c r="FN22">
        <v>100</v>
      </c>
      <c r="FO22">
        <v>100</v>
      </c>
      <c r="FP22">
        <v>-0.36299999999999999</v>
      </c>
      <c r="FQ22">
        <v>-0.14199999999999999</v>
      </c>
      <c r="FR22">
        <v>2</v>
      </c>
      <c r="FS22">
        <v>766.84400000000005</v>
      </c>
      <c r="FT22">
        <v>497.28800000000001</v>
      </c>
      <c r="FU22">
        <v>24.0002</v>
      </c>
      <c r="FV22">
        <v>32.5289</v>
      </c>
      <c r="FW22">
        <v>29.9999</v>
      </c>
      <c r="FX22">
        <v>32.347900000000003</v>
      </c>
      <c r="FY22">
        <v>32.2986</v>
      </c>
      <c r="FZ22">
        <v>25.246099999999998</v>
      </c>
      <c r="GA22">
        <v>70.205200000000005</v>
      </c>
      <c r="GB22">
        <v>0</v>
      </c>
      <c r="GC22">
        <v>24</v>
      </c>
      <c r="GD22">
        <v>400</v>
      </c>
      <c r="GE22">
        <v>9.2004900000000003</v>
      </c>
      <c r="GF22">
        <v>100.486</v>
      </c>
      <c r="GG22">
        <v>99.837500000000006</v>
      </c>
    </row>
    <row r="23" spans="1:189" x14ac:dyDescent="0.2">
      <c r="A23">
        <v>6</v>
      </c>
      <c r="B23">
        <v>1626363388</v>
      </c>
      <c r="C23">
        <v>369</v>
      </c>
      <c r="D23" t="s">
        <v>325</v>
      </c>
      <c r="E23" t="s">
        <v>326</v>
      </c>
      <c r="F23">
        <f t="shared" si="0"/>
        <v>5914</v>
      </c>
      <c r="G23">
        <f t="shared" si="1"/>
        <v>36.315114326253216</v>
      </c>
      <c r="H23">
        <f t="shared" si="2"/>
        <v>0</v>
      </c>
      <c r="I23" t="s">
        <v>299</v>
      </c>
      <c r="J23" t="s">
        <v>300</v>
      </c>
      <c r="K23" t="s">
        <v>301</v>
      </c>
      <c r="L23" t="s">
        <v>302</v>
      </c>
      <c r="M23" t="s">
        <v>19</v>
      </c>
      <c r="O23" t="s">
        <v>303</v>
      </c>
      <c r="U23">
        <v>1626363380</v>
      </c>
      <c r="V23">
        <f t="shared" si="3"/>
        <v>1.1577331644534637E-2</v>
      </c>
      <c r="W23">
        <f t="shared" si="4"/>
        <v>29.446159902287157</v>
      </c>
      <c r="X23">
        <f t="shared" si="5"/>
        <v>370.839612903226</v>
      </c>
      <c r="Y23">
        <f t="shared" si="6"/>
        <v>302.42180597534866</v>
      </c>
      <c r="Z23">
        <f t="shared" si="7"/>
        <v>27.44496600453645</v>
      </c>
      <c r="AA23">
        <f t="shared" si="8"/>
        <v>33.653924314221271</v>
      </c>
      <c r="AB23">
        <f t="shared" si="9"/>
        <v>0.94281103502396502</v>
      </c>
      <c r="AC23">
        <f t="shared" si="10"/>
        <v>2.113702202053457</v>
      </c>
      <c r="AD23">
        <f t="shared" si="11"/>
        <v>0.75806691895788969</v>
      </c>
      <c r="AE23">
        <f t="shared" si="12"/>
        <v>0.4873503955242201</v>
      </c>
      <c r="AF23">
        <f t="shared" si="13"/>
        <v>136.19054534898805</v>
      </c>
      <c r="AG23">
        <f t="shared" si="14"/>
        <v>24.113260737434384</v>
      </c>
      <c r="AH23">
        <f t="shared" si="15"/>
        <v>25.494012903225801</v>
      </c>
      <c r="AI23">
        <f t="shared" si="16"/>
        <v>3.2745413099630185</v>
      </c>
      <c r="AJ23">
        <f t="shared" si="17"/>
        <v>53.579825048480558</v>
      </c>
      <c r="AK23">
        <f t="shared" si="18"/>
        <v>1.9283113015378757</v>
      </c>
      <c r="AL23">
        <f t="shared" si="19"/>
        <v>3.5989503507954428</v>
      </c>
      <c r="AM23">
        <f t="shared" si="20"/>
        <v>1.3462300084251428</v>
      </c>
      <c r="AN23">
        <f t="shared" si="21"/>
        <v>-510.5603255239775</v>
      </c>
      <c r="AO23">
        <f t="shared" si="22"/>
        <v>182.31560078259361</v>
      </c>
      <c r="AP23">
        <f t="shared" si="23"/>
        <v>18.48367091089197</v>
      </c>
      <c r="AQ23">
        <f t="shared" si="24"/>
        <v>-173.57050848150391</v>
      </c>
      <c r="AR23">
        <v>-3.76097508825909E-2</v>
      </c>
      <c r="AS23">
        <v>4.2220240160844899E-2</v>
      </c>
      <c r="AT23">
        <v>3.2143317928616599</v>
      </c>
      <c r="AU23">
        <v>0</v>
      </c>
      <c r="AV23">
        <v>0</v>
      </c>
      <c r="AW23">
        <f t="shared" si="25"/>
        <v>1</v>
      </c>
      <c r="AX23">
        <f t="shared" si="26"/>
        <v>0</v>
      </c>
      <c r="AY23">
        <f t="shared" si="27"/>
        <v>47942.375590965312</v>
      </c>
      <c r="AZ23">
        <v>0</v>
      </c>
      <c r="BA23">
        <v>0</v>
      </c>
      <c r="BB23">
        <v>0</v>
      </c>
      <c r="BC23">
        <f t="shared" si="28"/>
        <v>0</v>
      </c>
      <c r="BD23" t="e">
        <f t="shared" si="29"/>
        <v>#DIV/0!</v>
      </c>
      <c r="BE23">
        <v>-1</v>
      </c>
      <c r="BF23" t="s">
        <v>327</v>
      </c>
      <c r="BG23">
        <v>994.68865384615401</v>
      </c>
      <c r="BH23">
        <v>1653.02</v>
      </c>
      <c r="BI23">
        <f t="shared" si="30"/>
        <v>0.39825975859568907</v>
      </c>
      <c r="BJ23">
        <v>0.5</v>
      </c>
      <c r="BK23">
        <f t="shared" si="31"/>
        <v>841.17844699316015</v>
      </c>
      <c r="BL23">
        <f t="shared" si="32"/>
        <v>29.446159902287157</v>
      </c>
      <c r="BM23">
        <f t="shared" si="33"/>
        <v>167.50376261769631</v>
      </c>
      <c r="BN23">
        <f t="shared" si="34"/>
        <v>1</v>
      </c>
      <c r="BO23">
        <f t="shared" si="35"/>
        <v>3.619465050622573E-2</v>
      </c>
      <c r="BP23">
        <f t="shared" si="36"/>
        <v>-1</v>
      </c>
      <c r="BQ23" t="s">
        <v>304</v>
      </c>
      <c r="BR23">
        <v>0</v>
      </c>
      <c r="BS23">
        <f t="shared" si="37"/>
        <v>1653.02</v>
      </c>
      <c r="BT23">
        <f t="shared" si="38"/>
        <v>0.39825975859568907</v>
      </c>
      <c r="BU23" t="e">
        <f t="shared" si="39"/>
        <v>#DIV/0!</v>
      </c>
      <c r="BV23">
        <f t="shared" si="40"/>
        <v>0.39825975859568907</v>
      </c>
      <c r="BW23" t="e">
        <f t="shared" si="41"/>
        <v>#DIV/0!</v>
      </c>
      <c r="BX23" t="s">
        <v>304</v>
      </c>
      <c r="BY23" t="s">
        <v>304</v>
      </c>
      <c r="BZ23" t="s">
        <v>304</v>
      </c>
      <c r="CA23" t="s">
        <v>304</v>
      </c>
      <c r="CB23" t="s">
        <v>304</v>
      </c>
      <c r="CC23" t="s">
        <v>304</v>
      </c>
      <c r="CD23" t="s">
        <v>304</v>
      </c>
      <c r="CE23" t="s">
        <v>304</v>
      </c>
      <c r="CF23">
        <f t="shared" si="42"/>
        <v>999.98148387096796</v>
      </c>
      <c r="CG23">
        <f t="shared" si="43"/>
        <v>841.17844699316015</v>
      </c>
      <c r="CH23">
        <f t="shared" si="44"/>
        <v>0.84119402265022447</v>
      </c>
      <c r="CI23">
        <f t="shared" si="45"/>
        <v>0.16190446371493331</v>
      </c>
      <c r="CJ23">
        <v>6</v>
      </c>
      <c r="CK23">
        <v>0.5</v>
      </c>
      <c r="CL23" t="s">
        <v>305</v>
      </c>
      <c r="CM23">
        <v>1626363380</v>
      </c>
      <c r="CN23">
        <v>370.839612903226</v>
      </c>
      <c r="CO23">
        <v>399.75945161290298</v>
      </c>
      <c r="CP23">
        <v>21.248464516129001</v>
      </c>
      <c r="CQ23">
        <v>11.5358032258065</v>
      </c>
      <c r="CR23">
        <v>699.99338709677397</v>
      </c>
      <c r="CS23">
        <v>90.650803225806399</v>
      </c>
      <c r="CT23">
        <v>9.9815487096774194E-2</v>
      </c>
      <c r="CU23">
        <v>27.0939193548387</v>
      </c>
      <c r="CV23">
        <v>25.494012903225801</v>
      </c>
      <c r="CW23">
        <v>999.9</v>
      </c>
      <c r="CX23">
        <v>10005.1780645161</v>
      </c>
      <c r="CY23">
        <v>0</v>
      </c>
      <c r="CZ23">
        <v>0.21912699999999999</v>
      </c>
      <c r="DA23">
        <v>999.98148387096796</v>
      </c>
      <c r="DB23">
        <v>0.95999887096774195</v>
      </c>
      <c r="DC23">
        <v>4.00012806451613E-2</v>
      </c>
      <c r="DD23">
        <v>0</v>
      </c>
      <c r="DE23">
        <v>996.16470967741895</v>
      </c>
      <c r="DF23">
        <v>4.9997400000000001</v>
      </c>
      <c r="DG23">
        <v>14366.7161290323</v>
      </c>
      <c r="DH23">
        <v>9011.4529032258106</v>
      </c>
      <c r="DI23">
        <v>44.096548387096803</v>
      </c>
      <c r="DJ23">
        <v>46.120935483871001</v>
      </c>
      <c r="DK23">
        <v>45.518000000000001</v>
      </c>
      <c r="DL23">
        <v>46.295999999999999</v>
      </c>
      <c r="DM23">
        <v>46.322161290322597</v>
      </c>
      <c r="DN23">
        <v>955.18129032258105</v>
      </c>
      <c r="DO23">
        <v>39.799999999999997</v>
      </c>
      <c r="DP23">
        <v>0</v>
      </c>
      <c r="DQ23">
        <v>52.299999952316298</v>
      </c>
      <c r="DR23">
        <v>994.68865384615401</v>
      </c>
      <c r="DS23">
        <v>-193.417333072585</v>
      </c>
      <c r="DT23">
        <v>-2430.56751715679</v>
      </c>
      <c r="DU23">
        <v>14350.134615384601</v>
      </c>
      <c r="DV23">
        <v>15</v>
      </c>
      <c r="DW23">
        <v>1626363054</v>
      </c>
      <c r="DX23" t="s">
        <v>306</v>
      </c>
      <c r="DY23">
        <v>6</v>
      </c>
      <c r="DZ23">
        <v>-0.36299999999999999</v>
      </c>
      <c r="EA23">
        <v>-0.14199999999999999</v>
      </c>
      <c r="EB23">
        <v>400</v>
      </c>
      <c r="EC23">
        <v>15</v>
      </c>
      <c r="ED23">
        <v>0.2</v>
      </c>
      <c r="EE23">
        <v>0.01</v>
      </c>
      <c r="EF23">
        <v>-27.745550000000001</v>
      </c>
      <c r="EG23">
        <v>-11.568028688328001</v>
      </c>
      <c r="EH23">
        <v>1.67766450225593</v>
      </c>
      <c r="EI23">
        <v>0</v>
      </c>
      <c r="EJ23">
        <v>1026.33993333333</v>
      </c>
      <c r="EK23">
        <v>-304.82652691563197</v>
      </c>
      <c r="EL23">
        <v>40.793287230131398</v>
      </c>
      <c r="EM23">
        <v>0</v>
      </c>
      <c r="EN23">
        <v>10.3175724074074</v>
      </c>
      <c r="EO23">
        <v>-5.3024657847935197</v>
      </c>
      <c r="EP23">
        <v>0.85347825017511803</v>
      </c>
      <c r="EQ23">
        <v>0</v>
      </c>
      <c r="ER23">
        <v>0</v>
      </c>
      <c r="ES23">
        <v>3</v>
      </c>
      <c r="ET23" t="s">
        <v>307</v>
      </c>
      <c r="EU23">
        <v>1.8839999999999999</v>
      </c>
      <c r="EV23">
        <v>1.881</v>
      </c>
      <c r="EW23">
        <v>1.88293</v>
      </c>
      <c r="EX23">
        <v>1.8812599999999999</v>
      </c>
      <c r="EY23">
        <v>1.88263</v>
      </c>
      <c r="EZ23">
        <v>1.88201</v>
      </c>
      <c r="FA23">
        <v>1.8839600000000001</v>
      </c>
      <c r="FB23">
        <v>1.8811</v>
      </c>
      <c r="FC23" t="s">
        <v>308</v>
      </c>
      <c r="FD23" t="s">
        <v>19</v>
      </c>
      <c r="FE23" t="s">
        <v>19</v>
      </c>
      <c r="FF23" t="s">
        <v>19</v>
      </c>
      <c r="FG23" t="s">
        <v>309</v>
      </c>
      <c r="FH23" t="s">
        <v>310</v>
      </c>
      <c r="FI23" t="s">
        <v>311</v>
      </c>
      <c r="FJ23" t="s">
        <v>311</v>
      </c>
      <c r="FK23" t="s">
        <v>311</v>
      </c>
      <c r="FL23" t="s">
        <v>311</v>
      </c>
      <c r="FM23">
        <v>0</v>
      </c>
      <c r="FN23">
        <v>100</v>
      </c>
      <c r="FO23">
        <v>100</v>
      </c>
      <c r="FP23">
        <v>-0.36299999999999999</v>
      </c>
      <c r="FQ23">
        <v>-0.14199999999999999</v>
      </c>
      <c r="FR23">
        <v>2</v>
      </c>
      <c r="FS23">
        <v>766.86599999999999</v>
      </c>
      <c r="FT23">
        <v>499.88400000000001</v>
      </c>
      <c r="FU23">
        <v>24.000299999999999</v>
      </c>
      <c r="FV23">
        <v>32.510399999999997</v>
      </c>
      <c r="FW23">
        <v>29.9999</v>
      </c>
      <c r="FX23">
        <v>32.340600000000002</v>
      </c>
      <c r="FY23">
        <v>32.304600000000001</v>
      </c>
      <c r="FZ23">
        <v>25.2803</v>
      </c>
      <c r="GA23">
        <v>63.511299999999999</v>
      </c>
      <c r="GB23">
        <v>0</v>
      </c>
      <c r="GC23">
        <v>24</v>
      </c>
      <c r="GD23">
        <v>400</v>
      </c>
      <c r="GE23">
        <v>11.773</v>
      </c>
      <c r="GF23">
        <v>100.489</v>
      </c>
      <c r="GG23">
        <v>99.843299999999999</v>
      </c>
    </row>
    <row r="24" spans="1:189" x14ac:dyDescent="0.2">
      <c r="A24">
        <v>7</v>
      </c>
      <c r="B24">
        <v>1626363452</v>
      </c>
      <c r="C24">
        <v>433</v>
      </c>
      <c r="D24" t="s">
        <v>328</v>
      </c>
      <c r="E24" t="s">
        <v>329</v>
      </c>
      <c r="F24">
        <f t="shared" si="0"/>
        <v>5914</v>
      </c>
      <c r="G24">
        <f t="shared" si="1"/>
        <v>36.314710527181887</v>
      </c>
      <c r="H24">
        <f t="shared" si="2"/>
        <v>0</v>
      </c>
      <c r="I24" t="s">
        <v>299</v>
      </c>
      <c r="J24" t="s">
        <v>300</v>
      </c>
      <c r="K24" t="s">
        <v>301</v>
      </c>
      <c r="L24" t="s">
        <v>302</v>
      </c>
      <c r="M24" t="s">
        <v>19</v>
      </c>
      <c r="O24" t="s">
        <v>303</v>
      </c>
      <c r="U24">
        <v>1626363444.0032301</v>
      </c>
      <c r="V24">
        <f t="shared" si="3"/>
        <v>1.073462137164527E-2</v>
      </c>
      <c r="W24">
        <f t="shared" si="4"/>
        <v>24.919073498371077</v>
      </c>
      <c r="X24">
        <f t="shared" si="5"/>
        <v>375.138451612903</v>
      </c>
      <c r="Y24">
        <f>((AE24-V24/2)*X24-W24)/(AE24+V24/2)</f>
        <v>310.7655107447477</v>
      </c>
      <c r="Z24">
        <f t="shared" si="7"/>
        <v>28.203586723324594</v>
      </c>
      <c r="AA24">
        <f t="shared" si="8"/>
        <v>34.045765979508836</v>
      </c>
      <c r="AB24">
        <f t="shared" si="9"/>
        <v>0.84424628114144373</v>
      </c>
      <c r="AC24">
        <f t="shared" si="10"/>
        <v>2.1122266840770116</v>
      </c>
      <c r="AD24">
        <f t="shared" si="11"/>
        <v>0.69274151785860361</v>
      </c>
      <c r="AE24">
        <f t="shared" si="12"/>
        <v>0.44429433826177434</v>
      </c>
      <c r="AF24">
        <f t="shared" si="13"/>
        <v>136.1942497113796</v>
      </c>
      <c r="AG24">
        <f t="shared" si="14"/>
        <v>24.425616083166254</v>
      </c>
      <c r="AH24">
        <f t="shared" si="15"/>
        <v>25.7333580645161</v>
      </c>
      <c r="AI24">
        <f t="shared" si="16"/>
        <v>3.3213845285856207</v>
      </c>
      <c r="AJ24">
        <f t="shared" si="17"/>
        <v>54.289931639737887</v>
      </c>
      <c r="AK24">
        <f t="shared" si="18"/>
        <v>1.9559435263391722</v>
      </c>
      <c r="AL24">
        <f t="shared" si="19"/>
        <v>3.6027739716428484</v>
      </c>
      <c r="AM24">
        <f t="shared" si="20"/>
        <v>1.3654410022464485</v>
      </c>
      <c r="AN24">
        <f t="shared" si="21"/>
        <v>-473.39680248955642</v>
      </c>
      <c r="AO24">
        <f t="shared" si="22"/>
        <v>156.99344430115991</v>
      </c>
      <c r="AP24">
        <f t="shared" si="23"/>
        <v>15.948087357792241</v>
      </c>
      <c r="AQ24">
        <f t="shared" si="24"/>
        <v>-164.26102111922467</v>
      </c>
      <c r="AR24">
        <v>-3.75720497829551E-2</v>
      </c>
      <c r="AS24">
        <v>4.2177917373705902E-2</v>
      </c>
      <c r="AT24">
        <v>3.2117529720211602</v>
      </c>
      <c r="AU24">
        <v>0</v>
      </c>
      <c r="AV24">
        <v>0</v>
      </c>
      <c r="AW24">
        <f t="shared" si="25"/>
        <v>1</v>
      </c>
      <c r="AX24">
        <f t="shared" si="26"/>
        <v>0</v>
      </c>
      <c r="AY24">
        <f t="shared" si="27"/>
        <v>47893.488581037018</v>
      </c>
      <c r="AZ24">
        <v>0</v>
      </c>
      <c r="BA24">
        <v>0</v>
      </c>
      <c r="BB24">
        <v>0</v>
      </c>
      <c r="BC24">
        <f t="shared" si="28"/>
        <v>0</v>
      </c>
      <c r="BD24" t="e">
        <f t="shared" si="29"/>
        <v>#DIV/0!</v>
      </c>
      <c r="BE24">
        <v>-1</v>
      </c>
      <c r="BF24" t="s">
        <v>330</v>
      </c>
      <c r="BG24">
        <v>1322.5646153846201</v>
      </c>
      <c r="BH24">
        <v>1935.83</v>
      </c>
      <c r="BI24">
        <f t="shared" si="30"/>
        <v>0.3167971281648595</v>
      </c>
      <c r="BJ24">
        <v>0.5</v>
      </c>
      <c r="BK24">
        <f t="shared" si="31"/>
        <v>841.20068094596536</v>
      </c>
      <c r="BL24">
        <f t="shared" si="32"/>
        <v>24.919073498371077</v>
      </c>
      <c r="BM24">
        <f t="shared" si="33"/>
        <v>133.24497996700305</v>
      </c>
      <c r="BN24">
        <f t="shared" si="34"/>
        <v>1</v>
      </c>
      <c r="BO24">
        <f t="shared" si="35"/>
        <v>3.081199776160903E-2</v>
      </c>
      <c r="BP24">
        <f t="shared" si="36"/>
        <v>-1</v>
      </c>
      <c r="BQ24" t="s">
        <v>304</v>
      </c>
      <c r="BR24">
        <v>0</v>
      </c>
      <c r="BS24">
        <f t="shared" si="37"/>
        <v>1935.83</v>
      </c>
      <c r="BT24">
        <f t="shared" si="38"/>
        <v>0.31679712816485944</v>
      </c>
      <c r="BU24" t="e">
        <f t="shared" si="39"/>
        <v>#DIV/0!</v>
      </c>
      <c r="BV24">
        <f t="shared" si="40"/>
        <v>0.31679712816485944</v>
      </c>
      <c r="BW24" t="e">
        <f t="shared" si="41"/>
        <v>#DIV/0!</v>
      </c>
      <c r="BX24" t="s">
        <v>304</v>
      </c>
      <c r="BY24" t="s">
        <v>304</v>
      </c>
      <c r="BZ24" t="s">
        <v>304</v>
      </c>
      <c r="CA24" t="s">
        <v>304</v>
      </c>
      <c r="CB24" t="s">
        <v>304</v>
      </c>
      <c r="CC24" t="s">
        <v>304</v>
      </c>
      <c r="CD24" t="s">
        <v>304</v>
      </c>
      <c r="CE24" t="s">
        <v>304</v>
      </c>
      <c r="CF24">
        <f t="shared" si="42"/>
        <v>1000.00783870968</v>
      </c>
      <c r="CG24">
        <f t="shared" si="43"/>
        <v>841.20068094596536</v>
      </c>
      <c r="CH24">
        <f t="shared" si="44"/>
        <v>0.84119408706973231</v>
      </c>
      <c r="CI24">
        <f t="shared" si="45"/>
        <v>0.16190458804458346</v>
      </c>
      <c r="CJ24">
        <v>6</v>
      </c>
      <c r="CK24">
        <v>0.5</v>
      </c>
      <c r="CL24" t="s">
        <v>305</v>
      </c>
      <c r="CM24">
        <v>1626363444.0032301</v>
      </c>
      <c r="CN24">
        <v>375.138451612903</v>
      </c>
      <c r="CO24">
        <v>399.95022580645201</v>
      </c>
      <c r="CP24">
        <v>21.551861290322599</v>
      </c>
      <c r="CQ24">
        <v>12.5487387096774</v>
      </c>
      <c r="CR24">
        <v>699.97516129032203</v>
      </c>
      <c r="CS24">
        <v>90.655258064516104</v>
      </c>
      <c r="CT24">
        <v>9.9944003225806502E-2</v>
      </c>
      <c r="CU24">
        <v>27.1120129032258</v>
      </c>
      <c r="CV24">
        <v>25.7333580645161</v>
      </c>
      <c r="CW24">
        <v>999.9</v>
      </c>
      <c r="CX24">
        <v>9994.6574193548404</v>
      </c>
      <c r="CY24">
        <v>0</v>
      </c>
      <c r="CZ24">
        <v>0.22266145161290299</v>
      </c>
      <c r="DA24">
        <v>1000.00783870968</v>
      </c>
      <c r="DB24">
        <v>0.95999796774193502</v>
      </c>
      <c r="DC24">
        <v>4.00018967741936E-2</v>
      </c>
      <c r="DD24">
        <v>0</v>
      </c>
      <c r="DE24">
        <v>1324.93677419355</v>
      </c>
      <c r="DF24">
        <v>4.9997400000000001</v>
      </c>
      <c r="DG24">
        <v>17555.122580645198</v>
      </c>
      <c r="DH24">
        <v>9011.6896774193501</v>
      </c>
      <c r="DI24">
        <v>44.247967741935497</v>
      </c>
      <c r="DJ24">
        <v>46.253999999999998</v>
      </c>
      <c r="DK24">
        <v>45.685000000000002</v>
      </c>
      <c r="DL24">
        <v>46.469516129032201</v>
      </c>
      <c r="DM24">
        <v>46.441064516129003</v>
      </c>
      <c r="DN24">
        <v>955.20516129032205</v>
      </c>
      <c r="DO24">
        <v>39.8032258064516</v>
      </c>
      <c r="DP24">
        <v>0</v>
      </c>
      <c r="DQ24">
        <v>63.299999952316298</v>
      </c>
      <c r="DR24">
        <v>1322.5646153846201</v>
      </c>
      <c r="DS24">
        <v>-312.90803376654998</v>
      </c>
      <c r="DT24">
        <v>-3647.0427310024202</v>
      </c>
      <c r="DU24">
        <v>17526.307692307699</v>
      </c>
      <c r="DV24">
        <v>15</v>
      </c>
      <c r="DW24">
        <v>1626363054</v>
      </c>
      <c r="DX24" t="s">
        <v>306</v>
      </c>
      <c r="DY24">
        <v>6</v>
      </c>
      <c r="DZ24">
        <v>-0.36299999999999999</v>
      </c>
      <c r="EA24">
        <v>-0.14199999999999999</v>
      </c>
      <c r="EB24">
        <v>400</v>
      </c>
      <c r="EC24">
        <v>15</v>
      </c>
      <c r="ED24">
        <v>0.2</v>
      </c>
      <c r="EE24">
        <v>0.01</v>
      </c>
      <c r="EF24">
        <v>-23.975812962963001</v>
      </c>
      <c r="EG24">
        <v>-8.0731538550644597</v>
      </c>
      <c r="EH24">
        <v>1.09979646147995</v>
      </c>
      <c r="EI24">
        <v>0</v>
      </c>
      <c r="EJ24">
        <v>1363.50244444444</v>
      </c>
      <c r="EK24">
        <v>-361.674846014965</v>
      </c>
      <c r="EL24">
        <v>47.092333754753902</v>
      </c>
      <c r="EM24">
        <v>0</v>
      </c>
      <c r="EN24">
        <v>9.1601327777777808</v>
      </c>
      <c r="EO24">
        <v>-1.4638162308446001</v>
      </c>
      <c r="EP24">
        <v>0.22930120384927799</v>
      </c>
      <c r="EQ24">
        <v>0</v>
      </c>
      <c r="ER24">
        <v>0</v>
      </c>
      <c r="ES24">
        <v>3</v>
      </c>
      <c r="ET24" t="s">
        <v>307</v>
      </c>
      <c r="EU24">
        <v>1.88401</v>
      </c>
      <c r="EV24">
        <v>1.88096</v>
      </c>
      <c r="EW24">
        <v>1.88293</v>
      </c>
      <c r="EX24">
        <v>1.8812599999999999</v>
      </c>
      <c r="EY24">
        <v>1.88263</v>
      </c>
      <c r="EZ24">
        <v>1.8819999999999999</v>
      </c>
      <c r="FA24">
        <v>1.8839600000000001</v>
      </c>
      <c r="FB24">
        <v>1.8811</v>
      </c>
      <c r="FC24" t="s">
        <v>308</v>
      </c>
      <c r="FD24" t="s">
        <v>19</v>
      </c>
      <c r="FE24" t="s">
        <v>19</v>
      </c>
      <c r="FF24" t="s">
        <v>19</v>
      </c>
      <c r="FG24" t="s">
        <v>309</v>
      </c>
      <c r="FH24" t="s">
        <v>310</v>
      </c>
      <c r="FI24" t="s">
        <v>311</v>
      </c>
      <c r="FJ24" t="s">
        <v>311</v>
      </c>
      <c r="FK24" t="s">
        <v>311</v>
      </c>
      <c r="FL24" t="s">
        <v>311</v>
      </c>
      <c r="FM24">
        <v>0</v>
      </c>
      <c r="FN24">
        <v>100</v>
      </c>
      <c r="FO24">
        <v>100</v>
      </c>
      <c r="FP24">
        <v>-0.36299999999999999</v>
      </c>
      <c r="FQ24">
        <v>-0.14199999999999999</v>
      </c>
      <c r="FR24">
        <v>2</v>
      </c>
      <c r="FS24">
        <v>767.53</v>
      </c>
      <c r="FT24">
        <v>499.67599999999999</v>
      </c>
      <c r="FU24">
        <v>23.9999</v>
      </c>
      <c r="FV24">
        <v>32.503</v>
      </c>
      <c r="FW24">
        <v>30</v>
      </c>
      <c r="FX24">
        <v>32.340600000000002</v>
      </c>
      <c r="FY24">
        <v>32.307200000000002</v>
      </c>
      <c r="FZ24">
        <v>25.287199999999999</v>
      </c>
      <c r="GA24">
        <v>61.596800000000002</v>
      </c>
      <c r="GB24">
        <v>0</v>
      </c>
      <c r="GC24">
        <v>24</v>
      </c>
      <c r="GD24">
        <v>400</v>
      </c>
      <c r="GE24">
        <v>12.753399999999999</v>
      </c>
      <c r="GF24">
        <v>100.492</v>
      </c>
      <c r="GG24">
        <v>99.843999999999994</v>
      </c>
    </row>
    <row r="25" spans="1:189" x14ac:dyDescent="0.2">
      <c r="A25">
        <v>8</v>
      </c>
      <c r="B25">
        <v>1626363515.5</v>
      </c>
      <c r="C25">
        <v>496.5</v>
      </c>
      <c r="D25" t="s">
        <v>331</v>
      </c>
      <c r="E25" t="s">
        <v>332</v>
      </c>
      <c r="F25">
        <f t="shared" si="0"/>
        <v>5914</v>
      </c>
      <c r="G25">
        <f t="shared" si="1"/>
        <v>36.314290727145519</v>
      </c>
      <c r="H25">
        <f t="shared" si="2"/>
        <v>0</v>
      </c>
      <c r="I25" t="s">
        <v>299</v>
      </c>
      <c r="J25" t="s">
        <v>300</v>
      </c>
      <c r="K25" t="s">
        <v>301</v>
      </c>
      <c r="L25" t="s">
        <v>302</v>
      </c>
      <c r="M25" t="s">
        <v>19</v>
      </c>
      <c r="O25" t="s">
        <v>303</v>
      </c>
      <c r="U25">
        <v>1626363507.5225799</v>
      </c>
      <c r="V25">
        <f t="shared" si="3"/>
        <v>1.2139073069507272E-2</v>
      </c>
      <c r="W25">
        <f t="shared" si="4"/>
        <v>31.318129199607903</v>
      </c>
      <c r="X25">
        <f t="shared" si="5"/>
        <v>369.381709677419</v>
      </c>
      <c r="Y25">
        <f t="shared" si="6"/>
        <v>304.57986548440897</v>
      </c>
      <c r="Z25">
        <f t="shared" si="7"/>
        <v>27.641524037654474</v>
      </c>
      <c r="AA25">
        <f t="shared" si="8"/>
        <v>33.522483145363843</v>
      </c>
      <c r="AB25">
        <f t="shared" si="9"/>
        <v>1.0841868477220533</v>
      </c>
      <c r="AC25">
        <f t="shared" si="10"/>
        <v>2.1128333006717264</v>
      </c>
      <c r="AD25">
        <f t="shared" si="11"/>
        <v>0.84716290806780858</v>
      </c>
      <c r="AE25">
        <f t="shared" si="12"/>
        <v>0.54641598621188858</v>
      </c>
      <c r="AF25">
        <f t="shared" si="13"/>
        <v>136.18620144834043</v>
      </c>
      <c r="AG25">
        <f t="shared" si="14"/>
        <v>23.929531474388462</v>
      </c>
      <c r="AH25">
        <f t="shared" si="15"/>
        <v>25.666138709677401</v>
      </c>
      <c r="AI25">
        <f t="shared" si="16"/>
        <v>3.308170012052341</v>
      </c>
      <c r="AJ25">
        <f t="shared" si="17"/>
        <v>56.804376263102782</v>
      </c>
      <c r="AK25">
        <f t="shared" si="18"/>
        <v>2.0461238246433884</v>
      </c>
      <c r="AL25">
        <f t="shared" si="19"/>
        <v>3.6020531502120301</v>
      </c>
      <c r="AM25">
        <f t="shared" si="20"/>
        <v>1.2620461874089526</v>
      </c>
      <c r="AN25">
        <f t="shared" si="21"/>
        <v>-535.3331223652707</v>
      </c>
      <c r="AO25">
        <f t="shared" si="22"/>
        <v>164.30690503290916</v>
      </c>
      <c r="AP25">
        <f t="shared" si="23"/>
        <v>16.68033389771665</v>
      </c>
      <c r="AQ25">
        <f t="shared" si="24"/>
        <v>-218.15968198630449</v>
      </c>
      <c r="AR25">
        <v>-3.7587547063537501E-2</v>
      </c>
      <c r="AS25">
        <v>4.2195314428796003E-2</v>
      </c>
      <c r="AT25">
        <v>3.2128131083863001</v>
      </c>
      <c r="AU25">
        <v>36</v>
      </c>
      <c r="AV25">
        <v>5</v>
      </c>
      <c r="AW25">
        <f t="shared" si="25"/>
        <v>1</v>
      </c>
      <c r="AX25">
        <f t="shared" si="26"/>
        <v>0</v>
      </c>
      <c r="AY25">
        <f t="shared" si="27"/>
        <v>47912.936616439154</v>
      </c>
      <c r="AZ25">
        <v>0</v>
      </c>
      <c r="BA25">
        <v>0</v>
      </c>
      <c r="BB25">
        <v>0</v>
      </c>
      <c r="BC25">
        <f t="shared" si="28"/>
        <v>0</v>
      </c>
      <c r="BD25" t="e">
        <f t="shared" si="29"/>
        <v>#DIV/0!</v>
      </c>
      <c r="BE25">
        <v>-1</v>
      </c>
      <c r="BF25" t="s">
        <v>333</v>
      </c>
      <c r="BG25">
        <v>957.23138461538497</v>
      </c>
      <c r="BH25">
        <v>1707.25</v>
      </c>
      <c r="BI25">
        <f t="shared" si="30"/>
        <v>0.43931387634184504</v>
      </c>
      <c r="BJ25">
        <v>0.5</v>
      </c>
      <c r="BK25">
        <f t="shared" si="31"/>
        <v>841.15064849528949</v>
      </c>
      <c r="BL25">
        <f t="shared" si="32"/>
        <v>31.318129199607903</v>
      </c>
      <c r="BM25">
        <f t="shared" si="33"/>
        <v>184.76457598896118</v>
      </c>
      <c r="BN25">
        <f t="shared" si="34"/>
        <v>1</v>
      </c>
      <c r="BO25">
        <f t="shared" si="35"/>
        <v>3.8421333036384016E-2</v>
      </c>
      <c r="BP25">
        <f t="shared" si="36"/>
        <v>-1</v>
      </c>
      <c r="BQ25" t="s">
        <v>304</v>
      </c>
      <c r="BR25">
        <v>0</v>
      </c>
      <c r="BS25">
        <f t="shared" si="37"/>
        <v>1707.25</v>
      </c>
      <c r="BT25">
        <f t="shared" si="38"/>
        <v>0.4393138763418451</v>
      </c>
      <c r="BU25" t="e">
        <f t="shared" si="39"/>
        <v>#DIV/0!</v>
      </c>
      <c r="BV25">
        <f t="shared" si="40"/>
        <v>0.4393138763418451</v>
      </c>
      <c r="BW25" t="e">
        <f t="shared" si="41"/>
        <v>#DIV/0!</v>
      </c>
      <c r="BX25" t="s">
        <v>304</v>
      </c>
      <c r="BY25" t="s">
        <v>304</v>
      </c>
      <c r="BZ25" t="s">
        <v>304</v>
      </c>
      <c r="CA25" t="s">
        <v>304</v>
      </c>
      <c r="CB25" t="s">
        <v>304</v>
      </c>
      <c r="CC25" t="s">
        <v>304</v>
      </c>
      <c r="CD25" t="s">
        <v>304</v>
      </c>
      <c r="CE25" t="s">
        <v>304</v>
      </c>
      <c r="CF25">
        <f t="shared" si="42"/>
        <v>999.94832258064503</v>
      </c>
      <c r="CG25">
        <f t="shared" si="43"/>
        <v>841.15064849528949</v>
      </c>
      <c r="CH25">
        <f t="shared" si="44"/>
        <v>0.84119411923654819</v>
      </c>
      <c r="CI25">
        <f t="shared" si="45"/>
        <v>0.16190465012653804</v>
      </c>
      <c r="CJ25">
        <v>6</v>
      </c>
      <c r="CK25">
        <v>0.5</v>
      </c>
      <c r="CL25" t="s">
        <v>305</v>
      </c>
      <c r="CM25">
        <v>1626363507.5225799</v>
      </c>
      <c r="CN25">
        <v>369.381709677419</v>
      </c>
      <c r="CO25">
        <v>400.068193548387</v>
      </c>
      <c r="CP25">
        <v>22.546083870967699</v>
      </c>
      <c r="CQ25">
        <v>12.3760903225806</v>
      </c>
      <c r="CR25">
        <v>700.023129032258</v>
      </c>
      <c r="CS25">
        <v>90.653180645161299</v>
      </c>
      <c r="CT25">
        <v>9.9778332258064498E-2</v>
      </c>
      <c r="CU25">
        <v>27.108603225806501</v>
      </c>
      <c r="CV25">
        <v>25.666138709677401</v>
      </c>
      <c r="CW25">
        <v>999.9</v>
      </c>
      <c r="CX25">
        <v>9999.00903225806</v>
      </c>
      <c r="CY25">
        <v>0</v>
      </c>
      <c r="CZ25">
        <v>0.21912699999999999</v>
      </c>
      <c r="DA25">
        <v>999.94832258064503</v>
      </c>
      <c r="DB25">
        <v>0.95999664516129002</v>
      </c>
      <c r="DC25">
        <v>4.0003319354838703E-2</v>
      </c>
      <c r="DD25">
        <v>0</v>
      </c>
      <c r="DE25">
        <v>958.06151612903204</v>
      </c>
      <c r="DF25">
        <v>4.9997400000000001</v>
      </c>
      <c r="DG25">
        <v>13823.8290322581</v>
      </c>
      <c r="DH25">
        <v>9011.1483870967695</v>
      </c>
      <c r="DI25">
        <v>44.283999999999999</v>
      </c>
      <c r="DJ25">
        <v>46.375</v>
      </c>
      <c r="DK25">
        <v>45.752000000000002</v>
      </c>
      <c r="DL25">
        <v>46.396999999999998</v>
      </c>
      <c r="DM25">
        <v>46.5</v>
      </c>
      <c r="DN25">
        <v>955.14709677419398</v>
      </c>
      <c r="DO25">
        <v>39.801935483870999</v>
      </c>
      <c r="DP25">
        <v>0</v>
      </c>
      <c r="DQ25">
        <v>62.600000143051098</v>
      </c>
      <c r="DR25">
        <v>957.23138461538497</v>
      </c>
      <c r="DS25">
        <v>-136.78823929822499</v>
      </c>
      <c r="DT25">
        <v>-727.51111076494897</v>
      </c>
      <c r="DU25">
        <v>13820.05</v>
      </c>
      <c r="DV25">
        <v>15</v>
      </c>
      <c r="DW25">
        <v>1626363054</v>
      </c>
      <c r="DX25" t="s">
        <v>306</v>
      </c>
      <c r="DY25">
        <v>6</v>
      </c>
      <c r="DZ25">
        <v>-0.36299999999999999</v>
      </c>
      <c r="EA25">
        <v>-0.14199999999999999</v>
      </c>
      <c r="EB25">
        <v>400</v>
      </c>
      <c r="EC25">
        <v>15</v>
      </c>
      <c r="ED25">
        <v>0.2</v>
      </c>
      <c r="EE25">
        <v>0.01</v>
      </c>
      <c r="EF25">
        <v>-25.654080185185201</v>
      </c>
      <c r="EG25">
        <v>-50.6592173227545</v>
      </c>
      <c r="EH25">
        <v>7.8844982184907204</v>
      </c>
      <c r="EI25">
        <v>0</v>
      </c>
      <c r="EJ25">
        <v>1000.06922222222</v>
      </c>
      <c r="EK25">
        <v>-422.524154779225</v>
      </c>
      <c r="EL25">
        <v>61.5923437323139</v>
      </c>
      <c r="EM25">
        <v>0</v>
      </c>
      <c r="EN25">
        <v>10.2114557407407</v>
      </c>
      <c r="EO25">
        <v>0.40827375302066699</v>
      </c>
      <c r="EP25">
        <v>0.73433314784534398</v>
      </c>
      <c r="EQ25">
        <v>0</v>
      </c>
      <c r="ER25">
        <v>0</v>
      </c>
      <c r="ES25">
        <v>3</v>
      </c>
      <c r="ET25" t="s">
        <v>307</v>
      </c>
      <c r="EU25">
        <v>1.88401</v>
      </c>
      <c r="EV25">
        <v>1.8810100000000001</v>
      </c>
      <c r="EW25">
        <v>1.8829400000000001</v>
      </c>
      <c r="EX25">
        <v>1.8812599999999999</v>
      </c>
      <c r="EY25">
        <v>1.88263</v>
      </c>
      <c r="EZ25">
        <v>1.8819600000000001</v>
      </c>
      <c r="FA25">
        <v>1.8839300000000001</v>
      </c>
      <c r="FB25">
        <v>1.8811</v>
      </c>
      <c r="FC25" t="s">
        <v>308</v>
      </c>
      <c r="FD25" t="s">
        <v>19</v>
      </c>
      <c r="FE25" t="s">
        <v>19</v>
      </c>
      <c r="FF25" t="s">
        <v>19</v>
      </c>
      <c r="FG25" t="s">
        <v>309</v>
      </c>
      <c r="FH25" t="s">
        <v>310</v>
      </c>
      <c r="FI25" t="s">
        <v>311</v>
      </c>
      <c r="FJ25" t="s">
        <v>311</v>
      </c>
      <c r="FK25" t="s">
        <v>311</v>
      </c>
      <c r="FL25" t="s">
        <v>311</v>
      </c>
      <c r="FM25">
        <v>0</v>
      </c>
      <c r="FN25">
        <v>100</v>
      </c>
      <c r="FO25">
        <v>100</v>
      </c>
      <c r="FP25">
        <v>-0.36299999999999999</v>
      </c>
      <c r="FQ25">
        <v>-0.14199999999999999</v>
      </c>
      <c r="FR25">
        <v>2</v>
      </c>
      <c r="FS25">
        <v>704.61</v>
      </c>
      <c r="FT25">
        <v>498.40100000000001</v>
      </c>
      <c r="FU25">
        <v>23.9998</v>
      </c>
      <c r="FV25">
        <v>32.485700000000001</v>
      </c>
      <c r="FW25">
        <v>30.0001</v>
      </c>
      <c r="FX25">
        <v>32.337699999999998</v>
      </c>
      <c r="FY25">
        <v>32.301499999999997</v>
      </c>
      <c r="FZ25">
        <v>25.267099999999999</v>
      </c>
      <c r="GA25">
        <v>64.660300000000007</v>
      </c>
      <c r="GB25">
        <v>0</v>
      </c>
      <c r="GC25">
        <v>24</v>
      </c>
      <c r="GD25">
        <v>400</v>
      </c>
      <c r="GE25">
        <v>11.689500000000001</v>
      </c>
      <c r="GF25">
        <v>100.495</v>
      </c>
      <c r="GG25">
        <v>99.849000000000004</v>
      </c>
    </row>
    <row r="26" spans="1:189" x14ac:dyDescent="0.2">
      <c r="A26">
        <v>9</v>
      </c>
      <c r="B26">
        <v>1626363625.5999999</v>
      </c>
      <c r="C26">
        <v>606.59999990463302</v>
      </c>
      <c r="D26" t="s">
        <v>334</v>
      </c>
      <c r="E26" t="s">
        <v>335</v>
      </c>
      <c r="F26">
        <f t="shared" si="0"/>
        <v>5914</v>
      </c>
      <c r="G26">
        <f t="shared" si="1"/>
        <v>36.315306147773221</v>
      </c>
      <c r="H26">
        <f t="shared" si="2"/>
        <v>0</v>
      </c>
      <c r="I26" t="s">
        <v>299</v>
      </c>
      <c r="J26" t="s">
        <v>300</v>
      </c>
      <c r="K26" t="s">
        <v>301</v>
      </c>
      <c r="L26" t="s">
        <v>302</v>
      </c>
      <c r="M26" t="s">
        <v>19</v>
      </c>
      <c r="O26" t="s">
        <v>303</v>
      </c>
      <c r="U26">
        <v>1626363617.5580599</v>
      </c>
      <c r="V26">
        <f t="shared" si="3"/>
        <v>1.294618345578792E-2</v>
      </c>
      <c r="W26">
        <f t="shared" si="4"/>
        <v>37.36100348276431</v>
      </c>
      <c r="X26">
        <f t="shared" si="5"/>
        <v>363.95919354838702</v>
      </c>
      <c r="Y26">
        <f t="shared" si="6"/>
        <v>292.01019660495848</v>
      </c>
      <c r="Z26">
        <f t="shared" si="7"/>
        <v>26.503158361050733</v>
      </c>
      <c r="AA26">
        <f t="shared" si="8"/>
        <v>33.033326423949333</v>
      </c>
      <c r="AB26">
        <f t="shared" si="9"/>
        <v>1.1633672314521208</v>
      </c>
      <c r="AC26">
        <f t="shared" si="10"/>
        <v>2.1132211626291566</v>
      </c>
      <c r="AD26">
        <f t="shared" si="11"/>
        <v>0.89501395378519144</v>
      </c>
      <c r="AE26">
        <f t="shared" si="12"/>
        <v>0.57828677651520499</v>
      </c>
      <c r="AF26">
        <f t="shared" si="13"/>
        <v>136.19589569911437</v>
      </c>
      <c r="AG26">
        <f t="shared" si="14"/>
        <v>23.664842773020236</v>
      </c>
      <c r="AH26">
        <f t="shared" si="15"/>
        <v>25.508919354838699</v>
      </c>
      <c r="AI26">
        <f t="shared" si="16"/>
        <v>3.2774417657669681</v>
      </c>
      <c r="AJ26">
        <f t="shared" si="17"/>
        <v>55.542385348472379</v>
      </c>
      <c r="AK26">
        <f t="shared" si="18"/>
        <v>2.0027911902738786</v>
      </c>
      <c r="AL26">
        <f t="shared" si="19"/>
        <v>3.6058789656014709</v>
      </c>
      <c r="AM26">
        <f t="shared" si="20"/>
        <v>1.2746505754930895</v>
      </c>
      <c r="AN26">
        <f t="shared" si="21"/>
        <v>-570.92669040024725</v>
      </c>
      <c r="AO26">
        <f t="shared" si="22"/>
        <v>184.30974486646667</v>
      </c>
      <c r="AP26">
        <f t="shared" si="23"/>
        <v>18.694566017888871</v>
      </c>
      <c r="AQ26">
        <f t="shared" si="24"/>
        <v>-231.72648381677735</v>
      </c>
      <c r="AR26">
        <v>-3.7597457586097102E-2</v>
      </c>
      <c r="AS26">
        <v>4.22064398585787E-2</v>
      </c>
      <c r="AT26">
        <v>3.2134909965771801</v>
      </c>
      <c r="AU26">
        <v>0</v>
      </c>
      <c r="AV26">
        <v>0</v>
      </c>
      <c r="AW26">
        <f t="shared" si="25"/>
        <v>1</v>
      </c>
      <c r="AX26">
        <f t="shared" si="26"/>
        <v>0</v>
      </c>
      <c r="AY26">
        <f t="shared" si="27"/>
        <v>47922.337261125969</v>
      </c>
      <c r="AZ26">
        <v>0</v>
      </c>
      <c r="BA26">
        <v>0</v>
      </c>
      <c r="BB26">
        <v>0</v>
      </c>
      <c r="BC26">
        <f t="shared" si="28"/>
        <v>0</v>
      </c>
      <c r="BD26" t="e">
        <f t="shared" si="29"/>
        <v>#DIV/0!</v>
      </c>
      <c r="BE26">
        <v>-1</v>
      </c>
      <c r="BF26" t="s">
        <v>336</v>
      </c>
      <c r="BG26">
        <v>1037.3080769230801</v>
      </c>
      <c r="BH26">
        <v>2038.4</v>
      </c>
      <c r="BI26">
        <f t="shared" si="30"/>
        <v>0.49111652427242936</v>
      </c>
      <c r="BJ26">
        <v>0.5</v>
      </c>
      <c r="BK26">
        <f t="shared" si="31"/>
        <v>841.21186749384981</v>
      </c>
      <c r="BL26">
        <f t="shared" si="32"/>
        <v>37.36100348276431</v>
      </c>
      <c r="BM26">
        <f t="shared" si="33"/>
        <v>206.56652427014947</v>
      </c>
      <c r="BN26">
        <f t="shared" si="34"/>
        <v>1</v>
      </c>
      <c r="BO26">
        <f t="shared" si="35"/>
        <v>4.5602071208350817E-2</v>
      </c>
      <c r="BP26">
        <f t="shared" si="36"/>
        <v>-1</v>
      </c>
      <c r="BQ26" t="s">
        <v>304</v>
      </c>
      <c r="BR26">
        <v>0</v>
      </c>
      <c r="BS26">
        <f t="shared" si="37"/>
        <v>2038.4</v>
      </c>
      <c r="BT26">
        <f t="shared" si="38"/>
        <v>0.49111652427242936</v>
      </c>
      <c r="BU26" t="e">
        <f t="shared" si="39"/>
        <v>#DIV/0!</v>
      </c>
      <c r="BV26">
        <f t="shared" si="40"/>
        <v>0.49111652427242936</v>
      </c>
      <c r="BW26" t="e">
        <f t="shared" si="41"/>
        <v>#DIV/0!</v>
      </c>
      <c r="BX26" t="s">
        <v>304</v>
      </c>
      <c r="BY26" t="s">
        <v>304</v>
      </c>
      <c r="BZ26" t="s">
        <v>304</v>
      </c>
      <c r="CA26" t="s">
        <v>304</v>
      </c>
      <c r="CB26" t="s">
        <v>304</v>
      </c>
      <c r="CC26" t="s">
        <v>304</v>
      </c>
      <c r="CD26" t="s">
        <v>304</v>
      </c>
      <c r="CE26" t="s">
        <v>304</v>
      </c>
      <c r="CF26">
        <f t="shared" si="42"/>
        <v>1000.02125806452</v>
      </c>
      <c r="CG26">
        <f t="shared" si="43"/>
        <v>841.21186749384981</v>
      </c>
      <c r="CH26">
        <f t="shared" si="44"/>
        <v>0.84119398533783563</v>
      </c>
      <c r="CI26">
        <f t="shared" si="45"/>
        <v>0.16190439170202281</v>
      </c>
      <c r="CJ26">
        <v>6</v>
      </c>
      <c r="CK26">
        <v>0.5</v>
      </c>
      <c r="CL26" t="s">
        <v>305</v>
      </c>
      <c r="CM26">
        <v>1626363617.5580599</v>
      </c>
      <c r="CN26">
        <v>363.95919354838702</v>
      </c>
      <c r="CO26">
        <v>400.02190322580702</v>
      </c>
      <c r="CP26">
        <v>22.066632258064502</v>
      </c>
      <c r="CQ26">
        <v>11.214700000000001</v>
      </c>
      <c r="CR26">
        <v>699.99541935483899</v>
      </c>
      <c r="CS26">
        <v>90.6611774193548</v>
      </c>
      <c r="CT26">
        <v>9.9894177419354802E-2</v>
      </c>
      <c r="CU26">
        <v>27.126693548387099</v>
      </c>
      <c r="CV26">
        <v>25.508919354838699</v>
      </c>
      <c r="CW26">
        <v>999.9</v>
      </c>
      <c r="CX26">
        <v>10000.7632258065</v>
      </c>
      <c r="CY26">
        <v>0</v>
      </c>
      <c r="CZ26">
        <v>0.221115129032258</v>
      </c>
      <c r="DA26">
        <v>1000.02125806452</v>
      </c>
      <c r="DB26">
        <v>0.95999858064516097</v>
      </c>
      <c r="DC26">
        <v>4.0001587096774198E-2</v>
      </c>
      <c r="DD26">
        <v>0</v>
      </c>
      <c r="DE26">
        <v>1037.6064516128999</v>
      </c>
      <c r="DF26">
        <v>4.9997400000000001</v>
      </c>
      <c r="DG26">
        <v>12926.896774193499</v>
      </c>
      <c r="DH26">
        <v>9011.8116129032205</v>
      </c>
      <c r="DI26">
        <v>44.25</v>
      </c>
      <c r="DJ26">
        <v>46.561999999999998</v>
      </c>
      <c r="DK26">
        <v>45.875</v>
      </c>
      <c r="DL26">
        <v>46.311999999999998</v>
      </c>
      <c r="DM26">
        <v>46.54</v>
      </c>
      <c r="DN26">
        <v>955.22032258064496</v>
      </c>
      <c r="DO26">
        <v>39.800322580645201</v>
      </c>
      <c r="DP26">
        <v>0</v>
      </c>
      <c r="DQ26">
        <v>109.5</v>
      </c>
      <c r="DR26">
        <v>1037.3080769230801</v>
      </c>
      <c r="DS26">
        <v>-31.934017124511598</v>
      </c>
      <c r="DT26">
        <v>-458.34188076110001</v>
      </c>
      <c r="DU26">
        <v>12923.157692307699</v>
      </c>
      <c r="DV26">
        <v>15</v>
      </c>
      <c r="DW26">
        <v>1626363054</v>
      </c>
      <c r="DX26" t="s">
        <v>306</v>
      </c>
      <c r="DY26">
        <v>6</v>
      </c>
      <c r="DZ26">
        <v>-0.36299999999999999</v>
      </c>
      <c r="EA26">
        <v>-0.14199999999999999</v>
      </c>
      <c r="EB26">
        <v>400</v>
      </c>
      <c r="EC26">
        <v>15</v>
      </c>
      <c r="ED26">
        <v>0.2</v>
      </c>
      <c r="EE26">
        <v>0.01</v>
      </c>
      <c r="EF26">
        <v>-36.073631481481499</v>
      </c>
      <c r="EG26">
        <v>7.74780139214548E-2</v>
      </c>
      <c r="EH26">
        <v>5.8341446496352201E-2</v>
      </c>
      <c r="EI26">
        <v>1</v>
      </c>
      <c r="EJ26">
        <v>1040.28422222222</v>
      </c>
      <c r="EK26">
        <v>-28.076246846132399</v>
      </c>
      <c r="EL26">
        <v>3.6677916388711198</v>
      </c>
      <c r="EM26">
        <v>0</v>
      </c>
      <c r="EN26">
        <v>10.810468518518499</v>
      </c>
      <c r="EO26">
        <v>0.35563922425653399</v>
      </c>
      <c r="EP26">
        <v>5.5055617751083002E-2</v>
      </c>
      <c r="EQ26">
        <v>0</v>
      </c>
      <c r="ER26">
        <v>1</v>
      </c>
      <c r="ES26">
        <v>3</v>
      </c>
      <c r="ET26" t="s">
        <v>321</v>
      </c>
      <c r="EU26">
        <v>1.88401</v>
      </c>
      <c r="EV26">
        <v>1.88096</v>
      </c>
      <c r="EW26">
        <v>1.88293</v>
      </c>
      <c r="EX26">
        <v>1.8812599999999999</v>
      </c>
      <c r="EY26">
        <v>1.88263</v>
      </c>
      <c r="EZ26">
        <v>1.8819999999999999</v>
      </c>
      <c r="FA26">
        <v>1.88391</v>
      </c>
      <c r="FB26">
        <v>1.8811100000000001</v>
      </c>
      <c r="FC26" t="s">
        <v>308</v>
      </c>
      <c r="FD26" t="s">
        <v>19</v>
      </c>
      <c r="FE26" t="s">
        <v>19</v>
      </c>
      <c r="FF26" t="s">
        <v>19</v>
      </c>
      <c r="FG26" t="s">
        <v>309</v>
      </c>
      <c r="FH26" t="s">
        <v>310</v>
      </c>
      <c r="FI26" t="s">
        <v>311</v>
      </c>
      <c r="FJ26" t="s">
        <v>311</v>
      </c>
      <c r="FK26" t="s">
        <v>311</v>
      </c>
      <c r="FL26" t="s">
        <v>311</v>
      </c>
      <c r="FM26">
        <v>0</v>
      </c>
      <c r="FN26">
        <v>100</v>
      </c>
      <c r="FO26">
        <v>100</v>
      </c>
      <c r="FP26">
        <v>-0.36299999999999999</v>
      </c>
      <c r="FQ26">
        <v>-0.14199999999999999</v>
      </c>
      <c r="FR26">
        <v>2</v>
      </c>
      <c r="FS26">
        <v>767.82299999999998</v>
      </c>
      <c r="FT26">
        <v>496.26900000000001</v>
      </c>
      <c r="FU26">
        <v>23.998799999999999</v>
      </c>
      <c r="FV26">
        <v>32.518999999999998</v>
      </c>
      <c r="FW26">
        <v>30.000499999999999</v>
      </c>
      <c r="FX26">
        <v>32.371600000000001</v>
      </c>
      <c r="FY26">
        <v>32.344299999999997</v>
      </c>
      <c r="FZ26">
        <v>25.247900000000001</v>
      </c>
      <c r="GA26">
        <v>66.168300000000002</v>
      </c>
      <c r="GB26">
        <v>0</v>
      </c>
      <c r="GC26">
        <v>24</v>
      </c>
      <c r="GD26">
        <v>400</v>
      </c>
      <c r="GE26">
        <v>11.195499999999999</v>
      </c>
      <c r="GF26">
        <v>100.483</v>
      </c>
      <c r="GG26">
        <v>99.84</v>
      </c>
    </row>
    <row r="27" spans="1:189" x14ac:dyDescent="0.2">
      <c r="A27">
        <v>10</v>
      </c>
      <c r="B27">
        <v>1626363690.5999999</v>
      </c>
      <c r="C27">
        <v>671.59999990463302</v>
      </c>
      <c r="D27" t="s">
        <v>337</v>
      </c>
      <c r="E27" t="s">
        <v>338</v>
      </c>
      <c r="F27">
        <f t="shared" si="0"/>
        <v>5914</v>
      </c>
      <c r="G27">
        <f t="shared" si="1"/>
        <v>36.334313422476242</v>
      </c>
      <c r="H27">
        <f t="shared" si="2"/>
        <v>0</v>
      </c>
      <c r="I27" t="s">
        <v>299</v>
      </c>
      <c r="J27" t="s">
        <v>300</v>
      </c>
      <c r="K27" t="s">
        <v>301</v>
      </c>
      <c r="L27" t="s">
        <v>302</v>
      </c>
      <c r="M27" t="s">
        <v>19</v>
      </c>
      <c r="O27" t="s">
        <v>303</v>
      </c>
      <c r="U27">
        <v>1626363682.5580599</v>
      </c>
      <c r="V27">
        <f t="shared" si="3"/>
        <v>1.1938450312738852E-2</v>
      </c>
      <c r="W27">
        <f t="shared" si="4"/>
        <v>28.367238971182712</v>
      </c>
      <c r="X27">
        <f t="shared" si="5"/>
        <v>371.90016129032301</v>
      </c>
      <c r="Y27">
        <f t="shared" si="6"/>
        <v>308.27810865664514</v>
      </c>
      <c r="Z27">
        <f t="shared" si="7"/>
        <v>27.979908230485005</v>
      </c>
      <c r="AA27">
        <f t="shared" si="8"/>
        <v>33.754366890175575</v>
      </c>
      <c r="AB27">
        <f t="shared" si="9"/>
        <v>0.99547546686328381</v>
      </c>
      <c r="AC27">
        <f t="shared" si="10"/>
        <v>2.1130855213121866</v>
      </c>
      <c r="AD27">
        <f t="shared" si="11"/>
        <v>0.79182498046271521</v>
      </c>
      <c r="AE27">
        <f t="shared" si="12"/>
        <v>0.50968767697068595</v>
      </c>
      <c r="AF27">
        <f t="shared" si="13"/>
        <v>136.1893207029326</v>
      </c>
      <c r="AG27">
        <f t="shared" si="14"/>
        <v>23.863356761789269</v>
      </c>
      <c r="AH27">
        <f t="shared" si="15"/>
        <v>25.6081838709677</v>
      </c>
      <c r="AI27">
        <f t="shared" si="16"/>
        <v>3.2968136803704966</v>
      </c>
      <c r="AJ27">
        <f t="shared" si="17"/>
        <v>55.07757525679822</v>
      </c>
      <c r="AK27">
        <f t="shared" si="18"/>
        <v>1.9680741085613125</v>
      </c>
      <c r="AL27">
        <f t="shared" si="19"/>
        <v>3.5732766001139336</v>
      </c>
      <c r="AM27">
        <f t="shared" si="20"/>
        <v>1.3287395718091841</v>
      </c>
      <c r="AN27">
        <f t="shared" si="21"/>
        <v>-526.48565879178341</v>
      </c>
      <c r="AO27">
        <f t="shared" si="22"/>
        <v>155.36610760122059</v>
      </c>
      <c r="AP27">
        <f t="shared" si="23"/>
        <v>15.755408882593283</v>
      </c>
      <c r="AQ27">
        <f t="shared" si="24"/>
        <v>-219.1748216050369</v>
      </c>
      <c r="AR27">
        <v>-3.7593991565059999E-2</v>
      </c>
      <c r="AS27">
        <v>4.22025489463244E-2</v>
      </c>
      <c r="AT27">
        <v>3.2132539239764002</v>
      </c>
      <c r="AU27">
        <v>0</v>
      </c>
      <c r="AV27">
        <v>0</v>
      </c>
      <c r="AW27">
        <f t="shared" si="25"/>
        <v>1</v>
      </c>
      <c r="AX27">
        <f t="shared" si="26"/>
        <v>0</v>
      </c>
      <c r="AY27">
        <f t="shared" si="27"/>
        <v>47942.827627526989</v>
      </c>
      <c r="AZ27">
        <v>0</v>
      </c>
      <c r="BA27">
        <v>0</v>
      </c>
      <c r="BB27">
        <v>0</v>
      </c>
      <c r="BC27">
        <f t="shared" si="28"/>
        <v>0</v>
      </c>
      <c r="BD27" t="e">
        <f t="shared" si="29"/>
        <v>#DIV/0!</v>
      </c>
      <c r="BE27">
        <v>-1</v>
      </c>
      <c r="BF27" t="s">
        <v>339</v>
      </c>
      <c r="BG27">
        <v>1069.4884615384599</v>
      </c>
      <c r="BH27">
        <v>1699.47</v>
      </c>
      <c r="BI27">
        <f t="shared" si="30"/>
        <v>0.37069294454243973</v>
      </c>
      <c r="BJ27">
        <v>0.5</v>
      </c>
      <c r="BK27">
        <f t="shared" si="31"/>
        <v>841.17058076302635</v>
      </c>
      <c r="BL27">
        <f t="shared" si="32"/>
        <v>28.367238971182712</v>
      </c>
      <c r="BM27">
        <f t="shared" si="33"/>
        <v>155.90799972276017</v>
      </c>
      <c r="BN27">
        <f t="shared" si="34"/>
        <v>1</v>
      </c>
      <c r="BO27">
        <f t="shared" si="35"/>
        <v>3.4912346725849197E-2</v>
      </c>
      <c r="BP27">
        <f t="shared" si="36"/>
        <v>-1</v>
      </c>
      <c r="BQ27" t="s">
        <v>304</v>
      </c>
      <c r="BR27">
        <v>0</v>
      </c>
      <c r="BS27">
        <f t="shared" si="37"/>
        <v>1699.47</v>
      </c>
      <c r="BT27">
        <f t="shared" si="38"/>
        <v>0.37069294454243978</v>
      </c>
      <c r="BU27" t="e">
        <f t="shared" si="39"/>
        <v>#DIV/0!</v>
      </c>
      <c r="BV27">
        <f t="shared" si="40"/>
        <v>0.37069294454243978</v>
      </c>
      <c r="BW27" t="e">
        <f t="shared" si="41"/>
        <v>#DIV/0!</v>
      </c>
      <c r="BX27" t="s">
        <v>304</v>
      </c>
      <c r="BY27" t="s">
        <v>304</v>
      </c>
      <c r="BZ27" t="s">
        <v>304</v>
      </c>
      <c r="CA27" t="s">
        <v>304</v>
      </c>
      <c r="CB27" t="s">
        <v>304</v>
      </c>
      <c r="CC27" t="s">
        <v>304</v>
      </c>
      <c r="CD27" t="s">
        <v>304</v>
      </c>
      <c r="CE27" t="s">
        <v>304</v>
      </c>
      <c r="CF27">
        <f t="shared" si="42"/>
        <v>999.97209677419403</v>
      </c>
      <c r="CG27">
        <f t="shared" si="43"/>
        <v>841.17058076302635</v>
      </c>
      <c r="CH27">
        <f t="shared" si="44"/>
        <v>0.84119405279062798</v>
      </c>
      <c r="CI27">
        <f t="shared" si="45"/>
        <v>0.1619045218859119</v>
      </c>
      <c r="CJ27">
        <v>6</v>
      </c>
      <c r="CK27">
        <v>0.5</v>
      </c>
      <c r="CL27" t="s">
        <v>305</v>
      </c>
      <c r="CM27">
        <v>1626363682.5580599</v>
      </c>
      <c r="CN27">
        <v>371.90016129032301</v>
      </c>
      <c r="CO27">
        <v>400.02074193548401</v>
      </c>
      <c r="CP27">
        <v>21.683922580645199</v>
      </c>
      <c r="CQ27">
        <v>11.6727967741936</v>
      </c>
      <c r="CR27">
        <v>699.99587096774201</v>
      </c>
      <c r="CS27">
        <v>90.661896774193494</v>
      </c>
      <c r="CT27">
        <v>0.10000763870967699</v>
      </c>
      <c r="CU27">
        <v>26.971993548387101</v>
      </c>
      <c r="CV27">
        <v>25.6081838709677</v>
      </c>
      <c r="CW27">
        <v>999.9</v>
      </c>
      <c r="CX27">
        <v>9999.7619354838698</v>
      </c>
      <c r="CY27">
        <v>0</v>
      </c>
      <c r="CZ27">
        <v>0.21912699999999999</v>
      </c>
      <c r="DA27">
        <v>999.97209677419403</v>
      </c>
      <c r="DB27">
        <v>0.95999764516129005</v>
      </c>
      <c r="DC27">
        <v>4.00021483870968E-2</v>
      </c>
      <c r="DD27">
        <v>0</v>
      </c>
      <c r="DE27">
        <v>1073.06193548387</v>
      </c>
      <c r="DF27">
        <v>4.9997400000000001</v>
      </c>
      <c r="DG27">
        <v>13447.1483870968</v>
      </c>
      <c r="DH27">
        <v>9011.36</v>
      </c>
      <c r="DI27">
        <v>44.316064516129003</v>
      </c>
      <c r="DJ27">
        <v>46.503999999999998</v>
      </c>
      <c r="DK27">
        <v>45.860774193548401</v>
      </c>
      <c r="DL27">
        <v>46.127000000000002</v>
      </c>
      <c r="DM27">
        <v>46.561999999999998</v>
      </c>
      <c r="DN27">
        <v>955.17161290322599</v>
      </c>
      <c r="DO27">
        <v>39.800645161290298</v>
      </c>
      <c r="DP27">
        <v>0</v>
      </c>
      <c r="DQ27">
        <v>64.700000047683702</v>
      </c>
      <c r="DR27">
        <v>1069.4884615384599</v>
      </c>
      <c r="DS27">
        <v>-285.29230766852902</v>
      </c>
      <c r="DT27">
        <v>-3295.2888890711301</v>
      </c>
      <c r="DU27">
        <v>13406.984615384599</v>
      </c>
      <c r="DV27">
        <v>15</v>
      </c>
      <c r="DW27">
        <v>1626363718.5</v>
      </c>
      <c r="DX27" t="s">
        <v>340</v>
      </c>
      <c r="DY27">
        <v>7</v>
      </c>
      <c r="DZ27">
        <v>-0.27500000000000002</v>
      </c>
      <c r="EA27">
        <v>-0.16600000000000001</v>
      </c>
      <c r="EB27">
        <v>400</v>
      </c>
      <c r="EC27">
        <v>12</v>
      </c>
      <c r="ED27">
        <v>0.1</v>
      </c>
      <c r="EE27">
        <v>0.01</v>
      </c>
      <c r="EF27">
        <v>-27.946931481481499</v>
      </c>
      <c r="EG27">
        <v>-2.66245359247542</v>
      </c>
      <c r="EH27">
        <v>0.35231244856848798</v>
      </c>
      <c r="EI27">
        <v>0</v>
      </c>
      <c r="EJ27">
        <v>1104.2235555555601</v>
      </c>
      <c r="EK27">
        <v>-330.01534540051301</v>
      </c>
      <c r="EL27">
        <v>43.002810820563099</v>
      </c>
      <c r="EM27">
        <v>0</v>
      </c>
      <c r="EN27">
        <v>10.0283583333333</v>
      </c>
      <c r="EO27">
        <v>3.6303697317709098E-2</v>
      </c>
      <c r="EP27">
        <v>1.78613548022084E-2</v>
      </c>
      <c r="EQ27">
        <v>1</v>
      </c>
      <c r="ER27">
        <v>1</v>
      </c>
      <c r="ES27">
        <v>3</v>
      </c>
      <c r="ET27" t="s">
        <v>321</v>
      </c>
      <c r="EU27">
        <v>1.8839999999999999</v>
      </c>
      <c r="EV27">
        <v>1.8809800000000001</v>
      </c>
      <c r="EW27">
        <v>1.88293</v>
      </c>
      <c r="EX27">
        <v>1.8812599999999999</v>
      </c>
      <c r="EY27">
        <v>1.88263</v>
      </c>
      <c r="EZ27">
        <v>1.8819999999999999</v>
      </c>
      <c r="FA27">
        <v>1.8839399999999999</v>
      </c>
      <c r="FB27">
        <v>1.8811</v>
      </c>
      <c r="FC27" t="s">
        <v>308</v>
      </c>
      <c r="FD27" t="s">
        <v>19</v>
      </c>
      <c r="FE27" t="s">
        <v>19</v>
      </c>
      <c r="FF27" t="s">
        <v>19</v>
      </c>
      <c r="FG27" t="s">
        <v>309</v>
      </c>
      <c r="FH27" t="s">
        <v>310</v>
      </c>
      <c r="FI27" t="s">
        <v>311</v>
      </c>
      <c r="FJ27" t="s">
        <v>311</v>
      </c>
      <c r="FK27" t="s">
        <v>311</v>
      </c>
      <c r="FL27" t="s">
        <v>311</v>
      </c>
      <c r="FM27">
        <v>0</v>
      </c>
      <c r="FN27">
        <v>100</v>
      </c>
      <c r="FO27">
        <v>100</v>
      </c>
      <c r="FP27">
        <v>-0.27500000000000002</v>
      </c>
      <c r="FQ27">
        <v>-0.16600000000000001</v>
      </c>
      <c r="FR27">
        <v>2</v>
      </c>
      <c r="FS27">
        <v>767.11300000000006</v>
      </c>
      <c r="FT27">
        <v>494.93099999999998</v>
      </c>
      <c r="FU27">
        <v>23.997299999999999</v>
      </c>
      <c r="FV27">
        <v>32.610199999999999</v>
      </c>
      <c r="FW27">
        <v>30.001000000000001</v>
      </c>
      <c r="FX27">
        <v>32.452800000000003</v>
      </c>
      <c r="FY27">
        <v>32.427300000000002</v>
      </c>
      <c r="FZ27">
        <v>25.2561</v>
      </c>
      <c r="GA27">
        <v>64.202799999999996</v>
      </c>
      <c r="GB27">
        <v>0</v>
      </c>
      <c r="GC27">
        <v>24</v>
      </c>
      <c r="GD27">
        <v>400</v>
      </c>
      <c r="GE27">
        <v>11.630800000000001</v>
      </c>
      <c r="GF27">
        <v>100.461</v>
      </c>
      <c r="GG27">
        <v>99.816500000000005</v>
      </c>
    </row>
    <row r="28" spans="1:189" x14ac:dyDescent="0.2">
      <c r="A28">
        <v>11</v>
      </c>
      <c r="B28">
        <v>1626363763.5999999</v>
      </c>
      <c r="C28">
        <v>744.59999990463302</v>
      </c>
      <c r="D28" t="s">
        <v>341</v>
      </c>
      <c r="E28" t="s">
        <v>342</v>
      </c>
      <c r="F28">
        <f t="shared" si="0"/>
        <v>5914</v>
      </c>
      <c r="G28">
        <f t="shared" si="1"/>
        <v>36.339778035871042</v>
      </c>
      <c r="H28">
        <f t="shared" si="2"/>
        <v>0</v>
      </c>
      <c r="I28" t="s">
        <v>299</v>
      </c>
      <c r="J28" t="s">
        <v>300</v>
      </c>
      <c r="K28" t="s">
        <v>301</v>
      </c>
      <c r="L28" t="s">
        <v>302</v>
      </c>
      <c r="M28" t="s">
        <v>19</v>
      </c>
      <c r="O28" t="s">
        <v>303</v>
      </c>
      <c r="U28">
        <v>1626363755.59677</v>
      </c>
      <c r="V28">
        <f t="shared" si="3"/>
        <v>1.1028886906780916E-2</v>
      </c>
      <c r="W28">
        <f t="shared" si="4"/>
        <v>32.766902695722173</v>
      </c>
      <c r="X28">
        <f t="shared" si="5"/>
        <v>368.37106451612902</v>
      </c>
      <c r="Y28">
        <f t="shared" si="6"/>
        <v>290.38564037165958</v>
      </c>
      <c r="Z28">
        <f t="shared" si="7"/>
        <v>26.354670345916073</v>
      </c>
      <c r="AA28">
        <f t="shared" si="8"/>
        <v>33.432431293335576</v>
      </c>
      <c r="AB28">
        <f t="shared" si="9"/>
        <v>0.89521166824819554</v>
      </c>
      <c r="AC28">
        <f t="shared" si="10"/>
        <v>2.1130490995706981</v>
      </c>
      <c r="AD28">
        <f t="shared" si="11"/>
        <v>0.72684734675558105</v>
      </c>
      <c r="AE28">
        <f t="shared" si="12"/>
        <v>0.46674849426909321</v>
      </c>
      <c r="AF28">
        <f t="shared" si="13"/>
        <v>136.19361946181905</v>
      </c>
      <c r="AG28">
        <f t="shared" si="14"/>
        <v>24.122264110736122</v>
      </c>
      <c r="AH28">
        <f t="shared" si="15"/>
        <v>25.4710419354839</v>
      </c>
      <c r="AI28">
        <f t="shared" si="16"/>
        <v>3.2700760735230872</v>
      </c>
      <c r="AJ28">
        <f t="shared" si="17"/>
        <v>54.272333650657288</v>
      </c>
      <c r="AK28">
        <f t="shared" si="18"/>
        <v>1.9324291530280215</v>
      </c>
      <c r="AL28">
        <f t="shared" si="19"/>
        <v>3.5606155531596859</v>
      </c>
      <c r="AM28">
        <f t="shared" si="20"/>
        <v>1.3376469204950656</v>
      </c>
      <c r="AN28">
        <f t="shared" si="21"/>
        <v>-486.37391258903841</v>
      </c>
      <c r="AO28">
        <f t="shared" si="22"/>
        <v>164.10466898817447</v>
      </c>
      <c r="AP28">
        <f t="shared" si="23"/>
        <v>16.625396523078855</v>
      </c>
      <c r="AQ28">
        <f t="shared" si="24"/>
        <v>-169.45022761596601</v>
      </c>
      <c r="AR28">
        <v>-3.7593060915069303E-2</v>
      </c>
      <c r="AS28">
        <v>4.2201504210180402E-2</v>
      </c>
      <c r="AT28">
        <v>3.2131902672521102</v>
      </c>
      <c r="AU28">
        <v>0</v>
      </c>
      <c r="AV28">
        <v>0</v>
      </c>
      <c r="AW28">
        <f t="shared" si="25"/>
        <v>1</v>
      </c>
      <c r="AX28">
        <f t="shared" si="26"/>
        <v>0</v>
      </c>
      <c r="AY28">
        <f t="shared" si="27"/>
        <v>47951.246161213348</v>
      </c>
      <c r="AZ28">
        <v>0</v>
      </c>
      <c r="BA28">
        <v>0</v>
      </c>
      <c r="BB28">
        <v>0</v>
      </c>
      <c r="BC28">
        <f t="shared" si="28"/>
        <v>0</v>
      </c>
      <c r="BD28" t="e">
        <f t="shared" si="29"/>
        <v>#DIV/0!</v>
      </c>
      <c r="BE28">
        <v>-1</v>
      </c>
      <c r="BF28" t="s">
        <v>343</v>
      </c>
      <c r="BG28">
        <v>1102.9088461538499</v>
      </c>
      <c r="BH28">
        <v>1998.97</v>
      </c>
      <c r="BI28">
        <f t="shared" si="30"/>
        <v>0.4482614315603286</v>
      </c>
      <c r="BJ28">
        <v>0.5</v>
      </c>
      <c r="BK28">
        <f t="shared" si="31"/>
        <v>841.19763841353642</v>
      </c>
      <c r="BL28">
        <f t="shared" si="32"/>
        <v>32.766902695722173</v>
      </c>
      <c r="BM28">
        <f t="shared" si="33"/>
        <v>188.53822881020974</v>
      </c>
      <c r="BN28">
        <f t="shared" si="34"/>
        <v>1</v>
      </c>
      <c r="BO28">
        <f t="shared" si="35"/>
        <v>4.014146159445376E-2</v>
      </c>
      <c r="BP28">
        <f t="shared" si="36"/>
        <v>-1</v>
      </c>
      <c r="BQ28" t="s">
        <v>304</v>
      </c>
      <c r="BR28">
        <v>0</v>
      </c>
      <c r="BS28">
        <f t="shared" si="37"/>
        <v>1998.97</v>
      </c>
      <c r="BT28">
        <f t="shared" si="38"/>
        <v>0.4482614315603286</v>
      </c>
      <c r="BU28" t="e">
        <f t="shared" si="39"/>
        <v>#DIV/0!</v>
      </c>
      <c r="BV28">
        <f t="shared" si="40"/>
        <v>0.4482614315603286</v>
      </c>
      <c r="BW28" t="e">
        <f t="shared" si="41"/>
        <v>#DIV/0!</v>
      </c>
      <c r="BX28" t="s">
        <v>304</v>
      </c>
      <c r="BY28" t="s">
        <v>304</v>
      </c>
      <c r="BZ28" t="s">
        <v>304</v>
      </c>
      <c r="CA28" t="s">
        <v>304</v>
      </c>
      <c r="CB28" t="s">
        <v>304</v>
      </c>
      <c r="CC28" t="s">
        <v>304</v>
      </c>
      <c r="CD28" t="s">
        <v>304</v>
      </c>
      <c r="CE28" t="s">
        <v>304</v>
      </c>
      <c r="CF28">
        <f t="shared" si="42"/>
        <v>1000.00432258065</v>
      </c>
      <c r="CG28">
        <f t="shared" si="43"/>
        <v>841.19763841353642</v>
      </c>
      <c r="CH28">
        <f t="shared" si="44"/>
        <v>0.84119400228461927</v>
      </c>
      <c r="CI28">
        <f t="shared" si="45"/>
        <v>0.16190442440931543</v>
      </c>
      <c r="CJ28">
        <v>6</v>
      </c>
      <c r="CK28">
        <v>0.5</v>
      </c>
      <c r="CL28" t="s">
        <v>305</v>
      </c>
      <c r="CM28">
        <v>1626363755.59677</v>
      </c>
      <c r="CN28">
        <v>368.37106451612902</v>
      </c>
      <c r="CO28">
        <v>399.93835483870998</v>
      </c>
      <c r="CP28">
        <v>21.292229032258099</v>
      </c>
      <c r="CQ28">
        <v>12.0404612903226</v>
      </c>
      <c r="CR28">
        <v>700.02129032258097</v>
      </c>
      <c r="CS28">
        <v>90.657280645161293</v>
      </c>
      <c r="CT28">
        <v>0.100204167741935</v>
      </c>
      <c r="CU28">
        <v>26.9115838709677</v>
      </c>
      <c r="CV28">
        <v>25.4710419354839</v>
      </c>
      <c r="CW28">
        <v>999.9</v>
      </c>
      <c r="CX28">
        <v>10000.0235483871</v>
      </c>
      <c r="CY28">
        <v>0</v>
      </c>
      <c r="CZ28">
        <v>0.21912699999999999</v>
      </c>
      <c r="DA28">
        <v>1000.00432258065</v>
      </c>
      <c r="DB28">
        <v>0.96000329032258103</v>
      </c>
      <c r="DC28">
        <v>3.9997093548387097E-2</v>
      </c>
      <c r="DD28">
        <v>0</v>
      </c>
      <c r="DE28">
        <v>1103.28419354839</v>
      </c>
      <c r="DF28">
        <v>4.9997400000000001</v>
      </c>
      <c r="DG28">
        <v>14050.341935483901</v>
      </c>
      <c r="DH28">
        <v>9011.6725806451595</v>
      </c>
      <c r="DI28">
        <v>44.316064516129003</v>
      </c>
      <c r="DJ28">
        <v>46.316064516129003</v>
      </c>
      <c r="DK28">
        <v>45.758000000000003</v>
      </c>
      <c r="DL28">
        <v>45.902999999999999</v>
      </c>
      <c r="DM28">
        <v>46.427</v>
      </c>
      <c r="DN28">
        <v>955.20612903225799</v>
      </c>
      <c r="DO28">
        <v>39.800322580645201</v>
      </c>
      <c r="DP28">
        <v>0</v>
      </c>
      <c r="DQ28">
        <v>72.099999904632597</v>
      </c>
      <c r="DR28">
        <v>1102.9088461538499</v>
      </c>
      <c r="DS28">
        <v>-91.449230833858095</v>
      </c>
      <c r="DT28">
        <v>-885.06324818880398</v>
      </c>
      <c r="DU28">
        <v>14046.75</v>
      </c>
      <c r="DV28">
        <v>15</v>
      </c>
      <c r="DW28">
        <v>1626363718.5</v>
      </c>
      <c r="DX28" t="s">
        <v>340</v>
      </c>
      <c r="DY28">
        <v>7</v>
      </c>
      <c r="DZ28">
        <v>-0.27500000000000002</v>
      </c>
      <c r="EA28">
        <v>-0.16600000000000001</v>
      </c>
      <c r="EB28">
        <v>400</v>
      </c>
      <c r="EC28">
        <v>12</v>
      </c>
      <c r="ED28">
        <v>0.1</v>
      </c>
      <c r="EE28">
        <v>0.01</v>
      </c>
      <c r="EF28">
        <v>-29.227007407407399</v>
      </c>
      <c r="EG28">
        <v>-23.4308717186466</v>
      </c>
      <c r="EH28">
        <v>3.6861663850759201</v>
      </c>
      <c r="EI28">
        <v>0</v>
      </c>
      <c r="EJ28">
        <v>1132.5522222222201</v>
      </c>
      <c r="EK28">
        <v>-300.77008060165002</v>
      </c>
      <c r="EL28">
        <v>45.880358028676099</v>
      </c>
      <c r="EM28">
        <v>0</v>
      </c>
      <c r="EN28">
        <v>9.4073251851851794</v>
      </c>
      <c r="EO28">
        <v>-1.6094312547796901</v>
      </c>
      <c r="EP28">
        <v>0.214972969237399</v>
      </c>
      <c r="EQ28">
        <v>0</v>
      </c>
      <c r="ER28">
        <v>0</v>
      </c>
      <c r="ES28">
        <v>3</v>
      </c>
      <c r="ET28" t="s">
        <v>307</v>
      </c>
      <c r="EU28">
        <v>1.8840600000000001</v>
      </c>
      <c r="EV28">
        <v>1.8810100000000001</v>
      </c>
      <c r="EW28">
        <v>1.88293</v>
      </c>
      <c r="EX28">
        <v>1.8812599999999999</v>
      </c>
      <c r="EY28">
        <v>1.88263</v>
      </c>
      <c r="EZ28">
        <v>1.88202</v>
      </c>
      <c r="FA28">
        <v>1.8838900000000001</v>
      </c>
      <c r="FB28">
        <v>1.8811</v>
      </c>
      <c r="FC28" t="s">
        <v>308</v>
      </c>
      <c r="FD28" t="s">
        <v>19</v>
      </c>
      <c r="FE28" t="s">
        <v>19</v>
      </c>
      <c r="FF28" t="s">
        <v>19</v>
      </c>
      <c r="FG28" t="s">
        <v>309</v>
      </c>
      <c r="FH28" t="s">
        <v>310</v>
      </c>
      <c r="FI28" t="s">
        <v>311</v>
      </c>
      <c r="FJ28" t="s">
        <v>311</v>
      </c>
      <c r="FK28" t="s">
        <v>311</v>
      </c>
      <c r="FL28" t="s">
        <v>311</v>
      </c>
      <c r="FM28">
        <v>0</v>
      </c>
      <c r="FN28">
        <v>100</v>
      </c>
      <c r="FO28">
        <v>100</v>
      </c>
      <c r="FP28">
        <v>-0.27500000000000002</v>
      </c>
      <c r="FQ28">
        <v>-0.16600000000000001</v>
      </c>
      <c r="FR28">
        <v>2</v>
      </c>
      <c r="FS28">
        <v>760.56299999999999</v>
      </c>
      <c r="FT28">
        <v>495.10599999999999</v>
      </c>
      <c r="FU28">
        <v>23.997699999999998</v>
      </c>
      <c r="FV28">
        <v>32.75</v>
      </c>
      <c r="FW28">
        <v>30.000800000000002</v>
      </c>
      <c r="FX28">
        <v>32.582500000000003</v>
      </c>
      <c r="FY28">
        <v>32.549399999999999</v>
      </c>
      <c r="FZ28">
        <v>25.276</v>
      </c>
      <c r="GA28">
        <v>62.5351</v>
      </c>
      <c r="GB28">
        <v>0</v>
      </c>
      <c r="GC28">
        <v>24</v>
      </c>
      <c r="GD28">
        <v>400</v>
      </c>
      <c r="GE28">
        <v>12.489599999999999</v>
      </c>
      <c r="GF28">
        <v>100.42400000000001</v>
      </c>
      <c r="GG28">
        <v>99.775899999999993</v>
      </c>
    </row>
    <row r="29" spans="1:189" x14ac:dyDescent="0.2">
      <c r="A29">
        <v>12</v>
      </c>
      <c r="B29">
        <v>1626363808.5999999</v>
      </c>
      <c r="C29">
        <v>789.59999990463302</v>
      </c>
      <c r="D29" t="s">
        <v>344</v>
      </c>
      <c r="E29" t="s">
        <v>345</v>
      </c>
      <c r="F29">
        <f t="shared" si="0"/>
        <v>5914</v>
      </c>
      <c r="G29">
        <f t="shared" si="1"/>
        <v>36.332347131061731</v>
      </c>
      <c r="H29">
        <f t="shared" si="2"/>
        <v>0</v>
      </c>
      <c r="I29" t="s">
        <v>299</v>
      </c>
      <c r="J29" t="s">
        <v>300</v>
      </c>
      <c r="K29" t="s">
        <v>301</v>
      </c>
      <c r="L29" t="s">
        <v>302</v>
      </c>
      <c r="M29" t="s">
        <v>19</v>
      </c>
      <c r="O29" t="s">
        <v>303</v>
      </c>
      <c r="U29">
        <v>1626363800.5999999</v>
      </c>
      <c r="V29">
        <f t="shared" si="3"/>
        <v>7.8559584405607733E-3</v>
      </c>
      <c r="W29">
        <f t="shared" si="4"/>
        <v>27.822326444982298</v>
      </c>
      <c r="X29">
        <f t="shared" si="5"/>
        <v>373.23148387096802</v>
      </c>
      <c r="Y29">
        <f t="shared" si="6"/>
        <v>269.00375660271169</v>
      </c>
      <c r="Z29">
        <f t="shared" si="7"/>
        <v>24.415099086988743</v>
      </c>
      <c r="AA29">
        <f t="shared" si="8"/>
        <v>33.874930878945449</v>
      </c>
      <c r="AB29">
        <f t="shared" si="9"/>
        <v>0.51986878130072023</v>
      </c>
      <c r="AC29">
        <f t="shared" si="10"/>
        <v>2.1133789896524626</v>
      </c>
      <c r="AD29">
        <f t="shared" si="11"/>
        <v>0.45790751958222292</v>
      </c>
      <c r="AE29">
        <f t="shared" si="12"/>
        <v>0.29114146417098913</v>
      </c>
      <c r="AF29">
        <f t="shared" si="13"/>
        <v>136.1914583979223</v>
      </c>
      <c r="AG29">
        <f t="shared" si="14"/>
        <v>25.312023473594547</v>
      </c>
      <c r="AH29">
        <f t="shared" si="15"/>
        <v>25.9719870967742</v>
      </c>
      <c r="AI29">
        <f t="shared" si="16"/>
        <v>3.368669262155259</v>
      </c>
      <c r="AJ29">
        <f t="shared" si="17"/>
        <v>51.907463985479694</v>
      </c>
      <c r="AK29">
        <f t="shared" si="18"/>
        <v>1.8563721382444196</v>
      </c>
      <c r="AL29">
        <f t="shared" si="19"/>
        <v>3.5763106029678329</v>
      </c>
      <c r="AM29">
        <f t="shared" si="20"/>
        <v>1.5122971239108394</v>
      </c>
      <c r="AN29">
        <f t="shared" si="21"/>
        <v>-346.44776722873013</v>
      </c>
      <c r="AO29">
        <f t="shared" si="22"/>
        <v>115.58342164863622</v>
      </c>
      <c r="AP29">
        <f t="shared" si="23"/>
        <v>11.741691648898771</v>
      </c>
      <c r="AQ29">
        <f t="shared" si="24"/>
        <v>-82.931195533272827</v>
      </c>
      <c r="AR29">
        <v>-3.7601490729230198E-2</v>
      </c>
      <c r="AS29">
        <v>4.2210967415068301E-2</v>
      </c>
      <c r="AT29">
        <v>3.21376685141434</v>
      </c>
      <c r="AU29">
        <v>0</v>
      </c>
      <c r="AV29">
        <v>0</v>
      </c>
      <c r="AW29">
        <f t="shared" si="25"/>
        <v>1</v>
      </c>
      <c r="AX29">
        <f t="shared" si="26"/>
        <v>0</v>
      </c>
      <c r="AY29">
        <f t="shared" si="27"/>
        <v>47949.678792555562</v>
      </c>
      <c r="AZ29">
        <v>0</v>
      </c>
      <c r="BA29">
        <v>0</v>
      </c>
      <c r="BB29">
        <v>0</v>
      </c>
      <c r="BC29">
        <f t="shared" si="28"/>
        <v>0</v>
      </c>
      <c r="BD29" t="e">
        <f t="shared" si="29"/>
        <v>#DIV/0!</v>
      </c>
      <c r="BE29">
        <v>-1</v>
      </c>
      <c r="BF29" t="s">
        <v>346</v>
      </c>
      <c r="BG29">
        <v>1196.8046153846201</v>
      </c>
      <c r="BH29">
        <v>1852.47</v>
      </c>
      <c r="BI29">
        <f t="shared" si="30"/>
        <v>0.35394116213238536</v>
      </c>
      <c r="BJ29">
        <v>0.5</v>
      </c>
      <c r="BK29">
        <f t="shared" si="31"/>
        <v>841.18594130215718</v>
      </c>
      <c r="BL29">
        <f t="shared" si="32"/>
        <v>27.822326444982298</v>
      </c>
      <c r="BM29">
        <f t="shared" si="33"/>
        <v>148.865164816955</v>
      </c>
      <c r="BN29">
        <f t="shared" si="34"/>
        <v>1</v>
      </c>
      <c r="BO29">
        <f t="shared" si="35"/>
        <v>3.4263918391652257E-2</v>
      </c>
      <c r="BP29">
        <f t="shared" si="36"/>
        <v>-1</v>
      </c>
      <c r="BQ29" t="s">
        <v>304</v>
      </c>
      <c r="BR29">
        <v>0</v>
      </c>
      <c r="BS29">
        <f t="shared" si="37"/>
        <v>1852.47</v>
      </c>
      <c r="BT29">
        <f t="shared" si="38"/>
        <v>0.35394116213238536</v>
      </c>
      <c r="BU29" t="e">
        <f t="shared" si="39"/>
        <v>#DIV/0!</v>
      </c>
      <c r="BV29">
        <f t="shared" si="40"/>
        <v>0.35394116213238536</v>
      </c>
      <c r="BW29" t="e">
        <f t="shared" si="41"/>
        <v>#DIV/0!</v>
      </c>
      <c r="BX29" t="s">
        <v>304</v>
      </c>
      <c r="BY29" t="s">
        <v>304</v>
      </c>
      <c r="BZ29" t="s">
        <v>304</v>
      </c>
      <c r="CA29" t="s">
        <v>304</v>
      </c>
      <c r="CB29" t="s">
        <v>304</v>
      </c>
      <c r="CC29" t="s">
        <v>304</v>
      </c>
      <c r="CD29" t="s">
        <v>304</v>
      </c>
      <c r="CE29" t="s">
        <v>304</v>
      </c>
      <c r="CF29">
        <f t="shared" si="42"/>
        <v>999.99061290322595</v>
      </c>
      <c r="CG29">
        <f t="shared" si="43"/>
        <v>841.18594130215718</v>
      </c>
      <c r="CH29">
        <f t="shared" si="44"/>
        <v>0.84119383767011713</v>
      </c>
      <c r="CI29">
        <f t="shared" si="45"/>
        <v>0.16190410670332614</v>
      </c>
      <c r="CJ29">
        <v>6</v>
      </c>
      <c r="CK29">
        <v>0.5</v>
      </c>
      <c r="CL29" t="s">
        <v>305</v>
      </c>
      <c r="CM29">
        <v>1626363800.5999999</v>
      </c>
      <c r="CN29">
        <v>373.23148387096802</v>
      </c>
      <c r="CO29">
        <v>399.58980645161301</v>
      </c>
      <c r="CP29">
        <v>20.4533709677419</v>
      </c>
      <c r="CQ29">
        <v>13.858070967741901</v>
      </c>
      <c r="CR29">
        <v>700.06922580645198</v>
      </c>
      <c r="CS29">
        <v>90.661354838709698</v>
      </c>
      <c r="CT29">
        <v>9.9827812903225802E-2</v>
      </c>
      <c r="CU29">
        <v>26.986441935483899</v>
      </c>
      <c r="CV29">
        <v>25.9719870967742</v>
      </c>
      <c r="CW29">
        <v>999.9</v>
      </c>
      <c r="CX29">
        <v>10001.8164516129</v>
      </c>
      <c r="CY29">
        <v>0</v>
      </c>
      <c r="CZ29">
        <v>0.219347903225806</v>
      </c>
      <c r="DA29">
        <v>999.99061290322595</v>
      </c>
      <c r="DB29">
        <v>0.96000438709677405</v>
      </c>
      <c r="DC29">
        <v>3.9995558064516101E-2</v>
      </c>
      <c r="DD29">
        <v>0</v>
      </c>
      <c r="DE29">
        <v>1199.86967741935</v>
      </c>
      <c r="DF29">
        <v>4.9997400000000001</v>
      </c>
      <c r="DG29">
        <v>16965.451612903202</v>
      </c>
      <c r="DH29">
        <v>9011.5474193548398</v>
      </c>
      <c r="DI29">
        <v>44.281999999999996</v>
      </c>
      <c r="DJ29">
        <v>46.195129032258002</v>
      </c>
      <c r="DK29">
        <v>45.811999999999998</v>
      </c>
      <c r="DL29">
        <v>45.860709677419401</v>
      </c>
      <c r="DM29">
        <v>46.451451612903199</v>
      </c>
      <c r="DN29">
        <v>955.196129032258</v>
      </c>
      <c r="DO29">
        <v>39.794193548387099</v>
      </c>
      <c r="DP29">
        <v>0</v>
      </c>
      <c r="DQ29">
        <v>44.5</v>
      </c>
      <c r="DR29">
        <v>1196.8046153846201</v>
      </c>
      <c r="DS29">
        <v>-274.17162414484102</v>
      </c>
      <c r="DT29">
        <v>-2861.6512837272799</v>
      </c>
      <c r="DU29">
        <v>16911.7961538462</v>
      </c>
      <c r="DV29">
        <v>15</v>
      </c>
      <c r="DW29">
        <v>1626363718.5</v>
      </c>
      <c r="DX29" t="s">
        <v>340</v>
      </c>
      <c r="DY29">
        <v>7</v>
      </c>
      <c r="DZ29">
        <v>-0.27500000000000002</v>
      </c>
      <c r="EA29">
        <v>-0.16600000000000001</v>
      </c>
      <c r="EB29">
        <v>400</v>
      </c>
      <c r="EC29">
        <v>12</v>
      </c>
      <c r="ED29">
        <v>0.1</v>
      </c>
      <c r="EE29">
        <v>0.01</v>
      </c>
      <c r="EF29">
        <v>-24.735383333333299</v>
      </c>
      <c r="EG29">
        <v>-16.978424699828398</v>
      </c>
      <c r="EH29">
        <v>2.6058620519861502</v>
      </c>
      <c r="EI29">
        <v>0</v>
      </c>
      <c r="EJ29">
        <v>1272.26422222222</v>
      </c>
      <c r="EK29">
        <v>-724.42891883006496</v>
      </c>
      <c r="EL29">
        <v>105.725229691327</v>
      </c>
      <c r="EM29">
        <v>0</v>
      </c>
      <c r="EN29">
        <v>7.2503574074074102</v>
      </c>
      <c r="EO29">
        <v>-5.9339442424242703</v>
      </c>
      <c r="EP29">
        <v>0.80638018189011196</v>
      </c>
      <c r="EQ29">
        <v>0</v>
      </c>
      <c r="ER29">
        <v>0</v>
      </c>
      <c r="ES29">
        <v>3</v>
      </c>
      <c r="ET29" t="s">
        <v>307</v>
      </c>
      <c r="EU29">
        <v>1.88405</v>
      </c>
      <c r="EV29">
        <v>1.88097</v>
      </c>
      <c r="EW29">
        <v>1.8829400000000001</v>
      </c>
      <c r="EX29">
        <v>1.8812599999999999</v>
      </c>
      <c r="EY29">
        <v>1.88263</v>
      </c>
      <c r="EZ29">
        <v>1.8819900000000001</v>
      </c>
      <c r="FA29">
        <v>1.88392</v>
      </c>
      <c r="FB29">
        <v>1.8811</v>
      </c>
      <c r="FC29" t="s">
        <v>308</v>
      </c>
      <c r="FD29" t="s">
        <v>19</v>
      </c>
      <c r="FE29" t="s">
        <v>19</v>
      </c>
      <c r="FF29" t="s">
        <v>19</v>
      </c>
      <c r="FG29" t="s">
        <v>309</v>
      </c>
      <c r="FH29" t="s">
        <v>310</v>
      </c>
      <c r="FI29" t="s">
        <v>311</v>
      </c>
      <c r="FJ29" t="s">
        <v>311</v>
      </c>
      <c r="FK29" t="s">
        <v>311</v>
      </c>
      <c r="FL29" t="s">
        <v>311</v>
      </c>
      <c r="FM29">
        <v>0</v>
      </c>
      <c r="FN29">
        <v>100</v>
      </c>
      <c r="FO29">
        <v>100</v>
      </c>
      <c r="FP29">
        <v>-0.27500000000000002</v>
      </c>
      <c r="FQ29">
        <v>-0.16600000000000001</v>
      </c>
      <c r="FR29">
        <v>2</v>
      </c>
      <c r="FS29">
        <v>765.64300000000003</v>
      </c>
      <c r="FT29">
        <v>497.53399999999999</v>
      </c>
      <c r="FU29">
        <v>24.000399999999999</v>
      </c>
      <c r="FV29">
        <v>32.802399999999999</v>
      </c>
      <c r="FW29">
        <v>30.000499999999999</v>
      </c>
      <c r="FX29">
        <v>32.635199999999998</v>
      </c>
      <c r="FY29">
        <v>32.603499999999997</v>
      </c>
      <c r="FZ29">
        <v>25.328299999999999</v>
      </c>
      <c r="GA29">
        <v>57.006399999999999</v>
      </c>
      <c r="GB29">
        <v>0</v>
      </c>
      <c r="GC29">
        <v>24</v>
      </c>
      <c r="GD29">
        <v>400</v>
      </c>
      <c r="GE29">
        <v>14.8003</v>
      </c>
      <c r="GF29">
        <v>100.41</v>
      </c>
      <c r="GG29">
        <v>99.766800000000003</v>
      </c>
    </row>
    <row r="30" spans="1:189" x14ac:dyDescent="0.2">
      <c r="A30">
        <v>13</v>
      </c>
      <c r="B30">
        <v>1626363882.0999999</v>
      </c>
      <c r="C30">
        <v>863.09999990463302</v>
      </c>
      <c r="D30" t="s">
        <v>347</v>
      </c>
      <c r="E30" t="s">
        <v>348</v>
      </c>
      <c r="F30">
        <f t="shared" si="0"/>
        <v>5914</v>
      </c>
      <c r="G30">
        <f t="shared" si="1"/>
        <v>36.318094287168215</v>
      </c>
      <c r="H30">
        <f t="shared" si="2"/>
        <v>0</v>
      </c>
      <c r="I30" t="s">
        <v>299</v>
      </c>
      <c r="J30" t="s">
        <v>300</v>
      </c>
      <c r="K30" t="s">
        <v>301</v>
      </c>
      <c r="L30" t="s">
        <v>302</v>
      </c>
      <c r="M30" t="s">
        <v>19</v>
      </c>
      <c r="O30" t="s">
        <v>303</v>
      </c>
      <c r="U30">
        <v>1626363874.0999999</v>
      </c>
      <c r="V30">
        <f t="shared" si="3"/>
        <v>1.1579827409201873E-2</v>
      </c>
      <c r="W30">
        <f t="shared" si="4"/>
        <v>34.441326358042566</v>
      </c>
      <c r="X30">
        <f t="shared" si="5"/>
        <v>367.01119354838698</v>
      </c>
      <c r="Y30">
        <f t="shared" si="6"/>
        <v>291.18770234382259</v>
      </c>
      <c r="Z30">
        <f t="shared" si="7"/>
        <v>26.43038947843657</v>
      </c>
      <c r="AA30">
        <f t="shared" si="8"/>
        <v>33.312700743715048</v>
      </c>
      <c r="AB30">
        <f t="shared" si="9"/>
        <v>0.98311010934039045</v>
      </c>
      <c r="AC30">
        <f t="shared" si="10"/>
        <v>2.1134609494798284</v>
      </c>
      <c r="AD30">
        <f t="shared" si="11"/>
        <v>0.78398050627854554</v>
      </c>
      <c r="AE30">
        <f t="shared" si="12"/>
        <v>0.50449063420887907</v>
      </c>
      <c r="AF30">
        <f t="shared" si="13"/>
        <v>136.19171043757927</v>
      </c>
      <c r="AG30">
        <f t="shared" si="14"/>
        <v>24.140495509545758</v>
      </c>
      <c r="AH30">
        <f t="shared" si="15"/>
        <v>25.9018193548387</v>
      </c>
      <c r="AI30">
        <f t="shared" si="16"/>
        <v>3.3547047681262274</v>
      </c>
      <c r="AJ30">
        <f t="shared" si="17"/>
        <v>56.976339182025917</v>
      </c>
      <c r="AK30">
        <f t="shared" si="18"/>
        <v>2.0539624078584677</v>
      </c>
      <c r="AL30">
        <f t="shared" si="19"/>
        <v>3.6049392385434667</v>
      </c>
      <c r="AM30">
        <f t="shared" si="20"/>
        <v>1.3007423602677597</v>
      </c>
      <c r="AN30">
        <f t="shared" si="21"/>
        <v>-510.6703887458026</v>
      </c>
      <c r="AO30">
        <f t="shared" si="22"/>
        <v>139.05715805999591</v>
      </c>
      <c r="AP30">
        <f t="shared" si="23"/>
        <v>14.130416659316177</v>
      </c>
      <c r="AQ30">
        <f t="shared" si="24"/>
        <v>-221.29110358891126</v>
      </c>
      <c r="AR30">
        <v>-3.7603585237881099E-2</v>
      </c>
      <c r="AS30">
        <v>4.2213318684517998E-2</v>
      </c>
      <c r="AT30">
        <v>3.2139101059364399</v>
      </c>
      <c r="AU30">
        <v>0</v>
      </c>
      <c r="AV30">
        <v>0</v>
      </c>
      <c r="AW30">
        <f t="shared" si="25"/>
        <v>1</v>
      </c>
      <c r="AX30">
        <f t="shared" si="26"/>
        <v>0</v>
      </c>
      <c r="AY30">
        <f t="shared" si="27"/>
        <v>47930.659065313623</v>
      </c>
      <c r="AZ30">
        <v>0</v>
      </c>
      <c r="BA30">
        <v>0</v>
      </c>
      <c r="BB30">
        <v>0</v>
      </c>
      <c r="BC30">
        <f t="shared" si="28"/>
        <v>0</v>
      </c>
      <c r="BD30" t="e">
        <f t="shared" si="29"/>
        <v>#DIV/0!</v>
      </c>
      <c r="BE30">
        <v>-1</v>
      </c>
      <c r="BF30" t="s">
        <v>349</v>
      </c>
      <c r="BG30">
        <v>1033.56961538462</v>
      </c>
      <c r="BH30">
        <v>1918.96</v>
      </c>
      <c r="BI30">
        <f t="shared" si="30"/>
        <v>0.46139074530755209</v>
      </c>
      <c r="BJ30">
        <v>0.5</v>
      </c>
      <c r="BK30">
        <f t="shared" si="31"/>
        <v>841.18198648340046</v>
      </c>
      <c r="BL30">
        <f t="shared" si="32"/>
        <v>34.441326358042566</v>
      </c>
      <c r="BM30">
        <f t="shared" si="33"/>
        <v>194.05679184143168</v>
      </c>
      <c r="BN30">
        <f t="shared" si="34"/>
        <v>1</v>
      </c>
      <c r="BO30">
        <f t="shared" si="35"/>
        <v>4.2132769041104461E-2</v>
      </c>
      <c r="BP30">
        <f t="shared" si="36"/>
        <v>-1</v>
      </c>
      <c r="BQ30" t="s">
        <v>304</v>
      </c>
      <c r="BR30">
        <v>0</v>
      </c>
      <c r="BS30">
        <f t="shared" si="37"/>
        <v>1918.96</v>
      </c>
      <c r="BT30">
        <f t="shared" si="38"/>
        <v>0.46139074530755203</v>
      </c>
      <c r="BU30" t="e">
        <f t="shared" si="39"/>
        <v>#DIV/0!</v>
      </c>
      <c r="BV30">
        <f t="shared" si="40"/>
        <v>0.46139074530755203</v>
      </c>
      <c r="BW30" t="e">
        <f t="shared" si="41"/>
        <v>#DIV/0!</v>
      </c>
      <c r="BX30" t="s">
        <v>304</v>
      </c>
      <c r="BY30" t="s">
        <v>304</v>
      </c>
      <c r="BZ30" t="s">
        <v>304</v>
      </c>
      <c r="CA30" t="s">
        <v>304</v>
      </c>
      <c r="CB30" t="s">
        <v>304</v>
      </c>
      <c r="CC30" t="s">
        <v>304</v>
      </c>
      <c r="CD30" t="s">
        <v>304</v>
      </c>
      <c r="CE30" t="s">
        <v>304</v>
      </c>
      <c r="CF30">
        <f t="shared" si="42"/>
        <v>999.98525806451596</v>
      </c>
      <c r="CG30">
        <f t="shared" si="43"/>
        <v>841.18198648340046</v>
      </c>
      <c r="CH30">
        <f t="shared" si="44"/>
        <v>0.84119438731678786</v>
      </c>
      <c r="CI30">
        <f t="shared" si="45"/>
        <v>0.16190516752140036</v>
      </c>
      <c r="CJ30">
        <v>6</v>
      </c>
      <c r="CK30">
        <v>0.5</v>
      </c>
      <c r="CL30" t="s">
        <v>305</v>
      </c>
      <c r="CM30">
        <v>1626363874.0999999</v>
      </c>
      <c r="CN30">
        <v>367.01119354838698</v>
      </c>
      <c r="CO30">
        <v>400.17245161290299</v>
      </c>
      <c r="CP30">
        <v>22.628822580645199</v>
      </c>
      <c r="CQ30">
        <v>12.928641935483901</v>
      </c>
      <c r="CR30">
        <v>700.05641935483902</v>
      </c>
      <c r="CS30">
        <v>90.6667967741936</v>
      </c>
      <c r="CT30">
        <v>0.10073655806451599</v>
      </c>
      <c r="CU30">
        <v>27.122251612903199</v>
      </c>
      <c r="CV30">
        <v>25.9018193548387</v>
      </c>
      <c r="CW30">
        <v>999.9</v>
      </c>
      <c r="CX30">
        <v>10001.773225806501</v>
      </c>
      <c r="CY30">
        <v>0</v>
      </c>
      <c r="CZ30">
        <v>0.21912699999999999</v>
      </c>
      <c r="DA30">
        <v>999.98525806451596</v>
      </c>
      <c r="DB30">
        <v>0.95998516129032196</v>
      </c>
      <c r="DC30">
        <v>4.0015274193548403E-2</v>
      </c>
      <c r="DD30">
        <v>0</v>
      </c>
      <c r="DE30">
        <v>1034.0690322580599</v>
      </c>
      <c r="DF30">
        <v>4.9997400000000001</v>
      </c>
      <c r="DG30">
        <v>22685.625806451601</v>
      </c>
      <c r="DH30">
        <v>9011.4354838709696</v>
      </c>
      <c r="DI30">
        <v>44.215451612903202</v>
      </c>
      <c r="DJ30">
        <v>46.125</v>
      </c>
      <c r="DK30">
        <v>45.75</v>
      </c>
      <c r="DL30">
        <v>45.951225806451603</v>
      </c>
      <c r="DM30">
        <v>46.245935483871001</v>
      </c>
      <c r="DN30">
        <v>955.17161290322599</v>
      </c>
      <c r="DO30">
        <v>39.812258064516101</v>
      </c>
      <c r="DP30">
        <v>0</v>
      </c>
      <c r="DQ30">
        <v>73.100000143051105</v>
      </c>
      <c r="DR30">
        <v>1033.56961538462</v>
      </c>
      <c r="DS30">
        <v>-39.591453005960702</v>
      </c>
      <c r="DT30">
        <v>937.49743605218396</v>
      </c>
      <c r="DU30">
        <v>22692.615384615401</v>
      </c>
      <c r="DV30">
        <v>15</v>
      </c>
      <c r="DW30">
        <v>1626363718.5</v>
      </c>
      <c r="DX30" t="s">
        <v>340</v>
      </c>
      <c r="DY30">
        <v>7</v>
      </c>
      <c r="DZ30">
        <v>-0.27500000000000002</v>
      </c>
      <c r="EA30">
        <v>-0.16600000000000001</v>
      </c>
      <c r="EB30">
        <v>400</v>
      </c>
      <c r="EC30">
        <v>12</v>
      </c>
      <c r="ED30">
        <v>0.1</v>
      </c>
      <c r="EE30">
        <v>0.01</v>
      </c>
      <c r="EF30">
        <v>-32.575053703703702</v>
      </c>
      <c r="EG30">
        <v>-6.2994364779877596</v>
      </c>
      <c r="EH30">
        <v>0.96924362658284602</v>
      </c>
      <c r="EI30">
        <v>0</v>
      </c>
      <c r="EJ30">
        <v>1039.85533333333</v>
      </c>
      <c r="EK30">
        <v>-61.540577324113599</v>
      </c>
      <c r="EL30">
        <v>8.34824814623469</v>
      </c>
      <c r="EM30">
        <v>0</v>
      </c>
      <c r="EN30">
        <v>9.50789277777778</v>
      </c>
      <c r="EO30">
        <v>1.87302554602641</v>
      </c>
      <c r="EP30">
        <v>0.29243135290321098</v>
      </c>
      <c r="EQ30">
        <v>0</v>
      </c>
      <c r="ER30">
        <v>0</v>
      </c>
      <c r="ES30">
        <v>3</v>
      </c>
      <c r="ET30" t="s">
        <v>307</v>
      </c>
      <c r="EU30">
        <v>1.88401</v>
      </c>
      <c r="EV30">
        <v>1.8809899999999999</v>
      </c>
      <c r="EW30">
        <v>1.8829499999999999</v>
      </c>
      <c r="EX30">
        <v>1.8812599999999999</v>
      </c>
      <c r="EY30">
        <v>1.88263</v>
      </c>
      <c r="EZ30">
        <v>1.8819900000000001</v>
      </c>
      <c r="FA30">
        <v>1.8839300000000001</v>
      </c>
      <c r="FB30">
        <v>1.8811</v>
      </c>
      <c r="FC30" t="s">
        <v>308</v>
      </c>
      <c r="FD30" t="s">
        <v>19</v>
      </c>
      <c r="FE30" t="s">
        <v>19</v>
      </c>
      <c r="FF30" t="s">
        <v>19</v>
      </c>
      <c r="FG30" t="s">
        <v>309</v>
      </c>
      <c r="FH30" t="s">
        <v>310</v>
      </c>
      <c r="FI30" t="s">
        <v>311</v>
      </c>
      <c r="FJ30" t="s">
        <v>311</v>
      </c>
      <c r="FK30" t="s">
        <v>311</v>
      </c>
      <c r="FL30" t="s">
        <v>311</v>
      </c>
      <c r="FM30">
        <v>0</v>
      </c>
      <c r="FN30">
        <v>100</v>
      </c>
      <c r="FO30">
        <v>100</v>
      </c>
      <c r="FP30">
        <v>-0.27500000000000002</v>
      </c>
      <c r="FQ30">
        <v>-0.16600000000000001</v>
      </c>
      <c r="FR30">
        <v>2</v>
      </c>
      <c r="FS30">
        <v>758.26199999999994</v>
      </c>
      <c r="FT30">
        <v>494.05700000000002</v>
      </c>
      <c r="FU30">
        <v>24.002800000000001</v>
      </c>
      <c r="FV30">
        <v>32.8748</v>
      </c>
      <c r="FW30">
        <v>30.000399999999999</v>
      </c>
      <c r="FX30">
        <v>32.706699999999998</v>
      </c>
      <c r="FY30">
        <v>32.669699999999999</v>
      </c>
      <c r="FZ30">
        <v>25.283100000000001</v>
      </c>
      <c r="GA30">
        <v>63.422600000000003</v>
      </c>
      <c r="GB30">
        <v>0</v>
      </c>
      <c r="GC30">
        <v>24</v>
      </c>
      <c r="GD30">
        <v>400</v>
      </c>
      <c r="GE30">
        <v>12.3901</v>
      </c>
      <c r="GF30">
        <v>100.39700000000001</v>
      </c>
      <c r="GG30">
        <v>99.758300000000006</v>
      </c>
    </row>
    <row r="31" spans="1:189" x14ac:dyDescent="0.2">
      <c r="A31">
        <v>14</v>
      </c>
      <c r="B31">
        <v>1626363955.0999999</v>
      </c>
      <c r="C31">
        <v>936.09999990463302</v>
      </c>
      <c r="D31" t="s">
        <v>350</v>
      </c>
      <c r="E31" t="s">
        <v>351</v>
      </c>
      <c r="F31">
        <f t="shared" si="0"/>
        <v>5914</v>
      </c>
      <c r="G31">
        <f t="shared" si="1"/>
        <v>36.313316289033885</v>
      </c>
      <c r="H31">
        <f t="shared" si="2"/>
        <v>0</v>
      </c>
      <c r="I31" t="s">
        <v>299</v>
      </c>
      <c r="J31" t="s">
        <v>300</v>
      </c>
      <c r="K31" t="s">
        <v>301</v>
      </c>
      <c r="L31" t="s">
        <v>302</v>
      </c>
      <c r="M31" t="s">
        <v>19</v>
      </c>
      <c r="O31" t="s">
        <v>303</v>
      </c>
      <c r="U31">
        <v>1626363947.0999999</v>
      </c>
      <c r="V31">
        <f t="shared" si="3"/>
        <v>1.0604272617548054E-2</v>
      </c>
      <c r="W31">
        <f t="shared" si="4"/>
        <v>30.24965302477629</v>
      </c>
      <c r="X31">
        <f t="shared" si="5"/>
        <v>370.89870967741899</v>
      </c>
      <c r="Y31">
        <f t="shared" si="6"/>
        <v>295.42591537139691</v>
      </c>
      <c r="Z31">
        <f t="shared" si="7"/>
        <v>26.815427996136052</v>
      </c>
      <c r="AA31">
        <f t="shared" si="8"/>
        <v>33.665995857916364</v>
      </c>
      <c r="AB31">
        <f t="shared" si="9"/>
        <v>0.85165241145054926</v>
      </c>
      <c r="AC31">
        <f t="shared" si="10"/>
        <v>2.1132487000625062</v>
      </c>
      <c r="AD31">
        <f t="shared" si="11"/>
        <v>0.69779473760863575</v>
      </c>
      <c r="AE31">
        <f t="shared" si="12"/>
        <v>0.44761290903975826</v>
      </c>
      <c r="AF31">
        <f t="shared" si="13"/>
        <v>136.18969392169157</v>
      </c>
      <c r="AG31">
        <f t="shared" si="14"/>
        <v>24.528722924058062</v>
      </c>
      <c r="AH31">
        <f t="shared" si="15"/>
        <v>25.945222580645201</v>
      </c>
      <c r="AI31">
        <f t="shared" si="16"/>
        <v>3.363336720848753</v>
      </c>
      <c r="AJ31">
        <f t="shared" si="17"/>
        <v>56.018872375845859</v>
      </c>
      <c r="AK31">
        <f t="shared" si="18"/>
        <v>2.0248814649449294</v>
      </c>
      <c r="AL31">
        <f t="shared" si="19"/>
        <v>3.6146416003511255</v>
      </c>
      <c r="AM31">
        <f t="shared" si="20"/>
        <v>1.3384552559038236</v>
      </c>
      <c r="AN31">
        <f t="shared" si="21"/>
        <v>-467.6484224338692</v>
      </c>
      <c r="AO31">
        <f t="shared" si="22"/>
        <v>139.31772616583737</v>
      </c>
      <c r="AP31">
        <f t="shared" si="23"/>
        <v>14.164643599562488</v>
      </c>
      <c r="AQ31">
        <f t="shared" si="24"/>
        <v>-177.97635874677781</v>
      </c>
      <c r="AR31">
        <v>-3.7598161266545603E-2</v>
      </c>
      <c r="AS31">
        <v>4.2207229801527898E-2</v>
      </c>
      <c r="AT31">
        <v>3.2135391268489801</v>
      </c>
      <c r="AU31">
        <v>3</v>
      </c>
      <c r="AV31">
        <v>0</v>
      </c>
      <c r="AW31">
        <f t="shared" si="25"/>
        <v>1</v>
      </c>
      <c r="AX31">
        <f t="shared" si="26"/>
        <v>0</v>
      </c>
      <c r="AY31">
        <f t="shared" si="27"/>
        <v>47916.754991147551</v>
      </c>
      <c r="AZ31">
        <v>0</v>
      </c>
      <c r="BA31">
        <v>0</v>
      </c>
      <c r="BB31">
        <v>0</v>
      </c>
      <c r="BC31">
        <f t="shared" si="28"/>
        <v>0</v>
      </c>
      <c r="BD31" t="e">
        <f t="shared" si="29"/>
        <v>#DIV/0!</v>
      </c>
      <c r="BE31">
        <v>-1</v>
      </c>
      <c r="BF31" t="s">
        <v>352</v>
      </c>
      <c r="BG31">
        <v>1215.4688461538501</v>
      </c>
      <c r="BH31">
        <v>2112.84</v>
      </c>
      <c r="BI31">
        <f t="shared" si="30"/>
        <v>0.42472272100402775</v>
      </c>
      <c r="BJ31">
        <v>0.5</v>
      </c>
      <c r="BK31">
        <f t="shared" si="31"/>
        <v>841.17528057996196</v>
      </c>
      <c r="BL31">
        <f t="shared" si="32"/>
        <v>30.24965302477629</v>
      </c>
      <c r="BM31">
        <f t="shared" si="33"/>
        <v>178.63312700462399</v>
      </c>
      <c r="BN31">
        <f t="shared" si="34"/>
        <v>1</v>
      </c>
      <c r="BO31">
        <f t="shared" si="35"/>
        <v>3.7149989718231746E-2</v>
      </c>
      <c r="BP31">
        <f t="shared" si="36"/>
        <v>-1</v>
      </c>
      <c r="BQ31" t="s">
        <v>304</v>
      </c>
      <c r="BR31">
        <v>0</v>
      </c>
      <c r="BS31">
        <f t="shared" si="37"/>
        <v>2112.84</v>
      </c>
      <c r="BT31">
        <f t="shared" si="38"/>
        <v>0.42472272100402775</v>
      </c>
      <c r="BU31" t="e">
        <f t="shared" si="39"/>
        <v>#DIV/0!</v>
      </c>
      <c r="BV31">
        <f t="shared" si="40"/>
        <v>0.42472272100402775</v>
      </c>
      <c r="BW31" t="e">
        <f t="shared" si="41"/>
        <v>#DIV/0!</v>
      </c>
      <c r="BX31" t="s">
        <v>304</v>
      </c>
      <c r="BY31" t="s">
        <v>304</v>
      </c>
      <c r="BZ31" t="s">
        <v>304</v>
      </c>
      <c r="CA31" t="s">
        <v>304</v>
      </c>
      <c r="CB31" t="s">
        <v>304</v>
      </c>
      <c r="CC31" t="s">
        <v>304</v>
      </c>
      <c r="CD31" t="s">
        <v>304</v>
      </c>
      <c r="CE31" t="s">
        <v>304</v>
      </c>
      <c r="CF31">
        <f t="shared" si="42"/>
        <v>999.977967741935</v>
      </c>
      <c r="CG31">
        <f t="shared" si="43"/>
        <v>841.17528057996196</v>
      </c>
      <c r="CH31">
        <f t="shared" si="44"/>
        <v>0.84119381397915427</v>
      </c>
      <c r="CI31">
        <f t="shared" si="45"/>
        <v>0.16190406097976795</v>
      </c>
      <c r="CJ31">
        <v>6</v>
      </c>
      <c r="CK31">
        <v>0.5</v>
      </c>
      <c r="CL31" t="s">
        <v>305</v>
      </c>
      <c r="CM31">
        <v>1626363947.0999999</v>
      </c>
      <c r="CN31">
        <v>370.89870967741899</v>
      </c>
      <c r="CO31">
        <v>400.19793548387099</v>
      </c>
      <c r="CP31">
        <v>22.308145161290302</v>
      </c>
      <c r="CQ31">
        <v>13.421622580645201</v>
      </c>
      <c r="CR31">
        <v>700.00683870967703</v>
      </c>
      <c r="CS31">
        <v>90.668700000000001</v>
      </c>
      <c r="CT31">
        <v>0.100005793548387</v>
      </c>
      <c r="CU31">
        <v>27.168064516129</v>
      </c>
      <c r="CV31">
        <v>25.945222580645201</v>
      </c>
      <c r="CW31">
        <v>999.9</v>
      </c>
      <c r="CX31">
        <v>10000.1206451613</v>
      </c>
      <c r="CY31">
        <v>0</v>
      </c>
      <c r="CZ31">
        <v>0.22067332258064501</v>
      </c>
      <c r="DA31">
        <v>999.977967741935</v>
      </c>
      <c r="DB31">
        <v>0.96000529032258097</v>
      </c>
      <c r="DC31">
        <v>3.9994538709677403E-2</v>
      </c>
      <c r="DD31">
        <v>0</v>
      </c>
      <c r="DE31">
        <v>1220.78516129032</v>
      </c>
      <c r="DF31">
        <v>4.9997400000000001</v>
      </c>
      <c r="DG31">
        <v>18704.658064516101</v>
      </c>
      <c r="DH31">
        <v>9011.4464516128992</v>
      </c>
      <c r="DI31">
        <v>44.311999999999998</v>
      </c>
      <c r="DJ31">
        <v>46.186999999999998</v>
      </c>
      <c r="DK31">
        <v>45.811999999999998</v>
      </c>
      <c r="DL31">
        <v>46.068096774193499</v>
      </c>
      <c r="DM31">
        <v>46.322161290322597</v>
      </c>
      <c r="DN31">
        <v>955.18483870967805</v>
      </c>
      <c r="DO31">
        <v>39.792903225806398</v>
      </c>
      <c r="DP31">
        <v>0</v>
      </c>
      <c r="DQ31">
        <v>72.700000047683702</v>
      </c>
      <c r="DR31">
        <v>1215.4688461538501</v>
      </c>
      <c r="DS31">
        <v>-422.64786312301402</v>
      </c>
      <c r="DT31">
        <v>-6328.32478650958</v>
      </c>
      <c r="DU31">
        <v>18631.3346153846</v>
      </c>
      <c r="DV31">
        <v>15</v>
      </c>
      <c r="DW31">
        <v>1626363718.5</v>
      </c>
      <c r="DX31" t="s">
        <v>340</v>
      </c>
      <c r="DY31">
        <v>7</v>
      </c>
      <c r="DZ31">
        <v>-0.27500000000000002</v>
      </c>
      <c r="EA31">
        <v>-0.16600000000000001</v>
      </c>
      <c r="EB31">
        <v>400</v>
      </c>
      <c r="EC31">
        <v>12</v>
      </c>
      <c r="ED31">
        <v>0.1</v>
      </c>
      <c r="EE31">
        <v>0.01</v>
      </c>
      <c r="EF31">
        <v>-26.251864814814802</v>
      </c>
      <c r="EG31">
        <v>-30.6237653516291</v>
      </c>
      <c r="EH31">
        <v>4.6191945543350998</v>
      </c>
      <c r="EI31">
        <v>0</v>
      </c>
      <c r="EJ31">
        <v>1287.46955555556</v>
      </c>
      <c r="EK31">
        <v>-697.71895510912304</v>
      </c>
      <c r="EL31">
        <v>94.035835319557407</v>
      </c>
      <c r="EM31">
        <v>0</v>
      </c>
      <c r="EN31">
        <v>8.64354277777778</v>
      </c>
      <c r="EO31">
        <v>2.17631144654084</v>
      </c>
      <c r="EP31">
        <v>0.33373056032394699</v>
      </c>
      <c r="EQ31">
        <v>0</v>
      </c>
      <c r="ER31">
        <v>0</v>
      </c>
      <c r="ES31">
        <v>3</v>
      </c>
      <c r="ET31" t="s">
        <v>307</v>
      </c>
      <c r="EU31">
        <v>1.8840600000000001</v>
      </c>
      <c r="EV31">
        <v>1.8809899999999999</v>
      </c>
      <c r="EW31">
        <v>1.8829499999999999</v>
      </c>
      <c r="EX31">
        <v>1.8812599999999999</v>
      </c>
      <c r="EY31">
        <v>1.88263</v>
      </c>
      <c r="EZ31">
        <v>1.8819699999999999</v>
      </c>
      <c r="FA31">
        <v>1.88388</v>
      </c>
      <c r="FB31">
        <v>1.8811</v>
      </c>
      <c r="FC31" t="s">
        <v>308</v>
      </c>
      <c r="FD31" t="s">
        <v>19</v>
      </c>
      <c r="FE31" t="s">
        <v>19</v>
      </c>
      <c r="FF31" t="s">
        <v>19</v>
      </c>
      <c r="FG31" t="s">
        <v>309</v>
      </c>
      <c r="FH31" t="s">
        <v>310</v>
      </c>
      <c r="FI31" t="s">
        <v>311</v>
      </c>
      <c r="FJ31" t="s">
        <v>311</v>
      </c>
      <c r="FK31" t="s">
        <v>311</v>
      </c>
      <c r="FL31" t="s">
        <v>311</v>
      </c>
      <c r="FM31">
        <v>0</v>
      </c>
      <c r="FN31">
        <v>100</v>
      </c>
      <c r="FO31">
        <v>100</v>
      </c>
      <c r="FP31">
        <v>-0.27500000000000002</v>
      </c>
      <c r="FQ31">
        <v>-0.16600000000000001</v>
      </c>
      <c r="FR31">
        <v>2</v>
      </c>
      <c r="FS31">
        <v>743.3</v>
      </c>
      <c r="FT31">
        <v>495.06299999999999</v>
      </c>
      <c r="FU31">
        <v>24.0017</v>
      </c>
      <c r="FV31">
        <v>32.946100000000001</v>
      </c>
      <c r="FW31">
        <v>30.000499999999999</v>
      </c>
      <c r="FX31">
        <v>32.775100000000002</v>
      </c>
      <c r="FY31">
        <v>32.7408</v>
      </c>
      <c r="FZ31">
        <v>25.304400000000001</v>
      </c>
      <c r="GA31">
        <v>62.157499999999999</v>
      </c>
      <c r="GB31">
        <v>0</v>
      </c>
      <c r="GC31">
        <v>24</v>
      </c>
      <c r="GD31">
        <v>400</v>
      </c>
      <c r="GE31">
        <v>12.952500000000001</v>
      </c>
      <c r="GF31">
        <v>100.39700000000001</v>
      </c>
      <c r="GG31">
        <v>99.751999999999995</v>
      </c>
    </row>
    <row r="32" spans="1:189" x14ac:dyDescent="0.2">
      <c r="A32">
        <v>15</v>
      </c>
      <c r="B32">
        <v>1626364026.5999999</v>
      </c>
      <c r="C32">
        <v>1007.59999990463</v>
      </c>
      <c r="D32" t="s">
        <v>353</v>
      </c>
      <c r="E32" t="s">
        <v>354</v>
      </c>
      <c r="F32">
        <f t="shared" si="0"/>
        <v>5914</v>
      </c>
      <c r="G32">
        <f t="shared" si="1"/>
        <v>36.317852699978893</v>
      </c>
      <c r="H32">
        <f t="shared" si="2"/>
        <v>0</v>
      </c>
      <c r="I32" t="s">
        <v>299</v>
      </c>
      <c r="J32" t="s">
        <v>300</v>
      </c>
      <c r="K32" t="s">
        <v>301</v>
      </c>
      <c r="L32" t="s">
        <v>302</v>
      </c>
      <c r="M32" t="s">
        <v>19</v>
      </c>
      <c r="O32" t="s">
        <v>303</v>
      </c>
      <c r="U32">
        <v>1626364018.5999999</v>
      </c>
      <c r="V32">
        <f t="shared" si="3"/>
        <v>8.4073723930568386E-3</v>
      </c>
      <c r="W32">
        <f t="shared" si="4"/>
        <v>28.653204356591093</v>
      </c>
      <c r="X32">
        <f t="shared" si="5"/>
        <v>372.74832258064498</v>
      </c>
      <c r="Y32">
        <f t="shared" si="6"/>
        <v>276.96422922100095</v>
      </c>
      <c r="Z32">
        <f t="shared" si="7"/>
        <v>25.139399815525518</v>
      </c>
      <c r="AA32">
        <f t="shared" si="8"/>
        <v>33.833499503808042</v>
      </c>
      <c r="AB32">
        <f t="shared" si="9"/>
        <v>0.59363227910334504</v>
      </c>
      <c r="AC32">
        <f t="shared" si="10"/>
        <v>2.1131808084089458</v>
      </c>
      <c r="AD32">
        <f t="shared" si="11"/>
        <v>0.51426398260315942</v>
      </c>
      <c r="AE32">
        <f t="shared" si="12"/>
        <v>0.3276576615333282</v>
      </c>
      <c r="AF32">
        <f t="shared" si="13"/>
        <v>136.19291683623857</v>
      </c>
      <c r="AG32">
        <f t="shared" si="14"/>
        <v>25.259519060308694</v>
      </c>
      <c r="AH32">
        <f t="shared" si="15"/>
        <v>26.151196774193501</v>
      </c>
      <c r="AI32">
        <f t="shared" si="16"/>
        <v>3.4045655006009841</v>
      </c>
      <c r="AJ32">
        <f t="shared" si="17"/>
        <v>54.479322385355346</v>
      </c>
      <c r="AK32">
        <f t="shared" si="18"/>
        <v>1.9645510150217482</v>
      </c>
      <c r="AL32">
        <f t="shared" si="19"/>
        <v>3.6060489172858023</v>
      </c>
      <c r="AM32">
        <f t="shared" si="20"/>
        <v>1.4400144855792358</v>
      </c>
      <c r="AN32">
        <f t="shared" si="21"/>
        <v>-370.76512253380656</v>
      </c>
      <c r="AO32">
        <f t="shared" si="22"/>
        <v>111.22576219423516</v>
      </c>
      <c r="AP32">
        <f t="shared" si="23"/>
        <v>11.318206620800709</v>
      </c>
      <c r="AQ32">
        <f t="shared" si="24"/>
        <v>-112.02823688253213</v>
      </c>
      <c r="AR32">
        <v>-3.7596426403328297E-2</v>
      </c>
      <c r="AS32">
        <v>4.22052822655841E-2</v>
      </c>
      <c r="AT32">
        <v>3.2134204653352598</v>
      </c>
      <c r="AU32">
        <v>0</v>
      </c>
      <c r="AV32">
        <v>0</v>
      </c>
      <c r="AW32">
        <f t="shared" si="25"/>
        <v>1</v>
      </c>
      <c r="AX32">
        <f t="shared" si="26"/>
        <v>0</v>
      </c>
      <c r="AY32">
        <f t="shared" si="27"/>
        <v>47921.09098202036</v>
      </c>
      <c r="AZ32">
        <v>0</v>
      </c>
      <c r="BA32">
        <v>0</v>
      </c>
      <c r="BB32">
        <v>0</v>
      </c>
      <c r="BC32">
        <f t="shared" si="28"/>
        <v>0</v>
      </c>
      <c r="BD32" t="e">
        <f t="shared" si="29"/>
        <v>#DIV/0!</v>
      </c>
      <c r="BE32">
        <v>-1</v>
      </c>
      <c r="BF32" t="s">
        <v>355</v>
      </c>
      <c r="BG32">
        <v>1095.17423076923</v>
      </c>
      <c r="BH32">
        <v>1776.21</v>
      </c>
      <c r="BI32">
        <f t="shared" si="30"/>
        <v>0.38342074936565496</v>
      </c>
      <c r="BJ32">
        <v>0.5</v>
      </c>
      <c r="BK32">
        <f t="shared" si="31"/>
        <v>841.19319824013212</v>
      </c>
      <c r="BL32">
        <f t="shared" si="32"/>
        <v>28.653204356591093</v>
      </c>
      <c r="BM32">
        <f t="shared" si="33"/>
        <v>161.26546321526169</v>
      </c>
      <c r="BN32">
        <f t="shared" si="34"/>
        <v>1</v>
      </c>
      <c r="BO32">
        <f t="shared" si="35"/>
        <v>3.5251360113977184E-2</v>
      </c>
      <c r="BP32">
        <f t="shared" si="36"/>
        <v>-1</v>
      </c>
      <c r="BQ32" t="s">
        <v>304</v>
      </c>
      <c r="BR32">
        <v>0</v>
      </c>
      <c r="BS32">
        <f t="shared" si="37"/>
        <v>1776.21</v>
      </c>
      <c r="BT32">
        <f t="shared" si="38"/>
        <v>0.38342074936565496</v>
      </c>
      <c r="BU32" t="e">
        <f t="shared" si="39"/>
        <v>#DIV/0!</v>
      </c>
      <c r="BV32">
        <f t="shared" si="40"/>
        <v>0.38342074936565496</v>
      </c>
      <c r="BW32" t="e">
        <f t="shared" si="41"/>
        <v>#DIV/0!</v>
      </c>
      <c r="BX32" t="s">
        <v>304</v>
      </c>
      <c r="BY32" t="s">
        <v>304</v>
      </c>
      <c r="BZ32" t="s">
        <v>304</v>
      </c>
      <c r="CA32" t="s">
        <v>304</v>
      </c>
      <c r="CB32" t="s">
        <v>304</v>
      </c>
      <c r="CC32" t="s">
        <v>304</v>
      </c>
      <c r="CD32" t="s">
        <v>304</v>
      </c>
      <c r="CE32" t="s">
        <v>304</v>
      </c>
      <c r="CF32">
        <f t="shared" si="42"/>
        <v>999.99903225806395</v>
      </c>
      <c r="CG32">
        <f t="shared" si="43"/>
        <v>841.19319824013212</v>
      </c>
      <c r="CH32">
        <f t="shared" si="44"/>
        <v>0.84119401229885415</v>
      </c>
      <c r="CI32">
        <f t="shared" si="45"/>
        <v>0.16190444373678842</v>
      </c>
      <c r="CJ32">
        <v>6</v>
      </c>
      <c r="CK32">
        <v>0.5</v>
      </c>
      <c r="CL32" t="s">
        <v>305</v>
      </c>
      <c r="CM32">
        <v>1626364018.5999999</v>
      </c>
      <c r="CN32">
        <v>372.74832258064498</v>
      </c>
      <c r="CO32">
        <v>399.99409677419402</v>
      </c>
      <c r="CP32">
        <v>21.643729032258101</v>
      </c>
      <c r="CQ32">
        <v>14.593448387096799</v>
      </c>
      <c r="CR32">
        <v>700.00664516128995</v>
      </c>
      <c r="CS32">
        <v>90.667777419354906</v>
      </c>
      <c r="CT32">
        <v>9.99000032258065E-2</v>
      </c>
      <c r="CU32">
        <v>27.127496774193499</v>
      </c>
      <c r="CV32">
        <v>26.151196774193501</v>
      </c>
      <c r="CW32">
        <v>999.9</v>
      </c>
      <c r="CX32">
        <v>9999.7609677419405</v>
      </c>
      <c r="CY32">
        <v>0</v>
      </c>
      <c r="CZ32">
        <v>0.22619590322580699</v>
      </c>
      <c r="DA32">
        <v>999.99903225806395</v>
      </c>
      <c r="DB32">
        <v>0.95999767741935504</v>
      </c>
      <c r="DC32">
        <v>4.0002606451612903E-2</v>
      </c>
      <c r="DD32">
        <v>0</v>
      </c>
      <c r="DE32">
        <v>1096.9787096774201</v>
      </c>
      <c r="DF32">
        <v>4.9997400000000001</v>
      </c>
      <c r="DG32">
        <v>14487.8806451613</v>
      </c>
      <c r="DH32">
        <v>9011.6070967741907</v>
      </c>
      <c r="DI32">
        <v>44.183</v>
      </c>
      <c r="DJ32">
        <v>46.139000000000003</v>
      </c>
      <c r="DK32">
        <v>45.75</v>
      </c>
      <c r="DL32">
        <v>45.918999999999997</v>
      </c>
      <c r="DM32">
        <v>46.318096774193499</v>
      </c>
      <c r="DN32">
        <v>955.19774193548403</v>
      </c>
      <c r="DO32">
        <v>39.800322580645201</v>
      </c>
      <c r="DP32">
        <v>0</v>
      </c>
      <c r="DQ32">
        <v>70.899999856948895</v>
      </c>
      <c r="DR32">
        <v>1095.17423076923</v>
      </c>
      <c r="DS32">
        <v>-200.01401709076299</v>
      </c>
      <c r="DT32">
        <v>-2293.88034191</v>
      </c>
      <c r="DU32">
        <v>14466.9692307692</v>
      </c>
      <c r="DV32">
        <v>15</v>
      </c>
      <c r="DW32">
        <v>1626363718.5</v>
      </c>
      <c r="DX32" t="s">
        <v>340</v>
      </c>
      <c r="DY32">
        <v>7</v>
      </c>
      <c r="DZ32">
        <v>-0.27500000000000002</v>
      </c>
      <c r="EA32">
        <v>-0.16600000000000001</v>
      </c>
      <c r="EB32">
        <v>400</v>
      </c>
      <c r="EC32">
        <v>12</v>
      </c>
      <c r="ED32">
        <v>0.1</v>
      </c>
      <c r="EE32">
        <v>0.01</v>
      </c>
      <c r="EF32">
        <v>-26.472890740740699</v>
      </c>
      <c r="EG32">
        <v>-7.6074030874785699</v>
      </c>
      <c r="EH32">
        <v>1.02496751028337</v>
      </c>
      <c r="EI32">
        <v>0</v>
      </c>
      <c r="EJ32">
        <v>1116.15955555556</v>
      </c>
      <c r="EK32">
        <v>-199.756512213837</v>
      </c>
      <c r="EL32">
        <v>25.978518130311301</v>
      </c>
      <c r="EM32">
        <v>0</v>
      </c>
      <c r="EN32">
        <v>7.0898050000000001</v>
      </c>
      <c r="EO32">
        <v>-0.462891389365363</v>
      </c>
      <c r="EP32">
        <v>0.16889951541221601</v>
      </c>
      <c r="EQ32">
        <v>0</v>
      </c>
      <c r="ER32">
        <v>0</v>
      </c>
      <c r="ES32">
        <v>3</v>
      </c>
      <c r="ET32" t="s">
        <v>307</v>
      </c>
      <c r="EU32">
        <v>1.88402</v>
      </c>
      <c r="EV32">
        <v>1.881</v>
      </c>
      <c r="EW32">
        <v>1.8829400000000001</v>
      </c>
      <c r="EX32">
        <v>1.8812599999999999</v>
      </c>
      <c r="EY32">
        <v>1.88263</v>
      </c>
      <c r="EZ32">
        <v>1.8819900000000001</v>
      </c>
      <c r="FA32">
        <v>1.88388</v>
      </c>
      <c r="FB32">
        <v>1.8811</v>
      </c>
      <c r="FC32" t="s">
        <v>308</v>
      </c>
      <c r="FD32" t="s">
        <v>19</v>
      </c>
      <c r="FE32" t="s">
        <v>19</v>
      </c>
      <c r="FF32" t="s">
        <v>19</v>
      </c>
      <c r="FG32" t="s">
        <v>309</v>
      </c>
      <c r="FH32" t="s">
        <v>310</v>
      </c>
      <c r="FI32" t="s">
        <v>311</v>
      </c>
      <c r="FJ32" t="s">
        <v>311</v>
      </c>
      <c r="FK32" t="s">
        <v>311</v>
      </c>
      <c r="FL32" t="s">
        <v>311</v>
      </c>
      <c r="FM32">
        <v>0</v>
      </c>
      <c r="FN32">
        <v>100</v>
      </c>
      <c r="FO32">
        <v>100</v>
      </c>
      <c r="FP32">
        <v>-0.27500000000000002</v>
      </c>
      <c r="FQ32">
        <v>-0.16600000000000001</v>
      </c>
      <c r="FR32">
        <v>2</v>
      </c>
      <c r="FS32">
        <v>761.90200000000004</v>
      </c>
      <c r="FT32">
        <v>498.19299999999998</v>
      </c>
      <c r="FU32">
        <v>23.9985</v>
      </c>
      <c r="FV32">
        <v>32.9557</v>
      </c>
      <c r="FW32">
        <v>29.999400000000001</v>
      </c>
      <c r="FX32">
        <v>32.799199999999999</v>
      </c>
      <c r="FY32">
        <v>32.758499999999998</v>
      </c>
      <c r="FZ32">
        <v>25.333100000000002</v>
      </c>
      <c r="GA32">
        <v>57.644399999999997</v>
      </c>
      <c r="GB32">
        <v>0</v>
      </c>
      <c r="GC32">
        <v>24</v>
      </c>
      <c r="GD32">
        <v>400</v>
      </c>
      <c r="GE32">
        <v>14.5677</v>
      </c>
      <c r="GF32">
        <v>100.39</v>
      </c>
      <c r="GG32">
        <v>99.753600000000006</v>
      </c>
    </row>
    <row r="33" spans="1:189" x14ac:dyDescent="0.2">
      <c r="A33">
        <v>16</v>
      </c>
      <c r="B33">
        <v>1626364096.5999999</v>
      </c>
      <c r="C33">
        <v>1077.5999999046301</v>
      </c>
      <c r="D33" t="s">
        <v>356</v>
      </c>
      <c r="E33" t="s">
        <v>357</v>
      </c>
      <c r="F33">
        <f t="shared" si="0"/>
        <v>5914</v>
      </c>
      <c r="G33">
        <f t="shared" si="1"/>
        <v>36.338108308590833</v>
      </c>
      <c r="H33">
        <f t="shared" si="2"/>
        <v>0</v>
      </c>
      <c r="I33" t="s">
        <v>299</v>
      </c>
      <c r="J33" t="s">
        <v>300</v>
      </c>
      <c r="K33" t="s">
        <v>301</v>
      </c>
      <c r="L33" t="s">
        <v>302</v>
      </c>
      <c r="M33" t="s">
        <v>19</v>
      </c>
      <c r="O33" t="s">
        <v>303</v>
      </c>
      <c r="U33">
        <v>1626364088.5999999</v>
      </c>
      <c r="V33">
        <f t="shared" si="3"/>
        <v>1.0903742542155606E-2</v>
      </c>
      <c r="W33">
        <f t="shared" si="4"/>
        <v>30.837230785178928</v>
      </c>
      <c r="X33">
        <f t="shared" si="5"/>
        <v>370.11141935483897</v>
      </c>
      <c r="Y33">
        <f t="shared" si="6"/>
        <v>295.59349426775333</v>
      </c>
      <c r="Z33">
        <f t="shared" si="7"/>
        <v>26.828963117968375</v>
      </c>
      <c r="AA33">
        <f t="shared" si="8"/>
        <v>33.592436274715219</v>
      </c>
      <c r="AB33">
        <f t="shared" si="9"/>
        <v>0.88555965048909913</v>
      </c>
      <c r="AC33">
        <f t="shared" si="10"/>
        <v>2.1128882257512647</v>
      </c>
      <c r="AD33">
        <f t="shared" si="11"/>
        <v>0.72044180382429801</v>
      </c>
      <c r="AE33">
        <f t="shared" si="12"/>
        <v>0.46252721393535567</v>
      </c>
      <c r="AF33">
        <f t="shared" si="13"/>
        <v>136.19298157017062</v>
      </c>
      <c r="AG33">
        <f t="shared" si="14"/>
        <v>24.199976646357676</v>
      </c>
      <c r="AH33">
        <f t="shared" si="15"/>
        <v>25.724093548387099</v>
      </c>
      <c r="AI33">
        <f t="shared" si="16"/>
        <v>3.3195605010244851</v>
      </c>
      <c r="AJ33">
        <f t="shared" si="17"/>
        <v>55.666827472508473</v>
      </c>
      <c r="AK33">
        <f t="shared" si="18"/>
        <v>1.9860296271060869</v>
      </c>
      <c r="AL33">
        <f t="shared" si="19"/>
        <v>3.5677075868692252</v>
      </c>
      <c r="AM33">
        <f t="shared" si="20"/>
        <v>1.3335308739183982</v>
      </c>
      <c r="AN33">
        <f t="shared" si="21"/>
        <v>-480.85504610906224</v>
      </c>
      <c r="AO33">
        <f t="shared" si="22"/>
        <v>139.12419889896492</v>
      </c>
      <c r="AP33">
        <f t="shared" si="23"/>
        <v>14.115968003298841</v>
      </c>
      <c r="AQ33">
        <f t="shared" si="24"/>
        <v>-191.4218976366279</v>
      </c>
      <c r="AR33">
        <v>-3.7588950406730701E-2</v>
      </c>
      <c r="AS33">
        <v>4.2196889804469999E-2</v>
      </c>
      <c r="AT33">
        <v>3.2129091015667499</v>
      </c>
      <c r="AU33">
        <v>19</v>
      </c>
      <c r="AV33">
        <v>3</v>
      </c>
      <c r="AW33">
        <f t="shared" si="25"/>
        <v>1</v>
      </c>
      <c r="AX33">
        <f t="shared" si="26"/>
        <v>0</v>
      </c>
      <c r="AY33">
        <f t="shared" si="27"/>
        <v>47940.935534148361</v>
      </c>
      <c r="AZ33">
        <v>0</v>
      </c>
      <c r="BA33">
        <v>0</v>
      </c>
      <c r="BB33">
        <v>0</v>
      </c>
      <c r="BC33">
        <f t="shared" si="28"/>
        <v>0</v>
      </c>
      <c r="BD33" t="e">
        <f t="shared" si="29"/>
        <v>#DIV/0!</v>
      </c>
      <c r="BE33">
        <v>-1</v>
      </c>
      <c r="BF33" t="s">
        <v>358</v>
      </c>
      <c r="BG33">
        <v>1092.02576923077</v>
      </c>
      <c r="BH33">
        <v>1809.41</v>
      </c>
      <c r="BI33">
        <f t="shared" si="30"/>
        <v>0.39647411629715212</v>
      </c>
      <c r="BJ33">
        <v>0.5</v>
      </c>
      <c r="BK33">
        <f t="shared" si="31"/>
        <v>841.19666426779474</v>
      </c>
      <c r="BL33">
        <f t="shared" si="32"/>
        <v>30.837230785178928</v>
      </c>
      <c r="BM33">
        <f t="shared" si="33"/>
        <v>166.75635204884304</v>
      </c>
      <c r="BN33">
        <f t="shared" si="34"/>
        <v>1</v>
      </c>
      <c r="BO33">
        <f t="shared" si="35"/>
        <v>3.7847547592085501E-2</v>
      </c>
      <c r="BP33">
        <f t="shared" si="36"/>
        <v>-1</v>
      </c>
      <c r="BQ33" t="s">
        <v>304</v>
      </c>
      <c r="BR33">
        <v>0</v>
      </c>
      <c r="BS33">
        <f t="shared" si="37"/>
        <v>1809.41</v>
      </c>
      <c r="BT33">
        <f t="shared" si="38"/>
        <v>0.39647411629715212</v>
      </c>
      <c r="BU33" t="e">
        <f t="shared" si="39"/>
        <v>#DIV/0!</v>
      </c>
      <c r="BV33">
        <f t="shared" si="40"/>
        <v>0.39647411629715212</v>
      </c>
      <c r="BW33" t="e">
        <f t="shared" si="41"/>
        <v>#DIV/0!</v>
      </c>
      <c r="BX33" t="s">
        <v>304</v>
      </c>
      <c r="BY33" t="s">
        <v>304</v>
      </c>
      <c r="BZ33" t="s">
        <v>304</v>
      </c>
      <c r="CA33" t="s">
        <v>304</v>
      </c>
      <c r="CB33" t="s">
        <v>304</v>
      </c>
      <c r="CC33" t="s">
        <v>304</v>
      </c>
      <c r="CD33" t="s">
        <v>304</v>
      </c>
      <c r="CE33" t="s">
        <v>304</v>
      </c>
      <c r="CF33">
        <f t="shared" si="42"/>
        <v>1000.00351612903</v>
      </c>
      <c r="CG33">
        <f t="shared" si="43"/>
        <v>841.19666426779474</v>
      </c>
      <c r="CH33">
        <f t="shared" si="44"/>
        <v>0.84119370652218339</v>
      </c>
      <c r="CI33">
        <f t="shared" si="45"/>
        <v>0.16190385358781406</v>
      </c>
      <c r="CJ33">
        <v>6</v>
      </c>
      <c r="CK33">
        <v>0.5</v>
      </c>
      <c r="CL33" t="s">
        <v>305</v>
      </c>
      <c r="CM33">
        <v>1626364088.5999999</v>
      </c>
      <c r="CN33">
        <v>370.11141935483897</v>
      </c>
      <c r="CO33">
        <v>400.00429032258103</v>
      </c>
      <c r="CP33">
        <v>21.8814806451613</v>
      </c>
      <c r="CQ33">
        <v>12.739348387096801</v>
      </c>
      <c r="CR33">
        <v>699.95612903225799</v>
      </c>
      <c r="CS33">
        <v>90.663345161290295</v>
      </c>
      <c r="CT33">
        <v>9.9691367741935502E-2</v>
      </c>
      <c r="CU33">
        <v>26.945445161290301</v>
      </c>
      <c r="CV33">
        <v>25.724093548387099</v>
      </c>
      <c r="CW33">
        <v>999.9</v>
      </c>
      <c r="CX33">
        <v>9998.26129032258</v>
      </c>
      <c r="CY33">
        <v>0</v>
      </c>
      <c r="CZ33">
        <v>0.22266145161290299</v>
      </c>
      <c r="DA33">
        <v>1000.00351612903</v>
      </c>
      <c r="DB33">
        <v>0.96000877419354802</v>
      </c>
      <c r="DC33">
        <v>3.9991064516129E-2</v>
      </c>
      <c r="DD33">
        <v>0</v>
      </c>
      <c r="DE33">
        <v>1093.8996774193599</v>
      </c>
      <c r="DF33">
        <v>4.9997400000000001</v>
      </c>
      <c r="DG33">
        <v>13805.5774193548</v>
      </c>
      <c r="DH33">
        <v>9011.6883870967704</v>
      </c>
      <c r="DI33">
        <v>44.100612903225802</v>
      </c>
      <c r="DJ33">
        <v>46.05</v>
      </c>
      <c r="DK33">
        <v>45.627000000000002</v>
      </c>
      <c r="DL33">
        <v>45.967483870967698</v>
      </c>
      <c r="DM33">
        <v>46.25</v>
      </c>
      <c r="DN33">
        <v>955.21258064516098</v>
      </c>
      <c r="DO33">
        <v>39.790322580645203</v>
      </c>
      <c r="DP33">
        <v>0</v>
      </c>
      <c r="DQ33">
        <v>69.5</v>
      </c>
      <c r="DR33">
        <v>1092.02576923077</v>
      </c>
      <c r="DS33">
        <v>-195.83282064734701</v>
      </c>
      <c r="DT33">
        <v>-2068.49914451321</v>
      </c>
      <c r="DU33">
        <v>13780.807692307701</v>
      </c>
      <c r="DV33">
        <v>15</v>
      </c>
      <c r="DW33">
        <v>1626363718.5</v>
      </c>
      <c r="DX33" t="s">
        <v>340</v>
      </c>
      <c r="DY33">
        <v>7</v>
      </c>
      <c r="DZ33">
        <v>-0.27500000000000002</v>
      </c>
      <c r="EA33">
        <v>-0.16600000000000001</v>
      </c>
      <c r="EB33">
        <v>400</v>
      </c>
      <c r="EC33">
        <v>12</v>
      </c>
      <c r="ED33">
        <v>0.1</v>
      </c>
      <c r="EE33">
        <v>0.01</v>
      </c>
      <c r="EF33">
        <v>-29.213905555555598</v>
      </c>
      <c r="EG33">
        <v>-6.6300281303614002</v>
      </c>
      <c r="EH33">
        <v>0.88665137965449003</v>
      </c>
      <c r="EI33">
        <v>0</v>
      </c>
      <c r="EJ33">
        <v>1112.1762222222201</v>
      </c>
      <c r="EK33">
        <v>-173.44469888222201</v>
      </c>
      <c r="EL33">
        <v>22.612626786219199</v>
      </c>
      <c r="EM33">
        <v>0</v>
      </c>
      <c r="EN33">
        <v>9.1017509259259306</v>
      </c>
      <c r="EO33">
        <v>0.363297198399188</v>
      </c>
      <c r="EP33">
        <v>6.3728831903694397E-2</v>
      </c>
      <c r="EQ33">
        <v>0</v>
      </c>
      <c r="ER33">
        <v>0</v>
      </c>
      <c r="ES33">
        <v>3</v>
      </c>
      <c r="ET33" t="s">
        <v>307</v>
      </c>
      <c r="EU33">
        <v>1.88401</v>
      </c>
      <c r="EV33">
        <v>1.8810100000000001</v>
      </c>
      <c r="EW33">
        <v>1.8829400000000001</v>
      </c>
      <c r="EX33">
        <v>1.8812599999999999</v>
      </c>
      <c r="EY33">
        <v>1.88263</v>
      </c>
      <c r="EZ33">
        <v>1.8819699999999999</v>
      </c>
      <c r="FA33">
        <v>1.8838900000000001</v>
      </c>
      <c r="FB33">
        <v>1.8811</v>
      </c>
      <c r="FC33" t="s">
        <v>308</v>
      </c>
      <c r="FD33" t="s">
        <v>19</v>
      </c>
      <c r="FE33" t="s">
        <v>19</v>
      </c>
      <c r="FF33" t="s">
        <v>19</v>
      </c>
      <c r="FG33" t="s">
        <v>309</v>
      </c>
      <c r="FH33" t="s">
        <v>310</v>
      </c>
      <c r="FI33" t="s">
        <v>311</v>
      </c>
      <c r="FJ33" t="s">
        <v>311</v>
      </c>
      <c r="FK33" t="s">
        <v>311</v>
      </c>
      <c r="FL33" t="s">
        <v>311</v>
      </c>
      <c r="FM33">
        <v>0</v>
      </c>
      <c r="FN33">
        <v>100</v>
      </c>
      <c r="FO33">
        <v>100</v>
      </c>
      <c r="FP33">
        <v>-0.27500000000000002</v>
      </c>
      <c r="FQ33">
        <v>-0.16600000000000001</v>
      </c>
      <c r="FR33">
        <v>2</v>
      </c>
      <c r="FS33">
        <v>724.34199999999998</v>
      </c>
      <c r="FT33">
        <v>495.48599999999999</v>
      </c>
      <c r="FU33">
        <v>23.998000000000001</v>
      </c>
      <c r="FV33">
        <v>32.833199999999998</v>
      </c>
      <c r="FW33">
        <v>29.999199999999998</v>
      </c>
      <c r="FX33">
        <v>32.719000000000001</v>
      </c>
      <c r="FY33">
        <v>32.679499999999997</v>
      </c>
      <c r="FZ33">
        <v>25.293299999999999</v>
      </c>
      <c r="GA33">
        <v>63.433100000000003</v>
      </c>
      <c r="GB33">
        <v>0</v>
      </c>
      <c r="GC33">
        <v>24</v>
      </c>
      <c r="GD33">
        <v>400</v>
      </c>
      <c r="GE33">
        <v>12.5555</v>
      </c>
      <c r="GF33">
        <v>100.41500000000001</v>
      </c>
      <c r="GG33">
        <v>99.782899999999998</v>
      </c>
    </row>
    <row r="34" spans="1:189" x14ac:dyDescent="0.2">
      <c r="A34">
        <v>17</v>
      </c>
      <c r="B34">
        <v>1626364198.5999999</v>
      </c>
      <c r="C34">
        <v>1179.5999999046301</v>
      </c>
      <c r="D34" t="s">
        <v>359</v>
      </c>
      <c r="E34" t="s">
        <v>360</v>
      </c>
      <c r="F34">
        <f t="shared" si="0"/>
        <v>5914</v>
      </c>
      <c r="G34">
        <f t="shared" si="1"/>
        <v>36.327618197930875</v>
      </c>
      <c r="H34">
        <f t="shared" si="2"/>
        <v>0</v>
      </c>
      <c r="I34" t="s">
        <v>299</v>
      </c>
      <c r="J34" t="s">
        <v>300</v>
      </c>
      <c r="K34" t="s">
        <v>301</v>
      </c>
      <c r="L34" t="s">
        <v>302</v>
      </c>
      <c r="M34" t="s">
        <v>19</v>
      </c>
      <c r="O34" t="s">
        <v>303</v>
      </c>
      <c r="U34">
        <v>1626364190.5999999</v>
      </c>
      <c r="V34">
        <f t="shared" si="3"/>
        <v>8.7323806078779577E-3</v>
      </c>
      <c r="W34">
        <f t="shared" si="4"/>
        <v>30.905412854990487</v>
      </c>
      <c r="X34">
        <f t="shared" si="5"/>
        <v>370.67758064516102</v>
      </c>
      <c r="Y34">
        <f t="shared" si="6"/>
        <v>274.10328371034944</v>
      </c>
      <c r="Z34">
        <f t="shared" si="7"/>
        <v>24.875789170140123</v>
      </c>
      <c r="AA34">
        <f t="shared" si="8"/>
        <v>33.640229410642704</v>
      </c>
      <c r="AB34">
        <f t="shared" si="9"/>
        <v>0.63806728966468451</v>
      </c>
      <c r="AC34">
        <f t="shared" si="10"/>
        <v>2.1136733616032215</v>
      </c>
      <c r="AD34">
        <f t="shared" si="11"/>
        <v>0.5473566277152816</v>
      </c>
      <c r="AE34">
        <f t="shared" si="12"/>
        <v>0.34916794513002369</v>
      </c>
      <c r="AF34">
        <f t="shared" si="13"/>
        <v>136.1889733910383</v>
      </c>
      <c r="AG34">
        <f t="shared" si="14"/>
        <v>25.017178704268503</v>
      </c>
      <c r="AH34">
        <f t="shared" si="15"/>
        <v>25.8917580645161</v>
      </c>
      <c r="AI34">
        <f t="shared" si="16"/>
        <v>3.3527065623476102</v>
      </c>
      <c r="AJ34">
        <f t="shared" si="17"/>
        <v>54.404566520044163</v>
      </c>
      <c r="AK34">
        <f t="shared" si="18"/>
        <v>1.9471281851638291</v>
      </c>
      <c r="AL34">
        <f t="shared" si="19"/>
        <v>3.5789793205069516</v>
      </c>
      <c r="AM34">
        <f t="shared" si="20"/>
        <v>1.4055783771837811</v>
      </c>
      <c r="AN34">
        <f t="shared" si="21"/>
        <v>-385.09798480741796</v>
      </c>
      <c r="AO34">
        <f t="shared" si="22"/>
        <v>126.18900360777609</v>
      </c>
      <c r="AP34">
        <f t="shared" si="23"/>
        <v>12.812960437379907</v>
      </c>
      <c r="AQ34">
        <f t="shared" si="24"/>
        <v>-109.90704737122367</v>
      </c>
      <c r="AR34">
        <v>-3.7609013784509399E-2</v>
      </c>
      <c r="AS34">
        <v>4.2219412703674998E-2</v>
      </c>
      <c r="AT34">
        <v>3.2142813816235098</v>
      </c>
      <c r="AU34">
        <v>0</v>
      </c>
      <c r="AV34">
        <v>0</v>
      </c>
      <c r="AW34">
        <f t="shared" si="25"/>
        <v>1</v>
      </c>
      <c r="AX34">
        <f t="shared" si="26"/>
        <v>0</v>
      </c>
      <c r="AY34">
        <f t="shared" si="27"/>
        <v>47956.676546175804</v>
      </c>
      <c r="AZ34">
        <v>0</v>
      </c>
      <c r="BA34">
        <v>0</v>
      </c>
      <c r="BB34">
        <v>0</v>
      </c>
      <c r="BC34">
        <f t="shared" si="28"/>
        <v>0</v>
      </c>
      <c r="BD34" t="e">
        <f t="shared" si="29"/>
        <v>#DIV/0!</v>
      </c>
      <c r="BE34">
        <v>-1</v>
      </c>
      <c r="BF34" t="s">
        <v>361</v>
      </c>
      <c r="BG34">
        <v>1170.7876923076899</v>
      </c>
      <c r="BH34">
        <v>1972.39</v>
      </c>
      <c r="BI34">
        <f t="shared" si="30"/>
        <v>0.40641166690781749</v>
      </c>
      <c r="BJ34">
        <v>0.5</v>
      </c>
      <c r="BK34">
        <f t="shared" si="31"/>
        <v>841.16848629025299</v>
      </c>
      <c r="BL34">
        <f t="shared" si="32"/>
        <v>30.905412854990487</v>
      </c>
      <c r="BM34">
        <f t="shared" si="33"/>
        <v>170.93034333177368</v>
      </c>
      <c r="BN34">
        <f t="shared" si="34"/>
        <v>1</v>
      </c>
      <c r="BO34">
        <f t="shared" si="35"/>
        <v>3.7929871809274165E-2</v>
      </c>
      <c r="BP34">
        <f t="shared" si="36"/>
        <v>-1</v>
      </c>
      <c r="BQ34" t="s">
        <v>304</v>
      </c>
      <c r="BR34">
        <v>0</v>
      </c>
      <c r="BS34">
        <f t="shared" si="37"/>
        <v>1972.39</v>
      </c>
      <c r="BT34">
        <f t="shared" si="38"/>
        <v>0.40641166690781749</v>
      </c>
      <c r="BU34" t="e">
        <f t="shared" si="39"/>
        <v>#DIV/0!</v>
      </c>
      <c r="BV34">
        <f t="shared" si="40"/>
        <v>0.40641166690781749</v>
      </c>
      <c r="BW34" t="e">
        <f t="shared" si="41"/>
        <v>#DIV/0!</v>
      </c>
      <c r="BX34" t="s">
        <v>304</v>
      </c>
      <c r="BY34" t="s">
        <v>304</v>
      </c>
      <c r="BZ34" t="s">
        <v>304</v>
      </c>
      <c r="CA34" t="s">
        <v>304</v>
      </c>
      <c r="CB34" t="s">
        <v>304</v>
      </c>
      <c r="CC34" t="s">
        <v>304</v>
      </c>
      <c r="CD34" t="s">
        <v>304</v>
      </c>
      <c r="CE34" t="s">
        <v>304</v>
      </c>
      <c r="CF34">
        <f t="shared" si="42"/>
        <v>999.96961290322599</v>
      </c>
      <c r="CG34">
        <f t="shared" si="43"/>
        <v>841.16848629025299</v>
      </c>
      <c r="CH34">
        <f t="shared" si="44"/>
        <v>0.84119404773518724</v>
      </c>
      <c r="CI34">
        <f t="shared" si="45"/>
        <v>0.16190451212891141</v>
      </c>
      <c r="CJ34">
        <v>6</v>
      </c>
      <c r="CK34">
        <v>0.5</v>
      </c>
      <c r="CL34" t="s">
        <v>305</v>
      </c>
      <c r="CM34">
        <v>1626364190.5999999</v>
      </c>
      <c r="CN34">
        <v>370.67758064516102</v>
      </c>
      <c r="CO34">
        <v>399.94193548387102</v>
      </c>
      <c r="CP34">
        <v>21.455167741935501</v>
      </c>
      <c r="CQ34">
        <v>14.1309806451613</v>
      </c>
      <c r="CR34">
        <v>700.01154838709704</v>
      </c>
      <c r="CS34">
        <v>90.653390322580606</v>
      </c>
      <c r="CT34">
        <v>9.9952116129032306E-2</v>
      </c>
      <c r="CU34">
        <v>26.999141935483902</v>
      </c>
      <c r="CV34">
        <v>25.8917580645161</v>
      </c>
      <c r="CW34">
        <v>999.9</v>
      </c>
      <c r="CX34">
        <v>10004.696451612899</v>
      </c>
      <c r="CY34">
        <v>0</v>
      </c>
      <c r="CZ34">
        <v>0.220231516129032</v>
      </c>
      <c r="DA34">
        <v>999.96961290322599</v>
      </c>
      <c r="DB34">
        <v>0.95999648387096803</v>
      </c>
      <c r="DC34">
        <v>4.0003341935483903E-2</v>
      </c>
      <c r="DD34">
        <v>0</v>
      </c>
      <c r="DE34">
        <v>1172.2664516129</v>
      </c>
      <c r="DF34">
        <v>4.9997400000000001</v>
      </c>
      <c r="DG34">
        <v>15397.9967741935</v>
      </c>
      <c r="DH34">
        <v>9011.3358064516106</v>
      </c>
      <c r="DI34">
        <v>44.042000000000002</v>
      </c>
      <c r="DJ34">
        <v>46.134999999999998</v>
      </c>
      <c r="DK34">
        <v>45.561999999999998</v>
      </c>
      <c r="DL34">
        <v>46.014000000000003</v>
      </c>
      <c r="DM34">
        <v>46.186999999999998</v>
      </c>
      <c r="DN34">
        <v>955.16806451612899</v>
      </c>
      <c r="DO34">
        <v>39.800322580645201</v>
      </c>
      <c r="DP34">
        <v>0</v>
      </c>
      <c r="DQ34">
        <v>101.299999952316</v>
      </c>
      <c r="DR34">
        <v>1170.7876923076899</v>
      </c>
      <c r="DS34">
        <v>-201.299829088438</v>
      </c>
      <c r="DT34">
        <v>-2255.9418805800001</v>
      </c>
      <c r="DU34">
        <v>15380.942307692299</v>
      </c>
      <c r="DV34">
        <v>15</v>
      </c>
      <c r="DW34">
        <v>1626363718.5</v>
      </c>
      <c r="DX34" t="s">
        <v>340</v>
      </c>
      <c r="DY34">
        <v>7</v>
      </c>
      <c r="DZ34">
        <v>-0.27500000000000002</v>
      </c>
      <c r="EA34">
        <v>-0.16600000000000001</v>
      </c>
      <c r="EB34">
        <v>400</v>
      </c>
      <c r="EC34">
        <v>12</v>
      </c>
      <c r="ED34">
        <v>0.1</v>
      </c>
      <c r="EE34">
        <v>0.01</v>
      </c>
      <c r="EF34">
        <v>-29.2092833333333</v>
      </c>
      <c r="EG34">
        <v>-0.72776853432716504</v>
      </c>
      <c r="EH34">
        <v>0.111659672666545</v>
      </c>
      <c r="EI34">
        <v>0</v>
      </c>
      <c r="EJ34">
        <v>1197.4860000000001</v>
      </c>
      <c r="EK34">
        <v>-235.34027548210801</v>
      </c>
      <c r="EL34">
        <v>30.602249982640199</v>
      </c>
      <c r="EM34">
        <v>0</v>
      </c>
      <c r="EN34">
        <v>7.3579088888888897</v>
      </c>
      <c r="EO34">
        <v>-0.32397039323916499</v>
      </c>
      <c r="EP34">
        <v>7.5285613196154497E-2</v>
      </c>
      <c r="EQ34">
        <v>0</v>
      </c>
      <c r="ER34">
        <v>0</v>
      </c>
      <c r="ES34">
        <v>3</v>
      </c>
      <c r="ET34" t="s">
        <v>307</v>
      </c>
      <c r="EU34">
        <v>1.88408</v>
      </c>
      <c r="EV34">
        <v>1.8810199999999999</v>
      </c>
      <c r="EW34">
        <v>1.8829499999999999</v>
      </c>
      <c r="EX34">
        <v>1.8812599999999999</v>
      </c>
      <c r="EY34">
        <v>1.88263</v>
      </c>
      <c r="EZ34">
        <v>1.8819999999999999</v>
      </c>
      <c r="FA34">
        <v>1.8838999999999999</v>
      </c>
      <c r="FB34">
        <v>1.8811</v>
      </c>
      <c r="FC34" t="s">
        <v>308</v>
      </c>
      <c r="FD34" t="s">
        <v>19</v>
      </c>
      <c r="FE34" t="s">
        <v>19</v>
      </c>
      <c r="FF34" t="s">
        <v>19</v>
      </c>
      <c r="FG34" t="s">
        <v>309</v>
      </c>
      <c r="FH34" t="s">
        <v>310</v>
      </c>
      <c r="FI34" t="s">
        <v>311</v>
      </c>
      <c r="FJ34" t="s">
        <v>311</v>
      </c>
      <c r="FK34" t="s">
        <v>311</v>
      </c>
      <c r="FL34" t="s">
        <v>311</v>
      </c>
      <c r="FM34">
        <v>0</v>
      </c>
      <c r="FN34">
        <v>100</v>
      </c>
      <c r="FO34">
        <v>100</v>
      </c>
      <c r="FP34">
        <v>-0.27500000000000002</v>
      </c>
      <c r="FQ34">
        <v>-0.16600000000000001</v>
      </c>
      <c r="FR34">
        <v>2</v>
      </c>
      <c r="FS34">
        <v>766.55399999999997</v>
      </c>
      <c r="FT34">
        <v>496.30900000000003</v>
      </c>
      <c r="FU34">
        <v>24</v>
      </c>
      <c r="FV34">
        <v>32.712899999999998</v>
      </c>
      <c r="FW34">
        <v>30.000399999999999</v>
      </c>
      <c r="FX34">
        <v>32.625599999999999</v>
      </c>
      <c r="FY34">
        <v>32.605699999999999</v>
      </c>
      <c r="FZ34">
        <v>25.3262</v>
      </c>
      <c r="GA34">
        <v>58.798099999999998</v>
      </c>
      <c r="GB34">
        <v>0</v>
      </c>
      <c r="GC34">
        <v>24</v>
      </c>
      <c r="GD34">
        <v>400</v>
      </c>
      <c r="GE34">
        <v>14.347099999999999</v>
      </c>
      <c r="GF34">
        <v>100.44199999999999</v>
      </c>
      <c r="GG34">
        <v>99.804100000000005</v>
      </c>
    </row>
    <row r="35" spans="1:189" x14ac:dyDescent="0.2">
      <c r="A35">
        <v>18</v>
      </c>
      <c r="B35">
        <v>1626364281.5999999</v>
      </c>
      <c r="C35">
        <v>1262.5999999046301</v>
      </c>
      <c r="D35" t="s">
        <v>362</v>
      </c>
      <c r="E35" t="s">
        <v>363</v>
      </c>
      <c r="F35">
        <f t="shared" si="0"/>
        <v>5914</v>
      </c>
      <c r="G35">
        <f t="shared" si="1"/>
        <v>36.319572885050256</v>
      </c>
      <c r="H35">
        <f t="shared" si="2"/>
        <v>0</v>
      </c>
      <c r="I35" t="s">
        <v>299</v>
      </c>
      <c r="J35" t="s">
        <v>300</v>
      </c>
      <c r="K35" t="s">
        <v>301</v>
      </c>
      <c r="L35" t="s">
        <v>302</v>
      </c>
      <c r="M35" t="s">
        <v>19</v>
      </c>
      <c r="O35" t="s">
        <v>303</v>
      </c>
      <c r="U35">
        <v>1626364273.5999999</v>
      </c>
      <c r="V35">
        <f t="shared" si="3"/>
        <v>1.1045416638478755E-2</v>
      </c>
      <c r="W35">
        <f t="shared" si="4"/>
        <v>32.623340643682255</v>
      </c>
      <c r="X35">
        <f t="shared" si="5"/>
        <v>368.51829032258098</v>
      </c>
      <c r="Y35">
        <f t="shared" si="6"/>
        <v>285.60119558432268</v>
      </c>
      <c r="Z35">
        <f t="shared" si="7"/>
        <v>25.920046778708912</v>
      </c>
      <c r="AA35">
        <f t="shared" si="8"/>
        <v>33.445277791741368</v>
      </c>
      <c r="AB35">
        <f t="shared" si="9"/>
        <v>0.82785947930027703</v>
      </c>
      <c r="AC35">
        <f t="shared" si="10"/>
        <v>2.112784726099366</v>
      </c>
      <c r="AD35">
        <f t="shared" si="11"/>
        <v>0.68167075178422931</v>
      </c>
      <c r="AE35">
        <f t="shared" si="12"/>
        <v>0.43701304157678766</v>
      </c>
      <c r="AF35">
        <f t="shared" si="13"/>
        <v>136.18932941062545</v>
      </c>
      <c r="AG35">
        <f t="shared" si="14"/>
        <v>24.279172610978886</v>
      </c>
      <c r="AH35">
        <f t="shared" si="15"/>
        <v>26.221867741935501</v>
      </c>
      <c r="AI35">
        <f t="shared" si="16"/>
        <v>3.4188126810071133</v>
      </c>
      <c r="AJ35">
        <f t="shared" si="17"/>
        <v>55.415947499968453</v>
      </c>
      <c r="AK35">
        <f t="shared" si="18"/>
        <v>1.9920887771575484</v>
      </c>
      <c r="AL35">
        <f t="shared" si="19"/>
        <v>3.5947933167770567</v>
      </c>
      <c r="AM35">
        <f t="shared" si="20"/>
        <v>1.4267239038495649</v>
      </c>
      <c r="AN35">
        <f t="shared" si="21"/>
        <v>-487.10287375691308</v>
      </c>
      <c r="AO35">
        <f t="shared" si="22"/>
        <v>97.08774410629691</v>
      </c>
      <c r="AP35">
        <f t="shared" si="23"/>
        <v>9.8822448085375729</v>
      </c>
      <c r="AQ35">
        <f t="shared" si="24"/>
        <v>-243.94355543145321</v>
      </c>
      <c r="AR35">
        <v>-3.7586305999906602E-2</v>
      </c>
      <c r="AS35">
        <v>4.21939212261472E-2</v>
      </c>
      <c r="AT35">
        <v>3.2127282147391201</v>
      </c>
      <c r="AU35">
        <v>0</v>
      </c>
      <c r="AV35">
        <v>0</v>
      </c>
      <c r="AW35">
        <f t="shared" si="25"/>
        <v>1</v>
      </c>
      <c r="AX35">
        <f t="shared" si="26"/>
        <v>0</v>
      </c>
      <c r="AY35">
        <f t="shared" si="27"/>
        <v>47916.968185698963</v>
      </c>
      <c r="AZ35">
        <v>0</v>
      </c>
      <c r="BA35">
        <v>0</v>
      </c>
      <c r="BB35">
        <v>0</v>
      </c>
      <c r="BC35">
        <f t="shared" si="28"/>
        <v>0</v>
      </c>
      <c r="BD35" t="e">
        <f t="shared" si="29"/>
        <v>#DIV/0!</v>
      </c>
      <c r="BE35">
        <v>-1</v>
      </c>
      <c r="BF35" t="s">
        <v>364</v>
      </c>
      <c r="BG35">
        <v>1132.6796153846201</v>
      </c>
      <c r="BH35">
        <v>1972.35</v>
      </c>
      <c r="BI35">
        <f t="shared" si="30"/>
        <v>0.4257207821205059</v>
      </c>
      <c r="BJ35">
        <v>0.5</v>
      </c>
      <c r="BK35">
        <f t="shared" si="31"/>
        <v>841.17497772029128</v>
      </c>
      <c r="BL35">
        <f t="shared" si="32"/>
        <v>32.623340643682255</v>
      </c>
      <c r="BM35">
        <f t="shared" si="33"/>
        <v>179.05283470764076</v>
      </c>
      <c r="BN35">
        <f t="shared" si="34"/>
        <v>1</v>
      </c>
      <c r="BO35">
        <f t="shared" si="35"/>
        <v>3.997187450202868E-2</v>
      </c>
      <c r="BP35">
        <f t="shared" si="36"/>
        <v>-1</v>
      </c>
      <c r="BQ35" t="s">
        <v>304</v>
      </c>
      <c r="BR35">
        <v>0</v>
      </c>
      <c r="BS35">
        <f t="shared" si="37"/>
        <v>1972.35</v>
      </c>
      <c r="BT35">
        <f t="shared" si="38"/>
        <v>0.4257207821205059</v>
      </c>
      <c r="BU35" t="e">
        <f t="shared" si="39"/>
        <v>#DIV/0!</v>
      </c>
      <c r="BV35">
        <f t="shared" si="40"/>
        <v>0.4257207821205059</v>
      </c>
      <c r="BW35" t="e">
        <f t="shared" si="41"/>
        <v>#DIV/0!</v>
      </c>
      <c r="BX35" t="s">
        <v>304</v>
      </c>
      <c r="BY35" t="s">
        <v>304</v>
      </c>
      <c r="BZ35" t="s">
        <v>304</v>
      </c>
      <c r="CA35" t="s">
        <v>304</v>
      </c>
      <c r="CB35" t="s">
        <v>304</v>
      </c>
      <c r="CC35" t="s">
        <v>304</v>
      </c>
      <c r="CD35" t="s">
        <v>304</v>
      </c>
      <c r="CE35" t="s">
        <v>304</v>
      </c>
      <c r="CF35">
        <f t="shared" si="42"/>
        <v>999.97783870967703</v>
      </c>
      <c r="CG35">
        <f t="shared" si="43"/>
        <v>841.17497772029128</v>
      </c>
      <c r="CH35">
        <f t="shared" si="44"/>
        <v>0.84119361965631434</v>
      </c>
      <c r="CI35">
        <f t="shared" si="45"/>
        <v>0.16190368593668666</v>
      </c>
      <c r="CJ35">
        <v>6</v>
      </c>
      <c r="CK35">
        <v>0.5</v>
      </c>
      <c r="CL35" t="s">
        <v>305</v>
      </c>
      <c r="CM35">
        <v>1626364273.5999999</v>
      </c>
      <c r="CN35">
        <v>368.51829032258098</v>
      </c>
      <c r="CO35">
        <v>399.96967741935498</v>
      </c>
      <c r="CP35">
        <v>21.949919354838698</v>
      </c>
      <c r="CQ35">
        <v>12.6903548387097</v>
      </c>
      <c r="CR35">
        <v>700.009419354839</v>
      </c>
      <c r="CS35">
        <v>90.655987096774197</v>
      </c>
      <c r="CT35">
        <v>0.100099290322581</v>
      </c>
      <c r="CU35">
        <v>27.074229032258099</v>
      </c>
      <c r="CV35">
        <v>26.221867741935501</v>
      </c>
      <c r="CW35">
        <v>999.9</v>
      </c>
      <c r="CX35">
        <v>9998.3693548387091</v>
      </c>
      <c r="CY35">
        <v>0</v>
      </c>
      <c r="CZ35">
        <v>0.21912699999999999</v>
      </c>
      <c r="DA35">
        <v>999.97783870967703</v>
      </c>
      <c r="DB35">
        <v>0.96001248387096805</v>
      </c>
      <c r="DC35">
        <v>3.9987590322580702E-2</v>
      </c>
      <c r="DD35">
        <v>0</v>
      </c>
      <c r="DE35">
        <v>1134.25225806452</v>
      </c>
      <c r="DF35">
        <v>4.9997400000000001</v>
      </c>
      <c r="DG35">
        <v>14464.251612903199</v>
      </c>
      <c r="DH35">
        <v>9011.4693548387095</v>
      </c>
      <c r="DI35">
        <v>44.295999999999999</v>
      </c>
      <c r="DJ35">
        <v>46.375</v>
      </c>
      <c r="DK35">
        <v>45.594516129032201</v>
      </c>
      <c r="DL35">
        <v>46.584419354838701</v>
      </c>
      <c r="DM35">
        <v>46.424999999999997</v>
      </c>
      <c r="DN35">
        <v>955.19193548387102</v>
      </c>
      <c r="DO35">
        <v>39.7864516129032</v>
      </c>
      <c r="DP35">
        <v>0</v>
      </c>
      <c r="DQ35">
        <v>82.5</v>
      </c>
      <c r="DR35">
        <v>1132.6796153846201</v>
      </c>
      <c r="DS35">
        <v>-145.51623940067299</v>
      </c>
      <c r="DT35">
        <v>-1560.06153965211</v>
      </c>
      <c r="DU35">
        <v>14446.984615384599</v>
      </c>
      <c r="DV35">
        <v>15</v>
      </c>
      <c r="DW35">
        <v>1626363718.5</v>
      </c>
      <c r="DX35" t="s">
        <v>340</v>
      </c>
      <c r="DY35">
        <v>7</v>
      </c>
      <c r="DZ35">
        <v>-0.27500000000000002</v>
      </c>
      <c r="EA35">
        <v>-0.16600000000000001</v>
      </c>
      <c r="EB35">
        <v>400</v>
      </c>
      <c r="EC35">
        <v>12</v>
      </c>
      <c r="ED35">
        <v>0.1</v>
      </c>
      <c r="EE35">
        <v>0.01</v>
      </c>
      <c r="EF35">
        <v>-31.313437037037001</v>
      </c>
      <c r="EG35">
        <v>-1.2652596912521501</v>
      </c>
      <c r="EH35">
        <v>0.16599378535477199</v>
      </c>
      <c r="EI35">
        <v>0</v>
      </c>
      <c r="EJ35">
        <v>1151.20133333333</v>
      </c>
      <c r="EK35">
        <v>-162.12656369809901</v>
      </c>
      <c r="EL35">
        <v>21.1121859071432</v>
      </c>
      <c r="EM35">
        <v>0</v>
      </c>
      <c r="EN35">
        <v>9.2749829629629605</v>
      </c>
      <c r="EO35">
        <v>-0.12976064036592799</v>
      </c>
      <c r="EP35">
        <v>1.9301766339209599E-2</v>
      </c>
      <c r="EQ35">
        <v>0</v>
      </c>
      <c r="ER35">
        <v>0</v>
      </c>
      <c r="ES35">
        <v>3</v>
      </c>
      <c r="ET35" t="s">
        <v>307</v>
      </c>
      <c r="EU35">
        <v>1.8840300000000001</v>
      </c>
      <c r="EV35">
        <v>1.8810199999999999</v>
      </c>
      <c r="EW35">
        <v>1.88293</v>
      </c>
      <c r="EX35">
        <v>1.8812599999999999</v>
      </c>
      <c r="EY35">
        <v>1.88263</v>
      </c>
      <c r="EZ35">
        <v>1.88202</v>
      </c>
      <c r="FA35">
        <v>1.88391</v>
      </c>
      <c r="FB35">
        <v>1.8811</v>
      </c>
      <c r="FC35" t="s">
        <v>308</v>
      </c>
      <c r="FD35" t="s">
        <v>19</v>
      </c>
      <c r="FE35" t="s">
        <v>19</v>
      </c>
      <c r="FF35" t="s">
        <v>19</v>
      </c>
      <c r="FG35" t="s">
        <v>309</v>
      </c>
      <c r="FH35" t="s">
        <v>310</v>
      </c>
      <c r="FI35" t="s">
        <v>311</v>
      </c>
      <c r="FJ35" t="s">
        <v>311</v>
      </c>
      <c r="FK35" t="s">
        <v>311</v>
      </c>
      <c r="FL35" t="s">
        <v>311</v>
      </c>
      <c r="FM35">
        <v>0</v>
      </c>
      <c r="FN35">
        <v>100</v>
      </c>
      <c r="FO35">
        <v>100</v>
      </c>
      <c r="FP35">
        <v>-0.27500000000000002</v>
      </c>
      <c r="FQ35">
        <v>-0.16600000000000001</v>
      </c>
      <c r="FR35">
        <v>2</v>
      </c>
      <c r="FS35">
        <v>767.50400000000002</v>
      </c>
      <c r="FT35">
        <v>492.96699999999998</v>
      </c>
      <c r="FU35">
        <v>24.005400000000002</v>
      </c>
      <c r="FV35">
        <v>32.859000000000002</v>
      </c>
      <c r="FW35">
        <v>30.001200000000001</v>
      </c>
      <c r="FX35">
        <v>32.717399999999998</v>
      </c>
      <c r="FY35">
        <v>32.698300000000003</v>
      </c>
      <c r="FZ35">
        <v>25.3018</v>
      </c>
      <c r="GA35">
        <v>63.4572</v>
      </c>
      <c r="GB35">
        <v>0</v>
      </c>
      <c r="GC35">
        <v>24</v>
      </c>
      <c r="GD35">
        <v>400</v>
      </c>
      <c r="GE35">
        <v>12.614100000000001</v>
      </c>
      <c r="GF35">
        <v>100.42100000000001</v>
      </c>
      <c r="GG35">
        <v>99.777600000000007</v>
      </c>
    </row>
    <row r="36" spans="1:189" x14ac:dyDescent="0.2">
      <c r="A36">
        <v>19</v>
      </c>
      <c r="B36">
        <v>1626364360.0999999</v>
      </c>
      <c r="C36">
        <v>1341.0999999046301</v>
      </c>
      <c r="D36" t="s">
        <v>365</v>
      </c>
      <c r="E36" t="s">
        <v>366</v>
      </c>
      <c r="F36">
        <f t="shared" si="0"/>
        <v>5914</v>
      </c>
      <c r="G36">
        <f t="shared" si="1"/>
        <v>36.314239465204267</v>
      </c>
      <c r="H36">
        <f t="shared" si="2"/>
        <v>0</v>
      </c>
      <c r="I36" t="s">
        <v>299</v>
      </c>
      <c r="J36" t="s">
        <v>300</v>
      </c>
      <c r="K36" t="s">
        <v>301</v>
      </c>
      <c r="L36" t="s">
        <v>302</v>
      </c>
      <c r="M36" t="s">
        <v>19</v>
      </c>
      <c r="O36" t="s">
        <v>303</v>
      </c>
      <c r="U36">
        <v>1626364352.0999999</v>
      </c>
      <c r="V36">
        <f t="shared" si="3"/>
        <v>1.037545290231413E-2</v>
      </c>
      <c r="W36">
        <f t="shared" si="4"/>
        <v>32.865493759894065</v>
      </c>
      <c r="X36">
        <f t="shared" si="5"/>
        <v>368.554709677419</v>
      </c>
      <c r="Y36">
        <f t="shared" si="6"/>
        <v>282.00733713440474</v>
      </c>
      <c r="Z36">
        <f t="shared" si="7"/>
        <v>25.59508604820757</v>
      </c>
      <c r="AA36">
        <f t="shared" si="8"/>
        <v>33.450156309833311</v>
      </c>
      <c r="AB36">
        <f t="shared" si="9"/>
        <v>0.78727212647663258</v>
      </c>
      <c r="AC36">
        <f t="shared" si="10"/>
        <v>2.11252554160858</v>
      </c>
      <c r="AD36">
        <f t="shared" si="11"/>
        <v>0.65382823664669165</v>
      </c>
      <c r="AE36">
        <f t="shared" si="12"/>
        <v>0.41873520400919212</v>
      </c>
      <c r="AF36">
        <f t="shared" si="13"/>
        <v>136.19406472392302</v>
      </c>
      <c r="AG36">
        <f t="shared" si="14"/>
        <v>24.572281586317665</v>
      </c>
      <c r="AH36">
        <f t="shared" si="15"/>
        <v>26.046261290322601</v>
      </c>
      <c r="AI36">
        <f t="shared" si="16"/>
        <v>3.3835062941512697</v>
      </c>
      <c r="AJ36">
        <f t="shared" si="17"/>
        <v>55.055134381565153</v>
      </c>
      <c r="AK36">
        <f t="shared" si="18"/>
        <v>1.9858532569353455</v>
      </c>
      <c r="AL36">
        <f t="shared" si="19"/>
        <v>3.6070264458391645</v>
      </c>
      <c r="AM36">
        <f t="shared" si="20"/>
        <v>1.3976530372159242</v>
      </c>
      <c r="AN36">
        <f t="shared" si="21"/>
        <v>-457.55747299205314</v>
      </c>
      <c r="AO36">
        <f t="shared" si="22"/>
        <v>123.66852553253906</v>
      </c>
      <c r="AP36">
        <f t="shared" si="23"/>
        <v>12.581958812049399</v>
      </c>
      <c r="AQ36">
        <f t="shared" si="24"/>
        <v>-185.11292392354167</v>
      </c>
      <c r="AR36">
        <v>-3.7579684294032203E-2</v>
      </c>
      <c r="AS36">
        <v>4.2186487781209897E-2</v>
      </c>
      <c r="AT36">
        <v>3.2122752495064799</v>
      </c>
      <c r="AU36">
        <v>10</v>
      </c>
      <c r="AV36">
        <v>1</v>
      </c>
      <c r="AW36">
        <f t="shared" si="25"/>
        <v>1</v>
      </c>
      <c r="AX36">
        <f t="shared" si="26"/>
        <v>0</v>
      </c>
      <c r="AY36">
        <f t="shared" si="27"/>
        <v>47899.720447578577</v>
      </c>
      <c r="AZ36">
        <v>0</v>
      </c>
      <c r="BA36">
        <v>0</v>
      </c>
      <c r="BB36">
        <v>0</v>
      </c>
      <c r="BC36">
        <f t="shared" si="28"/>
        <v>0</v>
      </c>
      <c r="BD36" t="e">
        <f t="shared" si="29"/>
        <v>#DIV/0!</v>
      </c>
      <c r="BE36">
        <v>-1</v>
      </c>
      <c r="BF36" t="s">
        <v>367</v>
      </c>
      <c r="BG36">
        <v>1099.72038461538</v>
      </c>
      <c r="BH36">
        <v>1997.66</v>
      </c>
      <c r="BI36">
        <f t="shared" si="30"/>
        <v>0.44949571768199792</v>
      </c>
      <c r="BJ36">
        <v>0.5</v>
      </c>
      <c r="BK36">
        <f t="shared" si="31"/>
        <v>841.19852934274468</v>
      </c>
      <c r="BL36">
        <f t="shared" si="32"/>
        <v>32.865493759894065</v>
      </c>
      <c r="BM36">
        <f t="shared" si="33"/>
        <v>189.05756832997909</v>
      </c>
      <c r="BN36">
        <f t="shared" si="34"/>
        <v>1</v>
      </c>
      <c r="BO36">
        <f t="shared" si="35"/>
        <v>4.0258622166582075E-2</v>
      </c>
      <c r="BP36">
        <f t="shared" si="36"/>
        <v>-1</v>
      </c>
      <c r="BQ36" t="s">
        <v>304</v>
      </c>
      <c r="BR36">
        <v>0</v>
      </c>
      <c r="BS36">
        <f t="shared" si="37"/>
        <v>1997.66</v>
      </c>
      <c r="BT36">
        <f t="shared" si="38"/>
        <v>0.44949571768199797</v>
      </c>
      <c r="BU36" t="e">
        <f t="shared" si="39"/>
        <v>#DIV/0!</v>
      </c>
      <c r="BV36">
        <f t="shared" si="40"/>
        <v>0.44949571768199797</v>
      </c>
      <c r="BW36" t="e">
        <f t="shared" si="41"/>
        <v>#DIV/0!</v>
      </c>
      <c r="BX36" t="s">
        <v>304</v>
      </c>
      <c r="BY36" t="s">
        <v>304</v>
      </c>
      <c r="BZ36" t="s">
        <v>304</v>
      </c>
      <c r="CA36" t="s">
        <v>304</v>
      </c>
      <c r="CB36" t="s">
        <v>304</v>
      </c>
      <c r="CC36" t="s">
        <v>304</v>
      </c>
      <c r="CD36" t="s">
        <v>304</v>
      </c>
      <c r="CE36" t="s">
        <v>304</v>
      </c>
      <c r="CF36">
        <f t="shared" si="42"/>
        <v>1000.00516129032</v>
      </c>
      <c r="CG36">
        <f t="shared" si="43"/>
        <v>841.19852934274468</v>
      </c>
      <c r="CH36">
        <f t="shared" si="44"/>
        <v>0.8411941876953265</v>
      </c>
      <c r="CI36">
        <f t="shared" si="45"/>
        <v>0.16190478225198016</v>
      </c>
      <c r="CJ36">
        <v>6</v>
      </c>
      <c r="CK36">
        <v>0.5</v>
      </c>
      <c r="CL36" t="s">
        <v>305</v>
      </c>
      <c r="CM36">
        <v>1626364352.0999999</v>
      </c>
      <c r="CN36">
        <v>368.554709677419</v>
      </c>
      <c r="CO36">
        <v>400.00193548387102</v>
      </c>
      <c r="CP36">
        <v>21.880183870967699</v>
      </c>
      <c r="CQ36">
        <v>13.181758064516099</v>
      </c>
      <c r="CR36">
        <v>700.01880645161305</v>
      </c>
      <c r="CS36">
        <v>90.660151612903206</v>
      </c>
      <c r="CT36">
        <v>0.10020344838709699</v>
      </c>
      <c r="CU36">
        <v>27.132116129032301</v>
      </c>
      <c r="CV36">
        <v>26.046261290322601</v>
      </c>
      <c r="CW36">
        <v>999.9</v>
      </c>
      <c r="CX36">
        <v>9996.1487096774199</v>
      </c>
      <c r="CY36">
        <v>0</v>
      </c>
      <c r="CZ36">
        <v>0.22067332258064501</v>
      </c>
      <c r="DA36">
        <v>1000.00516129032</v>
      </c>
      <c r="DB36">
        <v>0.95999154838709699</v>
      </c>
      <c r="DC36">
        <v>4.0008229032258098E-2</v>
      </c>
      <c r="DD36">
        <v>0</v>
      </c>
      <c r="DE36">
        <v>1100.25322580645</v>
      </c>
      <c r="DF36">
        <v>4.9997400000000001</v>
      </c>
      <c r="DG36">
        <v>14369.3612903226</v>
      </c>
      <c r="DH36">
        <v>9011.6309677419395</v>
      </c>
      <c r="DI36">
        <v>44.375</v>
      </c>
      <c r="DJ36">
        <v>46.375</v>
      </c>
      <c r="DK36">
        <v>45.75</v>
      </c>
      <c r="DL36">
        <v>46.804000000000002</v>
      </c>
      <c r="DM36">
        <v>46.606709677419303</v>
      </c>
      <c r="DN36">
        <v>955.19870967741997</v>
      </c>
      <c r="DO36">
        <v>39.806451612903203</v>
      </c>
      <c r="DP36">
        <v>0</v>
      </c>
      <c r="DQ36">
        <v>77.899999856948895</v>
      </c>
      <c r="DR36">
        <v>1099.72038461538</v>
      </c>
      <c r="DS36">
        <v>-56.001025644229202</v>
      </c>
      <c r="DT36">
        <v>-946.80683656339204</v>
      </c>
      <c r="DU36">
        <v>14357.711538461501</v>
      </c>
      <c r="DV36">
        <v>15</v>
      </c>
      <c r="DW36">
        <v>1626364397.5999999</v>
      </c>
      <c r="DX36" t="s">
        <v>368</v>
      </c>
      <c r="DY36">
        <v>8</v>
      </c>
      <c r="DZ36">
        <v>-0.29599999999999999</v>
      </c>
      <c r="EA36">
        <v>-0.154</v>
      </c>
      <c r="EB36">
        <v>400</v>
      </c>
      <c r="EC36">
        <v>13</v>
      </c>
      <c r="ED36">
        <v>7.0000000000000007E-2</v>
      </c>
      <c r="EE36">
        <v>0.01</v>
      </c>
      <c r="EF36">
        <v>-31.503887037037</v>
      </c>
      <c r="EG36">
        <v>0.77431164086172499</v>
      </c>
      <c r="EH36">
        <v>0.109303546156252</v>
      </c>
      <c r="EI36">
        <v>0</v>
      </c>
      <c r="EJ36">
        <v>1105.06288888889</v>
      </c>
      <c r="EK36">
        <v>-50.623230795151699</v>
      </c>
      <c r="EL36">
        <v>6.6009179907788296</v>
      </c>
      <c r="EM36">
        <v>0</v>
      </c>
      <c r="EN36">
        <v>8.6832512962962998</v>
      </c>
      <c r="EO36">
        <v>-8.5977610860699496E-4</v>
      </c>
      <c r="EP36">
        <v>1.6531425186292501E-2</v>
      </c>
      <c r="EQ36">
        <v>1</v>
      </c>
      <c r="ER36">
        <v>1</v>
      </c>
      <c r="ES36">
        <v>3</v>
      </c>
      <c r="ET36" t="s">
        <v>321</v>
      </c>
      <c r="EU36">
        <v>1.8839999999999999</v>
      </c>
      <c r="EV36">
        <v>1.88097</v>
      </c>
      <c r="EW36">
        <v>1.88293</v>
      </c>
      <c r="EX36">
        <v>1.8812599999999999</v>
      </c>
      <c r="EY36">
        <v>1.88263</v>
      </c>
      <c r="EZ36">
        <v>1.8819399999999999</v>
      </c>
      <c r="FA36">
        <v>1.8838600000000001</v>
      </c>
      <c r="FB36">
        <v>1.8811</v>
      </c>
      <c r="FC36" t="s">
        <v>308</v>
      </c>
      <c r="FD36" t="s">
        <v>19</v>
      </c>
      <c r="FE36" t="s">
        <v>19</v>
      </c>
      <c r="FF36" t="s">
        <v>19</v>
      </c>
      <c r="FG36" t="s">
        <v>309</v>
      </c>
      <c r="FH36" t="s">
        <v>310</v>
      </c>
      <c r="FI36" t="s">
        <v>311</v>
      </c>
      <c r="FJ36" t="s">
        <v>311</v>
      </c>
      <c r="FK36" t="s">
        <v>311</v>
      </c>
      <c r="FL36" t="s">
        <v>311</v>
      </c>
      <c r="FM36">
        <v>0</v>
      </c>
      <c r="FN36">
        <v>100</v>
      </c>
      <c r="FO36">
        <v>100</v>
      </c>
      <c r="FP36">
        <v>-0.29599999999999999</v>
      </c>
      <c r="FQ36">
        <v>-0.154</v>
      </c>
      <c r="FR36">
        <v>2</v>
      </c>
      <c r="FS36">
        <v>735.26</v>
      </c>
      <c r="FT36">
        <v>492.24200000000002</v>
      </c>
      <c r="FU36">
        <v>23.998799999999999</v>
      </c>
      <c r="FV36">
        <v>33.051000000000002</v>
      </c>
      <c r="FW36">
        <v>30.000900000000001</v>
      </c>
      <c r="FX36">
        <v>32.863999999999997</v>
      </c>
      <c r="FY36">
        <v>32.835000000000001</v>
      </c>
      <c r="FZ36">
        <v>25.3278</v>
      </c>
      <c r="GA36">
        <v>61.256300000000003</v>
      </c>
      <c r="GB36">
        <v>0</v>
      </c>
      <c r="GC36">
        <v>24</v>
      </c>
      <c r="GD36">
        <v>400</v>
      </c>
      <c r="GE36">
        <v>13.1166</v>
      </c>
      <c r="GF36">
        <v>100.383</v>
      </c>
      <c r="GG36">
        <v>99.745699999999999</v>
      </c>
    </row>
    <row r="37" spans="1:189" x14ac:dyDescent="0.2">
      <c r="A37">
        <v>20</v>
      </c>
      <c r="B37">
        <v>1626364440.0999999</v>
      </c>
      <c r="C37">
        <v>1421.0999999046301</v>
      </c>
      <c r="D37" t="s">
        <v>369</v>
      </c>
      <c r="E37" t="s">
        <v>370</v>
      </c>
      <c r="F37">
        <f t="shared" si="0"/>
        <v>5914</v>
      </c>
      <c r="G37">
        <f t="shared" si="1"/>
        <v>36.303969464913756</v>
      </c>
      <c r="H37">
        <f t="shared" si="2"/>
        <v>0</v>
      </c>
      <c r="I37" t="s">
        <v>299</v>
      </c>
      <c r="J37" t="s">
        <v>300</v>
      </c>
      <c r="K37" t="s">
        <v>301</v>
      </c>
      <c r="L37" t="s">
        <v>302</v>
      </c>
      <c r="M37" t="s">
        <v>19</v>
      </c>
      <c r="O37" t="s">
        <v>303</v>
      </c>
      <c r="U37">
        <v>1626364432.10323</v>
      </c>
      <c r="V37">
        <f t="shared" si="3"/>
        <v>1.2156756254563684E-2</v>
      </c>
      <c r="W37">
        <f t="shared" si="4"/>
        <v>33.186837806983931</v>
      </c>
      <c r="X37">
        <f t="shared" si="5"/>
        <v>367.91796774193602</v>
      </c>
      <c r="Y37">
        <f t="shared" si="6"/>
        <v>300.26880180970988</v>
      </c>
      <c r="Z37">
        <f t="shared" si="7"/>
        <v>27.252672496139041</v>
      </c>
      <c r="AA37">
        <f t="shared" si="8"/>
        <v>33.392572987553692</v>
      </c>
      <c r="AB37">
        <f t="shared" si="9"/>
        <v>1.0944888962693176</v>
      </c>
      <c r="AC37">
        <f t="shared" si="10"/>
        <v>2.1128547026230176</v>
      </c>
      <c r="AD37">
        <f t="shared" si="11"/>
        <v>0.85346919389248777</v>
      </c>
      <c r="AE37">
        <f t="shared" si="12"/>
        <v>0.55061033109089252</v>
      </c>
      <c r="AF37">
        <f t="shared" si="13"/>
        <v>136.18955752809941</v>
      </c>
      <c r="AG37">
        <f t="shared" si="14"/>
        <v>24.032209913665461</v>
      </c>
      <c r="AH37">
        <f t="shared" si="15"/>
        <v>25.966799999999999</v>
      </c>
      <c r="AI37">
        <f t="shared" si="16"/>
        <v>3.3676352125375195</v>
      </c>
      <c r="AJ37">
        <f t="shared" si="17"/>
        <v>58.313102881226811</v>
      </c>
      <c r="AK37">
        <f t="shared" si="18"/>
        <v>2.1138821231176763</v>
      </c>
      <c r="AL37">
        <f t="shared" si="19"/>
        <v>3.6250551225567094</v>
      </c>
      <c r="AM37">
        <f t="shared" si="20"/>
        <v>1.2537530894198432</v>
      </c>
      <c r="AN37">
        <f t="shared" si="21"/>
        <v>-536.1129508262585</v>
      </c>
      <c r="AO37">
        <f t="shared" si="22"/>
        <v>142.42128810598703</v>
      </c>
      <c r="AP37">
        <f t="shared" si="23"/>
        <v>14.488013104247592</v>
      </c>
      <c r="AQ37">
        <f t="shared" si="24"/>
        <v>-243.01409208792447</v>
      </c>
      <c r="AR37">
        <v>-3.7588093882963199E-2</v>
      </c>
      <c r="AS37">
        <v>4.2195928281505403E-2</v>
      </c>
      <c r="AT37">
        <v>3.2128505127206601</v>
      </c>
      <c r="AU37">
        <v>12</v>
      </c>
      <c r="AV37">
        <v>2</v>
      </c>
      <c r="AW37">
        <f t="shared" si="25"/>
        <v>1</v>
      </c>
      <c r="AX37">
        <f t="shared" si="26"/>
        <v>0</v>
      </c>
      <c r="AY37">
        <f t="shared" si="27"/>
        <v>47896.437664080615</v>
      </c>
      <c r="AZ37">
        <v>0</v>
      </c>
      <c r="BA37">
        <v>0</v>
      </c>
      <c r="BB37">
        <v>0</v>
      </c>
      <c r="BC37">
        <f t="shared" si="28"/>
        <v>0</v>
      </c>
      <c r="BD37" t="e">
        <f t="shared" si="29"/>
        <v>#DIV/0!</v>
      </c>
      <c r="BE37">
        <v>-1</v>
      </c>
      <c r="BF37" t="s">
        <v>371</v>
      </c>
      <c r="BG37">
        <v>1161.9453846153799</v>
      </c>
      <c r="BH37">
        <v>2127.84</v>
      </c>
      <c r="BI37">
        <f t="shared" si="30"/>
        <v>0.45393197579922373</v>
      </c>
      <c r="BJ37">
        <v>0.5</v>
      </c>
      <c r="BK37">
        <f t="shared" si="31"/>
        <v>841.17345228932379</v>
      </c>
      <c r="BL37">
        <f t="shared" si="32"/>
        <v>33.186837806983931</v>
      </c>
      <c r="BM37">
        <f t="shared" si="33"/>
        <v>190.9177635937734</v>
      </c>
      <c r="BN37">
        <f t="shared" si="34"/>
        <v>1</v>
      </c>
      <c r="BO37">
        <f t="shared" si="35"/>
        <v>4.0641841125562864E-2</v>
      </c>
      <c r="BP37">
        <f t="shared" si="36"/>
        <v>-1</v>
      </c>
      <c r="BQ37" t="s">
        <v>304</v>
      </c>
      <c r="BR37">
        <v>0</v>
      </c>
      <c r="BS37">
        <f t="shared" si="37"/>
        <v>2127.84</v>
      </c>
      <c r="BT37">
        <f t="shared" si="38"/>
        <v>0.45393197579922373</v>
      </c>
      <c r="BU37" t="e">
        <f t="shared" si="39"/>
        <v>#DIV/0!</v>
      </c>
      <c r="BV37">
        <f t="shared" si="40"/>
        <v>0.45393197579922373</v>
      </c>
      <c r="BW37" t="e">
        <f t="shared" si="41"/>
        <v>#DIV/0!</v>
      </c>
      <c r="BX37" t="s">
        <v>304</v>
      </c>
      <c r="BY37" t="s">
        <v>304</v>
      </c>
      <c r="BZ37" t="s">
        <v>304</v>
      </c>
      <c r="CA37" t="s">
        <v>304</v>
      </c>
      <c r="CB37" t="s">
        <v>304</v>
      </c>
      <c r="CC37" t="s">
        <v>304</v>
      </c>
      <c r="CD37" t="s">
        <v>304</v>
      </c>
      <c r="CE37" t="s">
        <v>304</v>
      </c>
      <c r="CF37">
        <f t="shared" si="42"/>
        <v>999.97567741935495</v>
      </c>
      <c r="CG37">
        <f t="shared" si="43"/>
        <v>841.17345228932379</v>
      </c>
      <c r="CH37">
        <f t="shared" si="44"/>
        <v>0.84119391229609375</v>
      </c>
      <c r="CI37">
        <f t="shared" si="45"/>
        <v>0.16190425073146111</v>
      </c>
      <c r="CJ37">
        <v>6</v>
      </c>
      <c r="CK37">
        <v>0.5</v>
      </c>
      <c r="CL37" t="s">
        <v>305</v>
      </c>
      <c r="CM37">
        <v>1626364432.10323</v>
      </c>
      <c r="CN37">
        <v>367.91796774193602</v>
      </c>
      <c r="CO37">
        <v>400.19535483870999</v>
      </c>
      <c r="CP37">
        <v>23.290664516128999</v>
      </c>
      <c r="CQ37">
        <v>13.113974193548399</v>
      </c>
      <c r="CR37">
        <v>700.04787096774203</v>
      </c>
      <c r="CS37">
        <v>90.660167741935496</v>
      </c>
      <c r="CT37">
        <v>0.100751580645161</v>
      </c>
      <c r="CU37">
        <v>27.217116129032298</v>
      </c>
      <c r="CV37">
        <v>25.966799999999999</v>
      </c>
      <c r="CW37">
        <v>999.9</v>
      </c>
      <c r="CX37">
        <v>9998.3838709677402</v>
      </c>
      <c r="CY37">
        <v>0</v>
      </c>
      <c r="CZ37">
        <v>0.22266145161290299</v>
      </c>
      <c r="DA37">
        <v>999.97567741935495</v>
      </c>
      <c r="DB37">
        <v>0.96000296774193505</v>
      </c>
      <c r="DC37">
        <v>3.9996580645161303E-2</v>
      </c>
      <c r="DD37">
        <v>0</v>
      </c>
      <c r="DE37">
        <v>1162.7074193548401</v>
      </c>
      <c r="DF37">
        <v>4.9997400000000001</v>
      </c>
      <c r="DG37">
        <v>17544.045161290302</v>
      </c>
      <c r="DH37">
        <v>9011.4177419354801</v>
      </c>
      <c r="DI37">
        <v>44.463419354838699</v>
      </c>
      <c r="DJ37">
        <v>46.508000000000003</v>
      </c>
      <c r="DK37">
        <v>45.936999999999998</v>
      </c>
      <c r="DL37">
        <v>46.75</v>
      </c>
      <c r="DM37">
        <v>46.705290322580602</v>
      </c>
      <c r="DN37">
        <v>955.180322580645</v>
      </c>
      <c r="DO37">
        <v>39.796129032258101</v>
      </c>
      <c r="DP37">
        <v>0</v>
      </c>
      <c r="DQ37">
        <v>79.099999904632597</v>
      </c>
      <c r="DR37">
        <v>1161.9453846153799</v>
      </c>
      <c r="DS37">
        <v>-204.240000159343</v>
      </c>
      <c r="DT37">
        <v>-2493.4837609790402</v>
      </c>
      <c r="DU37">
        <v>17543.2153846154</v>
      </c>
      <c r="DV37">
        <v>15</v>
      </c>
      <c r="DW37">
        <v>1626364397.5999999</v>
      </c>
      <c r="DX37" t="s">
        <v>368</v>
      </c>
      <c r="DY37">
        <v>8</v>
      </c>
      <c r="DZ37">
        <v>-0.29599999999999999</v>
      </c>
      <c r="EA37">
        <v>-0.154</v>
      </c>
      <c r="EB37">
        <v>400</v>
      </c>
      <c r="EC37">
        <v>13</v>
      </c>
      <c r="ED37">
        <v>7.0000000000000007E-2</v>
      </c>
      <c r="EE37">
        <v>0.01</v>
      </c>
      <c r="EF37">
        <v>-27.713951851851899</v>
      </c>
      <c r="EG37">
        <v>-41.167880001686697</v>
      </c>
      <c r="EH37">
        <v>5.9019776253306802</v>
      </c>
      <c r="EI37">
        <v>0</v>
      </c>
      <c r="EJ37">
        <v>1144.8534</v>
      </c>
      <c r="EK37">
        <v>249.227407195783</v>
      </c>
      <c r="EL37">
        <v>131.14351173757001</v>
      </c>
      <c r="EM37">
        <v>0</v>
      </c>
      <c r="EN37">
        <v>10.104859074074099</v>
      </c>
      <c r="EO37">
        <v>1.71228710983536</v>
      </c>
      <c r="EP37">
        <v>0.52138779778469302</v>
      </c>
      <c r="EQ37">
        <v>0</v>
      </c>
      <c r="ER37">
        <v>0</v>
      </c>
      <c r="ES37">
        <v>3</v>
      </c>
      <c r="ET37" t="s">
        <v>307</v>
      </c>
      <c r="EU37">
        <v>1.88401</v>
      </c>
      <c r="EV37">
        <v>1.881</v>
      </c>
      <c r="EW37">
        <v>1.88293</v>
      </c>
      <c r="EX37">
        <v>1.8812599999999999</v>
      </c>
      <c r="EY37">
        <v>1.88263</v>
      </c>
      <c r="EZ37">
        <v>1.8819699999999999</v>
      </c>
      <c r="FA37">
        <v>1.8838600000000001</v>
      </c>
      <c r="FB37">
        <v>1.8811</v>
      </c>
      <c r="FC37" t="s">
        <v>308</v>
      </c>
      <c r="FD37" t="s">
        <v>19</v>
      </c>
      <c r="FE37" t="s">
        <v>19</v>
      </c>
      <c r="FF37" t="s">
        <v>19</v>
      </c>
      <c r="FG37" t="s">
        <v>309</v>
      </c>
      <c r="FH37" t="s">
        <v>310</v>
      </c>
      <c r="FI37" t="s">
        <v>311</v>
      </c>
      <c r="FJ37" t="s">
        <v>311</v>
      </c>
      <c r="FK37" t="s">
        <v>311</v>
      </c>
      <c r="FL37" t="s">
        <v>311</v>
      </c>
      <c r="FM37">
        <v>0</v>
      </c>
      <c r="FN37">
        <v>100</v>
      </c>
      <c r="FO37">
        <v>100</v>
      </c>
      <c r="FP37">
        <v>-0.29599999999999999</v>
      </c>
      <c r="FQ37">
        <v>-0.154</v>
      </c>
      <c r="FR37">
        <v>2</v>
      </c>
      <c r="FS37">
        <v>733.33900000000006</v>
      </c>
      <c r="FT37">
        <v>490.30399999999997</v>
      </c>
      <c r="FU37">
        <v>24.000800000000002</v>
      </c>
      <c r="FV37">
        <v>33.186199999999999</v>
      </c>
      <c r="FW37">
        <v>30.000699999999998</v>
      </c>
      <c r="FX37">
        <v>32.996699999999997</v>
      </c>
      <c r="FY37">
        <v>32.955599999999997</v>
      </c>
      <c r="FZ37">
        <v>25.303899999999999</v>
      </c>
      <c r="GA37">
        <v>64.889600000000002</v>
      </c>
      <c r="GB37">
        <v>0</v>
      </c>
      <c r="GC37">
        <v>24</v>
      </c>
      <c r="GD37">
        <v>400</v>
      </c>
      <c r="GE37">
        <v>11.9693</v>
      </c>
      <c r="GF37">
        <v>100.354</v>
      </c>
      <c r="GG37">
        <v>99.720799999999997</v>
      </c>
    </row>
    <row r="38" spans="1:189" x14ac:dyDescent="0.2">
      <c r="A38">
        <v>21</v>
      </c>
      <c r="B38">
        <v>1626364514.0999999</v>
      </c>
      <c r="C38">
        <v>1495.0999999046301</v>
      </c>
      <c r="D38" t="s">
        <v>372</v>
      </c>
      <c r="E38" t="s">
        <v>373</v>
      </c>
      <c r="F38">
        <f t="shared" si="0"/>
        <v>5914</v>
      </c>
      <c r="G38">
        <f t="shared" si="1"/>
        <v>36.273461297837073</v>
      </c>
      <c r="H38">
        <f t="shared" si="2"/>
        <v>0</v>
      </c>
      <c r="I38" t="s">
        <v>299</v>
      </c>
      <c r="J38" t="s">
        <v>300</v>
      </c>
      <c r="K38" t="s">
        <v>301</v>
      </c>
      <c r="L38" t="s">
        <v>302</v>
      </c>
      <c r="M38" t="s">
        <v>19</v>
      </c>
      <c r="O38" t="s">
        <v>303</v>
      </c>
      <c r="U38">
        <v>1626364506.1096799</v>
      </c>
      <c r="V38">
        <f t="shared" si="3"/>
        <v>1.2480484956346473E-2</v>
      </c>
      <c r="W38">
        <f t="shared" si="4"/>
        <v>29.429039785233005</v>
      </c>
      <c r="X38">
        <f t="shared" si="5"/>
        <v>370.70748387096802</v>
      </c>
      <c r="Y38">
        <f t="shared" si="6"/>
        <v>301.14219940250422</v>
      </c>
      <c r="Z38">
        <f t="shared" si="7"/>
        <v>27.331233285173571</v>
      </c>
      <c r="AA38">
        <f t="shared" si="8"/>
        <v>33.644878540237201</v>
      </c>
      <c r="AB38">
        <f t="shared" si="9"/>
        <v>0.93355079609143887</v>
      </c>
      <c r="AC38">
        <f t="shared" si="10"/>
        <v>2.1120191704313638</v>
      </c>
      <c r="AD38">
        <f t="shared" si="11"/>
        <v>0.75193360293958744</v>
      </c>
      <c r="AE38">
        <f t="shared" si="12"/>
        <v>0.48330923929427894</v>
      </c>
      <c r="AF38">
        <f t="shared" si="13"/>
        <v>136.1974301773362</v>
      </c>
      <c r="AG38">
        <f t="shared" si="14"/>
        <v>24.16484072547544</v>
      </c>
      <c r="AH38">
        <f t="shared" si="15"/>
        <v>26.508970967741899</v>
      </c>
      <c r="AI38">
        <f t="shared" si="16"/>
        <v>3.4772291568666005</v>
      </c>
      <c r="AJ38">
        <f t="shared" si="17"/>
        <v>54.826513666643372</v>
      </c>
      <c r="AK38">
        <f t="shared" si="18"/>
        <v>2.0164231042454794</v>
      </c>
      <c r="AL38">
        <f t="shared" si="19"/>
        <v>3.6778247774530262</v>
      </c>
      <c r="AM38">
        <f t="shared" si="20"/>
        <v>1.4608060526211211</v>
      </c>
      <c r="AN38">
        <f t="shared" si="21"/>
        <v>-550.38938657487938</v>
      </c>
      <c r="AO38">
        <f t="shared" si="22"/>
        <v>108.7206021988619</v>
      </c>
      <c r="AP38">
        <f t="shared" si="23"/>
        <v>11.107874156292521</v>
      </c>
      <c r="AQ38">
        <f t="shared" si="24"/>
        <v>-294.36348004238874</v>
      </c>
      <c r="AR38">
        <v>-3.7566749196760903E-2</v>
      </c>
      <c r="AS38">
        <v>4.2171967001346101E-2</v>
      </c>
      <c r="AT38">
        <v>3.2113903395066798</v>
      </c>
      <c r="AU38">
        <v>0</v>
      </c>
      <c r="AV38">
        <v>0</v>
      </c>
      <c r="AW38">
        <f t="shared" si="25"/>
        <v>1</v>
      </c>
      <c r="AX38">
        <f t="shared" si="26"/>
        <v>0</v>
      </c>
      <c r="AY38">
        <f t="shared" si="27"/>
        <v>47831.006238405542</v>
      </c>
      <c r="AZ38">
        <v>0</v>
      </c>
      <c r="BA38">
        <v>0</v>
      </c>
      <c r="BB38">
        <v>0</v>
      </c>
      <c r="BC38">
        <f t="shared" si="28"/>
        <v>0</v>
      </c>
      <c r="BD38" t="e">
        <f t="shared" si="29"/>
        <v>#DIV/0!</v>
      </c>
      <c r="BE38">
        <v>-1</v>
      </c>
      <c r="BF38" t="s">
        <v>374</v>
      </c>
      <c r="BG38">
        <v>1216.45076923077</v>
      </c>
      <c r="BH38">
        <v>2075.14</v>
      </c>
      <c r="BI38">
        <f t="shared" si="30"/>
        <v>0.4137982163946673</v>
      </c>
      <c r="BJ38">
        <v>0.5</v>
      </c>
      <c r="BK38">
        <f t="shared" si="31"/>
        <v>841.22089424400519</v>
      </c>
      <c r="BL38">
        <f t="shared" si="32"/>
        <v>29.429039785233005</v>
      </c>
      <c r="BM38">
        <f t="shared" si="33"/>
        <v>174.04785281604819</v>
      </c>
      <c r="BN38">
        <f t="shared" si="34"/>
        <v>1</v>
      </c>
      <c r="BO38">
        <f t="shared" si="35"/>
        <v>3.6172472644749515E-2</v>
      </c>
      <c r="BP38">
        <f t="shared" si="36"/>
        <v>-1</v>
      </c>
      <c r="BQ38" t="s">
        <v>304</v>
      </c>
      <c r="BR38">
        <v>0</v>
      </c>
      <c r="BS38">
        <f t="shared" si="37"/>
        <v>2075.14</v>
      </c>
      <c r="BT38">
        <f t="shared" si="38"/>
        <v>0.4137982163946673</v>
      </c>
      <c r="BU38" t="e">
        <f t="shared" si="39"/>
        <v>#DIV/0!</v>
      </c>
      <c r="BV38">
        <f t="shared" si="40"/>
        <v>0.4137982163946673</v>
      </c>
      <c r="BW38" t="e">
        <f t="shared" si="41"/>
        <v>#DIV/0!</v>
      </c>
      <c r="BX38" t="s">
        <v>304</v>
      </c>
      <c r="BY38" t="s">
        <v>304</v>
      </c>
      <c r="BZ38" t="s">
        <v>304</v>
      </c>
      <c r="CA38" t="s">
        <v>304</v>
      </c>
      <c r="CB38" t="s">
        <v>304</v>
      </c>
      <c r="CC38" t="s">
        <v>304</v>
      </c>
      <c r="CD38" t="s">
        <v>304</v>
      </c>
      <c r="CE38" t="s">
        <v>304</v>
      </c>
      <c r="CF38">
        <f t="shared" si="42"/>
        <v>1000.03193548387</v>
      </c>
      <c r="CG38">
        <f t="shared" si="43"/>
        <v>841.22089424400519</v>
      </c>
      <c r="CH38">
        <f t="shared" si="44"/>
        <v>0.84119403030561879</v>
      </c>
      <c r="CI38">
        <f t="shared" si="45"/>
        <v>0.16190447848984441</v>
      </c>
      <c r="CJ38">
        <v>6</v>
      </c>
      <c r="CK38">
        <v>0.5</v>
      </c>
      <c r="CL38" t="s">
        <v>305</v>
      </c>
      <c r="CM38">
        <v>1626364506.1096799</v>
      </c>
      <c r="CN38">
        <v>370.70748387096802</v>
      </c>
      <c r="CO38">
        <v>399.89654838709703</v>
      </c>
      <c r="CP38">
        <v>22.217441935483901</v>
      </c>
      <c r="CQ38">
        <v>11.7580903225806</v>
      </c>
      <c r="CR38">
        <v>700.03577419354804</v>
      </c>
      <c r="CS38">
        <v>90.658377419354807</v>
      </c>
      <c r="CT38">
        <v>0.100185609677419</v>
      </c>
      <c r="CU38">
        <v>27.4638064516129</v>
      </c>
      <c r="CV38">
        <v>26.508970967741899</v>
      </c>
      <c r="CW38">
        <v>999.9</v>
      </c>
      <c r="CX38">
        <v>9992.9035483870994</v>
      </c>
      <c r="CY38">
        <v>0</v>
      </c>
      <c r="CZ38">
        <v>0.23017206451612901</v>
      </c>
      <c r="DA38">
        <v>1000.03193548387</v>
      </c>
      <c r="DB38">
        <v>0.95999870967741896</v>
      </c>
      <c r="DC38">
        <v>4.0001316129032301E-2</v>
      </c>
      <c r="DD38">
        <v>0</v>
      </c>
      <c r="DE38">
        <v>1217.67580645161</v>
      </c>
      <c r="DF38">
        <v>4.9997400000000001</v>
      </c>
      <c r="DG38">
        <v>16858.654838709699</v>
      </c>
      <c r="DH38">
        <v>9011.9122580645198</v>
      </c>
      <c r="DI38">
        <v>44.429000000000002</v>
      </c>
      <c r="DJ38">
        <v>46.701225806451603</v>
      </c>
      <c r="DK38">
        <v>46.0741935483871</v>
      </c>
      <c r="DL38">
        <v>46.683</v>
      </c>
      <c r="DM38">
        <v>46.686999999999998</v>
      </c>
      <c r="DN38">
        <v>955.22935483871004</v>
      </c>
      <c r="DO38">
        <v>39.802258064516103</v>
      </c>
      <c r="DP38">
        <v>0</v>
      </c>
      <c r="DQ38">
        <v>73.299999952316298</v>
      </c>
      <c r="DR38">
        <v>1216.45076923077</v>
      </c>
      <c r="DS38">
        <v>-195.38051255415499</v>
      </c>
      <c r="DT38">
        <v>-4296.8376013527504</v>
      </c>
      <c r="DU38">
        <v>16841.942307692301</v>
      </c>
      <c r="DV38">
        <v>15</v>
      </c>
      <c r="DW38">
        <v>1626364397.5999999</v>
      </c>
      <c r="DX38" t="s">
        <v>368</v>
      </c>
      <c r="DY38">
        <v>8</v>
      </c>
      <c r="DZ38">
        <v>-0.29599999999999999</v>
      </c>
      <c r="EA38">
        <v>-0.154</v>
      </c>
      <c r="EB38">
        <v>400</v>
      </c>
      <c r="EC38">
        <v>13</v>
      </c>
      <c r="ED38">
        <v>7.0000000000000007E-2</v>
      </c>
      <c r="EE38">
        <v>0.01</v>
      </c>
      <c r="EF38">
        <v>-27.024281481481498</v>
      </c>
      <c r="EG38">
        <v>-14.952792220704399</v>
      </c>
      <c r="EH38">
        <v>4.3742193582937601</v>
      </c>
      <c r="EI38">
        <v>0</v>
      </c>
      <c r="EJ38">
        <v>1140.1632</v>
      </c>
      <c r="EK38">
        <v>966.786084065267</v>
      </c>
      <c r="EL38">
        <v>264.79556477962399</v>
      </c>
      <c r="EM38">
        <v>0</v>
      </c>
      <c r="EN38">
        <v>11.107860185185199</v>
      </c>
      <c r="EO38">
        <v>-5.9800631282756598</v>
      </c>
      <c r="EP38">
        <v>0.91758687772045899</v>
      </c>
      <c r="EQ38">
        <v>0</v>
      </c>
      <c r="ER38">
        <v>0</v>
      </c>
      <c r="ES38">
        <v>3</v>
      </c>
      <c r="ET38" t="s">
        <v>307</v>
      </c>
      <c r="EU38">
        <v>1.88402</v>
      </c>
      <c r="EV38">
        <v>1.88096</v>
      </c>
      <c r="EW38">
        <v>1.88293</v>
      </c>
      <c r="EX38">
        <v>1.8812599999999999</v>
      </c>
      <c r="EY38">
        <v>1.88262</v>
      </c>
      <c r="EZ38">
        <v>1.8819600000000001</v>
      </c>
      <c r="FA38">
        <v>1.8838600000000001</v>
      </c>
      <c r="FB38">
        <v>1.8811</v>
      </c>
      <c r="FC38" t="s">
        <v>308</v>
      </c>
      <c r="FD38" t="s">
        <v>19</v>
      </c>
      <c r="FE38" t="s">
        <v>19</v>
      </c>
      <c r="FF38" t="s">
        <v>19</v>
      </c>
      <c r="FG38" t="s">
        <v>309</v>
      </c>
      <c r="FH38" t="s">
        <v>310</v>
      </c>
      <c r="FI38" t="s">
        <v>311</v>
      </c>
      <c r="FJ38" t="s">
        <v>311</v>
      </c>
      <c r="FK38" t="s">
        <v>311</v>
      </c>
      <c r="FL38" t="s">
        <v>311</v>
      </c>
      <c r="FM38">
        <v>0</v>
      </c>
      <c r="FN38">
        <v>100</v>
      </c>
      <c r="FO38">
        <v>100</v>
      </c>
      <c r="FP38">
        <v>-0.29599999999999999</v>
      </c>
      <c r="FQ38">
        <v>-0.154</v>
      </c>
      <c r="FR38">
        <v>2</v>
      </c>
      <c r="FS38">
        <v>763.64599999999996</v>
      </c>
      <c r="FT38">
        <v>491.06599999999997</v>
      </c>
      <c r="FU38">
        <v>24.001899999999999</v>
      </c>
      <c r="FV38">
        <v>33.255200000000002</v>
      </c>
      <c r="FW38">
        <v>30.0002</v>
      </c>
      <c r="FX38">
        <v>33.070700000000002</v>
      </c>
      <c r="FY38">
        <v>33.034100000000002</v>
      </c>
      <c r="FZ38">
        <v>25.3111</v>
      </c>
      <c r="GA38">
        <v>63.583199999999998</v>
      </c>
      <c r="GB38">
        <v>0</v>
      </c>
      <c r="GC38">
        <v>24</v>
      </c>
      <c r="GD38">
        <v>400</v>
      </c>
      <c r="GE38">
        <v>12.5726</v>
      </c>
      <c r="GF38">
        <v>100.34099999999999</v>
      </c>
      <c r="GG38">
        <v>99.7136</v>
      </c>
    </row>
    <row r="39" spans="1:189" x14ac:dyDescent="0.2">
      <c r="A39">
        <v>22</v>
      </c>
      <c r="B39">
        <v>1626364552.0999999</v>
      </c>
      <c r="C39">
        <v>1533.0999999046301</v>
      </c>
      <c r="D39" t="s">
        <v>375</v>
      </c>
      <c r="E39" t="s">
        <v>376</v>
      </c>
      <c r="F39">
        <f t="shared" si="0"/>
        <v>5914</v>
      </c>
      <c r="G39">
        <f t="shared" si="1"/>
        <v>36.291098341254035</v>
      </c>
      <c r="H39">
        <f t="shared" si="2"/>
        <v>0</v>
      </c>
      <c r="I39" t="s">
        <v>299</v>
      </c>
      <c r="J39" t="s">
        <v>300</v>
      </c>
      <c r="K39" t="s">
        <v>301</v>
      </c>
      <c r="L39" t="s">
        <v>302</v>
      </c>
      <c r="M39" t="s">
        <v>19</v>
      </c>
      <c r="O39" t="s">
        <v>303</v>
      </c>
      <c r="U39">
        <v>1626364544.0999999</v>
      </c>
      <c r="V39">
        <f t="shared" si="3"/>
        <v>1.4867793556660952E-2</v>
      </c>
      <c r="W39">
        <f t="shared" si="4"/>
        <v>29.924584226600757</v>
      </c>
      <c r="X39">
        <f t="shared" si="5"/>
        <v>369.80758064516101</v>
      </c>
      <c r="Y39">
        <f t="shared" si="6"/>
        <v>319.12261237760242</v>
      </c>
      <c r="Z39">
        <f t="shared" si="7"/>
        <v>28.964101976371303</v>
      </c>
      <c r="AA39">
        <f t="shared" si="8"/>
        <v>33.564354458115353</v>
      </c>
      <c r="AB39">
        <f t="shared" si="9"/>
        <v>1.4631621796482916</v>
      </c>
      <c r="AC39">
        <f t="shared" si="10"/>
        <v>2.1128371454209898</v>
      </c>
      <c r="AD39">
        <f t="shared" si="11"/>
        <v>1.063596847155339</v>
      </c>
      <c r="AE39">
        <f t="shared" si="12"/>
        <v>0.69144800454455146</v>
      </c>
      <c r="AF39">
        <f t="shared" si="13"/>
        <v>136.19344503780141</v>
      </c>
      <c r="AG39">
        <f t="shared" si="14"/>
        <v>23.190060302678599</v>
      </c>
      <c r="AH39">
        <f t="shared" si="15"/>
        <v>26.374874193548401</v>
      </c>
      <c r="AI39">
        <f t="shared" si="16"/>
        <v>3.4498371050252303</v>
      </c>
      <c r="AJ39">
        <f t="shared" si="17"/>
        <v>60.868546953044778</v>
      </c>
      <c r="AK39">
        <f t="shared" si="18"/>
        <v>2.2207328833211908</v>
      </c>
      <c r="AL39">
        <f t="shared" si="19"/>
        <v>3.6484079126027256</v>
      </c>
      <c r="AM39">
        <f t="shared" si="20"/>
        <v>1.2291042217040395</v>
      </c>
      <c r="AN39">
        <f t="shared" si="21"/>
        <v>-655.66969584874801</v>
      </c>
      <c r="AO39">
        <f t="shared" si="22"/>
        <v>108.4165780290388</v>
      </c>
      <c r="AP39">
        <f t="shared" si="23"/>
        <v>11.057513803059434</v>
      </c>
      <c r="AQ39">
        <f t="shared" si="24"/>
        <v>-400.00215897884834</v>
      </c>
      <c r="AR39">
        <v>-3.7587645296491903E-2</v>
      </c>
      <c r="AS39">
        <v>4.2195424703893002E-2</v>
      </c>
      <c r="AT39">
        <v>3.21281982787134</v>
      </c>
      <c r="AU39">
        <v>0</v>
      </c>
      <c r="AV39">
        <v>0</v>
      </c>
      <c r="AW39">
        <f t="shared" si="25"/>
        <v>1</v>
      </c>
      <c r="AX39">
        <f t="shared" si="26"/>
        <v>0</v>
      </c>
      <c r="AY39">
        <f t="shared" si="27"/>
        <v>47878.437349698885</v>
      </c>
      <c r="AZ39">
        <v>0</v>
      </c>
      <c r="BA39">
        <v>0</v>
      </c>
      <c r="BB39">
        <v>0</v>
      </c>
      <c r="BC39">
        <f t="shared" si="28"/>
        <v>0</v>
      </c>
      <c r="BD39" t="e">
        <f t="shared" si="29"/>
        <v>#DIV/0!</v>
      </c>
      <c r="BE39">
        <v>-1</v>
      </c>
      <c r="BF39" t="s">
        <v>377</v>
      </c>
      <c r="BG39">
        <v>952.25542307692297</v>
      </c>
      <c r="BH39">
        <v>1729.35</v>
      </c>
      <c r="BI39">
        <f t="shared" si="30"/>
        <v>0.44935645006683267</v>
      </c>
      <c r="BJ39">
        <v>0.5</v>
      </c>
      <c r="BK39">
        <f t="shared" si="31"/>
        <v>841.19751604475425</v>
      </c>
      <c r="BL39">
        <f t="shared" si="32"/>
        <v>29.924584226600757</v>
      </c>
      <c r="BM39">
        <f t="shared" si="33"/>
        <v>188.99876480745414</v>
      </c>
      <c r="BN39">
        <f t="shared" si="34"/>
        <v>1</v>
      </c>
      <c r="BO39">
        <f t="shared" si="35"/>
        <v>3.6762571972401632E-2</v>
      </c>
      <c r="BP39">
        <f t="shared" si="36"/>
        <v>-1</v>
      </c>
      <c r="BQ39" t="s">
        <v>304</v>
      </c>
      <c r="BR39">
        <v>0</v>
      </c>
      <c r="BS39">
        <f t="shared" si="37"/>
        <v>1729.35</v>
      </c>
      <c r="BT39">
        <f t="shared" si="38"/>
        <v>0.44935645006683261</v>
      </c>
      <c r="BU39" t="e">
        <f t="shared" si="39"/>
        <v>#DIV/0!</v>
      </c>
      <c r="BV39">
        <f t="shared" si="40"/>
        <v>0.44935645006683261</v>
      </c>
      <c r="BW39" t="e">
        <f t="shared" si="41"/>
        <v>#DIV/0!</v>
      </c>
      <c r="BX39" t="s">
        <v>304</v>
      </c>
      <c r="BY39" t="s">
        <v>304</v>
      </c>
      <c r="BZ39" t="s">
        <v>304</v>
      </c>
      <c r="CA39" t="s">
        <v>304</v>
      </c>
      <c r="CB39" t="s">
        <v>304</v>
      </c>
      <c r="CC39" t="s">
        <v>304</v>
      </c>
      <c r="CD39" t="s">
        <v>304</v>
      </c>
      <c r="CE39" t="s">
        <v>304</v>
      </c>
      <c r="CF39">
        <f t="shared" si="42"/>
        <v>1000.00429032258</v>
      </c>
      <c r="CG39">
        <f t="shared" si="43"/>
        <v>841.19751604475425</v>
      </c>
      <c r="CH39">
        <f t="shared" si="44"/>
        <v>0.84119390705154062</v>
      </c>
      <c r="CI39">
        <f t="shared" si="45"/>
        <v>0.16190424060947359</v>
      </c>
      <c r="CJ39">
        <v>6</v>
      </c>
      <c r="CK39">
        <v>0.5</v>
      </c>
      <c r="CL39" t="s">
        <v>305</v>
      </c>
      <c r="CM39">
        <v>1626364544.0999999</v>
      </c>
      <c r="CN39">
        <v>369.80758064516101</v>
      </c>
      <c r="CO39">
        <v>400.167967741935</v>
      </c>
      <c r="CP39">
        <v>24.467738709677398</v>
      </c>
      <c r="CQ39">
        <v>12.0365548387097</v>
      </c>
      <c r="CR39">
        <v>700.046548387097</v>
      </c>
      <c r="CS39">
        <v>90.661080645161306</v>
      </c>
      <c r="CT39">
        <v>0.100591680645161</v>
      </c>
      <c r="CU39">
        <v>27.326670967741901</v>
      </c>
      <c r="CV39">
        <v>26.374874193548401</v>
      </c>
      <c r="CW39">
        <v>999.9</v>
      </c>
      <c r="CX39">
        <v>9998.1638709677409</v>
      </c>
      <c r="CY39">
        <v>0</v>
      </c>
      <c r="CZ39">
        <v>0.22774222580645201</v>
      </c>
      <c r="DA39">
        <v>1000.00429032258</v>
      </c>
      <c r="DB39">
        <v>0.96000419354838695</v>
      </c>
      <c r="DC39">
        <v>3.9995767741935501E-2</v>
      </c>
      <c r="DD39">
        <v>0</v>
      </c>
      <c r="DE39">
        <v>954.20193548387101</v>
      </c>
      <c r="DF39">
        <v>4.9997400000000001</v>
      </c>
      <c r="DG39">
        <v>14176.516129032299</v>
      </c>
      <c r="DH39">
        <v>9011.6793548387104</v>
      </c>
      <c r="DI39">
        <v>44.576225806451603</v>
      </c>
      <c r="DJ39">
        <v>46.842483870967698</v>
      </c>
      <c r="DK39">
        <v>46.120935483871001</v>
      </c>
      <c r="DL39">
        <v>46.810032258064503</v>
      </c>
      <c r="DM39">
        <v>46.776000000000003</v>
      </c>
      <c r="DN39">
        <v>955.20806451612896</v>
      </c>
      <c r="DO39">
        <v>39.797096774193498</v>
      </c>
      <c r="DP39">
        <v>0</v>
      </c>
      <c r="DQ39">
        <v>37.5</v>
      </c>
      <c r="DR39">
        <v>952.25542307692297</v>
      </c>
      <c r="DS39">
        <v>-172.83859838321001</v>
      </c>
      <c r="DT39">
        <v>-555.84957428074199</v>
      </c>
      <c r="DU39">
        <v>14166.2076923077</v>
      </c>
      <c r="DV39">
        <v>15</v>
      </c>
      <c r="DW39">
        <v>1626364397.5999999</v>
      </c>
      <c r="DX39" t="s">
        <v>368</v>
      </c>
      <c r="DY39">
        <v>8</v>
      </c>
      <c r="DZ39">
        <v>-0.29599999999999999</v>
      </c>
      <c r="EA39">
        <v>-0.154</v>
      </c>
      <c r="EB39">
        <v>400</v>
      </c>
      <c r="EC39">
        <v>13</v>
      </c>
      <c r="ED39">
        <v>7.0000000000000007E-2</v>
      </c>
      <c r="EE39">
        <v>0.01</v>
      </c>
      <c r="EF39">
        <v>-28.014975925925899</v>
      </c>
      <c r="EG39">
        <v>-15.6627060034376</v>
      </c>
      <c r="EH39">
        <v>4.53328386516863</v>
      </c>
      <c r="EI39">
        <v>0</v>
      </c>
      <c r="EJ39">
        <v>872.06693111111099</v>
      </c>
      <c r="EK39">
        <v>978.25344988497704</v>
      </c>
      <c r="EL39">
        <v>237.045584444307</v>
      </c>
      <c r="EM39">
        <v>0</v>
      </c>
      <c r="EN39">
        <v>12.01355</v>
      </c>
      <c r="EO39">
        <v>4.9703304745567696</v>
      </c>
      <c r="EP39">
        <v>1.0349677466346801</v>
      </c>
      <c r="EQ39">
        <v>0</v>
      </c>
      <c r="ER39">
        <v>0</v>
      </c>
      <c r="ES39">
        <v>3</v>
      </c>
      <c r="ET39" t="s">
        <v>307</v>
      </c>
      <c r="EU39">
        <v>1.88402</v>
      </c>
      <c r="EV39">
        <v>1.8809899999999999</v>
      </c>
      <c r="EW39">
        <v>1.88293</v>
      </c>
      <c r="EX39">
        <v>1.8812599999999999</v>
      </c>
      <c r="EY39">
        <v>1.88263</v>
      </c>
      <c r="EZ39">
        <v>1.8819300000000001</v>
      </c>
      <c r="FA39">
        <v>1.88388</v>
      </c>
      <c r="FB39">
        <v>1.8811</v>
      </c>
      <c r="FC39" t="s">
        <v>308</v>
      </c>
      <c r="FD39" t="s">
        <v>19</v>
      </c>
      <c r="FE39" t="s">
        <v>19</v>
      </c>
      <c r="FF39" t="s">
        <v>19</v>
      </c>
      <c r="FG39" t="s">
        <v>309</v>
      </c>
      <c r="FH39" t="s">
        <v>310</v>
      </c>
      <c r="FI39" t="s">
        <v>311</v>
      </c>
      <c r="FJ39" t="s">
        <v>311</v>
      </c>
      <c r="FK39" t="s">
        <v>311</v>
      </c>
      <c r="FL39" t="s">
        <v>311</v>
      </c>
      <c r="FM39">
        <v>0</v>
      </c>
      <c r="FN39">
        <v>100</v>
      </c>
      <c r="FO39">
        <v>100</v>
      </c>
      <c r="FP39">
        <v>-0.29599999999999999</v>
      </c>
      <c r="FQ39">
        <v>-0.154</v>
      </c>
      <c r="FR39">
        <v>2</v>
      </c>
      <c r="FS39">
        <v>767.61099999999999</v>
      </c>
      <c r="FT39">
        <v>488.40499999999997</v>
      </c>
      <c r="FU39">
        <v>24.0031</v>
      </c>
      <c r="FV39">
        <v>33.297800000000002</v>
      </c>
      <c r="FW39">
        <v>30.000599999999999</v>
      </c>
      <c r="FX39">
        <v>33.111499999999999</v>
      </c>
      <c r="FY39">
        <v>33.072400000000002</v>
      </c>
      <c r="FZ39">
        <v>25.2806</v>
      </c>
      <c r="GA39">
        <v>69.200299999999999</v>
      </c>
      <c r="GB39">
        <v>0</v>
      </c>
      <c r="GC39">
        <v>24</v>
      </c>
      <c r="GD39">
        <v>400</v>
      </c>
      <c r="GE39">
        <v>9.8903800000000004</v>
      </c>
      <c r="GF39">
        <v>100.337</v>
      </c>
      <c r="GG39">
        <v>99.708600000000004</v>
      </c>
    </row>
    <row r="40" spans="1:189" x14ac:dyDescent="0.2">
      <c r="A40">
        <v>23</v>
      </c>
      <c r="B40">
        <v>1626364606.0999999</v>
      </c>
      <c r="C40">
        <v>1587.0999999046301</v>
      </c>
      <c r="D40" t="s">
        <v>378</v>
      </c>
      <c r="E40" t="s">
        <v>379</v>
      </c>
      <c r="F40">
        <f t="shared" si="0"/>
        <v>5914</v>
      </c>
      <c r="G40">
        <f t="shared" si="1"/>
        <v>36.310021949663586</v>
      </c>
      <c r="H40">
        <f t="shared" si="2"/>
        <v>0</v>
      </c>
      <c r="I40" t="s">
        <v>299</v>
      </c>
      <c r="J40" t="s">
        <v>300</v>
      </c>
      <c r="K40" t="s">
        <v>301</v>
      </c>
      <c r="L40" t="s">
        <v>302</v>
      </c>
      <c r="M40" t="s">
        <v>19</v>
      </c>
      <c r="O40" t="s">
        <v>303</v>
      </c>
      <c r="U40">
        <v>1626364598.10323</v>
      </c>
      <c r="V40">
        <f t="shared" si="3"/>
        <v>1.2319741709315676E-2</v>
      </c>
      <c r="W40">
        <f t="shared" si="4"/>
        <v>28.844167231722725</v>
      </c>
      <c r="X40">
        <f t="shared" si="5"/>
        <v>371.33177419354797</v>
      </c>
      <c r="Y40">
        <f t="shared" si="6"/>
        <v>299.89684226093988</v>
      </c>
      <c r="Z40">
        <f t="shared" si="7"/>
        <v>27.21750350428383</v>
      </c>
      <c r="AA40">
        <f t="shared" si="8"/>
        <v>33.700667833544486</v>
      </c>
      <c r="AB40">
        <f t="shared" si="9"/>
        <v>0.8835771781892362</v>
      </c>
      <c r="AC40">
        <f t="shared" si="10"/>
        <v>2.1129790775702975</v>
      </c>
      <c r="AD40">
        <f t="shared" si="11"/>
        <v>0.71913079564772808</v>
      </c>
      <c r="AE40">
        <f t="shared" si="12"/>
        <v>0.46166277381135279</v>
      </c>
      <c r="AF40">
        <f t="shared" si="13"/>
        <v>136.18813862082658</v>
      </c>
      <c r="AG40">
        <f t="shared" si="14"/>
        <v>23.912158021483084</v>
      </c>
      <c r="AH40">
        <f t="shared" si="15"/>
        <v>26.5495032258065</v>
      </c>
      <c r="AI40">
        <f t="shared" si="16"/>
        <v>3.4855460004202192</v>
      </c>
      <c r="AJ40">
        <f t="shared" si="17"/>
        <v>54.75372466767385</v>
      </c>
      <c r="AK40">
        <f t="shared" si="18"/>
        <v>1.9775572266814121</v>
      </c>
      <c r="AL40">
        <f t="shared" si="19"/>
        <v>3.6117309620197315</v>
      </c>
      <c r="AM40">
        <f t="shared" si="20"/>
        <v>1.5079887737388071</v>
      </c>
      <c r="AN40">
        <f t="shared" si="21"/>
        <v>-543.30060938082136</v>
      </c>
      <c r="AO40">
        <f t="shared" si="22"/>
        <v>68.899055680106343</v>
      </c>
      <c r="AP40">
        <f t="shared" si="23"/>
        <v>7.0266806275268978</v>
      </c>
      <c r="AQ40">
        <f t="shared" si="24"/>
        <v>-331.18673445236152</v>
      </c>
      <c r="AR40">
        <v>-3.7591271744211299E-2</v>
      </c>
      <c r="AS40">
        <v>4.2199495709152303E-2</v>
      </c>
      <c r="AT40">
        <v>3.2130678861069901</v>
      </c>
      <c r="AU40">
        <v>0</v>
      </c>
      <c r="AV40">
        <v>0</v>
      </c>
      <c r="AW40">
        <f t="shared" si="25"/>
        <v>1</v>
      </c>
      <c r="AX40">
        <f t="shared" si="26"/>
        <v>0</v>
      </c>
      <c r="AY40">
        <f t="shared" si="27"/>
        <v>47910.258153639857</v>
      </c>
      <c r="AZ40">
        <v>0</v>
      </c>
      <c r="BA40">
        <v>0</v>
      </c>
      <c r="BB40">
        <v>0</v>
      </c>
      <c r="BC40">
        <f t="shared" si="28"/>
        <v>0</v>
      </c>
      <c r="BD40" t="e">
        <f t="shared" si="29"/>
        <v>#DIV/0!</v>
      </c>
      <c r="BE40">
        <v>-1</v>
      </c>
      <c r="BF40" t="s">
        <v>380</v>
      </c>
      <c r="BG40">
        <v>1195.9980769230799</v>
      </c>
      <c r="BH40">
        <v>1897.1</v>
      </c>
      <c r="BI40">
        <f t="shared" si="30"/>
        <v>0.36956508517048126</v>
      </c>
      <c r="BJ40">
        <v>0.5</v>
      </c>
      <c r="BK40">
        <f t="shared" si="31"/>
        <v>841.16436689693137</v>
      </c>
      <c r="BL40">
        <f t="shared" si="32"/>
        <v>28.844167231722725</v>
      </c>
      <c r="BM40">
        <f t="shared" si="33"/>
        <v>155.4324904473192</v>
      </c>
      <c r="BN40">
        <f t="shared" si="34"/>
        <v>1</v>
      </c>
      <c r="BO40">
        <f t="shared" si="35"/>
        <v>3.5479590441780513E-2</v>
      </c>
      <c r="BP40">
        <f t="shared" si="36"/>
        <v>-1</v>
      </c>
      <c r="BQ40" t="s">
        <v>304</v>
      </c>
      <c r="BR40">
        <v>0</v>
      </c>
      <c r="BS40">
        <f t="shared" si="37"/>
        <v>1897.1</v>
      </c>
      <c r="BT40">
        <f t="shared" si="38"/>
        <v>0.36956508517048126</v>
      </c>
      <c r="BU40" t="e">
        <f t="shared" si="39"/>
        <v>#DIV/0!</v>
      </c>
      <c r="BV40">
        <f t="shared" si="40"/>
        <v>0.36956508517048126</v>
      </c>
      <c r="BW40" t="e">
        <f t="shared" si="41"/>
        <v>#DIV/0!</v>
      </c>
      <c r="BX40" t="s">
        <v>304</v>
      </c>
      <c r="BY40" t="s">
        <v>304</v>
      </c>
      <c r="BZ40" t="s">
        <v>304</v>
      </c>
      <c r="CA40" t="s">
        <v>304</v>
      </c>
      <c r="CB40" t="s">
        <v>304</v>
      </c>
      <c r="CC40" t="s">
        <v>304</v>
      </c>
      <c r="CD40" t="s">
        <v>304</v>
      </c>
      <c r="CE40" t="s">
        <v>304</v>
      </c>
      <c r="CF40">
        <f t="shared" si="42"/>
        <v>999.96483870967802</v>
      </c>
      <c r="CG40">
        <f t="shared" si="43"/>
        <v>841.16436689693137</v>
      </c>
      <c r="CH40">
        <f t="shared" si="44"/>
        <v>0.84119394436142614</v>
      </c>
      <c r="CI40">
        <f t="shared" si="45"/>
        <v>0.1619043126175527</v>
      </c>
      <c r="CJ40">
        <v>6</v>
      </c>
      <c r="CK40">
        <v>0.5</v>
      </c>
      <c r="CL40" t="s">
        <v>305</v>
      </c>
      <c r="CM40">
        <v>1626364598.10323</v>
      </c>
      <c r="CN40">
        <v>371.33177419354797</v>
      </c>
      <c r="CO40">
        <v>399.97648387096802</v>
      </c>
      <c r="CP40">
        <v>21.789770967741902</v>
      </c>
      <c r="CQ40">
        <v>11.4601032258064</v>
      </c>
      <c r="CR40">
        <v>700.00106451612896</v>
      </c>
      <c r="CS40">
        <v>90.6563290322581</v>
      </c>
      <c r="CT40">
        <v>9.9890003225806503E-2</v>
      </c>
      <c r="CU40">
        <v>27.1543322580645</v>
      </c>
      <c r="CV40">
        <v>26.5495032258065</v>
      </c>
      <c r="CW40">
        <v>999.9</v>
      </c>
      <c r="CX40">
        <v>9999.6525806451591</v>
      </c>
      <c r="CY40">
        <v>0</v>
      </c>
      <c r="CZ40">
        <v>0.22509138709677401</v>
      </c>
      <c r="DA40">
        <v>999.96483870967802</v>
      </c>
      <c r="DB40">
        <v>0.96000148387096795</v>
      </c>
      <c r="DC40">
        <v>3.9998561290322601E-2</v>
      </c>
      <c r="DD40">
        <v>0</v>
      </c>
      <c r="DE40">
        <v>1199.66483870968</v>
      </c>
      <c r="DF40">
        <v>4.9997400000000001</v>
      </c>
      <c r="DG40">
        <v>16982.1451612903</v>
      </c>
      <c r="DH40">
        <v>9011.3058064516099</v>
      </c>
      <c r="DI40">
        <v>44.777999999999999</v>
      </c>
      <c r="DJ40">
        <v>47.008000000000003</v>
      </c>
      <c r="DK40">
        <v>46.237806451612897</v>
      </c>
      <c r="DL40">
        <v>47.045999999999999</v>
      </c>
      <c r="DM40">
        <v>46.961387096774203</v>
      </c>
      <c r="DN40">
        <v>955.16903225806402</v>
      </c>
      <c r="DO40">
        <v>39.796774193548401</v>
      </c>
      <c r="DP40">
        <v>0</v>
      </c>
      <c r="DQ40">
        <v>53.299999952316298</v>
      </c>
      <c r="DR40">
        <v>1195.9980769230799</v>
      </c>
      <c r="DS40">
        <v>-414.26495729133302</v>
      </c>
      <c r="DT40">
        <v>-4320.8854703516299</v>
      </c>
      <c r="DU40">
        <v>16943.757692307699</v>
      </c>
      <c r="DV40">
        <v>15</v>
      </c>
      <c r="DW40">
        <v>1626364397.5999999</v>
      </c>
      <c r="DX40" t="s">
        <v>368</v>
      </c>
      <c r="DY40">
        <v>8</v>
      </c>
      <c r="DZ40">
        <v>-0.29599999999999999</v>
      </c>
      <c r="EA40">
        <v>-0.154</v>
      </c>
      <c r="EB40">
        <v>400</v>
      </c>
      <c r="EC40">
        <v>13</v>
      </c>
      <c r="ED40">
        <v>7.0000000000000007E-2</v>
      </c>
      <c r="EE40">
        <v>0.01</v>
      </c>
      <c r="EF40">
        <v>-27.913911111111101</v>
      </c>
      <c r="EG40">
        <v>-7.1544929216332402</v>
      </c>
      <c r="EH40">
        <v>0.95988275184209404</v>
      </c>
      <c r="EI40">
        <v>0</v>
      </c>
      <c r="EJ40">
        <v>1252.43888888889</v>
      </c>
      <c r="EK40">
        <v>-500.854852837424</v>
      </c>
      <c r="EL40">
        <v>65.623839713669895</v>
      </c>
      <c r="EM40">
        <v>0</v>
      </c>
      <c r="EN40">
        <v>10.345314814814801</v>
      </c>
      <c r="EO40">
        <v>-0.32412216379712699</v>
      </c>
      <c r="EP40">
        <v>0.171266637912942</v>
      </c>
      <c r="EQ40">
        <v>0</v>
      </c>
      <c r="ER40">
        <v>0</v>
      </c>
      <c r="ES40">
        <v>3</v>
      </c>
      <c r="ET40" t="s">
        <v>307</v>
      </c>
      <c r="EU40">
        <v>1.8839999999999999</v>
      </c>
      <c r="EV40">
        <v>1.8809800000000001</v>
      </c>
      <c r="EW40">
        <v>1.88293</v>
      </c>
      <c r="EX40">
        <v>1.8812599999999999</v>
      </c>
      <c r="EY40">
        <v>1.88263</v>
      </c>
      <c r="EZ40">
        <v>1.8819399999999999</v>
      </c>
      <c r="FA40">
        <v>1.88385</v>
      </c>
      <c r="FB40">
        <v>1.8811</v>
      </c>
      <c r="FC40" t="s">
        <v>308</v>
      </c>
      <c r="FD40" t="s">
        <v>19</v>
      </c>
      <c r="FE40" t="s">
        <v>19</v>
      </c>
      <c r="FF40" t="s">
        <v>19</v>
      </c>
      <c r="FG40" t="s">
        <v>309</v>
      </c>
      <c r="FH40" t="s">
        <v>310</v>
      </c>
      <c r="FI40" t="s">
        <v>311</v>
      </c>
      <c r="FJ40" t="s">
        <v>311</v>
      </c>
      <c r="FK40" t="s">
        <v>311</v>
      </c>
      <c r="FL40" t="s">
        <v>311</v>
      </c>
      <c r="FM40">
        <v>0</v>
      </c>
      <c r="FN40">
        <v>100</v>
      </c>
      <c r="FO40">
        <v>100</v>
      </c>
      <c r="FP40">
        <v>-0.29599999999999999</v>
      </c>
      <c r="FQ40">
        <v>-0.154</v>
      </c>
      <c r="FR40">
        <v>2</v>
      </c>
      <c r="FS40">
        <v>766.96</v>
      </c>
      <c r="FT40">
        <v>489.11</v>
      </c>
      <c r="FU40">
        <v>24.001799999999999</v>
      </c>
      <c r="FV40">
        <v>33.376600000000003</v>
      </c>
      <c r="FW40">
        <v>30.000599999999999</v>
      </c>
      <c r="FX40">
        <v>33.172699999999999</v>
      </c>
      <c r="FY40">
        <v>33.137999999999998</v>
      </c>
      <c r="FZ40">
        <v>25.308</v>
      </c>
      <c r="GA40">
        <v>64.870500000000007</v>
      </c>
      <c r="GB40">
        <v>0</v>
      </c>
      <c r="GC40">
        <v>24</v>
      </c>
      <c r="GD40">
        <v>400</v>
      </c>
      <c r="GE40">
        <v>11.656499999999999</v>
      </c>
      <c r="GF40">
        <v>100.32599999999999</v>
      </c>
      <c r="GG40">
        <v>99.698099999999997</v>
      </c>
    </row>
    <row r="41" spans="1:189" x14ac:dyDescent="0.2">
      <c r="A41">
        <v>24</v>
      </c>
      <c r="B41">
        <v>1626364685.5999999</v>
      </c>
      <c r="C41">
        <v>1666.5999999046301</v>
      </c>
      <c r="D41" t="s">
        <v>381</v>
      </c>
      <c r="E41" t="s">
        <v>382</v>
      </c>
      <c r="F41">
        <f t="shared" si="0"/>
        <v>5914</v>
      </c>
      <c r="G41">
        <f t="shared" si="1"/>
        <v>36.267193576835844</v>
      </c>
      <c r="H41">
        <f t="shared" si="2"/>
        <v>0</v>
      </c>
      <c r="I41" t="s">
        <v>299</v>
      </c>
      <c r="J41" t="s">
        <v>300</v>
      </c>
      <c r="K41" t="s">
        <v>301</v>
      </c>
      <c r="L41" t="s">
        <v>302</v>
      </c>
      <c r="M41" t="s">
        <v>19</v>
      </c>
      <c r="O41" t="s">
        <v>303</v>
      </c>
      <c r="U41">
        <v>1626364677.5999999</v>
      </c>
      <c r="V41">
        <f t="shared" si="3"/>
        <v>1.361045073151966E-2</v>
      </c>
      <c r="W41">
        <f t="shared" si="4"/>
        <v>33.253668108106027</v>
      </c>
      <c r="X41">
        <f t="shared" si="5"/>
        <v>367.20529032258099</v>
      </c>
      <c r="Y41">
        <f t="shared" si="6"/>
        <v>304.25781504600991</v>
      </c>
      <c r="Z41">
        <f t="shared" si="7"/>
        <v>27.611824830708073</v>
      </c>
      <c r="AA41">
        <f t="shared" si="8"/>
        <v>33.32439678423102</v>
      </c>
      <c r="AB41">
        <f t="shared" si="9"/>
        <v>1.2207803381886595</v>
      </c>
      <c r="AC41">
        <f t="shared" si="10"/>
        <v>2.113545832256055</v>
      </c>
      <c r="AD41">
        <f t="shared" si="11"/>
        <v>0.92882113395386279</v>
      </c>
      <c r="AE41">
        <f t="shared" si="12"/>
        <v>0.60086803638667763</v>
      </c>
      <c r="AF41">
        <f t="shared" si="13"/>
        <v>136.18720968414232</v>
      </c>
      <c r="AG41">
        <f t="shared" si="14"/>
        <v>23.799203068680136</v>
      </c>
      <c r="AH41">
        <f t="shared" si="15"/>
        <v>25.887503225806402</v>
      </c>
      <c r="AI41">
        <f t="shared" si="16"/>
        <v>3.3518618500314603</v>
      </c>
      <c r="AJ41">
        <f t="shared" si="17"/>
        <v>55.963188735841364</v>
      </c>
      <c r="AK41">
        <f t="shared" si="18"/>
        <v>2.0617027614100252</v>
      </c>
      <c r="AL41">
        <f t="shared" si="19"/>
        <v>3.6840337514392156</v>
      </c>
      <c r="AM41">
        <f t="shared" si="20"/>
        <v>1.2901590886214351</v>
      </c>
      <c r="AN41">
        <f t="shared" si="21"/>
        <v>-600.22087726001701</v>
      </c>
      <c r="AO41">
        <f t="shared" si="22"/>
        <v>182.89683514517634</v>
      </c>
      <c r="AP41">
        <f t="shared" si="23"/>
        <v>18.617693898037967</v>
      </c>
      <c r="AQ41">
        <f t="shared" si="24"/>
        <v>-262.51913853266041</v>
      </c>
      <c r="AR41">
        <v>-3.7605754508921403E-2</v>
      </c>
      <c r="AS41">
        <v>4.2215753881299299E-2</v>
      </c>
      <c r="AT41">
        <v>3.2140584712894298</v>
      </c>
      <c r="AU41">
        <v>0</v>
      </c>
      <c r="AV41">
        <v>0</v>
      </c>
      <c r="AW41">
        <f t="shared" si="25"/>
        <v>1</v>
      </c>
      <c r="AX41">
        <f t="shared" si="26"/>
        <v>0</v>
      </c>
      <c r="AY41">
        <f t="shared" si="27"/>
        <v>47873.897019438853</v>
      </c>
      <c r="AZ41">
        <v>0</v>
      </c>
      <c r="BA41">
        <v>0</v>
      </c>
      <c r="BB41">
        <v>0</v>
      </c>
      <c r="BC41">
        <f t="shared" si="28"/>
        <v>0</v>
      </c>
      <c r="BD41" t="e">
        <f t="shared" si="29"/>
        <v>#DIV/0!</v>
      </c>
      <c r="BE41">
        <v>-1</v>
      </c>
      <c r="BF41" t="s">
        <v>383</v>
      </c>
      <c r="BG41">
        <v>1099.94346153846</v>
      </c>
      <c r="BH41">
        <v>2050.89</v>
      </c>
      <c r="BI41">
        <f t="shared" si="30"/>
        <v>0.46367505739534542</v>
      </c>
      <c r="BJ41">
        <v>0.5</v>
      </c>
      <c r="BK41">
        <f t="shared" si="31"/>
        <v>841.16031813435472</v>
      </c>
      <c r="BL41">
        <f t="shared" si="32"/>
        <v>33.253668108106027</v>
      </c>
      <c r="BM41">
        <f t="shared" si="33"/>
        <v>195.01252939481697</v>
      </c>
      <c r="BN41">
        <f t="shared" si="34"/>
        <v>1</v>
      </c>
      <c r="BO41">
        <f t="shared" si="35"/>
        <v>4.0721925856035027E-2</v>
      </c>
      <c r="BP41">
        <f t="shared" si="36"/>
        <v>-1</v>
      </c>
      <c r="BQ41" t="s">
        <v>304</v>
      </c>
      <c r="BR41">
        <v>0</v>
      </c>
      <c r="BS41">
        <f t="shared" si="37"/>
        <v>2050.89</v>
      </c>
      <c r="BT41">
        <f t="shared" si="38"/>
        <v>0.46367505739534537</v>
      </c>
      <c r="BU41" t="e">
        <f t="shared" si="39"/>
        <v>#DIV/0!</v>
      </c>
      <c r="BV41">
        <f t="shared" si="40"/>
        <v>0.46367505739534537</v>
      </c>
      <c r="BW41" t="e">
        <f t="shared" si="41"/>
        <v>#DIV/0!</v>
      </c>
      <c r="BX41" t="s">
        <v>304</v>
      </c>
      <c r="BY41" t="s">
        <v>304</v>
      </c>
      <c r="BZ41" t="s">
        <v>304</v>
      </c>
      <c r="CA41" t="s">
        <v>304</v>
      </c>
      <c r="CB41" t="s">
        <v>304</v>
      </c>
      <c r="CC41" t="s">
        <v>304</v>
      </c>
      <c r="CD41" t="s">
        <v>304</v>
      </c>
      <c r="CE41" t="s">
        <v>304</v>
      </c>
      <c r="CF41">
        <f t="shared" si="42"/>
        <v>999.96022580645194</v>
      </c>
      <c r="CG41">
        <f t="shared" si="43"/>
        <v>841.16031813435472</v>
      </c>
      <c r="CH41">
        <f t="shared" si="44"/>
        <v>0.84119377593841027</v>
      </c>
      <c r="CI41">
        <f t="shared" si="45"/>
        <v>0.16190398756113189</v>
      </c>
      <c r="CJ41">
        <v>6</v>
      </c>
      <c r="CK41">
        <v>0.5</v>
      </c>
      <c r="CL41" t="s">
        <v>305</v>
      </c>
      <c r="CM41">
        <v>1626364677.5999999</v>
      </c>
      <c r="CN41">
        <v>367.20529032258099</v>
      </c>
      <c r="CO41">
        <v>399.99225806451602</v>
      </c>
      <c r="CP41">
        <v>22.718135483870999</v>
      </c>
      <c r="CQ41">
        <v>11.317077419354799</v>
      </c>
      <c r="CR41">
        <v>700.00064516128998</v>
      </c>
      <c r="CS41">
        <v>90.651403225806405</v>
      </c>
      <c r="CT41">
        <v>0.10000385483870999</v>
      </c>
      <c r="CU41">
        <v>27.492629032258101</v>
      </c>
      <c r="CV41">
        <v>25.887503225806402</v>
      </c>
      <c r="CW41">
        <v>999.9</v>
      </c>
      <c r="CX41">
        <v>10004.0487096774</v>
      </c>
      <c r="CY41">
        <v>0</v>
      </c>
      <c r="CZ41">
        <v>0.229067548387097</v>
      </c>
      <c r="DA41">
        <v>999.96022580645194</v>
      </c>
      <c r="DB41">
        <v>0.96000806451612897</v>
      </c>
      <c r="DC41">
        <v>3.9991680645161301E-2</v>
      </c>
      <c r="DD41">
        <v>0</v>
      </c>
      <c r="DE41">
        <v>1100.8835483871001</v>
      </c>
      <c r="DF41">
        <v>4.9997400000000001</v>
      </c>
      <c r="DG41">
        <v>14916.6451612903</v>
      </c>
      <c r="DH41">
        <v>9011.2951612903198</v>
      </c>
      <c r="DI41">
        <v>45.037999999999997</v>
      </c>
      <c r="DJ41">
        <v>47.376935483871002</v>
      </c>
      <c r="DK41">
        <v>46.514000000000003</v>
      </c>
      <c r="DL41">
        <v>47.435096774193497</v>
      </c>
      <c r="DM41">
        <v>47.205290322580602</v>
      </c>
      <c r="DN41">
        <v>955.17</v>
      </c>
      <c r="DO41">
        <v>39.790967741935503</v>
      </c>
      <c r="DP41">
        <v>0</v>
      </c>
      <c r="DQ41">
        <v>79.099999904632597</v>
      </c>
      <c r="DR41">
        <v>1099.94346153846</v>
      </c>
      <c r="DS41">
        <v>-72.6588034545683</v>
      </c>
      <c r="DT41">
        <v>-856.10598336091596</v>
      </c>
      <c r="DU41">
        <v>14905.311538461499</v>
      </c>
      <c r="DV41">
        <v>15</v>
      </c>
      <c r="DW41">
        <v>1626364397.5999999</v>
      </c>
      <c r="DX41" t="s">
        <v>368</v>
      </c>
      <c r="DY41">
        <v>8</v>
      </c>
      <c r="DZ41">
        <v>-0.29599999999999999</v>
      </c>
      <c r="EA41">
        <v>-0.154</v>
      </c>
      <c r="EB41">
        <v>400</v>
      </c>
      <c r="EC41">
        <v>13</v>
      </c>
      <c r="ED41">
        <v>7.0000000000000007E-2</v>
      </c>
      <c r="EE41">
        <v>0.01</v>
      </c>
      <c r="EF41">
        <v>-25.9502020351852</v>
      </c>
      <c r="EG41">
        <v>-69.4127315480888</v>
      </c>
      <c r="EH41">
        <v>10.787576377598899</v>
      </c>
      <c r="EI41">
        <v>0</v>
      </c>
      <c r="EJ41">
        <v>1121.81844444444</v>
      </c>
      <c r="EK41">
        <v>-202.78118757545701</v>
      </c>
      <c r="EL41">
        <v>29.553337540834001</v>
      </c>
      <c r="EM41">
        <v>0</v>
      </c>
      <c r="EN41">
        <v>11.8323203703704</v>
      </c>
      <c r="EO41">
        <v>-4.2723938250431202</v>
      </c>
      <c r="EP41">
        <v>0.60689367193067101</v>
      </c>
      <c r="EQ41">
        <v>0</v>
      </c>
      <c r="ER41">
        <v>0</v>
      </c>
      <c r="ES41">
        <v>3</v>
      </c>
      <c r="ET41" t="s">
        <v>307</v>
      </c>
      <c r="EU41">
        <v>1.8839999999999999</v>
      </c>
      <c r="EV41">
        <v>1.88096</v>
      </c>
      <c r="EW41">
        <v>1.88293</v>
      </c>
      <c r="EX41">
        <v>1.8812599999999999</v>
      </c>
      <c r="EY41">
        <v>1.88263</v>
      </c>
      <c r="EZ41">
        <v>1.8819399999999999</v>
      </c>
      <c r="FA41">
        <v>1.88385</v>
      </c>
      <c r="FB41">
        <v>1.8811</v>
      </c>
      <c r="FC41" t="s">
        <v>308</v>
      </c>
      <c r="FD41" t="s">
        <v>19</v>
      </c>
      <c r="FE41" t="s">
        <v>19</v>
      </c>
      <c r="FF41" t="s">
        <v>19</v>
      </c>
      <c r="FG41" t="s">
        <v>309</v>
      </c>
      <c r="FH41" t="s">
        <v>310</v>
      </c>
      <c r="FI41" t="s">
        <v>311</v>
      </c>
      <c r="FJ41" t="s">
        <v>311</v>
      </c>
      <c r="FK41" t="s">
        <v>311</v>
      </c>
      <c r="FL41" t="s">
        <v>311</v>
      </c>
      <c r="FM41">
        <v>0</v>
      </c>
      <c r="FN41">
        <v>100</v>
      </c>
      <c r="FO41">
        <v>100</v>
      </c>
      <c r="FP41">
        <v>-0.29599999999999999</v>
      </c>
      <c r="FQ41">
        <v>-0.154</v>
      </c>
      <c r="FR41">
        <v>2</v>
      </c>
      <c r="FS41">
        <v>749.76700000000005</v>
      </c>
      <c r="FT41">
        <v>487.85500000000002</v>
      </c>
      <c r="FU41">
        <v>24.001200000000001</v>
      </c>
      <c r="FV41">
        <v>33.5214</v>
      </c>
      <c r="FW41">
        <v>30.001100000000001</v>
      </c>
      <c r="FX41">
        <v>33.3033</v>
      </c>
      <c r="FY41">
        <v>33.268300000000004</v>
      </c>
      <c r="FZ41">
        <v>25.311299999999999</v>
      </c>
      <c r="GA41">
        <v>66.627600000000001</v>
      </c>
      <c r="GB41">
        <v>0</v>
      </c>
      <c r="GC41">
        <v>24</v>
      </c>
      <c r="GD41">
        <v>400</v>
      </c>
      <c r="GE41">
        <v>11.1609</v>
      </c>
      <c r="GF41">
        <v>100.30200000000001</v>
      </c>
      <c r="GG41">
        <v>99.675600000000003</v>
      </c>
    </row>
    <row r="42" spans="1:189" x14ac:dyDescent="0.2">
      <c r="A42">
        <v>25</v>
      </c>
      <c r="B42">
        <v>1626364807.0999999</v>
      </c>
      <c r="C42">
        <v>1788.0999999046301</v>
      </c>
      <c r="D42" t="s">
        <v>384</v>
      </c>
      <c r="E42" t="s">
        <v>385</v>
      </c>
      <c r="F42">
        <f t="shared" si="0"/>
        <v>5914</v>
      </c>
      <c r="G42">
        <f t="shared" si="1"/>
        <v>36.244871198876112</v>
      </c>
      <c r="H42">
        <f t="shared" si="2"/>
        <v>0</v>
      </c>
      <c r="I42" t="s">
        <v>299</v>
      </c>
      <c r="J42" t="s">
        <v>300</v>
      </c>
      <c r="K42" t="s">
        <v>301</v>
      </c>
      <c r="L42" t="s">
        <v>302</v>
      </c>
      <c r="M42" t="s">
        <v>19</v>
      </c>
      <c r="O42" t="s">
        <v>303</v>
      </c>
      <c r="U42">
        <v>1626364799.1258099</v>
      </c>
      <c r="V42">
        <f t="shared" si="3"/>
        <v>1.2254468637695415E-2</v>
      </c>
      <c r="W42">
        <f t="shared" si="4"/>
        <v>33.247638061884736</v>
      </c>
      <c r="X42">
        <f t="shared" si="5"/>
        <v>367.77583870967698</v>
      </c>
      <c r="Y42">
        <f t="shared" si="6"/>
        <v>290.17680889972871</v>
      </c>
      <c r="Z42">
        <f t="shared" si="7"/>
        <v>26.332448446643355</v>
      </c>
      <c r="AA42">
        <f t="shared" si="8"/>
        <v>33.374267052781846</v>
      </c>
      <c r="AB42">
        <f t="shared" si="9"/>
        <v>0.9266941239832015</v>
      </c>
      <c r="AC42">
        <f t="shared" si="10"/>
        <v>2.1132927275019693</v>
      </c>
      <c r="AD42">
        <f t="shared" si="11"/>
        <v>0.74755000391981974</v>
      </c>
      <c r="AE42">
        <f t="shared" si="12"/>
        <v>0.48040636842749024</v>
      </c>
      <c r="AF42">
        <f t="shared" si="13"/>
        <v>136.19187042330407</v>
      </c>
      <c r="AG42">
        <f t="shared" si="14"/>
        <v>24.442387988695639</v>
      </c>
      <c r="AH42">
        <f t="shared" si="15"/>
        <v>27.491054838709701</v>
      </c>
      <c r="AI42">
        <f t="shared" si="16"/>
        <v>3.6836944019096007</v>
      </c>
      <c r="AJ42">
        <f t="shared" si="17"/>
        <v>60.338137446335907</v>
      </c>
      <c r="AK42">
        <f t="shared" si="18"/>
        <v>2.2446976118312105</v>
      </c>
      <c r="AL42">
        <f t="shared" si="19"/>
        <v>3.7201970541891862</v>
      </c>
      <c r="AM42">
        <f t="shared" si="20"/>
        <v>1.4389967900783902</v>
      </c>
      <c r="AN42">
        <f t="shared" si="21"/>
        <v>-540.42206692236778</v>
      </c>
      <c r="AO42">
        <f t="shared" si="22"/>
        <v>19.210010372892597</v>
      </c>
      <c r="AP42">
        <f t="shared" si="23"/>
        <v>1.973055534438996</v>
      </c>
      <c r="AQ42">
        <f t="shared" si="24"/>
        <v>-383.04713059173207</v>
      </c>
      <c r="AR42">
        <v>-3.7599286340525701E-2</v>
      </c>
      <c r="AS42">
        <v>4.22084927956324E-2</v>
      </c>
      <c r="AT42">
        <v>3.2136160789871</v>
      </c>
      <c r="AU42">
        <v>52</v>
      </c>
      <c r="AV42">
        <v>7</v>
      </c>
      <c r="AW42">
        <f t="shared" si="25"/>
        <v>1</v>
      </c>
      <c r="AX42">
        <f t="shared" si="26"/>
        <v>0</v>
      </c>
      <c r="AY42">
        <f t="shared" si="27"/>
        <v>47839.28931947019</v>
      </c>
      <c r="AZ42">
        <v>0</v>
      </c>
      <c r="BA42">
        <v>0</v>
      </c>
      <c r="BB42">
        <v>0</v>
      </c>
      <c r="BC42">
        <f t="shared" si="28"/>
        <v>0</v>
      </c>
      <c r="BD42" t="e">
        <f t="shared" si="29"/>
        <v>#DIV/0!</v>
      </c>
      <c r="BE42">
        <v>-1</v>
      </c>
      <c r="BF42" t="s">
        <v>386</v>
      </c>
      <c r="BG42">
        <v>1019.27115384615</v>
      </c>
      <c r="BH42">
        <v>1954.93</v>
      </c>
      <c r="BI42">
        <f t="shared" si="30"/>
        <v>0.47861501238092929</v>
      </c>
      <c r="BJ42">
        <v>0.5</v>
      </c>
      <c r="BK42">
        <f t="shared" si="31"/>
        <v>841.18666556803862</v>
      </c>
      <c r="BL42">
        <f t="shared" si="32"/>
        <v>33.247638061884736</v>
      </c>
      <c r="BM42">
        <f t="shared" si="33"/>
        <v>201.3022831777597</v>
      </c>
      <c r="BN42">
        <f t="shared" si="34"/>
        <v>1</v>
      </c>
      <c r="BO42">
        <f t="shared" si="35"/>
        <v>4.0713481874748818E-2</v>
      </c>
      <c r="BP42">
        <f t="shared" si="36"/>
        <v>-1</v>
      </c>
      <c r="BQ42" t="s">
        <v>304</v>
      </c>
      <c r="BR42">
        <v>0</v>
      </c>
      <c r="BS42">
        <f t="shared" si="37"/>
        <v>1954.93</v>
      </c>
      <c r="BT42">
        <f t="shared" si="38"/>
        <v>0.47861501238092924</v>
      </c>
      <c r="BU42" t="e">
        <f t="shared" si="39"/>
        <v>#DIV/0!</v>
      </c>
      <c r="BV42">
        <f t="shared" si="40"/>
        <v>0.47861501238092924</v>
      </c>
      <c r="BW42" t="e">
        <f t="shared" si="41"/>
        <v>#DIV/0!</v>
      </c>
      <c r="BX42" t="s">
        <v>304</v>
      </c>
      <c r="BY42" t="s">
        <v>304</v>
      </c>
      <c r="BZ42" t="s">
        <v>304</v>
      </c>
      <c r="CA42" t="s">
        <v>304</v>
      </c>
      <c r="CB42" t="s">
        <v>304</v>
      </c>
      <c r="CC42" t="s">
        <v>304</v>
      </c>
      <c r="CD42" t="s">
        <v>304</v>
      </c>
      <c r="CE42" t="s">
        <v>304</v>
      </c>
      <c r="CF42">
        <f t="shared" si="42"/>
        <v>999.99125806451605</v>
      </c>
      <c r="CG42">
        <f t="shared" si="43"/>
        <v>841.18666556803862</v>
      </c>
      <c r="CH42">
        <f t="shared" si="44"/>
        <v>0.84119401923188419</v>
      </c>
      <c r="CI42">
        <f t="shared" si="45"/>
        <v>0.16190445711753654</v>
      </c>
      <c r="CJ42">
        <v>6</v>
      </c>
      <c r="CK42">
        <v>0.5</v>
      </c>
      <c r="CL42" t="s">
        <v>305</v>
      </c>
      <c r="CM42">
        <v>1626364799.1258099</v>
      </c>
      <c r="CN42">
        <v>367.77583870967698</v>
      </c>
      <c r="CO42">
        <v>400.13793548387099</v>
      </c>
      <c r="CP42">
        <v>24.735990322580601</v>
      </c>
      <c r="CQ42">
        <v>14.4916451612903</v>
      </c>
      <c r="CR42">
        <v>699.97693548387099</v>
      </c>
      <c r="CS42">
        <v>90.645941935483805</v>
      </c>
      <c r="CT42">
        <v>0.10027774516129</v>
      </c>
      <c r="CU42">
        <v>27.659664516128998</v>
      </c>
      <c r="CV42">
        <v>27.491054838709701</v>
      </c>
      <c r="CW42">
        <v>999.9</v>
      </c>
      <c r="CX42">
        <v>10002.930645161299</v>
      </c>
      <c r="CY42">
        <v>0</v>
      </c>
      <c r="CZ42">
        <v>0.22071751612903201</v>
      </c>
      <c r="DA42">
        <v>999.99125806451605</v>
      </c>
      <c r="DB42">
        <v>0.96000061290322602</v>
      </c>
      <c r="DC42">
        <v>3.9999470967741903E-2</v>
      </c>
      <c r="DD42">
        <v>0</v>
      </c>
      <c r="DE42">
        <v>1019.37548387097</v>
      </c>
      <c r="DF42">
        <v>4.9997400000000001</v>
      </c>
      <c r="DG42">
        <v>15166.4096774194</v>
      </c>
      <c r="DH42">
        <v>9011.5474193548398</v>
      </c>
      <c r="DI42">
        <v>45.311999999999998</v>
      </c>
      <c r="DJ42">
        <v>47.6991935483871</v>
      </c>
      <c r="DK42">
        <v>46.741870967741903</v>
      </c>
      <c r="DL42">
        <v>47.816064516129003</v>
      </c>
      <c r="DM42">
        <v>47.561999999999998</v>
      </c>
      <c r="DN42">
        <v>955.19193548387102</v>
      </c>
      <c r="DO42">
        <v>39.800322580645201</v>
      </c>
      <c r="DP42">
        <v>0</v>
      </c>
      <c r="DQ42">
        <v>120.700000047684</v>
      </c>
      <c r="DR42">
        <v>1019.27115384615</v>
      </c>
      <c r="DS42">
        <v>-26.0249572671941</v>
      </c>
      <c r="DT42">
        <v>-442.98803209645399</v>
      </c>
      <c r="DU42">
        <v>15162.5</v>
      </c>
      <c r="DV42">
        <v>15</v>
      </c>
      <c r="DW42">
        <v>1626364397.5999999</v>
      </c>
      <c r="DX42" t="s">
        <v>368</v>
      </c>
      <c r="DY42">
        <v>8</v>
      </c>
      <c r="DZ42">
        <v>-0.29599999999999999</v>
      </c>
      <c r="EA42">
        <v>-0.154</v>
      </c>
      <c r="EB42">
        <v>400</v>
      </c>
      <c r="EC42">
        <v>13</v>
      </c>
      <c r="ED42">
        <v>7.0000000000000007E-2</v>
      </c>
      <c r="EE42">
        <v>0.01</v>
      </c>
      <c r="EF42">
        <v>-32.353790740740699</v>
      </c>
      <c r="EG42">
        <v>-1.1243757445078599</v>
      </c>
      <c r="EH42">
        <v>0.47981003581607301</v>
      </c>
      <c r="EI42">
        <v>0</v>
      </c>
      <c r="EJ42">
        <v>1021.226</v>
      </c>
      <c r="EK42">
        <v>-20.381632605833701</v>
      </c>
      <c r="EL42">
        <v>2.9821151330333899</v>
      </c>
      <c r="EM42">
        <v>0</v>
      </c>
      <c r="EN42">
        <v>9.49254777777778</v>
      </c>
      <c r="EO42">
        <v>7.5885650250412002</v>
      </c>
      <c r="EP42">
        <v>1.4034910888271701</v>
      </c>
      <c r="EQ42">
        <v>0</v>
      </c>
      <c r="ER42">
        <v>0</v>
      </c>
      <c r="ES42">
        <v>3</v>
      </c>
      <c r="ET42" t="s">
        <v>307</v>
      </c>
      <c r="EU42">
        <v>1.88402</v>
      </c>
      <c r="EV42">
        <v>1.88097</v>
      </c>
      <c r="EW42">
        <v>1.88293</v>
      </c>
      <c r="EX42">
        <v>1.8812599999999999</v>
      </c>
      <c r="EY42">
        <v>1.88263</v>
      </c>
      <c r="EZ42">
        <v>1.8819399999999999</v>
      </c>
      <c r="FA42">
        <v>1.8838600000000001</v>
      </c>
      <c r="FB42">
        <v>1.8811</v>
      </c>
      <c r="FC42" t="s">
        <v>308</v>
      </c>
      <c r="FD42" t="s">
        <v>19</v>
      </c>
      <c r="FE42" t="s">
        <v>19</v>
      </c>
      <c r="FF42" t="s">
        <v>19</v>
      </c>
      <c r="FG42" t="s">
        <v>309</v>
      </c>
      <c r="FH42" t="s">
        <v>310</v>
      </c>
      <c r="FI42" t="s">
        <v>311</v>
      </c>
      <c r="FJ42" t="s">
        <v>311</v>
      </c>
      <c r="FK42" t="s">
        <v>311</v>
      </c>
      <c r="FL42" t="s">
        <v>311</v>
      </c>
      <c r="FM42">
        <v>0</v>
      </c>
      <c r="FN42">
        <v>100</v>
      </c>
      <c r="FO42">
        <v>100</v>
      </c>
      <c r="FP42">
        <v>-0.29599999999999999</v>
      </c>
      <c r="FQ42">
        <v>-0.154</v>
      </c>
      <c r="FR42">
        <v>2</v>
      </c>
      <c r="FS42">
        <v>686.28099999999995</v>
      </c>
      <c r="FT42">
        <v>491.08</v>
      </c>
      <c r="FU42">
        <v>23.9986</v>
      </c>
      <c r="FV42">
        <v>33.725900000000003</v>
      </c>
      <c r="FW42">
        <v>30.0001</v>
      </c>
      <c r="FX42">
        <v>33.497199999999999</v>
      </c>
      <c r="FY42">
        <v>33.4437</v>
      </c>
      <c r="FZ42">
        <v>25.368200000000002</v>
      </c>
      <c r="GA42">
        <v>62.217700000000001</v>
      </c>
      <c r="GB42">
        <v>0</v>
      </c>
      <c r="GC42">
        <v>24</v>
      </c>
      <c r="GD42">
        <v>400</v>
      </c>
      <c r="GE42">
        <v>13.398199999999999</v>
      </c>
      <c r="GF42">
        <v>100.251</v>
      </c>
      <c r="GG42">
        <v>99.634399999999999</v>
      </c>
    </row>
    <row r="43" spans="1:189" x14ac:dyDescent="0.2">
      <c r="A43">
        <v>26</v>
      </c>
      <c r="B43">
        <v>1626364880.0999999</v>
      </c>
      <c r="C43">
        <v>1861.0999999046301</v>
      </c>
      <c r="D43" t="s">
        <v>387</v>
      </c>
      <c r="E43" t="s">
        <v>388</v>
      </c>
      <c r="F43">
        <f t="shared" si="0"/>
        <v>5914</v>
      </c>
      <c r="G43">
        <f t="shared" si="1"/>
        <v>36.245308655998706</v>
      </c>
      <c r="H43">
        <f t="shared" si="2"/>
        <v>0</v>
      </c>
      <c r="I43" t="s">
        <v>299</v>
      </c>
      <c r="J43" t="s">
        <v>300</v>
      </c>
      <c r="K43" t="s">
        <v>301</v>
      </c>
      <c r="L43" t="s">
        <v>302</v>
      </c>
      <c r="M43" t="s">
        <v>19</v>
      </c>
      <c r="O43" t="s">
        <v>303</v>
      </c>
      <c r="U43">
        <v>1626364872.1064501</v>
      </c>
      <c r="V43">
        <f t="shared" si="3"/>
        <v>7.5561801458642105E-3</v>
      </c>
      <c r="W43">
        <f t="shared" si="4"/>
        <v>23.391490012577805</v>
      </c>
      <c r="X43">
        <f t="shared" si="5"/>
        <v>377.48670967741901</v>
      </c>
      <c r="Y43">
        <f t="shared" si="6"/>
        <v>278.10416631382185</v>
      </c>
      <c r="Z43">
        <f t="shared" si="7"/>
        <v>25.237563887992795</v>
      </c>
      <c r="AA43">
        <f t="shared" si="8"/>
        <v>34.256390613010979</v>
      </c>
      <c r="AB43">
        <f t="shared" si="9"/>
        <v>0.45918458445831811</v>
      </c>
      <c r="AC43">
        <f t="shared" si="10"/>
        <v>2.1132070070207987</v>
      </c>
      <c r="AD43">
        <f t="shared" si="11"/>
        <v>0.41011254948119741</v>
      </c>
      <c r="AE43">
        <f t="shared" si="12"/>
        <v>0.26029089735029365</v>
      </c>
      <c r="AF43">
        <f t="shared" si="13"/>
        <v>136.19859145160029</v>
      </c>
      <c r="AG43">
        <f t="shared" si="14"/>
        <v>26.097086550000597</v>
      </c>
      <c r="AH43">
        <f t="shared" si="15"/>
        <v>27.3260258064516</v>
      </c>
      <c r="AI43">
        <f t="shared" si="16"/>
        <v>3.648270006140895</v>
      </c>
      <c r="AJ43">
        <f t="shared" si="17"/>
        <v>54.510239744849756</v>
      </c>
      <c r="AK43">
        <f t="shared" si="18"/>
        <v>2.0285555743816497</v>
      </c>
      <c r="AL43">
        <f t="shared" si="19"/>
        <v>3.7214211199159366</v>
      </c>
      <c r="AM43">
        <f t="shared" si="20"/>
        <v>1.6197144317592453</v>
      </c>
      <c r="AN43">
        <f t="shared" si="21"/>
        <v>-333.22754443261169</v>
      </c>
      <c r="AO43">
        <f t="shared" si="22"/>
        <v>38.651829372450891</v>
      </c>
      <c r="AP43">
        <f t="shared" si="23"/>
        <v>3.9669248051137647</v>
      </c>
      <c r="AQ43">
        <f t="shared" si="24"/>
        <v>-154.41019880344675</v>
      </c>
      <c r="AR43">
        <v>-3.75970958621294E-2</v>
      </c>
      <c r="AS43">
        <v>4.2206033791736201E-2</v>
      </c>
      <c r="AT43">
        <v>3.2134662553070399</v>
      </c>
      <c r="AU43">
        <v>0</v>
      </c>
      <c r="AV43">
        <v>0</v>
      </c>
      <c r="AW43">
        <f t="shared" si="25"/>
        <v>1</v>
      </c>
      <c r="AX43">
        <f t="shared" si="26"/>
        <v>0</v>
      </c>
      <c r="AY43">
        <f t="shared" si="27"/>
        <v>47835.781030764287</v>
      </c>
      <c r="AZ43">
        <v>0</v>
      </c>
      <c r="BA43">
        <v>0</v>
      </c>
      <c r="BB43">
        <v>0</v>
      </c>
      <c r="BC43">
        <f t="shared" si="28"/>
        <v>0</v>
      </c>
      <c r="BD43" t="e">
        <f t="shared" si="29"/>
        <v>#DIV/0!</v>
      </c>
      <c r="BE43">
        <v>-1</v>
      </c>
      <c r="BF43" t="s">
        <v>389</v>
      </c>
      <c r="BG43">
        <v>1172.69115384615</v>
      </c>
      <c r="BH43">
        <v>1687.19</v>
      </c>
      <c r="BI43">
        <f t="shared" si="30"/>
        <v>0.30494422451167325</v>
      </c>
      <c r="BJ43">
        <v>0.5</v>
      </c>
      <c r="BK43">
        <f t="shared" si="31"/>
        <v>841.22867563064949</v>
      </c>
      <c r="BL43">
        <f t="shared" si="32"/>
        <v>23.391490012577805</v>
      </c>
      <c r="BM43">
        <f t="shared" si="33"/>
        <v>128.26391306358516</v>
      </c>
      <c r="BN43">
        <f t="shared" si="34"/>
        <v>1</v>
      </c>
      <c r="BO43">
        <f t="shared" si="35"/>
        <v>2.8995076748057923E-2</v>
      </c>
      <c r="BP43">
        <f t="shared" si="36"/>
        <v>-1</v>
      </c>
      <c r="BQ43" t="s">
        <v>304</v>
      </c>
      <c r="BR43">
        <v>0</v>
      </c>
      <c r="BS43">
        <f t="shared" si="37"/>
        <v>1687.19</v>
      </c>
      <c r="BT43">
        <f t="shared" si="38"/>
        <v>0.3049442245116733</v>
      </c>
      <c r="BU43" t="e">
        <f t="shared" si="39"/>
        <v>#DIV/0!</v>
      </c>
      <c r="BV43">
        <f t="shared" si="40"/>
        <v>0.3049442245116733</v>
      </c>
      <c r="BW43" t="e">
        <f t="shared" si="41"/>
        <v>#DIV/0!</v>
      </c>
      <c r="BX43" t="s">
        <v>304</v>
      </c>
      <c r="BY43" t="s">
        <v>304</v>
      </c>
      <c r="BZ43" t="s">
        <v>304</v>
      </c>
      <c r="CA43" t="s">
        <v>304</v>
      </c>
      <c r="CB43" t="s">
        <v>304</v>
      </c>
      <c r="CC43" t="s">
        <v>304</v>
      </c>
      <c r="CD43" t="s">
        <v>304</v>
      </c>
      <c r="CE43" t="s">
        <v>304</v>
      </c>
      <c r="CF43">
        <f t="shared" si="42"/>
        <v>1000.04125806452</v>
      </c>
      <c r="CG43">
        <f t="shared" si="43"/>
        <v>841.22867563064949</v>
      </c>
      <c r="CH43">
        <f t="shared" si="44"/>
        <v>0.84119396959557813</v>
      </c>
      <c r="CI43">
        <f t="shared" si="45"/>
        <v>0.1619043613194657</v>
      </c>
      <c r="CJ43">
        <v>6</v>
      </c>
      <c r="CK43">
        <v>0.5</v>
      </c>
      <c r="CL43" t="s">
        <v>305</v>
      </c>
      <c r="CM43">
        <v>1626364872.1064501</v>
      </c>
      <c r="CN43">
        <v>377.48670967741901</v>
      </c>
      <c r="CO43">
        <v>399.98148387096802</v>
      </c>
      <c r="CP43">
        <v>22.3535741935484</v>
      </c>
      <c r="CQ43">
        <v>16.021612903225801</v>
      </c>
      <c r="CR43">
        <v>699.99851612903205</v>
      </c>
      <c r="CS43">
        <v>90.648732258064499</v>
      </c>
      <c r="CT43">
        <v>9.9868248387096806E-2</v>
      </c>
      <c r="CU43">
        <v>27.665293548387101</v>
      </c>
      <c r="CV43">
        <v>27.3260258064516</v>
      </c>
      <c r="CW43">
        <v>999.9</v>
      </c>
      <c r="CX43">
        <v>10002.040000000001</v>
      </c>
      <c r="CY43">
        <v>0</v>
      </c>
      <c r="CZ43">
        <v>0.22270564516128999</v>
      </c>
      <c r="DA43">
        <v>1000.04125806452</v>
      </c>
      <c r="DB43">
        <v>0.96000316129032204</v>
      </c>
      <c r="DC43">
        <v>3.9996458064516099E-2</v>
      </c>
      <c r="DD43">
        <v>0</v>
      </c>
      <c r="DE43">
        <v>1174.87387096774</v>
      </c>
      <c r="DF43">
        <v>4.9997400000000001</v>
      </c>
      <c r="DG43">
        <v>16433.9580645161</v>
      </c>
      <c r="DH43">
        <v>9012.01129032258</v>
      </c>
      <c r="DI43">
        <v>45.375</v>
      </c>
      <c r="DJ43">
        <v>47.836387096774203</v>
      </c>
      <c r="DK43">
        <v>46.840451612903202</v>
      </c>
      <c r="DL43">
        <v>47.936999999999998</v>
      </c>
      <c r="DM43">
        <v>47.628999999999998</v>
      </c>
      <c r="DN43">
        <v>955.24129032257997</v>
      </c>
      <c r="DO43">
        <v>39.800645161290298</v>
      </c>
      <c r="DP43">
        <v>0</v>
      </c>
      <c r="DQ43">
        <v>72.099999904632597</v>
      </c>
      <c r="DR43">
        <v>1172.69115384615</v>
      </c>
      <c r="DS43">
        <v>-456.69230811265601</v>
      </c>
      <c r="DT43">
        <v>-9652.1743929484001</v>
      </c>
      <c r="DU43">
        <v>16288.8038461538</v>
      </c>
      <c r="DV43">
        <v>15</v>
      </c>
      <c r="DW43">
        <v>1626364397.5999999</v>
      </c>
      <c r="DX43" t="s">
        <v>368</v>
      </c>
      <c r="DY43">
        <v>8</v>
      </c>
      <c r="DZ43">
        <v>-0.29599999999999999</v>
      </c>
      <c r="EA43">
        <v>-0.154</v>
      </c>
      <c r="EB43">
        <v>400</v>
      </c>
      <c r="EC43">
        <v>13</v>
      </c>
      <c r="ED43">
        <v>7.0000000000000007E-2</v>
      </c>
      <c r="EE43">
        <v>0.01</v>
      </c>
      <c r="EF43">
        <v>-22.067714814814799</v>
      </c>
      <c r="EG43">
        <v>-4.2032798558151896</v>
      </c>
      <c r="EH43">
        <v>0.54850389086955398</v>
      </c>
      <c r="EI43">
        <v>0</v>
      </c>
      <c r="EJ43">
        <v>1230.9155555555601</v>
      </c>
      <c r="EK43">
        <v>-555.13642849303403</v>
      </c>
      <c r="EL43">
        <v>72.540496568945102</v>
      </c>
      <c r="EM43">
        <v>0</v>
      </c>
      <c r="EN43">
        <v>6.2809151851851901</v>
      </c>
      <c r="EO43">
        <v>0.49546990332983298</v>
      </c>
      <c r="EP43">
        <v>9.4761671258903599E-2</v>
      </c>
      <c r="EQ43">
        <v>0</v>
      </c>
      <c r="ER43">
        <v>0</v>
      </c>
      <c r="ES43">
        <v>3</v>
      </c>
      <c r="ET43" t="s">
        <v>307</v>
      </c>
      <c r="EU43">
        <v>1.88402</v>
      </c>
      <c r="EV43">
        <v>1.88097</v>
      </c>
      <c r="EW43">
        <v>1.88293</v>
      </c>
      <c r="EX43">
        <v>1.8812599999999999</v>
      </c>
      <c r="EY43">
        <v>1.88263</v>
      </c>
      <c r="EZ43">
        <v>1.8819900000000001</v>
      </c>
      <c r="FA43">
        <v>1.88385</v>
      </c>
      <c r="FB43">
        <v>1.8811</v>
      </c>
      <c r="FC43" t="s">
        <v>308</v>
      </c>
      <c r="FD43" t="s">
        <v>19</v>
      </c>
      <c r="FE43" t="s">
        <v>19</v>
      </c>
      <c r="FF43" t="s">
        <v>19</v>
      </c>
      <c r="FG43" t="s">
        <v>309</v>
      </c>
      <c r="FH43" t="s">
        <v>310</v>
      </c>
      <c r="FI43" t="s">
        <v>311</v>
      </c>
      <c r="FJ43" t="s">
        <v>311</v>
      </c>
      <c r="FK43" t="s">
        <v>311</v>
      </c>
      <c r="FL43" t="s">
        <v>311</v>
      </c>
      <c r="FM43">
        <v>0</v>
      </c>
      <c r="FN43">
        <v>100</v>
      </c>
      <c r="FO43">
        <v>100</v>
      </c>
      <c r="FP43">
        <v>-0.29599999999999999</v>
      </c>
      <c r="FQ43">
        <v>-0.154</v>
      </c>
      <c r="FR43">
        <v>2</v>
      </c>
      <c r="FS43">
        <v>759.74400000000003</v>
      </c>
      <c r="FT43">
        <v>493.39800000000002</v>
      </c>
      <c r="FU43">
        <v>24.002300000000002</v>
      </c>
      <c r="FV43">
        <v>33.782800000000002</v>
      </c>
      <c r="FW43">
        <v>30.000499999999999</v>
      </c>
      <c r="FX43">
        <v>33.555100000000003</v>
      </c>
      <c r="FY43">
        <v>33.514099999999999</v>
      </c>
      <c r="FZ43">
        <v>25.435099999999998</v>
      </c>
      <c r="GA43">
        <v>54.954999999999998</v>
      </c>
      <c r="GB43">
        <v>0</v>
      </c>
      <c r="GC43">
        <v>24</v>
      </c>
      <c r="GD43">
        <v>400</v>
      </c>
      <c r="GE43">
        <v>16.196400000000001</v>
      </c>
      <c r="GF43">
        <v>100.249</v>
      </c>
      <c r="GG43">
        <v>99.630600000000001</v>
      </c>
    </row>
    <row r="44" spans="1:189" x14ac:dyDescent="0.2">
      <c r="A44">
        <v>27</v>
      </c>
      <c r="B44">
        <v>1626364939.5999999</v>
      </c>
      <c r="C44">
        <v>1920.5999999046301</v>
      </c>
      <c r="D44" t="s">
        <v>390</v>
      </c>
      <c r="E44" t="s">
        <v>391</v>
      </c>
      <c r="F44">
        <f t="shared" si="0"/>
        <v>5914</v>
      </c>
      <c r="G44">
        <f t="shared" si="1"/>
        <v>36.250341034376788</v>
      </c>
      <c r="H44">
        <f t="shared" si="2"/>
        <v>0</v>
      </c>
      <c r="I44" t="s">
        <v>299</v>
      </c>
      <c r="J44" t="s">
        <v>300</v>
      </c>
      <c r="K44" t="s">
        <v>301</v>
      </c>
      <c r="L44" t="s">
        <v>302</v>
      </c>
      <c r="M44" t="s">
        <v>19</v>
      </c>
      <c r="O44" t="s">
        <v>303</v>
      </c>
      <c r="U44">
        <v>1626364931.6354799</v>
      </c>
      <c r="V44">
        <f t="shared" si="3"/>
        <v>1.1611566577962978E-2</v>
      </c>
      <c r="W44">
        <f t="shared" si="4"/>
        <v>36.745706841641102</v>
      </c>
      <c r="X44">
        <f t="shared" si="5"/>
        <v>364.88264516128999</v>
      </c>
      <c r="Y44">
        <f t="shared" si="6"/>
        <v>277.84753453937452</v>
      </c>
      <c r="Z44">
        <f t="shared" si="7"/>
        <v>25.214595761193696</v>
      </c>
      <c r="AA44">
        <f t="shared" si="8"/>
        <v>33.113010749833364</v>
      </c>
      <c r="AB44">
        <f t="shared" si="9"/>
        <v>0.89131522103934357</v>
      </c>
      <c r="AC44">
        <f t="shared" si="10"/>
        <v>2.11359740031476</v>
      </c>
      <c r="AD44">
        <f t="shared" si="11"/>
        <v>0.72430332809000797</v>
      </c>
      <c r="AE44">
        <f t="shared" si="12"/>
        <v>0.46506816259597084</v>
      </c>
      <c r="AF44">
        <f t="shared" si="13"/>
        <v>136.19233530272072</v>
      </c>
      <c r="AG44">
        <f t="shared" si="14"/>
        <v>24.636208634060921</v>
      </c>
      <c r="AH44">
        <f t="shared" si="15"/>
        <v>26.631335483870998</v>
      </c>
      <c r="AI44">
        <f t="shared" si="16"/>
        <v>3.5023901682151806</v>
      </c>
      <c r="AJ44">
        <f t="shared" si="17"/>
        <v>56.349935437708019</v>
      </c>
      <c r="AK44">
        <f t="shared" si="18"/>
        <v>2.0923942733989369</v>
      </c>
      <c r="AL44">
        <f t="shared" si="19"/>
        <v>3.7132150323614339</v>
      </c>
      <c r="AM44">
        <f t="shared" si="20"/>
        <v>1.4099958948162437</v>
      </c>
      <c r="AN44">
        <f t="shared" si="21"/>
        <v>-512.07008608816739</v>
      </c>
      <c r="AO44">
        <f t="shared" si="22"/>
        <v>113.51415692106433</v>
      </c>
      <c r="AP44">
        <f t="shared" si="23"/>
        <v>11.60555512913478</v>
      </c>
      <c r="AQ44">
        <f t="shared" si="24"/>
        <v>-250.75803873524751</v>
      </c>
      <c r="AR44">
        <v>-3.7607072418929501E-2</v>
      </c>
      <c r="AS44">
        <v>4.2217233350738702E-2</v>
      </c>
      <c r="AT44">
        <v>3.21414860729179</v>
      </c>
      <c r="AU44">
        <v>0</v>
      </c>
      <c r="AV44">
        <v>0</v>
      </c>
      <c r="AW44">
        <f t="shared" si="25"/>
        <v>1</v>
      </c>
      <c r="AX44">
        <f t="shared" si="26"/>
        <v>0</v>
      </c>
      <c r="AY44">
        <f t="shared" si="27"/>
        <v>47853.99171405482</v>
      </c>
      <c r="AZ44">
        <v>0</v>
      </c>
      <c r="BA44">
        <v>0</v>
      </c>
      <c r="BB44">
        <v>0</v>
      </c>
      <c r="BC44">
        <f t="shared" si="28"/>
        <v>0</v>
      </c>
      <c r="BD44" t="e">
        <f t="shared" si="29"/>
        <v>#DIV/0!</v>
      </c>
      <c r="BE44">
        <v>-1</v>
      </c>
      <c r="BF44" t="s">
        <v>392</v>
      </c>
      <c r="BG44">
        <v>1096.18461538462</v>
      </c>
      <c r="BH44">
        <v>2167.41</v>
      </c>
      <c r="BI44">
        <f t="shared" si="30"/>
        <v>0.49424215289925766</v>
      </c>
      <c r="BJ44">
        <v>0.5</v>
      </c>
      <c r="BK44">
        <f t="shared" si="31"/>
        <v>841.18966482657038</v>
      </c>
      <c r="BL44">
        <f t="shared" si="32"/>
        <v>36.745706841641102</v>
      </c>
      <c r="BM44">
        <f t="shared" si="33"/>
        <v>207.87569547024455</v>
      </c>
      <c r="BN44">
        <f t="shared" si="34"/>
        <v>1</v>
      </c>
      <c r="BO44">
        <f t="shared" si="35"/>
        <v>4.4871814787956536E-2</v>
      </c>
      <c r="BP44">
        <f t="shared" si="36"/>
        <v>-1</v>
      </c>
      <c r="BQ44" t="s">
        <v>304</v>
      </c>
      <c r="BR44">
        <v>0</v>
      </c>
      <c r="BS44">
        <f t="shared" si="37"/>
        <v>2167.41</v>
      </c>
      <c r="BT44">
        <f t="shared" si="38"/>
        <v>0.4942421528992576</v>
      </c>
      <c r="BU44" t="e">
        <f t="shared" si="39"/>
        <v>#DIV/0!</v>
      </c>
      <c r="BV44">
        <f t="shared" si="40"/>
        <v>0.4942421528992576</v>
      </c>
      <c r="BW44" t="e">
        <f t="shared" si="41"/>
        <v>#DIV/0!</v>
      </c>
      <c r="BX44" t="s">
        <v>304</v>
      </c>
      <c r="BY44" t="s">
        <v>304</v>
      </c>
      <c r="BZ44" t="s">
        <v>304</v>
      </c>
      <c r="CA44" t="s">
        <v>304</v>
      </c>
      <c r="CB44" t="s">
        <v>304</v>
      </c>
      <c r="CC44" t="s">
        <v>304</v>
      </c>
      <c r="CD44" t="s">
        <v>304</v>
      </c>
      <c r="CE44" t="s">
        <v>304</v>
      </c>
      <c r="CF44">
        <f t="shared" si="42"/>
        <v>999.99483870967697</v>
      </c>
      <c r="CG44">
        <f t="shared" si="43"/>
        <v>841.18966482657038</v>
      </c>
      <c r="CH44">
        <f t="shared" si="44"/>
        <v>0.84119400647305576</v>
      </c>
      <c r="CI44">
        <f t="shared" si="45"/>
        <v>0.16190443249299757</v>
      </c>
      <c r="CJ44">
        <v>6</v>
      </c>
      <c r="CK44">
        <v>0.5</v>
      </c>
      <c r="CL44" t="s">
        <v>305</v>
      </c>
      <c r="CM44">
        <v>1626364931.6354799</v>
      </c>
      <c r="CN44">
        <v>364.88264516128999</v>
      </c>
      <c r="CO44">
        <v>400.01122580645199</v>
      </c>
      <c r="CP44">
        <v>23.0567483870968</v>
      </c>
      <c r="CQ44">
        <v>13.3332709677419</v>
      </c>
      <c r="CR44">
        <v>699.98670967741896</v>
      </c>
      <c r="CS44">
        <v>90.649935483870905</v>
      </c>
      <c r="CT44">
        <v>9.9819783870967696E-2</v>
      </c>
      <c r="CU44">
        <v>27.627525806451601</v>
      </c>
      <c r="CV44">
        <v>26.631335483870998</v>
      </c>
      <c r="CW44">
        <v>999.9</v>
      </c>
      <c r="CX44">
        <v>10004.561290322599</v>
      </c>
      <c r="CY44">
        <v>0</v>
      </c>
      <c r="CZ44">
        <v>0.22456119354838699</v>
      </c>
      <c r="DA44">
        <v>999.99483870967697</v>
      </c>
      <c r="DB44">
        <v>0.95999735483870896</v>
      </c>
      <c r="DC44">
        <v>4.0002812903225798E-2</v>
      </c>
      <c r="DD44">
        <v>0</v>
      </c>
      <c r="DE44">
        <v>1096.65806451613</v>
      </c>
      <c r="DF44">
        <v>4.9997400000000001</v>
      </c>
      <c r="DG44">
        <v>15684.435483871001</v>
      </c>
      <c r="DH44">
        <v>9011.5751612903205</v>
      </c>
      <c r="DI44">
        <v>45.485774193548401</v>
      </c>
      <c r="DJ44">
        <v>48.043999999999997</v>
      </c>
      <c r="DK44">
        <v>46.993903225806399</v>
      </c>
      <c r="DL44">
        <v>47.963419354838699</v>
      </c>
      <c r="DM44">
        <v>47.741870967741903</v>
      </c>
      <c r="DN44">
        <v>955.19483870967804</v>
      </c>
      <c r="DO44">
        <v>39.799999999999997</v>
      </c>
      <c r="DP44">
        <v>0</v>
      </c>
      <c r="DQ44">
        <v>58.899999856948902</v>
      </c>
      <c r="DR44">
        <v>1096.18461538462</v>
      </c>
      <c r="DS44">
        <v>-50.956581217497003</v>
      </c>
      <c r="DT44">
        <v>-123.521365790744</v>
      </c>
      <c r="DU44">
        <v>15682.0307692308</v>
      </c>
      <c r="DV44">
        <v>15</v>
      </c>
      <c r="DW44">
        <v>1626364397.5999999</v>
      </c>
      <c r="DX44" t="s">
        <v>368</v>
      </c>
      <c r="DY44">
        <v>8</v>
      </c>
      <c r="DZ44">
        <v>-0.29599999999999999</v>
      </c>
      <c r="EA44">
        <v>-0.154</v>
      </c>
      <c r="EB44">
        <v>400</v>
      </c>
      <c r="EC44">
        <v>13</v>
      </c>
      <c r="ED44">
        <v>7.0000000000000007E-2</v>
      </c>
      <c r="EE44">
        <v>0.01</v>
      </c>
      <c r="EF44">
        <v>-34.954655555555597</v>
      </c>
      <c r="EG44">
        <v>-1.55616453537753</v>
      </c>
      <c r="EH44">
        <v>0.20714735644934201</v>
      </c>
      <c r="EI44">
        <v>0</v>
      </c>
      <c r="EJ44">
        <v>1101.4013333333301</v>
      </c>
      <c r="EK44">
        <v>-44.901322101838097</v>
      </c>
      <c r="EL44">
        <v>5.8591810576791703</v>
      </c>
      <c r="EM44">
        <v>0</v>
      </c>
      <c r="EN44">
        <v>9.7472598148148109</v>
      </c>
      <c r="EO44">
        <v>-0.135678500599932</v>
      </c>
      <c r="EP44">
        <v>7.90184137586213E-2</v>
      </c>
      <c r="EQ44">
        <v>0</v>
      </c>
      <c r="ER44">
        <v>0</v>
      </c>
      <c r="ES44">
        <v>3</v>
      </c>
      <c r="ET44" t="s">
        <v>307</v>
      </c>
      <c r="EU44">
        <v>1.8839999999999999</v>
      </c>
      <c r="EV44">
        <v>1.88096</v>
      </c>
      <c r="EW44">
        <v>1.88293</v>
      </c>
      <c r="EX44">
        <v>1.8812599999999999</v>
      </c>
      <c r="EY44">
        <v>1.88263</v>
      </c>
      <c r="EZ44">
        <v>1.8819999999999999</v>
      </c>
      <c r="FA44">
        <v>1.8838600000000001</v>
      </c>
      <c r="FB44">
        <v>1.8811</v>
      </c>
      <c r="FC44" t="s">
        <v>308</v>
      </c>
      <c r="FD44" t="s">
        <v>19</v>
      </c>
      <c r="FE44" t="s">
        <v>19</v>
      </c>
      <c r="FF44" t="s">
        <v>19</v>
      </c>
      <c r="FG44" t="s">
        <v>309</v>
      </c>
      <c r="FH44" t="s">
        <v>310</v>
      </c>
      <c r="FI44" t="s">
        <v>311</v>
      </c>
      <c r="FJ44" t="s">
        <v>311</v>
      </c>
      <c r="FK44" t="s">
        <v>311</v>
      </c>
      <c r="FL44" t="s">
        <v>311</v>
      </c>
      <c r="FM44">
        <v>0</v>
      </c>
      <c r="FN44">
        <v>100</v>
      </c>
      <c r="FO44">
        <v>100</v>
      </c>
      <c r="FP44">
        <v>-0.29599999999999999</v>
      </c>
      <c r="FQ44">
        <v>-0.154</v>
      </c>
      <c r="FR44">
        <v>2</v>
      </c>
      <c r="FS44">
        <v>761.26599999999996</v>
      </c>
      <c r="FT44">
        <v>489.72500000000002</v>
      </c>
      <c r="FU44">
        <v>24.000699999999998</v>
      </c>
      <c r="FV44">
        <v>33.872399999999999</v>
      </c>
      <c r="FW44">
        <v>30.000900000000001</v>
      </c>
      <c r="FX44">
        <v>33.637900000000002</v>
      </c>
      <c r="FY44">
        <v>33.597900000000003</v>
      </c>
      <c r="FZ44">
        <v>25.3842</v>
      </c>
      <c r="GA44">
        <v>63.041899999999998</v>
      </c>
      <c r="GB44">
        <v>0</v>
      </c>
      <c r="GC44">
        <v>24</v>
      </c>
      <c r="GD44">
        <v>400</v>
      </c>
      <c r="GE44">
        <v>12.9855</v>
      </c>
      <c r="GF44">
        <v>100.23099999999999</v>
      </c>
      <c r="GG44">
        <v>99.616799999999998</v>
      </c>
    </row>
    <row r="45" spans="1:189" x14ac:dyDescent="0.2">
      <c r="A45">
        <v>28</v>
      </c>
      <c r="B45">
        <v>1626365026.5999999</v>
      </c>
      <c r="C45">
        <v>2007.5999999046301</v>
      </c>
      <c r="D45" t="s">
        <v>393</v>
      </c>
      <c r="E45" t="s">
        <v>394</v>
      </c>
      <c r="F45">
        <f t="shared" si="0"/>
        <v>5914</v>
      </c>
      <c r="G45">
        <f t="shared" si="1"/>
        <v>36.257860916132493</v>
      </c>
      <c r="H45">
        <f t="shared" si="2"/>
        <v>0</v>
      </c>
      <c r="I45" t="s">
        <v>299</v>
      </c>
      <c r="J45" t="s">
        <v>300</v>
      </c>
      <c r="K45" t="s">
        <v>301</v>
      </c>
      <c r="L45" t="s">
        <v>302</v>
      </c>
      <c r="M45" t="s">
        <v>19</v>
      </c>
      <c r="O45" t="s">
        <v>303</v>
      </c>
      <c r="U45">
        <v>1626365018.63871</v>
      </c>
      <c r="V45">
        <f t="shared" si="3"/>
        <v>1.0898940070824875E-2</v>
      </c>
      <c r="W45">
        <f t="shared" si="4"/>
        <v>28.788574640936375</v>
      </c>
      <c r="X45">
        <f t="shared" si="5"/>
        <v>371.84041935483901</v>
      </c>
      <c r="Y45">
        <f t="shared" si="6"/>
        <v>296.55389492706809</v>
      </c>
      <c r="Z45">
        <f t="shared" si="7"/>
        <v>26.914089238244831</v>
      </c>
      <c r="AA45">
        <f t="shared" si="8"/>
        <v>33.746804206917382</v>
      </c>
      <c r="AB45">
        <f t="shared" si="9"/>
        <v>0.81392848698374154</v>
      </c>
      <c r="AC45">
        <f t="shared" si="10"/>
        <v>2.1126052659723413</v>
      </c>
      <c r="AD45">
        <f t="shared" si="11"/>
        <v>0.67216211270077775</v>
      </c>
      <c r="AE45">
        <f t="shared" si="12"/>
        <v>0.43076725449810882</v>
      </c>
      <c r="AF45">
        <f t="shared" si="13"/>
        <v>136.18836089466606</v>
      </c>
      <c r="AG45">
        <f t="shared" si="14"/>
        <v>24.84343743776353</v>
      </c>
      <c r="AH45">
        <f t="shared" si="15"/>
        <v>26.4550129032258</v>
      </c>
      <c r="AI45">
        <f t="shared" si="16"/>
        <v>3.466184352717228</v>
      </c>
      <c r="AJ45">
        <f t="shared" si="17"/>
        <v>55.051827175777859</v>
      </c>
      <c r="AK45">
        <f t="shared" si="18"/>
        <v>2.0392306339639594</v>
      </c>
      <c r="AL45">
        <f t="shared" si="19"/>
        <v>3.7042015471217571</v>
      </c>
      <c r="AM45">
        <f t="shared" si="20"/>
        <v>1.4269537187532686</v>
      </c>
      <c r="AN45">
        <f t="shared" si="21"/>
        <v>-480.643257123377</v>
      </c>
      <c r="AO45">
        <f t="shared" si="22"/>
        <v>128.80874479457495</v>
      </c>
      <c r="AP45">
        <f t="shared" si="23"/>
        <v>13.161108492695028</v>
      </c>
      <c r="AQ45">
        <f t="shared" si="24"/>
        <v>-202.48504294144098</v>
      </c>
      <c r="AR45">
        <v>-3.7581721044544901E-2</v>
      </c>
      <c r="AS45">
        <v>4.2188774212089601E-2</v>
      </c>
      <c r="AT45">
        <v>3.2124145783034201</v>
      </c>
      <c r="AU45">
        <v>5</v>
      </c>
      <c r="AV45">
        <v>1</v>
      </c>
      <c r="AW45">
        <f t="shared" si="25"/>
        <v>1</v>
      </c>
      <c r="AX45">
        <f t="shared" si="26"/>
        <v>0</v>
      </c>
      <c r="AY45">
        <f t="shared" si="27"/>
        <v>47829.800281762335</v>
      </c>
      <c r="AZ45">
        <v>0</v>
      </c>
      <c r="BA45">
        <v>0</v>
      </c>
      <c r="BB45">
        <v>0</v>
      </c>
      <c r="BC45">
        <f t="shared" si="28"/>
        <v>0</v>
      </c>
      <c r="BD45" t="e">
        <f t="shared" si="29"/>
        <v>#DIV/0!</v>
      </c>
      <c r="BE45">
        <v>-1</v>
      </c>
      <c r="BF45" t="s">
        <v>395</v>
      </c>
      <c r="BG45">
        <v>1154.1757692307699</v>
      </c>
      <c r="BH45">
        <v>1883.75</v>
      </c>
      <c r="BI45">
        <f t="shared" si="30"/>
        <v>0.38729886172221906</v>
      </c>
      <c r="BJ45">
        <v>0.5</v>
      </c>
      <c r="BK45">
        <f t="shared" si="31"/>
        <v>841.16784713823154</v>
      </c>
      <c r="BL45">
        <f t="shared" si="32"/>
        <v>28.788574640936375</v>
      </c>
      <c r="BM45">
        <f t="shared" si="33"/>
        <v>162.89167485698331</v>
      </c>
      <c r="BN45">
        <f t="shared" si="34"/>
        <v>1</v>
      </c>
      <c r="BO45">
        <f t="shared" si="35"/>
        <v>3.5413353877328045E-2</v>
      </c>
      <c r="BP45">
        <f t="shared" si="36"/>
        <v>-1</v>
      </c>
      <c r="BQ45" t="s">
        <v>304</v>
      </c>
      <c r="BR45">
        <v>0</v>
      </c>
      <c r="BS45">
        <f t="shared" si="37"/>
        <v>1883.75</v>
      </c>
      <c r="BT45">
        <f t="shared" si="38"/>
        <v>0.38729886172221906</v>
      </c>
      <c r="BU45" t="e">
        <f t="shared" si="39"/>
        <v>#DIV/0!</v>
      </c>
      <c r="BV45">
        <f t="shared" si="40"/>
        <v>0.38729886172221906</v>
      </c>
      <c r="BW45" t="e">
        <f t="shared" si="41"/>
        <v>#DIV/0!</v>
      </c>
      <c r="BX45" t="s">
        <v>304</v>
      </c>
      <c r="BY45" t="s">
        <v>304</v>
      </c>
      <c r="BZ45" t="s">
        <v>304</v>
      </c>
      <c r="CA45" t="s">
        <v>304</v>
      </c>
      <c r="CB45" t="s">
        <v>304</v>
      </c>
      <c r="CC45" t="s">
        <v>304</v>
      </c>
      <c r="CD45" t="s">
        <v>304</v>
      </c>
      <c r="CE45" t="s">
        <v>304</v>
      </c>
      <c r="CF45">
        <f t="shared" si="42"/>
        <v>999.96922580645196</v>
      </c>
      <c r="CG45">
        <f t="shared" si="43"/>
        <v>841.16784713823154</v>
      </c>
      <c r="CH45">
        <f t="shared" si="44"/>
        <v>0.84119373419701915</v>
      </c>
      <c r="CI45">
        <f t="shared" si="45"/>
        <v>0.16190390700024682</v>
      </c>
      <c r="CJ45">
        <v>6</v>
      </c>
      <c r="CK45">
        <v>0.5</v>
      </c>
      <c r="CL45" t="s">
        <v>305</v>
      </c>
      <c r="CM45">
        <v>1626365018.63871</v>
      </c>
      <c r="CN45">
        <v>371.84041935483901</v>
      </c>
      <c r="CO45">
        <v>399.99022580645197</v>
      </c>
      <c r="CP45">
        <v>22.469338709677402</v>
      </c>
      <c r="CQ45">
        <v>13.337241935483901</v>
      </c>
      <c r="CR45">
        <v>699.99574193548403</v>
      </c>
      <c r="CS45">
        <v>90.656209677419298</v>
      </c>
      <c r="CT45">
        <v>9.99385258064516E-2</v>
      </c>
      <c r="CU45">
        <v>27.585958064516099</v>
      </c>
      <c r="CV45">
        <v>26.4550129032258</v>
      </c>
      <c r="CW45">
        <v>999.9</v>
      </c>
      <c r="CX45">
        <v>9997.1251612903197</v>
      </c>
      <c r="CY45">
        <v>0</v>
      </c>
      <c r="CZ45">
        <v>0.22615170967741899</v>
      </c>
      <c r="DA45">
        <v>999.96922580645196</v>
      </c>
      <c r="DB45">
        <v>0.96001135483870903</v>
      </c>
      <c r="DC45">
        <v>3.9988612903225799E-2</v>
      </c>
      <c r="DD45">
        <v>0</v>
      </c>
      <c r="DE45">
        <v>1155.75129032258</v>
      </c>
      <c r="DF45">
        <v>4.9997400000000001</v>
      </c>
      <c r="DG45">
        <v>16751.529032258099</v>
      </c>
      <c r="DH45">
        <v>9011.3838709677402</v>
      </c>
      <c r="DI45">
        <v>45.625</v>
      </c>
      <c r="DJ45">
        <v>48.399000000000001</v>
      </c>
      <c r="DK45">
        <v>47.245935483871001</v>
      </c>
      <c r="DL45">
        <v>48.125</v>
      </c>
      <c r="DM45">
        <v>47.872967741935497</v>
      </c>
      <c r="DN45">
        <v>955.18161290322598</v>
      </c>
      <c r="DO45">
        <v>39.79</v>
      </c>
      <c r="DP45">
        <v>0</v>
      </c>
      <c r="DQ45">
        <v>86.299999952316298</v>
      </c>
      <c r="DR45">
        <v>1154.1757692307699</v>
      </c>
      <c r="DS45">
        <v>-206.88034158451501</v>
      </c>
      <c r="DT45">
        <v>-2335.9521326708</v>
      </c>
      <c r="DU45">
        <v>16736.769230769201</v>
      </c>
      <c r="DV45">
        <v>15</v>
      </c>
      <c r="DW45">
        <v>1626365057.0999999</v>
      </c>
      <c r="DX45" t="s">
        <v>396</v>
      </c>
      <c r="DY45">
        <v>9</v>
      </c>
      <c r="DZ45">
        <v>-0.35199999999999998</v>
      </c>
      <c r="EA45">
        <v>-0.159</v>
      </c>
      <c r="EB45">
        <v>400</v>
      </c>
      <c r="EC45">
        <v>13</v>
      </c>
      <c r="ED45">
        <v>0.08</v>
      </c>
      <c r="EE45">
        <v>0.01</v>
      </c>
      <c r="EF45">
        <v>-28.045470370370399</v>
      </c>
      <c r="EG45">
        <v>-0.47614832165045301</v>
      </c>
      <c r="EH45">
        <v>6.5412504834716001E-2</v>
      </c>
      <c r="EI45">
        <v>1</v>
      </c>
      <c r="EJ45">
        <v>1177.9573333333301</v>
      </c>
      <c r="EK45">
        <v>-225.43420778669901</v>
      </c>
      <c r="EL45">
        <v>29.3578731745563</v>
      </c>
      <c r="EM45">
        <v>0</v>
      </c>
      <c r="EN45">
        <v>9.1485551851851792</v>
      </c>
      <c r="EO45">
        <v>-0.14344654785141001</v>
      </c>
      <c r="EP45">
        <v>2.0737138427249099E-2</v>
      </c>
      <c r="EQ45">
        <v>0</v>
      </c>
      <c r="ER45">
        <v>1</v>
      </c>
      <c r="ES45">
        <v>3</v>
      </c>
      <c r="ET45" t="s">
        <v>321</v>
      </c>
      <c r="EU45">
        <v>1.88401</v>
      </c>
      <c r="EV45">
        <v>1.8809499999999999</v>
      </c>
      <c r="EW45">
        <v>1.88293</v>
      </c>
      <c r="EX45">
        <v>1.8812599999999999</v>
      </c>
      <c r="EY45">
        <v>1.88263</v>
      </c>
      <c r="EZ45">
        <v>1.8819900000000001</v>
      </c>
      <c r="FA45">
        <v>1.8838600000000001</v>
      </c>
      <c r="FB45">
        <v>1.8811</v>
      </c>
      <c r="FC45" t="s">
        <v>308</v>
      </c>
      <c r="FD45" t="s">
        <v>19</v>
      </c>
      <c r="FE45" t="s">
        <v>19</v>
      </c>
      <c r="FF45" t="s">
        <v>19</v>
      </c>
      <c r="FG45" t="s">
        <v>309</v>
      </c>
      <c r="FH45" t="s">
        <v>310</v>
      </c>
      <c r="FI45" t="s">
        <v>311</v>
      </c>
      <c r="FJ45" t="s">
        <v>311</v>
      </c>
      <c r="FK45" t="s">
        <v>311</v>
      </c>
      <c r="FL45" t="s">
        <v>311</v>
      </c>
      <c r="FM45">
        <v>0</v>
      </c>
      <c r="FN45">
        <v>100</v>
      </c>
      <c r="FO45">
        <v>100</v>
      </c>
      <c r="FP45">
        <v>-0.35199999999999998</v>
      </c>
      <c r="FQ45">
        <v>-0.159</v>
      </c>
      <c r="FR45">
        <v>2</v>
      </c>
      <c r="FS45">
        <v>741.01400000000001</v>
      </c>
      <c r="FT45">
        <v>489.01900000000001</v>
      </c>
      <c r="FU45">
        <v>23.9985</v>
      </c>
      <c r="FV45">
        <v>34.028399999999998</v>
      </c>
      <c r="FW45">
        <v>30.000800000000002</v>
      </c>
      <c r="FX45">
        <v>33.781199999999998</v>
      </c>
      <c r="FY45">
        <v>33.739800000000002</v>
      </c>
      <c r="FZ45">
        <v>25.393899999999999</v>
      </c>
      <c r="GA45">
        <v>61.158000000000001</v>
      </c>
      <c r="GB45">
        <v>0</v>
      </c>
      <c r="GC45">
        <v>24</v>
      </c>
      <c r="GD45">
        <v>400</v>
      </c>
      <c r="GE45">
        <v>13.4156</v>
      </c>
      <c r="GF45">
        <v>100.20699999999999</v>
      </c>
      <c r="GG45">
        <v>99.5929</v>
      </c>
    </row>
    <row r="46" spans="1:189" x14ac:dyDescent="0.2">
      <c r="A46">
        <v>29</v>
      </c>
      <c r="B46">
        <v>1626365120.5999999</v>
      </c>
      <c r="C46">
        <v>2101.5999999046298</v>
      </c>
      <c r="D46" t="s">
        <v>397</v>
      </c>
      <c r="E46" t="s">
        <v>398</v>
      </c>
      <c r="F46">
        <f t="shared" si="0"/>
        <v>5914</v>
      </c>
      <c r="G46">
        <f t="shared" si="1"/>
        <v>36.259026217011531</v>
      </c>
      <c r="H46">
        <f t="shared" si="2"/>
        <v>0</v>
      </c>
      <c r="I46" t="s">
        <v>299</v>
      </c>
      <c r="J46" t="s">
        <v>300</v>
      </c>
      <c r="K46" t="s">
        <v>301</v>
      </c>
      <c r="L46" t="s">
        <v>302</v>
      </c>
      <c r="M46" t="s">
        <v>19</v>
      </c>
      <c r="O46" t="s">
        <v>303</v>
      </c>
      <c r="U46">
        <v>1626365112.67419</v>
      </c>
      <c r="V46">
        <f t="shared" si="3"/>
        <v>1.0257495632109948E-2</v>
      </c>
      <c r="W46">
        <f t="shared" si="4"/>
        <v>32.857311408810496</v>
      </c>
      <c r="X46">
        <f t="shared" si="5"/>
        <v>368.56080645161302</v>
      </c>
      <c r="Y46">
        <f t="shared" si="6"/>
        <v>281.59861552804983</v>
      </c>
      <c r="Z46">
        <f t="shared" si="7"/>
        <v>25.556741836288541</v>
      </c>
      <c r="AA46">
        <f t="shared" si="8"/>
        <v>33.449075606410219</v>
      </c>
      <c r="AB46">
        <f t="shared" si="9"/>
        <v>0.78162432612799992</v>
      </c>
      <c r="AC46">
        <f t="shared" si="10"/>
        <v>2.1127870350091276</v>
      </c>
      <c r="AD46">
        <f t="shared" si="11"/>
        <v>0.64993171361435109</v>
      </c>
      <c r="AE46">
        <f t="shared" si="12"/>
        <v>0.41617874089887663</v>
      </c>
      <c r="AF46">
        <f t="shared" si="13"/>
        <v>136.19197446987158</v>
      </c>
      <c r="AG46">
        <f t="shared" si="14"/>
        <v>25.058630653511223</v>
      </c>
      <c r="AH46">
        <f t="shared" si="15"/>
        <v>26.215270967741901</v>
      </c>
      <c r="AI46">
        <f t="shared" si="16"/>
        <v>3.4174805798360191</v>
      </c>
      <c r="AJ46">
        <f t="shared" si="17"/>
        <v>54.784239221279904</v>
      </c>
      <c r="AK46">
        <f t="shared" si="18"/>
        <v>2.0281047186163765</v>
      </c>
      <c r="AL46">
        <f t="shared" si="19"/>
        <v>3.7019857306489663</v>
      </c>
      <c r="AM46">
        <f t="shared" si="20"/>
        <v>1.3893758612196425</v>
      </c>
      <c r="AN46">
        <f t="shared" si="21"/>
        <v>-452.35555737604869</v>
      </c>
      <c r="AO46">
        <f t="shared" si="22"/>
        <v>154.96202970847472</v>
      </c>
      <c r="AP46">
        <f t="shared" si="23"/>
        <v>15.812220267137201</v>
      </c>
      <c r="AQ46">
        <f t="shared" si="24"/>
        <v>-145.38933293056519</v>
      </c>
      <c r="AR46">
        <v>-3.75863649912637E-2</v>
      </c>
      <c r="AS46">
        <v>4.2193987449113499E-2</v>
      </c>
      <c r="AT46">
        <v>3.2127322499999398</v>
      </c>
      <c r="AU46">
        <v>0</v>
      </c>
      <c r="AV46">
        <v>0</v>
      </c>
      <c r="AW46">
        <f t="shared" si="25"/>
        <v>1</v>
      </c>
      <c r="AX46">
        <f t="shared" si="26"/>
        <v>0</v>
      </c>
      <c r="AY46">
        <f t="shared" si="27"/>
        <v>47837.094054197463</v>
      </c>
      <c r="AZ46">
        <v>0</v>
      </c>
      <c r="BA46">
        <v>0</v>
      </c>
      <c r="BB46">
        <v>0</v>
      </c>
      <c r="BC46">
        <f t="shared" si="28"/>
        <v>0</v>
      </c>
      <c r="BD46" t="e">
        <f t="shared" si="29"/>
        <v>#DIV/0!</v>
      </c>
      <c r="BE46">
        <v>-1</v>
      </c>
      <c r="BF46" t="s">
        <v>399</v>
      </c>
      <c r="BG46">
        <v>1263.06576923077</v>
      </c>
      <c r="BH46">
        <v>2213.61</v>
      </c>
      <c r="BI46">
        <f t="shared" si="30"/>
        <v>0.42940907873077461</v>
      </c>
      <c r="BJ46">
        <v>0.5</v>
      </c>
      <c r="BK46">
        <f t="shared" si="31"/>
        <v>841.18931467792049</v>
      </c>
      <c r="BL46">
        <f t="shared" si="32"/>
        <v>32.857311408810496</v>
      </c>
      <c r="BM46">
        <f t="shared" si="33"/>
        <v>180.60716432700875</v>
      </c>
      <c r="BN46">
        <f t="shared" si="34"/>
        <v>1</v>
      </c>
      <c r="BO46">
        <f t="shared" si="35"/>
        <v>4.0249336050796107E-2</v>
      </c>
      <c r="BP46">
        <f t="shared" si="36"/>
        <v>-1</v>
      </c>
      <c r="BQ46" t="s">
        <v>304</v>
      </c>
      <c r="BR46">
        <v>0</v>
      </c>
      <c r="BS46">
        <f t="shared" si="37"/>
        <v>2213.61</v>
      </c>
      <c r="BT46">
        <f t="shared" si="38"/>
        <v>0.42940907873077466</v>
      </c>
      <c r="BU46" t="e">
        <f t="shared" si="39"/>
        <v>#DIV/0!</v>
      </c>
      <c r="BV46">
        <f t="shared" si="40"/>
        <v>0.42940907873077466</v>
      </c>
      <c r="BW46" t="e">
        <f t="shared" si="41"/>
        <v>#DIV/0!</v>
      </c>
      <c r="BX46" t="s">
        <v>304</v>
      </c>
      <c r="BY46" t="s">
        <v>304</v>
      </c>
      <c r="BZ46" t="s">
        <v>304</v>
      </c>
      <c r="CA46" t="s">
        <v>304</v>
      </c>
      <c r="CB46" t="s">
        <v>304</v>
      </c>
      <c r="CC46" t="s">
        <v>304</v>
      </c>
      <c r="CD46" t="s">
        <v>304</v>
      </c>
      <c r="CE46" t="s">
        <v>304</v>
      </c>
      <c r="CF46">
        <f t="shared" si="42"/>
        <v>999.99464516129001</v>
      </c>
      <c r="CG46">
        <f t="shared" si="43"/>
        <v>841.18931467792049</v>
      </c>
      <c r="CH46">
        <f t="shared" si="44"/>
        <v>0.84119381913514579</v>
      </c>
      <c r="CI46">
        <f t="shared" si="45"/>
        <v>0.16190407093083151</v>
      </c>
      <c r="CJ46">
        <v>6</v>
      </c>
      <c r="CK46">
        <v>0.5</v>
      </c>
      <c r="CL46" t="s">
        <v>305</v>
      </c>
      <c r="CM46">
        <v>1626365112.67419</v>
      </c>
      <c r="CN46">
        <v>368.56080645161302</v>
      </c>
      <c r="CO46">
        <v>399.964</v>
      </c>
      <c r="CP46">
        <v>22.3468032258065</v>
      </c>
      <c r="CQ46">
        <v>13.751319354838699</v>
      </c>
      <c r="CR46">
        <v>700.014580645161</v>
      </c>
      <c r="CS46">
        <v>90.656038709677404</v>
      </c>
      <c r="CT46">
        <v>9.9882758064516103E-2</v>
      </c>
      <c r="CU46">
        <v>27.575725806451601</v>
      </c>
      <c r="CV46">
        <v>26.215270967741901</v>
      </c>
      <c r="CW46">
        <v>999.9</v>
      </c>
      <c r="CX46">
        <v>9998.3793548387093</v>
      </c>
      <c r="CY46">
        <v>0</v>
      </c>
      <c r="CZ46">
        <v>0.22266145161290299</v>
      </c>
      <c r="DA46">
        <v>999.99464516129001</v>
      </c>
      <c r="DB46">
        <v>0.96000887096774201</v>
      </c>
      <c r="DC46">
        <v>3.9991187096774197E-2</v>
      </c>
      <c r="DD46">
        <v>0</v>
      </c>
      <c r="DE46">
        <v>1265.5525806451601</v>
      </c>
      <c r="DF46">
        <v>4.9997400000000001</v>
      </c>
      <c r="DG46">
        <v>17344.7</v>
      </c>
      <c r="DH46">
        <v>9011.6045161290294</v>
      </c>
      <c r="DI46">
        <v>45.75</v>
      </c>
      <c r="DJ46">
        <v>48.667000000000002</v>
      </c>
      <c r="DK46">
        <v>47.436999999999998</v>
      </c>
      <c r="DL46">
        <v>48.237806451612897</v>
      </c>
      <c r="DM46">
        <v>47.987806451612897</v>
      </c>
      <c r="DN46">
        <v>955.20387096774198</v>
      </c>
      <c r="DO46">
        <v>39.793870967741903</v>
      </c>
      <c r="DP46">
        <v>0</v>
      </c>
      <c r="DQ46">
        <v>93.299999952316298</v>
      </c>
      <c r="DR46">
        <v>1263.06576923077</v>
      </c>
      <c r="DS46">
        <v>-333.34734996554999</v>
      </c>
      <c r="DT46">
        <v>-1335.5350415631699</v>
      </c>
      <c r="DU46">
        <v>17333.092307692299</v>
      </c>
      <c r="DV46">
        <v>15</v>
      </c>
      <c r="DW46">
        <v>1626365057.0999999</v>
      </c>
      <c r="DX46" t="s">
        <v>396</v>
      </c>
      <c r="DY46">
        <v>9</v>
      </c>
      <c r="DZ46">
        <v>-0.35199999999999998</v>
      </c>
      <c r="EA46">
        <v>-0.159</v>
      </c>
      <c r="EB46">
        <v>400</v>
      </c>
      <c r="EC46">
        <v>13</v>
      </c>
      <c r="ED46">
        <v>0.08</v>
      </c>
      <c r="EE46">
        <v>0.01</v>
      </c>
      <c r="EF46">
        <v>-31.0584814814815</v>
      </c>
      <c r="EG46">
        <v>-3.4950996079690402</v>
      </c>
      <c r="EH46">
        <v>0.46910558358002202</v>
      </c>
      <c r="EI46">
        <v>0</v>
      </c>
      <c r="EJ46">
        <v>1299.80244444444</v>
      </c>
      <c r="EK46">
        <v>-348.44057855053302</v>
      </c>
      <c r="EL46">
        <v>45.327365987425601</v>
      </c>
      <c r="EM46">
        <v>0</v>
      </c>
      <c r="EN46">
        <v>8.6532211111111099</v>
      </c>
      <c r="EO46">
        <v>-0.61814143890662998</v>
      </c>
      <c r="EP46">
        <v>8.2288653816389404E-2</v>
      </c>
      <c r="EQ46">
        <v>0</v>
      </c>
      <c r="ER46">
        <v>0</v>
      </c>
      <c r="ES46">
        <v>3</v>
      </c>
      <c r="ET46" t="s">
        <v>307</v>
      </c>
      <c r="EU46">
        <v>1.88401</v>
      </c>
      <c r="EV46">
        <v>1.88096</v>
      </c>
      <c r="EW46">
        <v>1.88293</v>
      </c>
      <c r="EX46">
        <v>1.8812599999999999</v>
      </c>
      <c r="EY46">
        <v>1.88263</v>
      </c>
      <c r="EZ46">
        <v>1.8819999999999999</v>
      </c>
      <c r="FA46">
        <v>1.8838699999999999</v>
      </c>
      <c r="FB46">
        <v>1.8811</v>
      </c>
      <c r="FC46" t="s">
        <v>308</v>
      </c>
      <c r="FD46" t="s">
        <v>19</v>
      </c>
      <c r="FE46" t="s">
        <v>19</v>
      </c>
      <c r="FF46" t="s">
        <v>19</v>
      </c>
      <c r="FG46" t="s">
        <v>309</v>
      </c>
      <c r="FH46" t="s">
        <v>310</v>
      </c>
      <c r="FI46" t="s">
        <v>311</v>
      </c>
      <c r="FJ46" t="s">
        <v>311</v>
      </c>
      <c r="FK46" t="s">
        <v>311</v>
      </c>
      <c r="FL46" t="s">
        <v>311</v>
      </c>
      <c r="FM46">
        <v>0</v>
      </c>
      <c r="FN46">
        <v>100</v>
      </c>
      <c r="FO46">
        <v>100</v>
      </c>
      <c r="FP46">
        <v>-0.35199999999999998</v>
      </c>
      <c r="FQ46">
        <v>-0.159</v>
      </c>
      <c r="FR46">
        <v>2</v>
      </c>
      <c r="FS46">
        <v>759.08500000000004</v>
      </c>
      <c r="FT46">
        <v>490.08699999999999</v>
      </c>
      <c r="FU46">
        <v>23.998000000000001</v>
      </c>
      <c r="FV46">
        <v>34.144500000000001</v>
      </c>
      <c r="FW46">
        <v>30.000299999999999</v>
      </c>
      <c r="FX46">
        <v>33.909100000000002</v>
      </c>
      <c r="FY46">
        <v>33.864400000000003</v>
      </c>
      <c r="FZ46">
        <v>25.411300000000001</v>
      </c>
      <c r="GA46">
        <v>59.825600000000001</v>
      </c>
      <c r="GB46">
        <v>0</v>
      </c>
      <c r="GC46">
        <v>24</v>
      </c>
      <c r="GD46">
        <v>400</v>
      </c>
      <c r="GE46">
        <v>13.928100000000001</v>
      </c>
      <c r="GF46">
        <v>100.182</v>
      </c>
      <c r="GG46">
        <v>99.576300000000003</v>
      </c>
    </row>
    <row r="47" spans="1:189" x14ac:dyDescent="0.2">
      <c r="A47">
        <v>30</v>
      </c>
      <c r="B47">
        <v>1626365254.2</v>
      </c>
      <c r="C47">
        <v>2235.2000000476801</v>
      </c>
      <c r="D47" t="s">
        <v>400</v>
      </c>
      <c r="E47" t="s">
        <v>401</v>
      </c>
      <c r="F47">
        <f t="shared" si="0"/>
        <v>5914</v>
      </c>
      <c r="G47">
        <f t="shared" si="1"/>
        <v>36.277612438389717</v>
      </c>
      <c r="H47">
        <f t="shared" si="2"/>
        <v>0</v>
      </c>
      <c r="I47" t="s">
        <v>299</v>
      </c>
      <c r="J47" t="s">
        <v>300</v>
      </c>
      <c r="K47" t="s">
        <v>301</v>
      </c>
      <c r="L47" t="s">
        <v>302</v>
      </c>
      <c r="M47" t="s">
        <v>19</v>
      </c>
      <c r="O47" t="s">
        <v>303</v>
      </c>
      <c r="U47">
        <v>1626365246.2</v>
      </c>
      <c r="V47">
        <f t="shared" si="3"/>
        <v>1.2376298058325904E-2</v>
      </c>
      <c r="W47">
        <f t="shared" si="4"/>
        <v>34.058368931017633</v>
      </c>
      <c r="X47">
        <f t="shared" si="5"/>
        <v>366.90119354838703</v>
      </c>
      <c r="Y47">
        <f t="shared" si="6"/>
        <v>295.52676402287943</v>
      </c>
      <c r="Z47">
        <f t="shared" si="7"/>
        <v>26.819050121925518</v>
      </c>
      <c r="AA47">
        <f t="shared" si="8"/>
        <v>33.29627870458016</v>
      </c>
      <c r="AB47">
        <f t="shared" si="9"/>
        <v>1.0554089274643561</v>
      </c>
      <c r="AC47">
        <f t="shared" si="10"/>
        <v>2.1125936199336173</v>
      </c>
      <c r="AD47">
        <f t="shared" si="11"/>
        <v>0.82939700089843371</v>
      </c>
      <c r="AE47">
        <f t="shared" si="12"/>
        <v>0.53461123412434453</v>
      </c>
      <c r="AF47">
        <f t="shared" si="13"/>
        <v>136.19448192105017</v>
      </c>
      <c r="AG47">
        <f t="shared" si="14"/>
        <v>24.140123218540992</v>
      </c>
      <c r="AH47">
        <f t="shared" si="15"/>
        <v>25.800832258064499</v>
      </c>
      <c r="AI47">
        <f t="shared" si="16"/>
        <v>3.334695492068152</v>
      </c>
      <c r="AJ47">
        <f t="shared" si="17"/>
        <v>55.136155257256227</v>
      </c>
      <c r="AK47">
        <f t="shared" si="18"/>
        <v>2.0204752847773109</v>
      </c>
      <c r="AL47">
        <f t="shared" si="19"/>
        <v>3.6645197245801882</v>
      </c>
      <c r="AM47">
        <f t="shared" si="20"/>
        <v>1.3142202072908411</v>
      </c>
      <c r="AN47">
        <f t="shared" si="21"/>
        <v>-545.79474437217232</v>
      </c>
      <c r="AO47">
        <f t="shared" si="22"/>
        <v>182.35224513779198</v>
      </c>
      <c r="AP47">
        <f t="shared" si="23"/>
        <v>18.554139919975064</v>
      </c>
      <c r="AQ47">
        <f t="shared" si="24"/>
        <v>-208.69387739335511</v>
      </c>
      <c r="AR47">
        <v>-3.75814235148259E-2</v>
      </c>
      <c r="AS47">
        <v>4.21884402089149E-2</v>
      </c>
      <c r="AT47">
        <v>3.2123942252138602</v>
      </c>
      <c r="AU47">
        <v>0</v>
      </c>
      <c r="AV47">
        <v>0</v>
      </c>
      <c r="AW47">
        <f t="shared" si="25"/>
        <v>1</v>
      </c>
      <c r="AX47">
        <f t="shared" si="26"/>
        <v>0</v>
      </c>
      <c r="AY47">
        <f t="shared" si="27"/>
        <v>47858.610407103079</v>
      </c>
      <c r="AZ47">
        <v>0</v>
      </c>
      <c r="BA47">
        <v>0</v>
      </c>
      <c r="BB47">
        <v>0</v>
      </c>
      <c r="BC47">
        <f t="shared" si="28"/>
        <v>0</v>
      </c>
      <c r="BD47" t="e">
        <f t="shared" si="29"/>
        <v>#DIV/0!</v>
      </c>
      <c r="BE47">
        <v>-1</v>
      </c>
      <c r="BF47" t="s">
        <v>402</v>
      </c>
      <c r="BG47">
        <v>1019.19769230769</v>
      </c>
      <c r="BH47">
        <v>1901.27</v>
      </c>
      <c r="BI47">
        <f t="shared" si="30"/>
        <v>0.46393847675096644</v>
      </c>
      <c r="BJ47">
        <v>0.5</v>
      </c>
      <c r="BK47">
        <f t="shared" si="31"/>
        <v>841.20384598244414</v>
      </c>
      <c r="BL47">
        <f t="shared" si="32"/>
        <v>34.058368931017633</v>
      </c>
      <c r="BM47">
        <f t="shared" si="33"/>
        <v>195.13341547107487</v>
      </c>
      <c r="BN47">
        <f t="shared" si="34"/>
        <v>1</v>
      </c>
      <c r="BO47">
        <f t="shared" si="35"/>
        <v>4.1676424921801056E-2</v>
      </c>
      <c r="BP47">
        <f t="shared" si="36"/>
        <v>-1</v>
      </c>
      <c r="BQ47" t="s">
        <v>304</v>
      </c>
      <c r="BR47">
        <v>0</v>
      </c>
      <c r="BS47">
        <f t="shared" si="37"/>
        <v>1901.27</v>
      </c>
      <c r="BT47">
        <f t="shared" si="38"/>
        <v>0.46393847675096644</v>
      </c>
      <c r="BU47" t="e">
        <f t="shared" si="39"/>
        <v>#DIV/0!</v>
      </c>
      <c r="BV47">
        <f t="shared" si="40"/>
        <v>0.46393847675096644</v>
      </c>
      <c r="BW47" t="e">
        <f t="shared" si="41"/>
        <v>#DIV/0!</v>
      </c>
      <c r="BX47" t="s">
        <v>304</v>
      </c>
      <c r="BY47" t="s">
        <v>304</v>
      </c>
      <c r="BZ47" t="s">
        <v>304</v>
      </c>
      <c r="CA47" t="s">
        <v>304</v>
      </c>
      <c r="CB47" t="s">
        <v>304</v>
      </c>
      <c r="CC47" t="s">
        <v>304</v>
      </c>
      <c r="CD47" t="s">
        <v>304</v>
      </c>
      <c r="CE47" t="s">
        <v>304</v>
      </c>
      <c r="CF47">
        <f t="shared" si="42"/>
        <v>1000.01180645161</v>
      </c>
      <c r="CG47">
        <f t="shared" si="43"/>
        <v>841.20384598244414</v>
      </c>
      <c r="CH47">
        <f t="shared" si="44"/>
        <v>0.84119391446719838</v>
      </c>
      <c r="CI47">
        <f t="shared" si="45"/>
        <v>0.16190425492169294</v>
      </c>
      <c r="CJ47">
        <v>6</v>
      </c>
      <c r="CK47">
        <v>0.5</v>
      </c>
      <c r="CL47" t="s">
        <v>305</v>
      </c>
      <c r="CM47">
        <v>1626365246.2</v>
      </c>
      <c r="CN47">
        <v>366.90119354838703</v>
      </c>
      <c r="CO47">
        <v>399.98587096774202</v>
      </c>
      <c r="CP47">
        <v>22.264193548387102</v>
      </c>
      <c r="CQ47">
        <v>11.892245161290299</v>
      </c>
      <c r="CR47">
        <v>700.00829032258105</v>
      </c>
      <c r="CS47">
        <v>90.650080645161296</v>
      </c>
      <c r="CT47">
        <v>9.9906790322580596E-2</v>
      </c>
      <c r="CU47">
        <v>27.401900000000001</v>
      </c>
      <c r="CV47">
        <v>25.800832258064499</v>
      </c>
      <c r="CW47">
        <v>999.9</v>
      </c>
      <c r="CX47">
        <v>9997.7219354838708</v>
      </c>
      <c r="CY47">
        <v>0</v>
      </c>
      <c r="CZ47">
        <v>0.225577322580645</v>
      </c>
      <c r="DA47">
        <v>1000.01180645161</v>
      </c>
      <c r="DB47">
        <v>0.96000551612903195</v>
      </c>
      <c r="DC47">
        <v>3.9994374193548399E-2</v>
      </c>
      <c r="DD47">
        <v>0</v>
      </c>
      <c r="DE47">
        <v>1019.46451612903</v>
      </c>
      <c r="DF47">
        <v>4.9997400000000001</v>
      </c>
      <c r="DG47">
        <v>12518.825806451599</v>
      </c>
      <c r="DH47">
        <v>9011.7496774193605</v>
      </c>
      <c r="DI47">
        <v>45.881</v>
      </c>
      <c r="DJ47">
        <v>48.561999999999998</v>
      </c>
      <c r="DK47">
        <v>47.5</v>
      </c>
      <c r="DL47">
        <v>48.401000000000003</v>
      </c>
      <c r="DM47">
        <v>48</v>
      </c>
      <c r="DN47">
        <v>955.21741935483897</v>
      </c>
      <c r="DO47">
        <v>39.797741935483899</v>
      </c>
      <c r="DP47">
        <v>0</v>
      </c>
      <c r="DQ47">
        <v>132.89999985694899</v>
      </c>
      <c r="DR47">
        <v>1019.19769230769</v>
      </c>
      <c r="DS47">
        <v>-30.443760694114101</v>
      </c>
      <c r="DT47">
        <v>-389.88376076685398</v>
      </c>
      <c r="DU47">
        <v>12515.3576923077</v>
      </c>
      <c r="DV47">
        <v>15</v>
      </c>
      <c r="DW47">
        <v>1626365057.0999999</v>
      </c>
      <c r="DX47" t="s">
        <v>396</v>
      </c>
      <c r="DY47">
        <v>9</v>
      </c>
      <c r="DZ47">
        <v>-0.35199999999999998</v>
      </c>
      <c r="EA47">
        <v>-0.159</v>
      </c>
      <c r="EB47">
        <v>400</v>
      </c>
      <c r="EC47">
        <v>13</v>
      </c>
      <c r="ED47">
        <v>0.08</v>
      </c>
      <c r="EE47">
        <v>0.01</v>
      </c>
      <c r="EF47">
        <v>-33.123944444444398</v>
      </c>
      <c r="EG47">
        <v>0.45638696397943201</v>
      </c>
      <c r="EH47">
        <v>6.4772566971664794E-2</v>
      </c>
      <c r="EI47">
        <v>1</v>
      </c>
      <c r="EJ47">
        <v>1022.35666666667</v>
      </c>
      <c r="EK47">
        <v>-30.362409057783601</v>
      </c>
      <c r="EL47">
        <v>3.9498084341733199</v>
      </c>
      <c r="EM47">
        <v>0</v>
      </c>
      <c r="EN47">
        <v>10.3840740740741</v>
      </c>
      <c r="EO47">
        <v>-0.12819028016009201</v>
      </c>
      <c r="EP47">
        <v>2.2708206912473199E-2</v>
      </c>
      <c r="EQ47">
        <v>0</v>
      </c>
      <c r="ER47">
        <v>1</v>
      </c>
      <c r="ES47">
        <v>3</v>
      </c>
      <c r="ET47" t="s">
        <v>321</v>
      </c>
      <c r="EU47">
        <v>1.88401</v>
      </c>
      <c r="EV47">
        <v>1.88097</v>
      </c>
      <c r="EW47">
        <v>1.88293</v>
      </c>
      <c r="EX47">
        <v>1.8812599999999999</v>
      </c>
      <c r="EY47">
        <v>1.88263</v>
      </c>
      <c r="EZ47">
        <v>1.8819600000000001</v>
      </c>
      <c r="FA47">
        <v>1.8838600000000001</v>
      </c>
      <c r="FB47">
        <v>1.8811</v>
      </c>
      <c r="FC47" t="s">
        <v>308</v>
      </c>
      <c r="FD47" t="s">
        <v>19</v>
      </c>
      <c r="FE47" t="s">
        <v>19</v>
      </c>
      <c r="FF47" t="s">
        <v>19</v>
      </c>
      <c r="FG47" t="s">
        <v>309</v>
      </c>
      <c r="FH47" t="s">
        <v>310</v>
      </c>
      <c r="FI47" t="s">
        <v>311</v>
      </c>
      <c r="FJ47" t="s">
        <v>311</v>
      </c>
      <c r="FK47" t="s">
        <v>311</v>
      </c>
      <c r="FL47" t="s">
        <v>311</v>
      </c>
      <c r="FM47">
        <v>0</v>
      </c>
      <c r="FN47">
        <v>100</v>
      </c>
      <c r="FO47">
        <v>100</v>
      </c>
      <c r="FP47">
        <v>-0.35199999999999998</v>
      </c>
      <c r="FQ47">
        <v>-0.159</v>
      </c>
      <c r="FR47">
        <v>2</v>
      </c>
      <c r="FS47">
        <v>765.375</v>
      </c>
      <c r="FT47">
        <v>487.30700000000002</v>
      </c>
      <c r="FU47">
        <v>23.997499999999999</v>
      </c>
      <c r="FV47">
        <v>34.17</v>
      </c>
      <c r="FW47">
        <v>30</v>
      </c>
      <c r="FX47">
        <v>33.979900000000001</v>
      </c>
      <c r="FY47">
        <v>33.939300000000003</v>
      </c>
      <c r="FZ47">
        <v>25.380500000000001</v>
      </c>
      <c r="GA47">
        <v>65.286100000000005</v>
      </c>
      <c r="GB47">
        <v>0</v>
      </c>
      <c r="GC47">
        <v>24</v>
      </c>
      <c r="GD47">
        <v>400</v>
      </c>
      <c r="GE47">
        <v>11.9594</v>
      </c>
      <c r="GF47">
        <v>100.179</v>
      </c>
      <c r="GG47">
        <v>99.568700000000007</v>
      </c>
    </row>
    <row r="48" spans="1:189" x14ac:dyDescent="0.2">
      <c r="A48">
        <v>31</v>
      </c>
      <c r="B48">
        <v>1626365303.2</v>
      </c>
      <c r="C48">
        <v>2284.2000000476801</v>
      </c>
      <c r="D48" t="s">
        <v>403</v>
      </c>
      <c r="E48" t="s">
        <v>404</v>
      </c>
      <c r="F48">
        <f t="shared" si="0"/>
        <v>5914</v>
      </c>
      <c r="G48">
        <f t="shared" si="1"/>
        <v>36.297356738315514</v>
      </c>
      <c r="H48">
        <f t="shared" si="2"/>
        <v>0</v>
      </c>
      <c r="I48" t="s">
        <v>299</v>
      </c>
      <c r="J48" t="s">
        <v>300</v>
      </c>
      <c r="K48" t="s">
        <v>301</v>
      </c>
      <c r="L48" t="s">
        <v>302</v>
      </c>
      <c r="M48" t="s">
        <v>19</v>
      </c>
      <c r="O48" t="s">
        <v>303</v>
      </c>
      <c r="U48">
        <v>1626365295.2</v>
      </c>
      <c r="V48">
        <f t="shared" si="3"/>
        <v>1.0990686777389196E-2</v>
      </c>
      <c r="W48">
        <f t="shared" si="4"/>
        <v>33.349942631495807</v>
      </c>
      <c r="X48">
        <f t="shared" si="5"/>
        <v>367.79854838709701</v>
      </c>
      <c r="Y48">
        <f t="shared" si="6"/>
        <v>278.10539557085605</v>
      </c>
      <c r="Z48">
        <f t="shared" si="7"/>
        <v>25.239201530352684</v>
      </c>
      <c r="AA48">
        <f t="shared" si="8"/>
        <v>33.379221809984607</v>
      </c>
      <c r="AB48">
        <f t="shared" si="9"/>
        <v>0.77111467531194766</v>
      </c>
      <c r="AC48">
        <f t="shared" si="10"/>
        <v>2.1128924645848723</v>
      </c>
      <c r="AD48">
        <f t="shared" si="11"/>
        <v>0.64263621279752337</v>
      </c>
      <c r="AE48">
        <f t="shared" si="12"/>
        <v>0.41139602568386308</v>
      </c>
      <c r="AF48">
        <f t="shared" si="13"/>
        <v>136.19106957447471</v>
      </c>
      <c r="AG48">
        <f t="shared" si="14"/>
        <v>24.475897985161335</v>
      </c>
      <c r="AH48">
        <f t="shared" si="15"/>
        <v>26.4199032258065</v>
      </c>
      <c r="AI48">
        <f t="shared" si="16"/>
        <v>3.459014131721625</v>
      </c>
      <c r="AJ48">
        <f t="shared" si="17"/>
        <v>53.77247117541539</v>
      </c>
      <c r="AK48">
        <f t="shared" si="18"/>
        <v>1.9531731793288567</v>
      </c>
      <c r="AL48">
        <f t="shared" si="19"/>
        <v>3.632292019753486</v>
      </c>
      <c r="AM48">
        <f t="shared" si="20"/>
        <v>1.5058409523927683</v>
      </c>
      <c r="AN48">
        <f t="shared" si="21"/>
        <v>-484.68928688286354</v>
      </c>
      <c r="AO48">
        <f t="shared" si="22"/>
        <v>94.685513979356756</v>
      </c>
      <c r="AP48">
        <f t="shared" si="23"/>
        <v>9.6553366295750696</v>
      </c>
      <c r="AQ48">
        <f t="shared" si="24"/>
        <v>-244.15736669945704</v>
      </c>
      <c r="AR48">
        <v>-3.7589058710660997E-2</v>
      </c>
      <c r="AS48">
        <v>4.21970113851197E-2</v>
      </c>
      <c r="AT48">
        <v>3.21291650985795</v>
      </c>
      <c r="AU48">
        <v>0</v>
      </c>
      <c r="AV48">
        <v>0</v>
      </c>
      <c r="AW48">
        <f t="shared" si="25"/>
        <v>1</v>
      </c>
      <c r="AX48">
        <f t="shared" si="26"/>
        <v>0</v>
      </c>
      <c r="AY48">
        <f t="shared" si="27"/>
        <v>47892.055619572209</v>
      </c>
      <c r="AZ48">
        <v>0</v>
      </c>
      <c r="BA48">
        <v>0</v>
      </c>
      <c r="BB48">
        <v>0</v>
      </c>
      <c r="BC48">
        <f t="shared" si="28"/>
        <v>0</v>
      </c>
      <c r="BD48" t="e">
        <f t="shared" si="29"/>
        <v>#DIV/0!</v>
      </c>
      <c r="BE48">
        <v>-1</v>
      </c>
      <c r="BF48" t="s">
        <v>405</v>
      </c>
      <c r="BG48">
        <v>1127.0580769230801</v>
      </c>
      <c r="BH48">
        <v>2033.89</v>
      </c>
      <c r="BI48">
        <f t="shared" si="30"/>
        <v>0.4458608494446209</v>
      </c>
      <c r="BJ48">
        <v>0.5</v>
      </c>
      <c r="BK48">
        <f t="shared" si="31"/>
        <v>841.18202233255909</v>
      </c>
      <c r="BL48">
        <f t="shared" si="32"/>
        <v>33.349942631495807</v>
      </c>
      <c r="BM48">
        <f t="shared" si="33"/>
        <v>187.52506550736942</v>
      </c>
      <c r="BN48">
        <f t="shared" si="34"/>
        <v>1</v>
      </c>
      <c r="BO48">
        <f t="shared" si="35"/>
        <v>4.083532662317841E-2</v>
      </c>
      <c r="BP48">
        <f t="shared" si="36"/>
        <v>-1</v>
      </c>
      <c r="BQ48" t="s">
        <v>304</v>
      </c>
      <c r="BR48">
        <v>0</v>
      </c>
      <c r="BS48">
        <f t="shared" si="37"/>
        <v>2033.89</v>
      </c>
      <c r="BT48">
        <f t="shared" si="38"/>
        <v>0.4458608494446209</v>
      </c>
      <c r="BU48" t="e">
        <f t="shared" si="39"/>
        <v>#DIV/0!</v>
      </c>
      <c r="BV48">
        <f t="shared" si="40"/>
        <v>0.4458608494446209</v>
      </c>
      <c r="BW48" t="e">
        <f t="shared" si="41"/>
        <v>#DIV/0!</v>
      </c>
      <c r="BX48" t="s">
        <v>304</v>
      </c>
      <c r="BY48" t="s">
        <v>304</v>
      </c>
      <c r="BZ48" t="s">
        <v>304</v>
      </c>
      <c r="CA48" t="s">
        <v>304</v>
      </c>
      <c r="CB48" t="s">
        <v>304</v>
      </c>
      <c r="CC48" t="s">
        <v>304</v>
      </c>
      <c r="CD48" t="s">
        <v>304</v>
      </c>
      <c r="CE48" t="s">
        <v>304</v>
      </c>
      <c r="CF48">
        <f t="shared" si="42"/>
        <v>999.98577419354797</v>
      </c>
      <c r="CG48">
        <f t="shared" si="43"/>
        <v>841.18202233255909</v>
      </c>
      <c r="CH48">
        <f t="shared" si="44"/>
        <v>0.84119398899543518</v>
      </c>
      <c r="CI48">
        <f t="shared" si="45"/>
        <v>0.16190439876118981</v>
      </c>
      <c r="CJ48">
        <v>6</v>
      </c>
      <c r="CK48">
        <v>0.5</v>
      </c>
      <c r="CL48" t="s">
        <v>305</v>
      </c>
      <c r="CM48">
        <v>1626365295.2</v>
      </c>
      <c r="CN48">
        <v>367.79854838709701</v>
      </c>
      <c r="CO48">
        <v>399.84664516128998</v>
      </c>
      <c r="CP48">
        <v>21.521599999999999</v>
      </c>
      <c r="CQ48">
        <v>12.3044612903226</v>
      </c>
      <c r="CR48">
        <v>700.05345161290302</v>
      </c>
      <c r="CS48">
        <v>90.653919354838706</v>
      </c>
      <c r="CT48">
        <v>0.1001686</v>
      </c>
      <c r="CU48">
        <v>27.251132258064501</v>
      </c>
      <c r="CV48">
        <v>26.4199032258065</v>
      </c>
      <c r="CW48">
        <v>999.9</v>
      </c>
      <c r="CX48">
        <v>9999.3296774193495</v>
      </c>
      <c r="CY48">
        <v>0</v>
      </c>
      <c r="CZ48">
        <v>0.22544480645161299</v>
      </c>
      <c r="DA48">
        <v>999.98577419354797</v>
      </c>
      <c r="DB48">
        <v>0.95999938709677402</v>
      </c>
      <c r="DC48">
        <v>4.0000258064516098E-2</v>
      </c>
      <c r="DD48">
        <v>0</v>
      </c>
      <c r="DE48">
        <v>1128.7864516129</v>
      </c>
      <c r="DF48">
        <v>4.9997400000000001</v>
      </c>
      <c r="DG48">
        <v>13890.0225806452</v>
      </c>
      <c r="DH48">
        <v>9011.4896774193494</v>
      </c>
      <c r="DI48">
        <v>45.967483870967698</v>
      </c>
      <c r="DJ48">
        <v>48.436999999999998</v>
      </c>
      <c r="DK48">
        <v>47.5</v>
      </c>
      <c r="DL48">
        <v>48.375</v>
      </c>
      <c r="DM48">
        <v>48.061999999999998</v>
      </c>
      <c r="DN48">
        <v>955.18612903225801</v>
      </c>
      <c r="DO48">
        <v>39.7990322580645</v>
      </c>
      <c r="DP48">
        <v>0</v>
      </c>
      <c r="DQ48">
        <v>48.299999952316298</v>
      </c>
      <c r="DR48">
        <v>1127.0580769230801</v>
      </c>
      <c r="DS48">
        <v>-236.29093983617</v>
      </c>
      <c r="DT48">
        <v>-2492.4376030771</v>
      </c>
      <c r="DU48">
        <v>13871.561538461499</v>
      </c>
      <c r="DV48">
        <v>15</v>
      </c>
      <c r="DW48">
        <v>1626365057.0999999</v>
      </c>
      <c r="DX48" t="s">
        <v>396</v>
      </c>
      <c r="DY48">
        <v>9</v>
      </c>
      <c r="DZ48">
        <v>-0.35199999999999998</v>
      </c>
      <c r="EA48">
        <v>-0.159</v>
      </c>
      <c r="EB48">
        <v>400</v>
      </c>
      <c r="EC48">
        <v>13</v>
      </c>
      <c r="ED48">
        <v>0.08</v>
      </c>
      <c r="EE48">
        <v>0.01</v>
      </c>
      <c r="EF48">
        <v>-29.224279629629599</v>
      </c>
      <c r="EG48">
        <v>-29.124840708972801</v>
      </c>
      <c r="EH48">
        <v>4.3621459818737902</v>
      </c>
      <c r="EI48">
        <v>0</v>
      </c>
      <c r="EJ48">
        <v>1169.5926666666701</v>
      </c>
      <c r="EK48">
        <v>-427.63949072543301</v>
      </c>
      <c r="EL48">
        <v>60.591248997781101</v>
      </c>
      <c r="EM48">
        <v>0</v>
      </c>
      <c r="EN48">
        <v>9.4608322222222192</v>
      </c>
      <c r="EO48">
        <v>-2.4814775986275399</v>
      </c>
      <c r="EP48">
        <v>0.33338471611008602</v>
      </c>
      <c r="EQ48">
        <v>0</v>
      </c>
      <c r="ER48">
        <v>0</v>
      </c>
      <c r="ES48">
        <v>3</v>
      </c>
      <c r="ET48" t="s">
        <v>307</v>
      </c>
      <c r="EU48">
        <v>1.88401</v>
      </c>
      <c r="EV48">
        <v>1.8809800000000001</v>
      </c>
      <c r="EW48">
        <v>1.88293</v>
      </c>
      <c r="EX48">
        <v>1.8812599999999999</v>
      </c>
      <c r="EY48">
        <v>1.88263</v>
      </c>
      <c r="EZ48">
        <v>1.8819900000000001</v>
      </c>
      <c r="FA48">
        <v>1.88385</v>
      </c>
      <c r="FB48">
        <v>1.8811</v>
      </c>
      <c r="FC48" t="s">
        <v>308</v>
      </c>
      <c r="FD48" t="s">
        <v>19</v>
      </c>
      <c r="FE48" t="s">
        <v>19</v>
      </c>
      <c r="FF48" t="s">
        <v>19</v>
      </c>
      <c r="FG48" t="s">
        <v>309</v>
      </c>
      <c r="FH48" t="s">
        <v>310</v>
      </c>
      <c r="FI48" t="s">
        <v>311</v>
      </c>
      <c r="FJ48" t="s">
        <v>311</v>
      </c>
      <c r="FK48" t="s">
        <v>311</v>
      </c>
      <c r="FL48" t="s">
        <v>311</v>
      </c>
      <c r="FM48">
        <v>0</v>
      </c>
      <c r="FN48">
        <v>100</v>
      </c>
      <c r="FO48">
        <v>100</v>
      </c>
      <c r="FP48">
        <v>-0.35199999999999998</v>
      </c>
      <c r="FQ48">
        <v>-0.159</v>
      </c>
      <c r="FR48">
        <v>2</v>
      </c>
      <c r="FS48">
        <v>761.78200000000004</v>
      </c>
      <c r="FT48">
        <v>488.86</v>
      </c>
      <c r="FU48">
        <v>23.996700000000001</v>
      </c>
      <c r="FV48">
        <v>34.146299999999997</v>
      </c>
      <c r="FW48">
        <v>29.999600000000001</v>
      </c>
      <c r="FX48">
        <v>33.978999999999999</v>
      </c>
      <c r="FY48">
        <v>33.939700000000002</v>
      </c>
      <c r="FZ48">
        <v>25.4011</v>
      </c>
      <c r="GA48">
        <v>62.154800000000002</v>
      </c>
      <c r="GB48">
        <v>0</v>
      </c>
      <c r="GC48">
        <v>24</v>
      </c>
      <c r="GD48">
        <v>400</v>
      </c>
      <c r="GE48">
        <v>12.844900000000001</v>
      </c>
      <c r="GF48">
        <v>100.185</v>
      </c>
      <c r="GG48">
        <v>99.575599999999994</v>
      </c>
    </row>
    <row r="49" spans="1:189" x14ac:dyDescent="0.2">
      <c r="A49">
        <v>32</v>
      </c>
      <c r="B49">
        <v>1626365353.7</v>
      </c>
      <c r="C49">
        <v>2334.7000000476801</v>
      </c>
      <c r="D49" t="s">
        <v>406</v>
      </c>
      <c r="E49" t="s">
        <v>407</v>
      </c>
      <c r="F49">
        <f t="shared" si="0"/>
        <v>5914</v>
      </c>
      <c r="G49">
        <f t="shared" si="1"/>
        <v>36.300977280480026</v>
      </c>
      <c r="H49">
        <f t="shared" si="2"/>
        <v>0</v>
      </c>
      <c r="I49" t="s">
        <v>299</v>
      </c>
      <c r="J49" t="s">
        <v>300</v>
      </c>
      <c r="K49" t="s">
        <v>301</v>
      </c>
      <c r="L49" t="s">
        <v>302</v>
      </c>
      <c r="M49" t="s">
        <v>19</v>
      </c>
      <c r="O49" t="s">
        <v>303</v>
      </c>
      <c r="U49">
        <v>1626365345.7</v>
      </c>
      <c r="V49">
        <f t="shared" si="3"/>
        <v>1.035601464327434E-2</v>
      </c>
      <c r="W49">
        <f t="shared" si="4"/>
        <v>32.184932949621661</v>
      </c>
      <c r="X49">
        <f t="shared" si="5"/>
        <v>369.04548387096798</v>
      </c>
      <c r="Y49">
        <f t="shared" si="6"/>
        <v>287.6077780012871</v>
      </c>
      <c r="Z49">
        <f t="shared" si="7"/>
        <v>26.102471118682271</v>
      </c>
      <c r="AA49">
        <f t="shared" si="8"/>
        <v>33.493527717386549</v>
      </c>
      <c r="AB49">
        <f t="shared" si="9"/>
        <v>0.82773927105282752</v>
      </c>
      <c r="AC49">
        <f t="shared" si="10"/>
        <v>2.1128321968921657</v>
      </c>
      <c r="AD49">
        <f t="shared" si="11"/>
        <v>0.68159169248073437</v>
      </c>
      <c r="AE49">
        <f t="shared" si="12"/>
        <v>0.43696083978983258</v>
      </c>
      <c r="AF49">
        <f t="shared" si="13"/>
        <v>136.18603686018213</v>
      </c>
      <c r="AG49">
        <f t="shared" si="14"/>
        <v>24.679072453484896</v>
      </c>
      <c r="AH49">
        <f t="shared" si="15"/>
        <v>25.692799999999998</v>
      </c>
      <c r="AI49">
        <f t="shared" si="16"/>
        <v>3.3134057951175406</v>
      </c>
      <c r="AJ49">
        <f t="shared" si="17"/>
        <v>54.425463654933495</v>
      </c>
      <c r="AK49">
        <f t="shared" si="18"/>
        <v>1.9746259408902695</v>
      </c>
      <c r="AL49">
        <f t="shared" si="19"/>
        <v>3.6281288358142927</v>
      </c>
      <c r="AM49">
        <f t="shared" si="20"/>
        <v>1.3387798542272711</v>
      </c>
      <c r="AN49">
        <f t="shared" si="21"/>
        <v>-456.70024576839842</v>
      </c>
      <c r="AO49">
        <f t="shared" si="22"/>
        <v>175.27679908525482</v>
      </c>
      <c r="AP49">
        <f t="shared" si="23"/>
        <v>17.807357225350902</v>
      </c>
      <c r="AQ49">
        <f t="shared" si="24"/>
        <v>-127.43005259761054</v>
      </c>
      <c r="AR49">
        <v>-3.7587518862106699E-2</v>
      </c>
      <c r="AS49">
        <v>4.21952827702195E-2</v>
      </c>
      <c r="AT49">
        <v>3.2128111793066898</v>
      </c>
      <c r="AU49">
        <v>0</v>
      </c>
      <c r="AV49">
        <v>0</v>
      </c>
      <c r="AW49">
        <f t="shared" si="25"/>
        <v>1</v>
      </c>
      <c r="AX49">
        <f t="shared" si="26"/>
        <v>0</v>
      </c>
      <c r="AY49">
        <f t="shared" si="27"/>
        <v>47893.361812251846</v>
      </c>
      <c r="AZ49">
        <v>0</v>
      </c>
      <c r="BA49">
        <v>0</v>
      </c>
      <c r="BB49">
        <v>0</v>
      </c>
      <c r="BC49">
        <f t="shared" si="28"/>
        <v>0</v>
      </c>
      <c r="BD49" t="e">
        <f t="shared" si="29"/>
        <v>#DIV/0!</v>
      </c>
      <c r="BE49">
        <v>-1</v>
      </c>
      <c r="BF49" t="s">
        <v>408</v>
      </c>
      <c r="BG49">
        <v>1083.62807692308</v>
      </c>
      <c r="BH49">
        <v>1935.97</v>
      </c>
      <c r="BI49">
        <f t="shared" si="30"/>
        <v>0.44026608009262536</v>
      </c>
      <c r="BJ49">
        <v>0.5</v>
      </c>
      <c r="BK49">
        <f t="shared" si="31"/>
        <v>841.14971737347309</v>
      </c>
      <c r="BL49">
        <f t="shared" si="32"/>
        <v>32.184932949621661</v>
      </c>
      <c r="BM49">
        <f t="shared" si="33"/>
        <v>185.16484441951934</v>
      </c>
      <c r="BN49">
        <f t="shared" si="34"/>
        <v>1</v>
      </c>
      <c r="BO49">
        <f t="shared" si="35"/>
        <v>3.945187433842702E-2</v>
      </c>
      <c r="BP49">
        <f t="shared" si="36"/>
        <v>-1</v>
      </c>
      <c r="BQ49" t="s">
        <v>304</v>
      </c>
      <c r="BR49">
        <v>0</v>
      </c>
      <c r="BS49">
        <f t="shared" si="37"/>
        <v>1935.97</v>
      </c>
      <c r="BT49">
        <f t="shared" si="38"/>
        <v>0.44026608009262541</v>
      </c>
      <c r="BU49" t="e">
        <f t="shared" si="39"/>
        <v>#DIV/0!</v>
      </c>
      <c r="BV49">
        <f t="shared" si="40"/>
        <v>0.44026608009262541</v>
      </c>
      <c r="BW49" t="e">
        <f t="shared" si="41"/>
        <v>#DIV/0!</v>
      </c>
      <c r="BX49" t="s">
        <v>304</v>
      </c>
      <c r="BY49" t="s">
        <v>304</v>
      </c>
      <c r="BZ49" t="s">
        <v>304</v>
      </c>
      <c r="CA49" t="s">
        <v>304</v>
      </c>
      <c r="CB49" t="s">
        <v>304</v>
      </c>
      <c r="CC49" t="s">
        <v>304</v>
      </c>
      <c r="CD49" t="s">
        <v>304</v>
      </c>
      <c r="CE49" t="s">
        <v>304</v>
      </c>
      <c r="CF49">
        <f t="shared" si="42"/>
        <v>999.94722580645202</v>
      </c>
      <c r="CG49">
        <f t="shared" si="43"/>
        <v>841.14971737347309</v>
      </c>
      <c r="CH49">
        <f t="shared" si="44"/>
        <v>0.84119411071428329</v>
      </c>
      <c r="CI49">
        <f t="shared" si="45"/>
        <v>0.16190463367856678</v>
      </c>
      <c r="CJ49">
        <v>6</v>
      </c>
      <c r="CK49">
        <v>0.5</v>
      </c>
      <c r="CL49" t="s">
        <v>305</v>
      </c>
      <c r="CM49">
        <v>1626365345.7</v>
      </c>
      <c r="CN49">
        <v>369.04548387096798</v>
      </c>
      <c r="CO49">
        <v>399.90748387096801</v>
      </c>
      <c r="CP49">
        <v>21.757241935483901</v>
      </c>
      <c r="CQ49">
        <v>13.074054838709699</v>
      </c>
      <c r="CR49">
        <v>700.02151612903197</v>
      </c>
      <c r="CS49">
        <v>90.657058064516093</v>
      </c>
      <c r="CT49">
        <v>0.10012277419354799</v>
      </c>
      <c r="CU49">
        <v>27.231570967741899</v>
      </c>
      <c r="CV49">
        <v>25.692799999999998</v>
      </c>
      <c r="CW49">
        <v>999.9</v>
      </c>
      <c r="CX49">
        <v>9998.5738709677407</v>
      </c>
      <c r="CY49">
        <v>0</v>
      </c>
      <c r="CZ49">
        <v>0.21912699999999999</v>
      </c>
      <c r="DA49">
        <v>999.94722580645202</v>
      </c>
      <c r="DB49">
        <v>0.95999619354838694</v>
      </c>
      <c r="DC49">
        <v>4.0003987096774198E-2</v>
      </c>
      <c r="DD49">
        <v>0</v>
      </c>
      <c r="DE49">
        <v>1085.57419354839</v>
      </c>
      <c r="DF49">
        <v>4.9997400000000001</v>
      </c>
      <c r="DG49">
        <v>13566.5</v>
      </c>
      <c r="DH49">
        <v>9011.1335483871007</v>
      </c>
      <c r="DI49">
        <v>46</v>
      </c>
      <c r="DJ49">
        <v>48.336387096774203</v>
      </c>
      <c r="DK49">
        <v>47.5</v>
      </c>
      <c r="DL49">
        <v>48.378999999999998</v>
      </c>
      <c r="DM49">
        <v>48.116870967741903</v>
      </c>
      <c r="DN49">
        <v>955.14645161290298</v>
      </c>
      <c r="DO49">
        <v>39.801612903225802</v>
      </c>
      <c r="DP49">
        <v>0</v>
      </c>
      <c r="DQ49">
        <v>50.100000143051098</v>
      </c>
      <c r="DR49">
        <v>1083.62807692308</v>
      </c>
      <c r="DS49">
        <v>-160.12615383560501</v>
      </c>
      <c r="DT49">
        <v>-1787.7811969108</v>
      </c>
      <c r="DU49">
        <v>13544.015384615401</v>
      </c>
      <c r="DV49">
        <v>15</v>
      </c>
      <c r="DW49">
        <v>1626365057.0999999</v>
      </c>
      <c r="DX49" t="s">
        <v>396</v>
      </c>
      <c r="DY49">
        <v>9</v>
      </c>
      <c r="DZ49">
        <v>-0.35199999999999998</v>
      </c>
      <c r="EA49">
        <v>-0.159</v>
      </c>
      <c r="EB49">
        <v>400</v>
      </c>
      <c r="EC49">
        <v>13</v>
      </c>
      <c r="ED49">
        <v>0.08</v>
      </c>
      <c r="EE49">
        <v>0.01</v>
      </c>
      <c r="EF49">
        <v>-29.7951333333333</v>
      </c>
      <c r="EG49">
        <v>-10.876997598627501</v>
      </c>
      <c r="EH49">
        <v>1.5106278182216799</v>
      </c>
      <c r="EI49">
        <v>0</v>
      </c>
      <c r="EJ49">
        <v>1103.1373333333299</v>
      </c>
      <c r="EK49">
        <v>-189.21813192844999</v>
      </c>
      <c r="EL49">
        <v>24.797224074032499</v>
      </c>
      <c r="EM49">
        <v>0</v>
      </c>
      <c r="EN49">
        <v>8.84662685185185</v>
      </c>
      <c r="EO49">
        <v>-1.51261680960548</v>
      </c>
      <c r="EP49">
        <v>0.20558963757234</v>
      </c>
      <c r="EQ49">
        <v>0</v>
      </c>
      <c r="ER49">
        <v>0</v>
      </c>
      <c r="ES49">
        <v>3</v>
      </c>
      <c r="ET49" t="s">
        <v>307</v>
      </c>
      <c r="EU49">
        <v>1.88402</v>
      </c>
      <c r="EV49">
        <v>1.88097</v>
      </c>
      <c r="EW49">
        <v>1.88293</v>
      </c>
      <c r="EX49">
        <v>1.8812599999999999</v>
      </c>
      <c r="EY49">
        <v>1.88263</v>
      </c>
      <c r="EZ49">
        <v>1.8819900000000001</v>
      </c>
      <c r="FA49">
        <v>1.88385</v>
      </c>
      <c r="FB49">
        <v>1.8811</v>
      </c>
      <c r="FC49" t="s">
        <v>308</v>
      </c>
      <c r="FD49" t="s">
        <v>19</v>
      </c>
      <c r="FE49" t="s">
        <v>19</v>
      </c>
      <c r="FF49" t="s">
        <v>19</v>
      </c>
      <c r="FG49" t="s">
        <v>309</v>
      </c>
      <c r="FH49" t="s">
        <v>310</v>
      </c>
      <c r="FI49" t="s">
        <v>311</v>
      </c>
      <c r="FJ49" t="s">
        <v>311</v>
      </c>
      <c r="FK49" t="s">
        <v>311</v>
      </c>
      <c r="FL49" t="s">
        <v>311</v>
      </c>
      <c r="FM49">
        <v>0</v>
      </c>
      <c r="FN49">
        <v>100</v>
      </c>
      <c r="FO49">
        <v>100</v>
      </c>
      <c r="FP49">
        <v>-0.35199999999999998</v>
      </c>
      <c r="FQ49">
        <v>-0.159</v>
      </c>
      <c r="FR49">
        <v>2</v>
      </c>
      <c r="FS49">
        <v>764.95</v>
      </c>
      <c r="FT49">
        <v>489.73</v>
      </c>
      <c r="FU49">
        <v>23.997800000000002</v>
      </c>
      <c r="FV49">
        <v>34.093400000000003</v>
      </c>
      <c r="FW49">
        <v>29.999400000000001</v>
      </c>
      <c r="FX49">
        <v>33.950299999999999</v>
      </c>
      <c r="FY49">
        <v>33.9133</v>
      </c>
      <c r="FZ49">
        <v>25.4102</v>
      </c>
      <c r="GA49">
        <v>61.034999999999997</v>
      </c>
      <c r="GB49">
        <v>0</v>
      </c>
      <c r="GC49">
        <v>24</v>
      </c>
      <c r="GD49">
        <v>400</v>
      </c>
      <c r="GE49">
        <v>13.3355</v>
      </c>
      <c r="GF49">
        <v>100.19499999999999</v>
      </c>
      <c r="GG49">
        <v>99.586200000000005</v>
      </c>
    </row>
    <row r="50" spans="1:189" x14ac:dyDescent="0.2">
      <c r="A50">
        <v>33</v>
      </c>
      <c r="B50">
        <v>1626365434.7</v>
      </c>
      <c r="C50">
        <v>2415.7000000476801</v>
      </c>
      <c r="D50" t="s">
        <v>409</v>
      </c>
      <c r="E50" t="s">
        <v>410</v>
      </c>
      <c r="F50">
        <f t="shared" si="0"/>
        <v>5914</v>
      </c>
      <c r="G50">
        <f t="shared" si="1"/>
        <v>36.286174898140047</v>
      </c>
      <c r="H50">
        <f t="shared" si="2"/>
        <v>0</v>
      </c>
      <c r="I50" t="s">
        <v>299</v>
      </c>
      <c r="J50" t="s">
        <v>300</v>
      </c>
      <c r="K50" t="s">
        <v>301</v>
      </c>
      <c r="L50" t="s">
        <v>302</v>
      </c>
      <c r="M50" t="s">
        <v>19</v>
      </c>
      <c r="O50" t="s">
        <v>303</v>
      </c>
      <c r="U50">
        <v>1626365426.7</v>
      </c>
      <c r="V50">
        <f t="shared" si="3"/>
        <v>6.4701417850140186E-3</v>
      </c>
      <c r="W50">
        <f t="shared" si="4"/>
        <v>29.707179620206958</v>
      </c>
      <c r="X50">
        <f t="shared" si="5"/>
        <v>372.01161290322602</v>
      </c>
      <c r="Y50">
        <f t="shared" si="6"/>
        <v>236.23045505100092</v>
      </c>
      <c r="Z50">
        <f t="shared" si="7"/>
        <v>21.438804883063938</v>
      </c>
      <c r="AA50">
        <f t="shared" si="8"/>
        <v>33.761457139572912</v>
      </c>
      <c r="AB50">
        <f t="shared" si="9"/>
        <v>0.40723196997646338</v>
      </c>
      <c r="AC50">
        <f t="shared" si="10"/>
        <v>2.1129637363658964</v>
      </c>
      <c r="AD50">
        <f t="shared" si="11"/>
        <v>0.36812676558839058</v>
      </c>
      <c r="AE50">
        <f t="shared" si="12"/>
        <v>0.23327894923621673</v>
      </c>
      <c r="AF50">
        <f t="shared" si="13"/>
        <v>136.19340433348296</v>
      </c>
      <c r="AG50">
        <f t="shared" si="14"/>
        <v>26.155944078486975</v>
      </c>
      <c r="AH50">
        <f t="shared" si="15"/>
        <v>26.276974193548401</v>
      </c>
      <c r="AI50">
        <f t="shared" si="16"/>
        <v>3.4299581751650825</v>
      </c>
      <c r="AJ50">
        <f t="shared" si="17"/>
        <v>51.521372715766447</v>
      </c>
      <c r="AK50">
        <f t="shared" si="18"/>
        <v>1.8815604846246847</v>
      </c>
      <c r="AL50">
        <f t="shared" si="19"/>
        <v>3.6519999088628592</v>
      </c>
      <c r="AM50">
        <f t="shared" si="20"/>
        <v>1.5483976905403978</v>
      </c>
      <c r="AN50">
        <f t="shared" si="21"/>
        <v>-285.33325271911821</v>
      </c>
      <c r="AO50">
        <f t="shared" si="22"/>
        <v>121.48865373877938</v>
      </c>
      <c r="AP50">
        <f t="shared" si="23"/>
        <v>12.384987172933993</v>
      </c>
      <c r="AQ50">
        <f t="shared" si="24"/>
        <v>-15.266207473921881</v>
      </c>
      <c r="AR50">
        <v>-3.75908797586696E-2</v>
      </c>
      <c r="AS50">
        <v>4.2199055671041999E-2</v>
      </c>
      <c r="AT50">
        <v>3.2130410736517501</v>
      </c>
      <c r="AU50">
        <v>0</v>
      </c>
      <c r="AV50">
        <v>0</v>
      </c>
      <c r="AW50">
        <f t="shared" si="25"/>
        <v>1</v>
      </c>
      <c r="AX50">
        <f t="shared" si="26"/>
        <v>0</v>
      </c>
      <c r="AY50">
        <f t="shared" si="27"/>
        <v>47879.555185342731</v>
      </c>
      <c r="AZ50">
        <v>0</v>
      </c>
      <c r="BA50">
        <v>0</v>
      </c>
      <c r="BB50">
        <v>0</v>
      </c>
      <c r="BC50">
        <f t="shared" si="28"/>
        <v>0</v>
      </c>
      <c r="BD50" t="e">
        <f t="shared" si="29"/>
        <v>#DIV/0!</v>
      </c>
      <c r="BE50">
        <v>-1</v>
      </c>
      <c r="BF50" t="s">
        <v>411</v>
      </c>
      <c r="BG50">
        <v>1097.69461538462</v>
      </c>
      <c r="BH50">
        <v>1939.89</v>
      </c>
      <c r="BI50">
        <f t="shared" si="30"/>
        <v>0.43414594879883917</v>
      </c>
      <c r="BJ50">
        <v>0.5</v>
      </c>
      <c r="BK50">
        <f t="shared" si="31"/>
        <v>841.19418684888524</v>
      </c>
      <c r="BL50">
        <f t="shared" si="32"/>
        <v>29.707179620206958</v>
      </c>
      <c r="BM50">
        <f t="shared" si="33"/>
        <v>182.60052418678865</v>
      </c>
      <c r="BN50">
        <f t="shared" si="34"/>
        <v>1</v>
      </c>
      <c r="BO50">
        <f t="shared" si="35"/>
        <v>3.6504269882363431E-2</v>
      </c>
      <c r="BP50">
        <f t="shared" si="36"/>
        <v>-1</v>
      </c>
      <c r="BQ50" t="s">
        <v>304</v>
      </c>
      <c r="BR50">
        <v>0</v>
      </c>
      <c r="BS50">
        <f t="shared" si="37"/>
        <v>1939.89</v>
      </c>
      <c r="BT50">
        <f t="shared" si="38"/>
        <v>0.43414594879883917</v>
      </c>
      <c r="BU50" t="e">
        <f t="shared" si="39"/>
        <v>#DIV/0!</v>
      </c>
      <c r="BV50">
        <f t="shared" si="40"/>
        <v>0.43414594879883917</v>
      </c>
      <c r="BW50" t="e">
        <f t="shared" si="41"/>
        <v>#DIV/0!</v>
      </c>
      <c r="BX50" t="s">
        <v>304</v>
      </c>
      <c r="BY50" t="s">
        <v>304</v>
      </c>
      <c r="BZ50" t="s">
        <v>304</v>
      </c>
      <c r="CA50" t="s">
        <v>304</v>
      </c>
      <c r="CB50" t="s">
        <v>304</v>
      </c>
      <c r="CC50" t="s">
        <v>304</v>
      </c>
      <c r="CD50" t="s">
        <v>304</v>
      </c>
      <c r="CE50" t="s">
        <v>304</v>
      </c>
      <c r="CF50">
        <f t="shared" si="42"/>
        <v>999.99996774193596</v>
      </c>
      <c r="CG50">
        <f t="shared" si="43"/>
        <v>841.19418684888524</v>
      </c>
      <c r="CH50">
        <f t="shared" si="44"/>
        <v>0.84119421398418204</v>
      </c>
      <c r="CI50">
        <f t="shared" si="45"/>
        <v>0.16190483298947139</v>
      </c>
      <c r="CJ50">
        <v>6</v>
      </c>
      <c r="CK50">
        <v>0.5</v>
      </c>
      <c r="CL50" t="s">
        <v>305</v>
      </c>
      <c r="CM50">
        <v>1626365426.7</v>
      </c>
      <c r="CN50">
        <v>372.01161290322602</v>
      </c>
      <c r="CO50">
        <v>399.53670967741903</v>
      </c>
      <c r="CP50">
        <v>20.7325870967742</v>
      </c>
      <c r="CQ50">
        <v>15.3019903225806</v>
      </c>
      <c r="CR50">
        <v>700.03345161290304</v>
      </c>
      <c r="CS50">
        <v>90.653848387096801</v>
      </c>
      <c r="CT50">
        <v>9.9923722580645205E-2</v>
      </c>
      <c r="CU50">
        <v>27.343467741935498</v>
      </c>
      <c r="CV50">
        <v>26.276974193548401</v>
      </c>
      <c r="CW50">
        <v>999.9</v>
      </c>
      <c r="CX50">
        <v>9999.8219354838693</v>
      </c>
      <c r="CY50">
        <v>0</v>
      </c>
      <c r="CZ50">
        <v>0.219436290322581</v>
      </c>
      <c r="DA50">
        <v>999.99996774193596</v>
      </c>
      <c r="DB50">
        <v>0.95999161290322599</v>
      </c>
      <c r="DC50">
        <v>4.0008170967741903E-2</v>
      </c>
      <c r="DD50">
        <v>0</v>
      </c>
      <c r="DE50">
        <v>1099.55064516129</v>
      </c>
      <c r="DF50">
        <v>4.9997400000000001</v>
      </c>
      <c r="DG50">
        <v>15815.2096774194</v>
      </c>
      <c r="DH50">
        <v>9011.5877419354892</v>
      </c>
      <c r="DI50">
        <v>45.875</v>
      </c>
      <c r="DJ50">
        <v>48.179000000000002</v>
      </c>
      <c r="DK50">
        <v>47.433</v>
      </c>
      <c r="DL50">
        <v>48.186999999999998</v>
      </c>
      <c r="DM50">
        <v>48</v>
      </c>
      <c r="DN50">
        <v>955.19225806451595</v>
      </c>
      <c r="DO50">
        <v>39.807096774193496</v>
      </c>
      <c r="DP50">
        <v>0</v>
      </c>
      <c r="DQ50">
        <v>80.5</v>
      </c>
      <c r="DR50">
        <v>1097.69461538462</v>
      </c>
      <c r="DS50">
        <v>-173.420854799952</v>
      </c>
      <c r="DT50">
        <v>-874.71794959597503</v>
      </c>
      <c r="DU50">
        <v>15808.4653846154</v>
      </c>
      <c r="DV50">
        <v>15</v>
      </c>
      <c r="DW50">
        <v>1626365057.0999999</v>
      </c>
      <c r="DX50" t="s">
        <v>396</v>
      </c>
      <c r="DY50">
        <v>9</v>
      </c>
      <c r="DZ50">
        <v>-0.35199999999999998</v>
      </c>
      <c r="EA50">
        <v>-0.159</v>
      </c>
      <c r="EB50">
        <v>400</v>
      </c>
      <c r="EC50">
        <v>13</v>
      </c>
      <c r="ED50">
        <v>0.08</v>
      </c>
      <c r="EE50">
        <v>0.01</v>
      </c>
      <c r="EF50">
        <v>-26.148312962963001</v>
      </c>
      <c r="EG50">
        <v>-14.8173424814184</v>
      </c>
      <c r="EH50">
        <v>2.21806086297671</v>
      </c>
      <c r="EI50">
        <v>0</v>
      </c>
      <c r="EJ50">
        <v>1126.22933333333</v>
      </c>
      <c r="EK50">
        <v>-278.84358231042398</v>
      </c>
      <c r="EL50">
        <v>37.916399582942098</v>
      </c>
      <c r="EM50">
        <v>0</v>
      </c>
      <c r="EN50">
        <v>6.1665877777777798</v>
      </c>
      <c r="EO50">
        <v>-6.4998668953688599</v>
      </c>
      <c r="EP50">
        <v>0.908197356149688</v>
      </c>
      <c r="EQ50">
        <v>0</v>
      </c>
      <c r="ER50">
        <v>0</v>
      </c>
      <c r="ES50">
        <v>3</v>
      </c>
      <c r="ET50" t="s">
        <v>307</v>
      </c>
      <c r="EU50">
        <v>1.88402</v>
      </c>
      <c r="EV50">
        <v>1.88096</v>
      </c>
      <c r="EW50">
        <v>1.88293</v>
      </c>
      <c r="EX50">
        <v>1.8812599999999999</v>
      </c>
      <c r="EY50">
        <v>1.88263</v>
      </c>
      <c r="EZ50">
        <v>1.8819900000000001</v>
      </c>
      <c r="FA50">
        <v>1.8838900000000001</v>
      </c>
      <c r="FB50">
        <v>1.8811</v>
      </c>
      <c r="FC50" t="s">
        <v>308</v>
      </c>
      <c r="FD50" t="s">
        <v>19</v>
      </c>
      <c r="FE50" t="s">
        <v>19</v>
      </c>
      <c r="FF50" t="s">
        <v>19</v>
      </c>
      <c r="FG50" t="s">
        <v>309</v>
      </c>
      <c r="FH50" t="s">
        <v>310</v>
      </c>
      <c r="FI50" t="s">
        <v>311</v>
      </c>
      <c r="FJ50" t="s">
        <v>311</v>
      </c>
      <c r="FK50" t="s">
        <v>311</v>
      </c>
      <c r="FL50" t="s">
        <v>311</v>
      </c>
      <c r="FM50">
        <v>0</v>
      </c>
      <c r="FN50">
        <v>100</v>
      </c>
      <c r="FO50">
        <v>100</v>
      </c>
      <c r="FP50">
        <v>-0.35199999999999998</v>
      </c>
      <c r="FQ50">
        <v>-0.159</v>
      </c>
      <c r="FR50">
        <v>2</v>
      </c>
      <c r="FS50">
        <v>763.88400000000001</v>
      </c>
      <c r="FT50">
        <v>494.20100000000002</v>
      </c>
      <c r="FU50">
        <v>24.000699999999998</v>
      </c>
      <c r="FV50">
        <v>33.9392</v>
      </c>
      <c r="FW50">
        <v>29.999199999999998</v>
      </c>
      <c r="FX50">
        <v>33.856200000000001</v>
      </c>
      <c r="FY50">
        <v>33.827300000000001</v>
      </c>
      <c r="FZ50">
        <v>25.468299999999999</v>
      </c>
      <c r="GA50">
        <v>54.446199999999997</v>
      </c>
      <c r="GB50">
        <v>0</v>
      </c>
      <c r="GC50">
        <v>24</v>
      </c>
      <c r="GD50">
        <v>400</v>
      </c>
      <c r="GE50">
        <v>16.282499999999999</v>
      </c>
      <c r="GF50">
        <v>100.223</v>
      </c>
      <c r="GG50">
        <v>99.612399999999994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23</v>
      </c>
    </row>
    <row r="14" spans="1:2" x14ac:dyDescent="0.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2021-07-15T11:10:56Z</dcterms:created>
  <dcterms:modified xsi:type="dcterms:W3CDTF">2021-09-30T19:51:57Z</dcterms:modified>
</cp:coreProperties>
</file>