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ko\Desktop\photosynthesis data\7-18\"/>
    </mc:Choice>
  </mc:AlternateContent>
  <xr:revisionPtr revIDLastSave="0" documentId="13_ncr:1_{DFC5EC9E-0870-429C-B90A-519EAFEA7F44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50" i="1" l="1"/>
  <c r="CH50" i="1"/>
  <c r="CF50" i="1"/>
  <c r="BW50" i="1"/>
  <c r="BV50" i="1"/>
  <c r="BU50" i="1"/>
  <c r="BT50" i="1"/>
  <c r="BS50" i="1"/>
  <c r="BN50" i="1" s="1"/>
  <c r="BP50" i="1"/>
  <c r="BI50" i="1"/>
  <c r="BC50" i="1"/>
  <c r="BD50" i="1" s="1"/>
  <c r="AY50" i="1"/>
  <c r="AW50" i="1" s="1"/>
  <c r="AL50" i="1"/>
  <c r="AK50" i="1"/>
  <c r="AC50" i="1"/>
  <c r="G50" i="1"/>
  <c r="F50" i="1"/>
  <c r="CI49" i="1"/>
  <c r="CH49" i="1"/>
  <c r="CF49" i="1"/>
  <c r="BW49" i="1"/>
  <c r="BV49" i="1"/>
  <c r="BU49" i="1"/>
  <c r="BT49" i="1"/>
  <c r="BS49" i="1"/>
  <c r="BN49" i="1" s="1"/>
  <c r="BP49" i="1"/>
  <c r="BI49" i="1"/>
  <c r="BC49" i="1"/>
  <c r="BD49" i="1" s="1"/>
  <c r="AY49" i="1"/>
  <c r="AW49" i="1" s="1"/>
  <c r="AL49" i="1"/>
  <c r="AK49" i="1"/>
  <c r="AC49" i="1"/>
  <c r="G49" i="1"/>
  <c r="F49" i="1"/>
  <c r="CI48" i="1"/>
  <c r="CH48" i="1"/>
  <c r="CF48" i="1"/>
  <c r="BW48" i="1"/>
  <c r="BV48" i="1"/>
  <c r="BU48" i="1"/>
  <c r="BT48" i="1"/>
  <c r="BS48" i="1"/>
  <c r="BN48" i="1" s="1"/>
  <c r="BP48" i="1"/>
  <c r="BI48" i="1"/>
  <c r="BC48" i="1"/>
  <c r="BD48" i="1" s="1"/>
  <c r="AY48" i="1"/>
  <c r="AW48" i="1" s="1"/>
  <c r="AL48" i="1"/>
  <c r="AK48" i="1"/>
  <c r="AC48" i="1"/>
  <c r="G48" i="1"/>
  <c r="F48" i="1"/>
  <c r="CI47" i="1"/>
  <c r="CH47" i="1"/>
  <c r="CF47" i="1"/>
  <c r="BW47" i="1"/>
  <c r="BV47" i="1"/>
  <c r="BU47" i="1"/>
  <c r="BT47" i="1"/>
  <c r="BS47" i="1"/>
  <c r="BN47" i="1" s="1"/>
  <c r="BP47" i="1"/>
  <c r="BI47" i="1"/>
  <c r="BC47" i="1"/>
  <c r="BD47" i="1" s="1"/>
  <c r="AY47" i="1"/>
  <c r="AW47" i="1" s="1"/>
  <c r="AL47" i="1"/>
  <c r="AK47" i="1"/>
  <c r="AC47" i="1"/>
  <c r="G47" i="1"/>
  <c r="F47" i="1"/>
  <c r="CI46" i="1"/>
  <c r="CH46" i="1"/>
  <c r="CF46" i="1"/>
  <c r="BW46" i="1"/>
  <c r="BV46" i="1"/>
  <c r="BU46" i="1"/>
  <c r="BT46" i="1"/>
  <c r="BS46" i="1"/>
  <c r="BN46" i="1" s="1"/>
  <c r="BP46" i="1"/>
  <c r="BI46" i="1"/>
  <c r="BC46" i="1"/>
  <c r="BD46" i="1" s="1"/>
  <c r="AY46" i="1"/>
  <c r="AW46" i="1"/>
  <c r="X46" i="1" s="1"/>
  <c r="AL46" i="1"/>
  <c r="AK46" i="1"/>
  <c r="AJ46" i="1" s="1"/>
  <c r="AC46" i="1"/>
  <c r="G46" i="1"/>
  <c r="F46" i="1"/>
  <c r="CI45" i="1"/>
  <c r="CH45" i="1"/>
  <c r="CF45" i="1"/>
  <c r="BW45" i="1"/>
  <c r="BV45" i="1"/>
  <c r="BU45" i="1"/>
  <c r="BT45" i="1"/>
  <c r="BS45" i="1"/>
  <c r="BN45" i="1" s="1"/>
  <c r="BP45" i="1"/>
  <c r="BI45" i="1"/>
  <c r="BC45" i="1"/>
  <c r="BD45" i="1" s="1"/>
  <c r="AY45" i="1"/>
  <c r="AW45" i="1" s="1"/>
  <c r="AL45" i="1"/>
  <c r="AK45" i="1"/>
  <c r="AC45" i="1"/>
  <c r="G45" i="1"/>
  <c r="F45" i="1"/>
  <c r="CI44" i="1"/>
  <c r="CH44" i="1"/>
  <c r="CF44" i="1"/>
  <c r="BW44" i="1"/>
  <c r="BV44" i="1"/>
  <c r="BU44" i="1"/>
  <c r="BT44" i="1"/>
  <c r="BS44" i="1"/>
  <c r="BN44" i="1" s="1"/>
  <c r="BP44" i="1"/>
  <c r="BI44" i="1"/>
  <c r="BC44" i="1"/>
  <c r="BD44" i="1" s="1"/>
  <c r="AY44" i="1"/>
  <c r="AW44" i="1" s="1"/>
  <c r="AL44" i="1"/>
  <c r="AK44" i="1"/>
  <c r="AC44" i="1"/>
  <c r="G44" i="1"/>
  <c r="H44" i="1" s="1"/>
  <c r="F44" i="1"/>
  <c r="CI43" i="1"/>
  <c r="CH43" i="1"/>
  <c r="CF43" i="1"/>
  <c r="BW43" i="1"/>
  <c r="BV43" i="1"/>
  <c r="BU43" i="1"/>
  <c r="BT43" i="1"/>
  <c r="BS43" i="1"/>
  <c r="BP43" i="1"/>
  <c r="BN43" i="1"/>
  <c r="BI43" i="1"/>
  <c r="BC43" i="1"/>
  <c r="BD43" i="1" s="1"/>
  <c r="AY43" i="1"/>
  <c r="AW43" i="1" s="1"/>
  <c r="AL43" i="1"/>
  <c r="AK43" i="1"/>
  <c r="AC43" i="1"/>
  <c r="G43" i="1"/>
  <c r="F43" i="1"/>
  <c r="CI42" i="1"/>
  <c r="CH42" i="1"/>
  <c r="CF42" i="1"/>
  <c r="BW42" i="1"/>
  <c r="BV42" i="1"/>
  <c r="BU42" i="1"/>
  <c r="BT42" i="1"/>
  <c r="BS42" i="1"/>
  <c r="BN42" i="1" s="1"/>
  <c r="BP42" i="1"/>
  <c r="BI42" i="1"/>
  <c r="BD42" i="1"/>
  <c r="BC42" i="1"/>
  <c r="AY42" i="1"/>
  <c r="AW42" i="1" s="1"/>
  <c r="AL42" i="1"/>
  <c r="AK42" i="1"/>
  <c r="AJ42" i="1" s="1"/>
  <c r="AC42" i="1"/>
  <c r="G42" i="1"/>
  <c r="F42" i="1"/>
  <c r="H42" i="1" s="1"/>
  <c r="CI41" i="1"/>
  <c r="CH41" i="1"/>
  <c r="CG41" i="1" s="1"/>
  <c r="AF41" i="1" s="1"/>
  <c r="CF41" i="1"/>
  <c r="BW41" i="1"/>
  <c r="BV41" i="1"/>
  <c r="BU41" i="1"/>
  <c r="BT41" i="1"/>
  <c r="BS41" i="1"/>
  <c r="BN41" i="1" s="1"/>
  <c r="BP41" i="1"/>
  <c r="BI41" i="1"/>
  <c r="BC41" i="1"/>
  <c r="BD41" i="1" s="1"/>
  <c r="AY41" i="1"/>
  <c r="AW41" i="1" s="1"/>
  <c r="V41" i="1" s="1"/>
  <c r="AL41" i="1"/>
  <c r="AK41" i="1"/>
  <c r="AC41" i="1"/>
  <c r="W41" i="1"/>
  <c r="BL41" i="1" s="1"/>
  <c r="G41" i="1"/>
  <c r="F41" i="1"/>
  <c r="CI40" i="1"/>
  <c r="CH40" i="1"/>
  <c r="CF40" i="1"/>
  <c r="BW40" i="1"/>
  <c r="BV40" i="1"/>
  <c r="BU40" i="1"/>
  <c r="BT40" i="1"/>
  <c r="BS40" i="1"/>
  <c r="BP40" i="1"/>
  <c r="BN40" i="1"/>
  <c r="BI40" i="1"/>
  <c r="BC40" i="1"/>
  <c r="BD40" i="1" s="1"/>
  <c r="AY40" i="1"/>
  <c r="AW40" i="1" s="1"/>
  <c r="X40" i="1" s="1"/>
  <c r="AL40" i="1"/>
  <c r="AK40" i="1"/>
  <c r="AC40" i="1"/>
  <c r="G40" i="1"/>
  <c r="F40" i="1"/>
  <c r="H40" i="1" s="1"/>
  <c r="CI39" i="1"/>
  <c r="CH39" i="1"/>
  <c r="CG39" i="1" s="1"/>
  <c r="AF39" i="1" s="1"/>
  <c r="CF39" i="1"/>
  <c r="BW39" i="1"/>
  <c r="BV39" i="1"/>
  <c r="BU39" i="1"/>
  <c r="BT39" i="1"/>
  <c r="BS39" i="1"/>
  <c r="BN39" i="1" s="1"/>
  <c r="BP39" i="1"/>
  <c r="BI39" i="1"/>
  <c r="BC39" i="1"/>
  <c r="BD39" i="1" s="1"/>
  <c r="AY39" i="1"/>
  <c r="AW39" i="1" s="1"/>
  <c r="X39" i="1" s="1"/>
  <c r="AL39" i="1"/>
  <c r="AK39" i="1"/>
  <c r="AC39" i="1"/>
  <c r="G39" i="1"/>
  <c r="F39" i="1"/>
  <c r="CI38" i="1"/>
  <c r="CH38" i="1"/>
  <c r="CF38" i="1"/>
  <c r="BW38" i="1"/>
  <c r="BV38" i="1"/>
  <c r="BU38" i="1"/>
  <c r="BT38" i="1"/>
  <c r="BS38" i="1"/>
  <c r="BN38" i="1" s="1"/>
  <c r="BP38" i="1"/>
  <c r="BI38" i="1"/>
  <c r="BC38" i="1"/>
  <c r="BD38" i="1" s="1"/>
  <c r="AY38" i="1"/>
  <c r="AW38" i="1"/>
  <c r="V38" i="1" s="1"/>
  <c r="AN38" i="1" s="1"/>
  <c r="AL38" i="1"/>
  <c r="AK38" i="1"/>
  <c r="AC38" i="1"/>
  <c r="G38" i="1"/>
  <c r="H38" i="1" s="1"/>
  <c r="F38" i="1"/>
  <c r="CI37" i="1"/>
  <c r="CH37" i="1"/>
  <c r="CF37" i="1"/>
  <c r="BW37" i="1"/>
  <c r="BV37" i="1"/>
  <c r="BU37" i="1"/>
  <c r="BT37" i="1"/>
  <c r="BS37" i="1"/>
  <c r="BP37" i="1"/>
  <c r="BN37" i="1"/>
  <c r="BI37" i="1"/>
  <c r="BC37" i="1"/>
  <c r="BD37" i="1" s="1"/>
  <c r="AY37" i="1"/>
  <c r="AW37" i="1" s="1"/>
  <c r="X37" i="1" s="1"/>
  <c r="AL37" i="1"/>
  <c r="AK37" i="1"/>
  <c r="AC37" i="1"/>
  <c r="G37" i="1"/>
  <c r="F37" i="1"/>
  <c r="CI36" i="1"/>
  <c r="CH36" i="1"/>
  <c r="CF36" i="1"/>
  <c r="BW36" i="1"/>
  <c r="BV36" i="1"/>
  <c r="BU36" i="1"/>
  <c r="BT36" i="1"/>
  <c r="BS36" i="1"/>
  <c r="BN36" i="1" s="1"/>
  <c r="BP36" i="1"/>
  <c r="BI36" i="1"/>
  <c r="BC36" i="1"/>
  <c r="BD36" i="1" s="1"/>
  <c r="AY36" i="1"/>
  <c r="AW36" i="1" s="1"/>
  <c r="AL36" i="1"/>
  <c r="AJ36" i="1" s="1"/>
  <c r="AK36" i="1"/>
  <c r="AC36" i="1"/>
  <c r="G36" i="1"/>
  <c r="F36" i="1"/>
  <c r="CI35" i="1"/>
  <c r="CH35" i="1"/>
  <c r="CF35" i="1"/>
  <c r="BW35" i="1"/>
  <c r="BV35" i="1"/>
  <c r="BU35" i="1"/>
  <c r="BT35" i="1"/>
  <c r="BS35" i="1"/>
  <c r="BN35" i="1" s="1"/>
  <c r="BP35" i="1"/>
  <c r="BI35" i="1"/>
  <c r="BD35" i="1"/>
  <c r="BC35" i="1"/>
  <c r="AY35" i="1"/>
  <c r="AW35" i="1" s="1"/>
  <c r="AX35" i="1" s="1"/>
  <c r="AL35" i="1"/>
  <c r="AK35" i="1"/>
  <c r="AC35" i="1"/>
  <c r="G35" i="1"/>
  <c r="H35" i="1" s="1"/>
  <c r="F35" i="1"/>
  <c r="CI34" i="1"/>
  <c r="CH34" i="1"/>
  <c r="CF34" i="1"/>
  <c r="BW34" i="1"/>
  <c r="BV34" i="1"/>
  <c r="BU34" i="1"/>
  <c r="BT34" i="1"/>
  <c r="BS34" i="1"/>
  <c r="BN34" i="1" s="1"/>
  <c r="BP34" i="1"/>
  <c r="BI34" i="1"/>
  <c r="BC34" i="1"/>
  <c r="BD34" i="1" s="1"/>
  <c r="AY34" i="1"/>
  <c r="AW34" i="1"/>
  <c r="V34" i="1" s="1"/>
  <c r="AL34" i="1"/>
  <c r="AK34" i="1"/>
  <c r="AJ34" i="1" s="1"/>
  <c r="AC34" i="1"/>
  <c r="X34" i="1"/>
  <c r="G34" i="1"/>
  <c r="F34" i="1"/>
  <c r="CI33" i="1"/>
  <c r="CH33" i="1"/>
  <c r="CF33" i="1"/>
  <c r="BW33" i="1"/>
  <c r="BV33" i="1"/>
  <c r="BU33" i="1"/>
  <c r="BT33" i="1"/>
  <c r="BS33" i="1"/>
  <c r="BP33" i="1"/>
  <c r="BN33" i="1"/>
  <c r="BI33" i="1"/>
  <c r="BC33" i="1"/>
  <c r="BD33" i="1" s="1"/>
  <c r="AY33" i="1"/>
  <c r="AW33" i="1" s="1"/>
  <c r="AX33" i="1" s="1"/>
  <c r="AL33" i="1"/>
  <c r="AK33" i="1"/>
  <c r="AC33" i="1"/>
  <c r="V33" i="1"/>
  <c r="AN33" i="1" s="1"/>
  <c r="G33" i="1"/>
  <c r="F33" i="1"/>
  <c r="CI32" i="1"/>
  <c r="CH32" i="1"/>
  <c r="CF32" i="1"/>
  <c r="BW32" i="1"/>
  <c r="BV32" i="1"/>
  <c r="BU32" i="1"/>
  <c r="BT32" i="1"/>
  <c r="BS32" i="1"/>
  <c r="BN32" i="1" s="1"/>
  <c r="BP32" i="1"/>
  <c r="BI32" i="1"/>
  <c r="BC32" i="1"/>
  <c r="BD32" i="1" s="1"/>
  <c r="AY32" i="1"/>
  <c r="AW32" i="1"/>
  <c r="W32" i="1" s="1"/>
  <c r="BL32" i="1" s="1"/>
  <c r="AL32" i="1"/>
  <c r="AK32" i="1"/>
  <c r="AJ32" i="1" s="1"/>
  <c r="AC32" i="1"/>
  <c r="X32" i="1"/>
  <c r="G32" i="1"/>
  <c r="F32" i="1"/>
  <c r="CI31" i="1"/>
  <c r="CH31" i="1"/>
  <c r="CF31" i="1"/>
  <c r="CG31" i="1" s="1"/>
  <c r="BK31" i="1" s="1"/>
  <c r="BW31" i="1"/>
  <c r="BV31" i="1"/>
  <c r="BU31" i="1"/>
  <c r="BT31" i="1"/>
  <c r="BS31" i="1"/>
  <c r="BN31" i="1" s="1"/>
  <c r="BP31" i="1"/>
  <c r="BI31" i="1"/>
  <c r="BC31" i="1"/>
  <c r="BD31" i="1" s="1"/>
  <c r="AY31" i="1"/>
  <c r="AW31" i="1" s="1"/>
  <c r="AX31" i="1" s="1"/>
  <c r="AL31" i="1"/>
  <c r="AK31" i="1"/>
  <c r="AC31" i="1"/>
  <c r="G31" i="1"/>
  <c r="H31" i="1" s="1"/>
  <c r="F31" i="1"/>
  <c r="CI30" i="1"/>
  <c r="CH30" i="1"/>
  <c r="CF30" i="1"/>
  <c r="BW30" i="1"/>
  <c r="BV30" i="1"/>
  <c r="BU30" i="1"/>
  <c r="BT30" i="1"/>
  <c r="BS30" i="1"/>
  <c r="BN30" i="1" s="1"/>
  <c r="BP30" i="1"/>
  <c r="BI30" i="1"/>
  <c r="BC30" i="1"/>
  <c r="BD30" i="1" s="1"/>
  <c r="AY30" i="1"/>
  <c r="AW30" i="1" s="1"/>
  <c r="AL30" i="1"/>
  <c r="AJ30" i="1" s="1"/>
  <c r="AK30" i="1"/>
  <c r="AC30" i="1"/>
  <c r="G30" i="1"/>
  <c r="F30" i="1"/>
  <c r="CI29" i="1"/>
  <c r="CH29" i="1"/>
  <c r="CF29" i="1"/>
  <c r="BW29" i="1"/>
  <c r="BV29" i="1"/>
  <c r="BU29" i="1"/>
  <c r="BT29" i="1"/>
  <c r="BS29" i="1"/>
  <c r="BN29" i="1" s="1"/>
  <c r="BP29" i="1"/>
  <c r="BI29" i="1"/>
  <c r="BC29" i="1"/>
  <c r="BD29" i="1" s="1"/>
  <c r="AY29" i="1"/>
  <c r="AW29" i="1" s="1"/>
  <c r="AL29" i="1"/>
  <c r="AK29" i="1"/>
  <c r="AC29" i="1"/>
  <c r="G29" i="1"/>
  <c r="H29" i="1" s="1"/>
  <c r="F29" i="1"/>
  <c r="CI28" i="1"/>
  <c r="CH28" i="1"/>
  <c r="CG28" i="1" s="1"/>
  <c r="BK28" i="1" s="1"/>
  <c r="CF28" i="1"/>
  <c r="BW28" i="1"/>
  <c r="BV28" i="1"/>
  <c r="BU28" i="1"/>
  <c r="BT28" i="1"/>
  <c r="BS28" i="1"/>
  <c r="BN28" i="1" s="1"/>
  <c r="BP28" i="1"/>
  <c r="BI28" i="1"/>
  <c r="BC28" i="1"/>
  <c r="BD28" i="1" s="1"/>
  <c r="AY28" i="1"/>
  <c r="AW28" i="1" s="1"/>
  <c r="AL28" i="1"/>
  <c r="AK28" i="1"/>
  <c r="AJ28" i="1" s="1"/>
  <c r="AC28" i="1"/>
  <c r="G28" i="1"/>
  <c r="F28" i="1"/>
  <c r="CI27" i="1"/>
  <c r="CH27" i="1"/>
  <c r="CF27" i="1"/>
  <c r="BW27" i="1"/>
  <c r="BV27" i="1"/>
  <c r="BU27" i="1"/>
  <c r="BT27" i="1"/>
  <c r="BS27" i="1"/>
  <c r="BN27" i="1" s="1"/>
  <c r="BP27" i="1"/>
  <c r="BI27" i="1"/>
  <c r="BC27" i="1"/>
  <c r="BD27" i="1" s="1"/>
  <c r="AY27" i="1"/>
  <c r="AW27" i="1"/>
  <c r="AA27" i="1" s="1"/>
  <c r="AL27" i="1"/>
  <c r="AK27" i="1"/>
  <c r="AJ27" i="1" s="1"/>
  <c r="AC27" i="1"/>
  <c r="G27" i="1"/>
  <c r="H27" i="1" s="1"/>
  <c r="F27" i="1"/>
  <c r="CI26" i="1"/>
  <c r="CH26" i="1"/>
  <c r="CG26" i="1" s="1"/>
  <c r="AF26" i="1" s="1"/>
  <c r="CF26" i="1"/>
  <c r="BW26" i="1"/>
  <c r="BV26" i="1"/>
  <c r="BU26" i="1"/>
  <c r="BT26" i="1"/>
  <c r="BS26" i="1"/>
  <c r="BP26" i="1"/>
  <c r="BN26" i="1"/>
  <c r="BI26" i="1"/>
  <c r="BC26" i="1"/>
  <c r="BD26" i="1" s="1"/>
  <c r="AY26" i="1"/>
  <c r="AW26" i="1" s="1"/>
  <c r="AL26" i="1"/>
  <c r="AK26" i="1"/>
  <c r="AC26" i="1"/>
  <c r="G26" i="1"/>
  <c r="H26" i="1" s="1"/>
  <c r="F26" i="1"/>
  <c r="CI25" i="1"/>
  <c r="CH25" i="1"/>
  <c r="CF25" i="1"/>
  <c r="BW25" i="1"/>
  <c r="BV25" i="1"/>
  <c r="BU25" i="1"/>
  <c r="BT25" i="1"/>
  <c r="BS25" i="1"/>
  <c r="BN25" i="1" s="1"/>
  <c r="BP25" i="1"/>
  <c r="BI25" i="1"/>
  <c r="BC25" i="1"/>
  <c r="BD25" i="1" s="1"/>
  <c r="AY25" i="1"/>
  <c r="AW25" i="1"/>
  <c r="AA25" i="1" s="1"/>
  <c r="AL25" i="1"/>
  <c r="AK25" i="1"/>
  <c r="AJ25" i="1" s="1"/>
  <c r="AC25" i="1"/>
  <c r="G25" i="1"/>
  <c r="H25" i="1" s="1"/>
  <c r="F25" i="1"/>
  <c r="CI24" i="1"/>
  <c r="CH24" i="1"/>
  <c r="CG24" i="1"/>
  <c r="BK24" i="1" s="1"/>
  <c r="CF24" i="1"/>
  <c r="BW24" i="1"/>
  <c r="BV24" i="1"/>
  <c r="BU24" i="1"/>
  <c r="BT24" i="1"/>
  <c r="BS24" i="1"/>
  <c r="BN24" i="1" s="1"/>
  <c r="BP24" i="1"/>
  <c r="BI24" i="1"/>
  <c r="BC24" i="1"/>
  <c r="BD24" i="1" s="1"/>
  <c r="AY24" i="1"/>
  <c r="AW24" i="1" s="1"/>
  <c r="AL24" i="1"/>
  <c r="AK24" i="1"/>
  <c r="AJ24" i="1" s="1"/>
  <c r="AC24" i="1"/>
  <c r="G24" i="1"/>
  <c r="F24" i="1"/>
  <c r="CI23" i="1"/>
  <c r="CH23" i="1"/>
  <c r="CF23" i="1"/>
  <c r="BW23" i="1"/>
  <c r="BV23" i="1"/>
  <c r="BU23" i="1"/>
  <c r="BT23" i="1"/>
  <c r="BS23" i="1"/>
  <c r="BN23" i="1" s="1"/>
  <c r="BP23" i="1"/>
  <c r="BI23" i="1"/>
  <c r="BC23" i="1"/>
  <c r="BD23" i="1" s="1"/>
  <c r="AY23" i="1"/>
  <c r="AW23" i="1"/>
  <c r="AA23" i="1" s="1"/>
  <c r="AL23" i="1"/>
  <c r="AK23" i="1"/>
  <c r="AJ23" i="1" s="1"/>
  <c r="AC23" i="1"/>
  <c r="G23" i="1"/>
  <c r="H23" i="1" s="1"/>
  <c r="F23" i="1"/>
  <c r="CI22" i="1"/>
  <c r="CH22" i="1"/>
  <c r="CG22" i="1"/>
  <c r="AF22" i="1" s="1"/>
  <c r="CF22" i="1"/>
  <c r="BW22" i="1"/>
  <c r="BV22" i="1"/>
  <c r="BU22" i="1"/>
  <c r="BT22" i="1"/>
  <c r="BS22" i="1"/>
  <c r="BP22" i="1"/>
  <c r="BN22" i="1"/>
  <c r="BI22" i="1"/>
  <c r="BC22" i="1"/>
  <c r="BD22" i="1" s="1"/>
  <c r="AY22" i="1"/>
  <c r="AW22" i="1" s="1"/>
  <c r="AL22" i="1"/>
  <c r="AK22" i="1"/>
  <c r="AC22" i="1"/>
  <c r="G22" i="1"/>
  <c r="H22" i="1" s="1"/>
  <c r="F22" i="1"/>
  <c r="CI21" i="1"/>
  <c r="CH21" i="1"/>
  <c r="CF21" i="1"/>
  <c r="BW21" i="1"/>
  <c r="BV21" i="1"/>
  <c r="BU21" i="1"/>
  <c r="BT21" i="1"/>
  <c r="BS21" i="1"/>
  <c r="BN21" i="1" s="1"/>
  <c r="BP21" i="1"/>
  <c r="BI21" i="1"/>
  <c r="BC21" i="1"/>
  <c r="BD21" i="1" s="1"/>
  <c r="AY21" i="1"/>
  <c r="AW21" i="1"/>
  <c r="AA21" i="1" s="1"/>
  <c r="AL21" i="1"/>
  <c r="AK21" i="1"/>
  <c r="AJ21" i="1" s="1"/>
  <c r="AC21" i="1"/>
  <c r="G21" i="1"/>
  <c r="H21" i="1" s="1"/>
  <c r="F21" i="1"/>
  <c r="CI20" i="1"/>
  <c r="CH20" i="1"/>
  <c r="CG20" i="1" s="1"/>
  <c r="BK20" i="1" s="1"/>
  <c r="CF20" i="1"/>
  <c r="BW20" i="1"/>
  <c r="BV20" i="1"/>
  <c r="BU20" i="1"/>
  <c r="BT20" i="1"/>
  <c r="BS20" i="1"/>
  <c r="BN20" i="1" s="1"/>
  <c r="BP20" i="1"/>
  <c r="BI20" i="1"/>
  <c r="BC20" i="1"/>
  <c r="BD20" i="1" s="1"/>
  <c r="AY20" i="1"/>
  <c r="AW20" i="1" s="1"/>
  <c r="AL20" i="1"/>
  <c r="AK20" i="1"/>
  <c r="AJ20" i="1" s="1"/>
  <c r="AC20" i="1"/>
  <c r="G20" i="1"/>
  <c r="F20" i="1"/>
  <c r="CI19" i="1"/>
  <c r="CH19" i="1"/>
  <c r="CF19" i="1"/>
  <c r="BW19" i="1"/>
  <c r="BV19" i="1"/>
  <c r="BU19" i="1"/>
  <c r="BT19" i="1"/>
  <c r="BS19" i="1"/>
  <c r="BN19" i="1" s="1"/>
  <c r="BP19" i="1"/>
  <c r="BI19" i="1"/>
  <c r="BC19" i="1"/>
  <c r="BD19" i="1" s="1"/>
  <c r="AY19" i="1"/>
  <c r="AW19" i="1"/>
  <c r="AA19" i="1" s="1"/>
  <c r="AL19" i="1"/>
  <c r="AK19" i="1"/>
  <c r="AJ19" i="1" s="1"/>
  <c r="AC19" i="1"/>
  <c r="G19" i="1"/>
  <c r="H19" i="1" s="1"/>
  <c r="F19" i="1"/>
  <c r="CG42" i="1" l="1"/>
  <c r="BK42" i="1" s="1"/>
  <c r="H20" i="1"/>
  <c r="AJ22" i="1"/>
  <c r="H28" i="1"/>
  <c r="CG29" i="1"/>
  <c r="BK29" i="1" s="1"/>
  <c r="BM29" i="1" s="1"/>
  <c r="H32" i="1"/>
  <c r="H37" i="1"/>
  <c r="W39" i="1"/>
  <c r="BL39" i="1" s="1"/>
  <c r="AX39" i="1"/>
  <c r="CG45" i="1"/>
  <c r="H48" i="1"/>
  <c r="H49" i="1"/>
  <c r="CG49" i="1"/>
  <c r="BK49" i="1" s="1"/>
  <c r="BM49" i="1" s="1"/>
  <c r="AG41" i="1"/>
  <c r="AH41" i="1" s="1"/>
  <c r="AP41" i="1" s="1"/>
  <c r="H24" i="1"/>
  <c r="AJ26" i="1"/>
  <c r="AJ29" i="1"/>
  <c r="H33" i="1"/>
  <c r="CG33" i="1"/>
  <c r="W37" i="1"/>
  <c r="BL37" i="1" s="1"/>
  <c r="AX37" i="1"/>
  <c r="H39" i="1"/>
  <c r="AJ41" i="1"/>
  <c r="H46" i="1"/>
  <c r="CG46" i="1"/>
  <c r="BK46" i="1" s="1"/>
  <c r="AA29" i="1"/>
  <c r="X29" i="1"/>
  <c r="V36" i="1"/>
  <c r="AN36" i="1" s="1"/>
  <c r="X36" i="1"/>
  <c r="W36" i="1"/>
  <c r="BL36" i="1" s="1"/>
  <c r="AA36" i="1"/>
  <c r="AX50" i="1"/>
  <c r="X50" i="1"/>
  <c r="X30" i="1"/>
  <c r="W30" i="1"/>
  <c r="BL30" i="1" s="1"/>
  <c r="AA30" i="1"/>
  <c r="X48" i="1"/>
  <c r="AX48" i="1"/>
  <c r="AX42" i="1"/>
  <c r="X42" i="1"/>
  <c r="X44" i="1"/>
  <c r="AX44" i="1"/>
  <c r="BM24" i="1"/>
  <c r="X19" i="1"/>
  <c r="CG19" i="1"/>
  <c r="BK19" i="1" s="1"/>
  <c r="BM19" i="1" s="1"/>
  <c r="X23" i="1"/>
  <c r="CG23" i="1"/>
  <c r="BK23" i="1" s="1"/>
  <c r="BM23" i="1" s="1"/>
  <c r="X27" i="1"/>
  <c r="CG27" i="1"/>
  <c r="AF27" i="1" s="1"/>
  <c r="H30" i="1"/>
  <c r="V31" i="1"/>
  <c r="AN31" i="1" s="1"/>
  <c r="AA32" i="1"/>
  <c r="AJ33" i="1"/>
  <c r="AA34" i="1"/>
  <c r="CG34" i="1"/>
  <c r="BK34" i="1" s="1"/>
  <c r="BM34" i="1" s="1"/>
  <c r="CG35" i="1"/>
  <c r="AF35" i="1" s="1"/>
  <c r="CG36" i="1"/>
  <c r="X38" i="1"/>
  <c r="AJ38" i="1"/>
  <c r="AX38" i="1"/>
  <c r="CG38" i="1"/>
  <c r="AJ40" i="1"/>
  <c r="CG43" i="1"/>
  <c r="BK43" i="1" s="1"/>
  <c r="BM43" i="1" s="1"/>
  <c r="AJ44" i="1"/>
  <c r="AX46" i="1"/>
  <c r="BM46" i="1"/>
  <c r="CG48" i="1"/>
  <c r="CG50" i="1"/>
  <c r="BK41" i="1"/>
  <c r="BM41" i="1" s="1"/>
  <c r="AF20" i="1"/>
  <c r="AF24" i="1"/>
  <c r="AF28" i="1"/>
  <c r="AF31" i="1"/>
  <c r="AA38" i="1"/>
  <c r="BM20" i="1"/>
  <c r="BM28" i="1"/>
  <c r="W38" i="1"/>
  <c r="BL38" i="1" s="1"/>
  <c r="X21" i="1"/>
  <c r="CG21" i="1"/>
  <c r="BK21" i="1" s="1"/>
  <c r="BM21" i="1" s="1"/>
  <c r="BK22" i="1"/>
  <c r="BM22" i="1" s="1"/>
  <c r="X25" i="1"/>
  <c r="CG25" i="1"/>
  <c r="BK25" i="1" s="1"/>
  <c r="BM25" i="1" s="1"/>
  <c r="BK26" i="1"/>
  <c r="BM26" i="1" s="1"/>
  <c r="AJ31" i="1"/>
  <c r="W34" i="1"/>
  <c r="BL34" i="1" s="1"/>
  <c r="AJ35" i="1"/>
  <c r="CG37" i="1"/>
  <c r="CG40" i="1"/>
  <c r="BK40" i="1" s="1"/>
  <c r="BM40" i="1" s="1"/>
  <c r="AF42" i="1"/>
  <c r="BM42" i="1"/>
  <c r="CG44" i="1"/>
  <c r="CG47" i="1"/>
  <c r="BK47" i="1" s="1"/>
  <c r="BM47" i="1" s="1"/>
  <c r="AJ48" i="1"/>
  <c r="H50" i="1"/>
  <c r="AJ50" i="1"/>
  <c r="AX22" i="1"/>
  <c r="V22" i="1"/>
  <c r="AG22" i="1" s="1"/>
  <c r="AH22" i="1" s="1"/>
  <c r="AO22" i="1" s="1"/>
  <c r="X22" i="1"/>
  <c r="AA22" i="1"/>
  <c r="W22" i="1"/>
  <c r="BL22" i="1" s="1"/>
  <c r="BO22" i="1" s="1"/>
  <c r="AF19" i="1"/>
  <c r="AX26" i="1"/>
  <c r="V26" i="1"/>
  <c r="X26" i="1"/>
  <c r="AA26" i="1"/>
  <c r="W26" i="1"/>
  <c r="BL26" i="1" s="1"/>
  <c r="AG26" i="1"/>
  <c r="AH26" i="1" s="1"/>
  <c r="AO26" i="1" s="1"/>
  <c r="AX20" i="1"/>
  <c r="V20" i="1"/>
  <c r="X20" i="1"/>
  <c r="AA20" i="1"/>
  <c r="W20" i="1"/>
  <c r="BL20" i="1" s="1"/>
  <c r="BO20" i="1" s="1"/>
  <c r="AX24" i="1"/>
  <c r="X24" i="1"/>
  <c r="V24" i="1"/>
  <c r="AA24" i="1"/>
  <c r="W24" i="1"/>
  <c r="BL24" i="1" s="1"/>
  <c r="BO24" i="1" s="1"/>
  <c r="AX28" i="1"/>
  <c r="X28" i="1"/>
  <c r="AA28" i="1"/>
  <c r="W28" i="1"/>
  <c r="BL28" i="1" s="1"/>
  <c r="BO28" i="1" s="1"/>
  <c r="V28" i="1"/>
  <c r="AF21" i="1"/>
  <c r="AX19" i="1"/>
  <c r="AX21" i="1"/>
  <c r="AX23" i="1"/>
  <c r="AX25" i="1"/>
  <c r="AX27" i="1"/>
  <c r="AX29" i="1"/>
  <c r="X31" i="1"/>
  <c r="AA31" i="1"/>
  <c r="W31" i="1"/>
  <c r="BL31" i="1" s="1"/>
  <c r="BO31" i="1" s="1"/>
  <c r="V32" i="1"/>
  <c r="AX32" i="1"/>
  <c r="BK35" i="1"/>
  <c r="BM35" i="1" s="1"/>
  <c r="H36" i="1"/>
  <c r="AI41" i="1"/>
  <c r="AM41" i="1" s="1"/>
  <c r="AX49" i="1"/>
  <c r="X49" i="1"/>
  <c r="W49" i="1"/>
  <c r="BL49" i="1" s="1"/>
  <c r="V49" i="1"/>
  <c r="AA49" i="1"/>
  <c r="AX47" i="1"/>
  <c r="X47" i="1"/>
  <c r="W47" i="1"/>
  <c r="BL47" i="1" s="1"/>
  <c r="V47" i="1"/>
  <c r="AA47" i="1"/>
  <c r="AF49" i="1"/>
  <c r="V19" i="1"/>
  <c r="V21" i="1"/>
  <c r="V23" i="1"/>
  <c r="V25" i="1"/>
  <c r="V27" i="1"/>
  <c r="V29" i="1"/>
  <c r="V30" i="1"/>
  <c r="AX30" i="1"/>
  <c r="CG32" i="1"/>
  <c r="AF33" i="1"/>
  <c r="BK33" i="1"/>
  <c r="BM33" i="1" s="1"/>
  <c r="H34" i="1"/>
  <c r="AN34" i="1"/>
  <c r="AF34" i="1"/>
  <c r="X35" i="1"/>
  <c r="AA35" i="1"/>
  <c r="W35" i="1"/>
  <c r="BL35" i="1" s="1"/>
  <c r="V35" i="1"/>
  <c r="AN41" i="1"/>
  <c r="AD41" i="1"/>
  <c r="AB41" i="1" s="1"/>
  <c r="AE41" i="1" s="1"/>
  <c r="Y41" i="1" s="1"/>
  <c r="Z41" i="1" s="1"/>
  <c r="AX43" i="1"/>
  <c r="X43" i="1"/>
  <c r="W43" i="1"/>
  <c r="BL43" i="1" s="1"/>
  <c r="V43" i="1"/>
  <c r="AA43" i="1"/>
  <c r="AF45" i="1"/>
  <c r="BK45" i="1"/>
  <c r="BM45" i="1" s="1"/>
  <c r="W19" i="1"/>
  <c r="BL19" i="1" s="1"/>
  <c r="W21" i="1"/>
  <c r="BL21" i="1" s="1"/>
  <c r="W23" i="1"/>
  <c r="BL23" i="1" s="1"/>
  <c r="W25" i="1"/>
  <c r="BL25" i="1" s="1"/>
  <c r="W27" i="1"/>
  <c r="BL27" i="1" s="1"/>
  <c r="W29" i="1"/>
  <c r="BL29" i="1" s="1"/>
  <c r="CG30" i="1"/>
  <c r="BM31" i="1"/>
  <c r="X33" i="1"/>
  <c r="AA33" i="1"/>
  <c r="W33" i="1"/>
  <c r="BL33" i="1" s="1"/>
  <c r="BK39" i="1"/>
  <c r="BM39" i="1" s="1"/>
  <c r="AX45" i="1"/>
  <c r="X45" i="1"/>
  <c r="W45" i="1"/>
  <c r="BL45" i="1" s="1"/>
  <c r="V45" i="1"/>
  <c r="AA45" i="1"/>
  <c r="AX34" i="1"/>
  <c r="AX36" i="1"/>
  <c r="AJ37" i="1"/>
  <c r="AJ39" i="1"/>
  <c r="AO41" i="1"/>
  <c r="V37" i="1"/>
  <c r="AA37" i="1"/>
  <c r="V39" i="1"/>
  <c r="AG39" i="1" s="1"/>
  <c r="AH39" i="1" s="1"/>
  <c r="AO39" i="1" s="1"/>
  <c r="AA39" i="1"/>
  <c r="AA40" i="1"/>
  <c r="W40" i="1"/>
  <c r="BL40" i="1" s="1"/>
  <c r="V40" i="1"/>
  <c r="AX40" i="1"/>
  <c r="AX41" i="1"/>
  <c r="X41" i="1"/>
  <c r="H43" i="1"/>
  <c r="H45" i="1"/>
  <c r="H47" i="1"/>
  <c r="H41" i="1"/>
  <c r="AA41" i="1"/>
  <c r="AA42" i="1"/>
  <c r="W42" i="1"/>
  <c r="BL42" i="1" s="1"/>
  <c r="BO42" i="1" s="1"/>
  <c r="V42" i="1"/>
  <c r="AJ43" i="1"/>
  <c r="AA44" i="1"/>
  <c r="W44" i="1"/>
  <c r="BL44" i="1" s="1"/>
  <c r="V44" i="1"/>
  <c r="AJ45" i="1"/>
  <c r="AA46" i="1"/>
  <c r="W46" i="1"/>
  <c r="BL46" i="1" s="1"/>
  <c r="V46" i="1"/>
  <c r="AJ47" i="1"/>
  <c r="AA48" i="1"/>
  <c r="W48" i="1"/>
  <c r="BL48" i="1" s="1"/>
  <c r="V48" i="1"/>
  <c r="AJ49" i="1"/>
  <c r="AA50" i="1"/>
  <c r="W50" i="1"/>
  <c r="BL50" i="1" s="1"/>
  <c r="V50" i="1"/>
  <c r="AG20" i="1" l="1"/>
  <c r="AH20" i="1" s="1"/>
  <c r="AG31" i="1"/>
  <c r="AH31" i="1" s="1"/>
  <c r="AD31" i="1" s="1"/>
  <c r="AB31" i="1" s="1"/>
  <c r="AE31" i="1" s="1"/>
  <c r="AF47" i="1"/>
  <c r="AG28" i="1"/>
  <c r="AH28" i="1" s="1"/>
  <c r="AI28" i="1" s="1"/>
  <c r="AM28" i="1" s="1"/>
  <c r="BO29" i="1"/>
  <c r="BO49" i="1"/>
  <c r="Y31" i="1"/>
  <c r="Z31" i="1" s="1"/>
  <c r="BO41" i="1"/>
  <c r="AF23" i="1"/>
  <c r="AF46" i="1"/>
  <c r="AG46" i="1" s="1"/>
  <c r="AH46" i="1" s="1"/>
  <c r="AD46" i="1" s="1"/>
  <c r="AB46" i="1" s="1"/>
  <c r="AE46" i="1" s="1"/>
  <c r="Y46" i="1" s="1"/>
  <c r="Z46" i="1" s="1"/>
  <c r="AF29" i="1"/>
  <c r="AG29" i="1" s="1"/>
  <c r="AH29" i="1" s="1"/>
  <c r="AD29" i="1" s="1"/>
  <c r="AB29" i="1" s="1"/>
  <c r="AE29" i="1" s="1"/>
  <c r="Y29" i="1" s="1"/>
  <c r="Z29" i="1" s="1"/>
  <c r="BO46" i="1"/>
  <c r="AQ41" i="1"/>
  <c r="BO40" i="1"/>
  <c r="BO33" i="1"/>
  <c r="AF43" i="1"/>
  <c r="AG43" i="1" s="1"/>
  <c r="AH43" i="1" s="1"/>
  <c r="AD43" i="1" s="1"/>
  <c r="AB43" i="1" s="1"/>
  <c r="AE43" i="1" s="1"/>
  <c r="Y43" i="1" s="1"/>
  <c r="Z43" i="1" s="1"/>
  <c r="BK36" i="1"/>
  <c r="BM36" i="1" s="1"/>
  <c r="AF36" i="1"/>
  <c r="BO25" i="1"/>
  <c r="BO26" i="1"/>
  <c r="BO45" i="1"/>
  <c r="AF25" i="1"/>
  <c r="BK27" i="1"/>
  <c r="BM27" i="1" s="1"/>
  <c r="AF40" i="1"/>
  <c r="BO19" i="1"/>
  <c r="AF37" i="1"/>
  <c r="AG37" i="1" s="1"/>
  <c r="AH37" i="1" s="1"/>
  <c r="AD37" i="1" s="1"/>
  <c r="AB37" i="1" s="1"/>
  <c r="AE37" i="1" s="1"/>
  <c r="Y37" i="1" s="1"/>
  <c r="Z37" i="1" s="1"/>
  <c r="BK37" i="1"/>
  <c r="BK48" i="1"/>
  <c r="BM48" i="1" s="1"/>
  <c r="AF48" i="1"/>
  <c r="BK38" i="1"/>
  <c r="BM38" i="1" s="1"/>
  <c r="AF38" i="1"/>
  <c r="AG38" i="1" s="1"/>
  <c r="AH38" i="1" s="1"/>
  <c r="AD38" i="1" s="1"/>
  <c r="AB38" i="1" s="1"/>
  <c r="AE38" i="1" s="1"/>
  <c r="Y38" i="1" s="1"/>
  <c r="Z38" i="1" s="1"/>
  <c r="BO43" i="1"/>
  <c r="BO21" i="1"/>
  <c r="BO35" i="1"/>
  <c r="BK44" i="1"/>
  <c r="BM44" i="1" s="1"/>
  <c r="AF44" i="1"/>
  <c r="AG44" i="1" s="1"/>
  <c r="AH44" i="1" s="1"/>
  <c r="BK50" i="1"/>
  <c r="BM50" i="1" s="1"/>
  <c r="AF50" i="1"/>
  <c r="AG50" i="1" s="1"/>
  <c r="AH50" i="1" s="1"/>
  <c r="AD50" i="1" s="1"/>
  <c r="AB50" i="1" s="1"/>
  <c r="AE50" i="1" s="1"/>
  <c r="Y50" i="1" s="1"/>
  <c r="Z50" i="1" s="1"/>
  <c r="BO36" i="1"/>
  <c r="AP28" i="1"/>
  <c r="AG47" i="1"/>
  <c r="AH47" i="1" s="1"/>
  <c r="AD47" i="1" s="1"/>
  <c r="AB47" i="1" s="1"/>
  <c r="AE47" i="1" s="1"/>
  <c r="Y47" i="1" s="1"/>
  <c r="Z47" i="1" s="1"/>
  <c r="AN23" i="1"/>
  <c r="BO39" i="1"/>
  <c r="AN40" i="1"/>
  <c r="AN37" i="1"/>
  <c r="AG45" i="1"/>
  <c r="AH45" i="1" s="1"/>
  <c r="AD45" i="1" s="1"/>
  <c r="AB45" i="1" s="1"/>
  <c r="AE45" i="1" s="1"/>
  <c r="Y45" i="1" s="1"/>
  <c r="Z45" i="1" s="1"/>
  <c r="BK32" i="1"/>
  <c r="AF32" i="1"/>
  <c r="AN30" i="1"/>
  <c r="AG49" i="1"/>
  <c r="AH49" i="1" s="1"/>
  <c r="AD49" i="1" s="1"/>
  <c r="AB49" i="1" s="1"/>
  <c r="AE49" i="1" s="1"/>
  <c r="Y49" i="1" s="1"/>
  <c r="Z49" i="1" s="1"/>
  <c r="AN24" i="1"/>
  <c r="AN50" i="1"/>
  <c r="AN48" i="1"/>
  <c r="AN46" i="1"/>
  <c r="AN44" i="1"/>
  <c r="AN42" i="1"/>
  <c r="AG42" i="1"/>
  <c r="AH42" i="1" s="1"/>
  <c r="AD42" i="1" s="1"/>
  <c r="AB42" i="1" s="1"/>
  <c r="AE42" i="1" s="1"/>
  <c r="Y42" i="1" s="1"/>
  <c r="Z42" i="1" s="1"/>
  <c r="AN39" i="1"/>
  <c r="AD39" i="1"/>
  <c r="AB39" i="1" s="1"/>
  <c r="AE39" i="1" s="1"/>
  <c r="Y39" i="1" s="1"/>
  <c r="Z39" i="1" s="1"/>
  <c r="AN29" i="1"/>
  <c r="AN21" i="1"/>
  <c r="AN49" i="1"/>
  <c r="AN32" i="1"/>
  <c r="AG21" i="1"/>
  <c r="AH21" i="1" s="1"/>
  <c r="AD21" i="1" s="1"/>
  <c r="AB21" i="1" s="1"/>
  <c r="AE21" i="1" s="1"/>
  <c r="Y21" i="1" s="1"/>
  <c r="Z21" i="1" s="1"/>
  <c r="AG24" i="1"/>
  <c r="AH24" i="1" s="1"/>
  <c r="AP20" i="1"/>
  <c r="AI20" i="1"/>
  <c r="AM20" i="1" s="1"/>
  <c r="AN20" i="1"/>
  <c r="AD20" i="1"/>
  <c r="AB20" i="1" s="1"/>
  <c r="AE20" i="1" s="1"/>
  <c r="Y20" i="1" s="1"/>
  <c r="Z20" i="1" s="1"/>
  <c r="AI26" i="1"/>
  <c r="AM26" i="1" s="1"/>
  <c r="AP26" i="1"/>
  <c r="AN26" i="1"/>
  <c r="AD26" i="1"/>
  <c r="AB26" i="1" s="1"/>
  <c r="AE26" i="1" s="1"/>
  <c r="Y26" i="1" s="1"/>
  <c r="Z26" i="1" s="1"/>
  <c r="AG27" i="1"/>
  <c r="AH27" i="1" s="1"/>
  <c r="AD27" i="1" s="1"/>
  <c r="AB27" i="1" s="1"/>
  <c r="AE27" i="1" s="1"/>
  <c r="Y27" i="1" s="1"/>
  <c r="Z27" i="1" s="1"/>
  <c r="AG40" i="1"/>
  <c r="AH40" i="1" s="1"/>
  <c r="AD40" i="1" s="1"/>
  <c r="AB40" i="1" s="1"/>
  <c r="AE40" i="1" s="1"/>
  <c r="Y40" i="1" s="1"/>
  <c r="Z40" i="1" s="1"/>
  <c r="AI31" i="1"/>
  <c r="AM31" i="1" s="1"/>
  <c r="AP31" i="1"/>
  <c r="AN27" i="1"/>
  <c r="AN47" i="1"/>
  <c r="AP39" i="1"/>
  <c r="AI39" i="1"/>
  <c r="AM39" i="1" s="1"/>
  <c r="AG35" i="1"/>
  <c r="AH35" i="1" s="1"/>
  <c r="AG25" i="1"/>
  <c r="AH25" i="1" s="1"/>
  <c r="AD25" i="1" s="1"/>
  <c r="AB25" i="1" s="1"/>
  <c r="AE25" i="1" s="1"/>
  <c r="Y25" i="1" s="1"/>
  <c r="Z25" i="1" s="1"/>
  <c r="AI22" i="1"/>
  <c r="AM22" i="1" s="1"/>
  <c r="AP22" i="1"/>
  <c r="AO31" i="1"/>
  <c r="AN28" i="1"/>
  <c r="AD22" i="1"/>
  <c r="AB22" i="1" s="1"/>
  <c r="AE22" i="1" s="1"/>
  <c r="Y22" i="1" s="1"/>
  <c r="Z22" i="1" s="1"/>
  <c r="AN22" i="1"/>
  <c r="AN45" i="1"/>
  <c r="AN43" i="1"/>
  <c r="AG33" i="1"/>
  <c r="AH33" i="1" s="1"/>
  <c r="AN19" i="1"/>
  <c r="AG48" i="1"/>
  <c r="AH48" i="1" s="1"/>
  <c r="BK30" i="1"/>
  <c r="AF30" i="1"/>
  <c r="BO23" i="1"/>
  <c r="AN35" i="1"/>
  <c r="AD35" i="1"/>
  <c r="AB35" i="1" s="1"/>
  <c r="AE35" i="1" s="1"/>
  <c r="Y35" i="1" s="1"/>
  <c r="Z35" i="1" s="1"/>
  <c r="AG34" i="1"/>
  <c r="AH34" i="1" s="1"/>
  <c r="AN25" i="1"/>
  <c r="BO47" i="1"/>
  <c r="BO34" i="1"/>
  <c r="AO20" i="1"/>
  <c r="AG23" i="1"/>
  <c r="AH23" i="1" s="1"/>
  <c r="AG19" i="1"/>
  <c r="AH19" i="1" s="1"/>
  <c r="AD28" i="1" l="1"/>
  <c r="AB28" i="1" s="1"/>
  <c r="AE28" i="1" s="1"/>
  <c r="Y28" i="1" s="1"/>
  <c r="Z28" i="1" s="1"/>
  <c r="AO28" i="1"/>
  <c r="AO38" i="1"/>
  <c r="AQ26" i="1"/>
  <c r="AI38" i="1"/>
  <c r="AM38" i="1" s="1"/>
  <c r="BO27" i="1"/>
  <c r="AP38" i="1"/>
  <c r="AQ22" i="1"/>
  <c r="BO37" i="1"/>
  <c r="BM37" i="1"/>
  <c r="BO38" i="1"/>
  <c r="BO44" i="1"/>
  <c r="AQ31" i="1"/>
  <c r="BO48" i="1"/>
  <c r="AG36" i="1"/>
  <c r="AH36" i="1" s="1"/>
  <c r="AQ39" i="1"/>
  <c r="BO50" i="1"/>
  <c r="AQ20" i="1"/>
  <c r="AP49" i="1"/>
  <c r="AI49" i="1"/>
  <c r="AM49" i="1" s="1"/>
  <c r="AO49" i="1"/>
  <c r="BM32" i="1"/>
  <c r="BO32" i="1"/>
  <c r="AI19" i="1"/>
  <c r="AM19" i="1" s="1"/>
  <c r="AP19" i="1"/>
  <c r="AO19" i="1"/>
  <c r="AD19" i="1"/>
  <c r="AB19" i="1" s="1"/>
  <c r="AE19" i="1" s="1"/>
  <c r="Y19" i="1" s="1"/>
  <c r="Z19" i="1" s="1"/>
  <c r="AI23" i="1"/>
  <c r="AM23" i="1" s="1"/>
  <c r="AP23" i="1"/>
  <c r="AO23" i="1"/>
  <c r="AI29" i="1"/>
  <c r="AM29" i="1" s="1"/>
  <c r="AP29" i="1"/>
  <c r="AO29" i="1"/>
  <c r="AI48" i="1"/>
  <c r="AM48" i="1" s="1"/>
  <c r="AP48" i="1"/>
  <c r="AO48" i="1"/>
  <c r="AI25" i="1"/>
  <c r="AM25" i="1" s="1"/>
  <c r="AP25" i="1"/>
  <c r="AO25" i="1"/>
  <c r="AQ38" i="1"/>
  <c r="AI24" i="1"/>
  <c r="AM24" i="1" s="1"/>
  <c r="AP24" i="1"/>
  <c r="AO24" i="1"/>
  <c r="AI42" i="1"/>
  <c r="AM42" i="1" s="1"/>
  <c r="AP42" i="1"/>
  <c r="AO42" i="1"/>
  <c r="AD24" i="1"/>
  <c r="AB24" i="1" s="1"/>
  <c r="AE24" i="1" s="1"/>
  <c r="Y24" i="1" s="1"/>
  <c r="Z24" i="1" s="1"/>
  <c r="AD23" i="1"/>
  <c r="AB23" i="1" s="1"/>
  <c r="AE23" i="1" s="1"/>
  <c r="Y23" i="1" s="1"/>
  <c r="Z23" i="1" s="1"/>
  <c r="BM30" i="1"/>
  <c r="BO30" i="1"/>
  <c r="AI35" i="1"/>
  <c r="AM35" i="1" s="1"/>
  <c r="AP35" i="1"/>
  <c r="AO35" i="1"/>
  <c r="AI27" i="1"/>
  <c r="AM27" i="1" s="1"/>
  <c r="AP27" i="1"/>
  <c r="AO27" i="1"/>
  <c r="AG32" i="1"/>
  <c r="AH32" i="1" s="1"/>
  <c r="AP47" i="1"/>
  <c r="AI47" i="1"/>
  <c r="AM47" i="1" s="1"/>
  <c r="AO47" i="1"/>
  <c r="AI44" i="1"/>
  <c r="AM44" i="1" s="1"/>
  <c r="AP44" i="1"/>
  <c r="AO44" i="1"/>
  <c r="AI33" i="1"/>
  <c r="AM33" i="1" s="1"/>
  <c r="AP33" i="1"/>
  <c r="AD33" i="1"/>
  <c r="AB33" i="1" s="1"/>
  <c r="AE33" i="1" s="1"/>
  <c r="Y33" i="1" s="1"/>
  <c r="Z33" i="1" s="1"/>
  <c r="AO33" i="1"/>
  <c r="AP34" i="1"/>
  <c r="AI34" i="1"/>
  <c r="AM34" i="1" s="1"/>
  <c r="AO34" i="1"/>
  <c r="AD34" i="1"/>
  <c r="AB34" i="1" s="1"/>
  <c r="AE34" i="1" s="1"/>
  <c r="Y34" i="1" s="1"/>
  <c r="Z34" i="1" s="1"/>
  <c r="AG30" i="1"/>
  <c r="AH30" i="1" s="1"/>
  <c r="AP43" i="1"/>
  <c r="AI43" i="1"/>
  <c r="AM43" i="1" s="1"/>
  <c r="AO43" i="1"/>
  <c r="AI40" i="1"/>
  <c r="AM40" i="1" s="1"/>
  <c r="AP40" i="1"/>
  <c r="AO40" i="1"/>
  <c r="AI21" i="1"/>
  <c r="AM21" i="1" s="1"/>
  <c r="AP21" i="1"/>
  <c r="AO21" i="1"/>
  <c r="AP37" i="1"/>
  <c r="AI37" i="1"/>
  <c r="AM37" i="1" s="1"/>
  <c r="AO37" i="1"/>
  <c r="AI50" i="1"/>
  <c r="AM50" i="1" s="1"/>
  <c r="AP50" i="1"/>
  <c r="AO50" i="1"/>
  <c r="AI46" i="1"/>
  <c r="AM46" i="1" s="1"/>
  <c r="AP46" i="1"/>
  <c r="AO46" i="1"/>
  <c r="AD44" i="1"/>
  <c r="AB44" i="1" s="1"/>
  <c r="AE44" i="1" s="1"/>
  <c r="Y44" i="1" s="1"/>
  <c r="Z44" i="1" s="1"/>
  <c r="AD48" i="1"/>
  <c r="AB48" i="1" s="1"/>
  <c r="AE48" i="1" s="1"/>
  <c r="Y48" i="1" s="1"/>
  <c r="Z48" i="1" s="1"/>
  <c r="AP45" i="1"/>
  <c r="AI45" i="1"/>
  <c r="AM45" i="1" s="1"/>
  <c r="AO45" i="1"/>
  <c r="AQ28" i="1"/>
  <c r="AQ27" i="1" l="1"/>
  <c r="AQ37" i="1"/>
  <c r="AQ48" i="1"/>
  <c r="AQ44" i="1"/>
  <c r="AP36" i="1"/>
  <c r="AI36" i="1"/>
  <c r="AM36" i="1" s="1"/>
  <c r="AD36" i="1"/>
  <c r="AB36" i="1" s="1"/>
  <c r="AE36" i="1" s="1"/>
  <c r="Y36" i="1" s="1"/>
  <c r="Z36" i="1" s="1"/>
  <c r="AO36" i="1"/>
  <c r="AQ46" i="1"/>
  <c r="AQ40" i="1"/>
  <c r="AQ42" i="1"/>
  <c r="AQ23" i="1"/>
  <c r="AQ19" i="1"/>
  <c r="AQ34" i="1"/>
  <c r="AP30" i="1"/>
  <c r="AQ30" i="1" s="1"/>
  <c r="AI30" i="1"/>
  <c r="AM30" i="1" s="1"/>
  <c r="AO30" i="1"/>
  <c r="AD30" i="1"/>
  <c r="AB30" i="1" s="1"/>
  <c r="AE30" i="1" s="1"/>
  <c r="Y30" i="1" s="1"/>
  <c r="Z30" i="1" s="1"/>
  <c r="AQ50" i="1"/>
  <c r="AQ35" i="1"/>
  <c r="AQ29" i="1"/>
  <c r="AQ45" i="1"/>
  <c r="AQ43" i="1"/>
  <c r="AQ47" i="1"/>
  <c r="AQ49" i="1"/>
  <c r="AP32" i="1"/>
  <c r="AI32" i="1"/>
  <c r="AM32" i="1" s="1"/>
  <c r="AO32" i="1"/>
  <c r="AD32" i="1"/>
  <c r="AB32" i="1" s="1"/>
  <c r="AE32" i="1" s="1"/>
  <c r="Y32" i="1" s="1"/>
  <c r="Z32" i="1" s="1"/>
  <c r="AQ21" i="1"/>
  <c r="AQ33" i="1"/>
  <c r="AQ24" i="1"/>
  <c r="AQ25" i="1"/>
  <c r="AQ32" i="1" l="1"/>
  <c r="AQ36" i="1"/>
</calcChain>
</file>

<file path=xl/sharedStrings.xml><?xml version="1.0" encoding="utf-8"?>
<sst xmlns="http://schemas.openxmlformats.org/spreadsheetml/2006/main" count="1581" uniqueCount="424">
  <si>
    <t>File opened</t>
  </si>
  <si>
    <t>2021-07-18 11:37:18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</si>
  <si>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</si>
  <si>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</si>
  <si>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</si>
  <si>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</si>
  <si>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</si>
  <si>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</si>
  <si>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</si>
  <si>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</si>
  <si>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</si>
  <si>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</si>
  <si>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</si>
  <si>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{"h2oaspan2": "0", "h2obzero": "1.12406", "flowmeterzero": "1.02723", "ssb_ref": "33242.2", "h2oaspan1": "0.996014", "co2aspanconc1": "2500", "h2obspanconc2": "0", "h2obspan2": "0", "co2bzero": "0.960409", "chamberpressurezero": "2.62908", "ssa_ref": "28824.6", "h2oaspan2b": "0.0647305", "co2aspanconc2": "301.5", "tazero": "-0.018898", "oxygen": "21", "h2obspan1": "0.995932", "co2aspan2b": "0.285185", "co2bspan2b": "0.285229", "flowazero": "0.29922", "co2bspan2": "-0.0293673", "co2bspanconc1": "2500", "h2obspanconc1": "12.26", "h2oaspanconc1": "12.26", "co2bspan2a": "0.287951", "tbzero": "0.0334682", "h2oaspanconc2": "0", "co2aspan2a": "0.287879", "co2azero": "0.969968", "co2bspan1": "0.999003", "flowbzero": "0.30222", "co2bspanconc2": "301.5", "h2oazero": "1.13507", "h2obspan2a": "0.0646487", "co2aspan1": "0.998238", "h2oaspan2a": "0.0649895", "co2aspan2": "-0.0263931", "h2obspan2b": "0.0643857"}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</si>
  <si>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</si>
  <si>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</si>
  <si>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</si>
  <si>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</si>
  <si>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</si>
  <si>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</si>
  <si>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</si>
  <si>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</si>
  <si>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</si>
  <si>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1.3.1</t>
  </si>
  <si>
    <t>11:37:18</t>
  </si>
  <si>
    <t>Stability Definition:	F (FlrLS): Slp&lt;1	ΔCO2 (Meas2): Slp&lt;0.5	ΔH2O (Meas2): Slp&lt;0.1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</si>
  <si>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</si>
  <si>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</si>
  <si>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</si>
  <si>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</si>
  <si>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</si>
  <si>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</si>
  <si>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</si>
  <si>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</si>
  <si>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</si>
  <si>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</si>
  <si>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</si>
  <si>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</si>
  <si>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</si>
  <si>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</si>
  <si>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</si>
  <si>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</si>
  <si>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</si>
  <si>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</si>
  <si>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</si>
  <si>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</si>
  <si>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</si>
  <si>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</si>
  <si>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</si>
  <si>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</si>
  <si>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</si>
  <si>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</si>
  <si>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</si>
  <si>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</si>
  <si>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</si>
  <si>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</si>
  <si>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</si>
  <si>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</si>
  <si>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</si>
  <si>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</si>
  <si>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</si>
  <si>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</si>
  <si>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</si>
  <si>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</si>
  <si>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</si>
  <si>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</si>
  <si>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</si>
  <si>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</si>
  <si>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</si>
  <si>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</si>
  <si>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</si>
  <si>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</si>
  <si>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</si>
  <si>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</si>
  <si>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</si>
  <si>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</si>
  <si>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</si>
  <si>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</si>
  <si>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</si>
  <si>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</si>
  <si>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</si>
  <si>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</si>
  <si>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</si>
  <si>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</si>
  <si>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</si>
  <si>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</si>
  <si>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</si>
  <si>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</si>
  <si>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</si>
  <si>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</si>
  <si>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</si>
  <si>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</si>
  <si>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</si>
  <si>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</si>
  <si>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</si>
  <si>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</si>
  <si>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</si>
  <si>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</si>
  <si>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</si>
  <si>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</si>
  <si>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</si>
  <si>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</si>
  <si>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newDef_12</t>
  </si>
  <si>
    <t>newDef_13</t>
  </si>
  <si>
    <t>newDef_14</t>
  </si>
  <si>
    <t>newDef_15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</si>
  <si>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</si>
  <si>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</si>
  <si>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</si>
  <si>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</si>
  <si>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</si>
  <si>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</si>
  <si>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</si>
  <si>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</si>
  <si>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</si>
  <si>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</si>
  <si>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</si>
  <si>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</si>
  <si>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</si>
  <si>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</si>
  <si>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</si>
  <si>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</si>
  <si>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</si>
  <si>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</si>
  <si>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</si>
  <si>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</si>
  <si>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</si>
  <si>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</si>
  <si>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</si>
  <si>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</si>
  <si>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</si>
  <si>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</si>
  <si>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</si>
  <si>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</si>
  <si>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</si>
  <si>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</si>
  <si>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</si>
  <si>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</si>
  <si>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</si>
  <si>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</si>
  <si>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</si>
  <si>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</si>
  <si>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</si>
  <si>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</si>
  <si>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</si>
  <si>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</si>
  <si>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</si>
  <si>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</si>
  <si>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</si>
  <si>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</si>
  <si>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</si>
  <si>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</si>
  <si>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</si>
  <si>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</si>
  <si>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</si>
  <si>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</si>
  <si>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</si>
  <si>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</si>
  <si>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</si>
  <si>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</si>
  <si>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</si>
  <si>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</si>
  <si>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</si>
  <si>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</si>
  <si>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</si>
  <si>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</si>
  <si>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</si>
  <si>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</si>
  <si>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</si>
  <si>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</si>
  <si>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</si>
  <si>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</si>
  <si>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</si>
  <si>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</si>
  <si>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</si>
  <si>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</si>
  <si>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</si>
  <si>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</si>
  <si>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</si>
  <si>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</si>
  <si>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</si>
  <si>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</si>
  <si>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</si>
  <si>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</si>
  <si>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</si>
  <si>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</si>
  <si>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</si>
  <si>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</si>
  <si>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</si>
  <si>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</si>
  <si>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</si>
  <si>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</si>
  <si>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</si>
  <si>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</si>
  <si>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</si>
  <si>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</si>
  <si>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</si>
  <si>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</si>
  <si>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</si>
  <si>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</si>
  <si>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</si>
  <si>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</si>
  <si>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</si>
  <si>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</si>
  <si>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</si>
  <si>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</si>
  <si>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</si>
  <si>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</si>
  <si>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</si>
  <si>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</si>
  <si>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</si>
  <si>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</si>
  <si>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</si>
  <si>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</si>
  <si>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</si>
  <si>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</si>
  <si>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</si>
  <si>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</si>
  <si>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</si>
  <si>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</si>
  <si>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</si>
  <si>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</si>
  <si>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</si>
  <si>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</si>
  <si>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</si>
  <si>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</si>
  <si>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</si>
  <si>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</si>
  <si>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</si>
  <si>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</si>
  <si>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</si>
  <si>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</si>
  <si>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</si>
  <si>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</si>
  <si>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</si>
  <si>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</si>
  <si>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</si>
  <si>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</si>
  <si>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</si>
  <si>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</si>
  <si>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</si>
  <si>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</si>
  <si>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</si>
  <si>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</si>
  <si>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</si>
  <si>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</si>
  <si>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</si>
  <si>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</si>
  <si>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</si>
  <si>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</si>
  <si>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</si>
  <si>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</si>
  <si>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</si>
  <si>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</si>
  <si>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</si>
  <si>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</si>
  <si>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</si>
  <si>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</si>
  <si>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</si>
  <si>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</si>
  <si>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</si>
  <si>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</si>
  <si>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</si>
  <si>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</si>
  <si>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</si>
  <si>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</si>
  <si>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</si>
  <si>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</si>
  <si>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</si>
  <si>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</si>
  <si>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</si>
  <si>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</si>
  <si>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</si>
  <si>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</si>
  <si>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</si>
  <si>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</si>
  <si>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</si>
  <si>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</si>
  <si>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</si>
  <si>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</si>
  <si>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</si>
  <si>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</si>
  <si>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</si>
  <si>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</si>
  <si>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</si>
  <si>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</si>
  <si>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</si>
  <si>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</si>
  <si>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</si>
  <si>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</si>
  <si>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</si>
  <si>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</si>
  <si>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</si>
  <si>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</si>
  <si>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</si>
  <si>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</si>
  <si>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</si>
  <si>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</si>
  <si>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</si>
  <si>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20210718 11:38:30</t>
  </si>
  <si>
    <t>11:38:30</t>
  </si>
  <si>
    <t>300</t>
  </si>
  <si>
    <t>5614</t>
  </si>
  <si>
    <t>660</t>
  </si>
  <si>
    <t>8.314</t>
  </si>
  <si>
    <t>NEE or ER</t>
  </si>
  <si>
    <t>RECT-203-20210718-11_38_31</t>
  </si>
  <si>
    <t>-</t>
  </si>
  <si>
    <t>0: Broadleaf</t>
  </si>
  <si>
    <t>11:28:36</t>
  </si>
  <si>
    <t>0/3</t>
  </si>
  <si>
    <t>5</t>
  </si>
  <si>
    <t>11111111</t>
  </si>
  <si>
    <t>oooooooo</t>
  </si>
  <si>
    <t>off</t>
  </si>
  <si>
    <t>20210718 11:39:01</t>
  </si>
  <si>
    <t>11:39:01</t>
  </si>
  <si>
    <t>RECT-204-20210718-11_39_03</t>
  </si>
  <si>
    <t>11:39:42</t>
  </si>
  <si>
    <t>20210718 11:40:24</t>
  </si>
  <si>
    <t>11:40:24</t>
  </si>
  <si>
    <t>RECT-205-20210718-11_40_26</t>
  </si>
  <si>
    <t>20210718 11:40:55</t>
  </si>
  <si>
    <t>11:40:55</t>
  </si>
  <si>
    <t>RECT-206-20210718-11_40_57</t>
  </si>
  <si>
    <t>20210718 11:43:01</t>
  </si>
  <si>
    <t>11:43:01</t>
  </si>
  <si>
    <t>RECT-207-20210718-11_43_02</t>
  </si>
  <si>
    <t>20210718 11:44:07</t>
  </si>
  <si>
    <t>11:44:07</t>
  </si>
  <si>
    <t>RECT-208-20210718-11_44_09</t>
  </si>
  <si>
    <t>20210718 11:44:59</t>
  </si>
  <si>
    <t>11:44:59</t>
  </si>
  <si>
    <t>RECT-209-20210718-11_45_01</t>
  </si>
  <si>
    <t>20210718 11:45:46</t>
  </si>
  <si>
    <t>11:45:46</t>
  </si>
  <si>
    <t>RECT-210-20210718-11_45_48</t>
  </si>
  <si>
    <t>20210718 11:46:30</t>
  </si>
  <si>
    <t>11:46:30</t>
  </si>
  <si>
    <t>RECT-211-20210718-11_46_32</t>
  </si>
  <si>
    <t>20210718 11:46:59</t>
  </si>
  <si>
    <t>11:46:59</t>
  </si>
  <si>
    <t>RECT-212-20210718-11_47_01</t>
  </si>
  <si>
    <t>20210718 11:47:38</t>
  </si>
  <si>
    <t>11:47:38</t>
  </si>
  <si>
    <t>RECT-213-20210718-11_47_40</t>
  </si>
  <si>
    <t>20210718 11:48:15</t>
  </si>
  <si>
    <t>11:48:15</t>
  </si>
  <si>
    <t>RECT-214-20210718-11_48_16</t>
  </si>
  <si>
    <t>20210718 11:49:58</t>
  </si>
  <si>
    <t>11:49:58</t>
  </si>
  <si>
    <t>RECT-215-20210718-11_50_00</t>
  </si>
  <si>
    <t>11:50:28</t>
  </si>
  <si>
    <t>20210718 11:51:00</t>
  </si>
  <si>
    <t>11:51:00</t>
  </si>
  <si>
    <t>RECT-216-20210718-11_51_02</t>
  </si>
  <si>
    <t>20210718 11:51:25</t>
  </si>
  <si>
    <t>11:51:25</t>
  </si>
  <si>
    <t>RECT-217-20210718-11_51_27</t>
  </si>
  <si>
    <t>20210718 11:52:23</t>
  </si>
  <si>
    <t>11:52:23</t>
  </si>
  <si>
    <t>RECT-218-20210718-11_52_25</t>
  </si>
  <si>
    <t>20210718 11:53:23</t>
  </si>
  <si>
    <t>11:53:23</t>
  </si>
  <si>
    <t>RECT-219-20210718-11_53_25</t>
  </si>
  <si>
    <t>20210718 11:54:00</t>
  </si>
  <si>
    <t>11:54:00</t>
  </si>
  <si>
    <t>RECT-220-20210718-11_54_02</t>
  </si>
  <si>
    <t>20210718 11:54:36</t>
  </si>
  <si>
    <t>11:54:36</t>
  </si>
  <si>
    <t>RECT-221-20210718-11_54_38</t>
  </si>
  <si>
    <t>20210718 11:55:43</t>
  </si>
  <si>
    <t>11:55:43</t>
  </si>
  <si>
    <t>RECT-222-20210718-11_55_45</t>
  </si>
  <si>
    <t>20210718 11:56:43</t>
  </si>
  <si>
    <t>11:56:43</t>
  </si>
  <si>
    <t>RECT-223-20210718-11_56_45</t>
  </si>
  <si>
    <t>20210718 11:57:19</t>
  </si>
  <si>
    <t>11:57:19</t>
  </si>
  <si>
    <t>RECT-224-20210718-11_57_21</t>
  </si>
  <si>
    <t>20210718 11:57:56</t>
  </si>
  <si>
    <t>11:57:56</t>
  </si>
  <si>
    <t>RECT-225-20210718-11_57_58</t>
  </si>
  <si>
    <t>20210718 11:58:35</t>
  </si>
  <si>
    <t>11:58:35</t>
  </si>
  <si>
    <t>RECT-226-20210718-11_58_37</t>
  </si>
  <si>
    <t>20210718 12:00:56</t>
  </si>
  <si>
    <t>12:00:56</t>
  </si>
  <si>
    <t>RECT-227-20210718-12_00_58</t>
  </si>
  <si>
    <t>12:01:31</t>
  </si>
  <si>
    <t>20210718 12:03:07</t>
  </si>
  <si>
    <t>12:03:07</t>
  </si>
  <si>
    <t>RECT-228-20210718-12_03_09</t>
  </si>
  <si>
    <t>20210718 12:03:50</t>
  </si>
  <si>
    <t>12:03:50</t>
  </si>
  <si>
    <t>RECT-229-20210718-12_03_52</t>
  </si>
  <si>
    <t>20210718 12:04:22</t>
  </si>
  <si>
    <t>12:04:22</t>
  </si>
  <si>
    <t>RECT-230-20210718-12_04_24</t>
  </si>
  <si>
    <t>20210718 12:06:03</t>
  </si>
  <si>
    <t>12:06:03</t>
  </si>
  <si>
    <t>RECT-231-20210718-12_06_05</t>
  </si>
  <si>
    <t>20210718 12:06:53</t>
  </si>
  <si>
    <t>12:06:53</t>
  </si>
  <si>
    <t>RECT-232-20210718-12_06_55</t>
  </si>
  <si>
    <t>20210718 12:07:38</t>
  </si>
  <si>
    <t>12:07:38</t>
  </si>
  <si>
    <t>RECT-233-20210718-12_07_40</t>
  </si>
  <si>
    <t>20210718 12:08:42</t>
  </si>
  <si>
    <t>12:08:42</t>
  </si>
  <si>
    <t>RECT-234-20210718-12_08_44</t>
  </si>
  <si>
    <t>ChambConst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</si>
  <si>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</si>
  <si>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</si>
  <si>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</si>
  <si>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</si>
  <si>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</si>
  <si>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</si>
  <si>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</si>
  <si>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</si>
  <si>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</si>
  <si>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 cm²</t>
  </si>
  <si>
    <t>3.93696 93.3371 385.92 632.293 861.306 1071.22 1228.93 1385.97</t>
  </si>
  <si>
    <t>-0.113085 101.953 400.48 602.273 800.969 1000.5 1200.22 1400.76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</si>
</sst>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G50"/>
  <sheetViews>
    <sheetView tabSelected="1" topLeftCell="S13" workbookViewId="0">
      <selection activeCell="CJ19" sqref="CJ19:CJ50"/>
    </sheetView>
  </sheetViews>
  <sheetFormatPr defaultRowHeight="15" x14ac:dyDescent="0.25"/>
  <sheetData>
    <row r="2" spans="1:189" x14ac:dyDescent="0.25">
      <c r="A2" t="s">
        <v>26</v>
      </c>
      <c r="B2" t="s">
        <v>27</v>
      </c>
      <c r="C2" t="s">
        <v>29</v>
      </c>
    </row>
    <row r="3" spans="1:189" x14ac:dyDescent="0.25">
      <c r="B3" t="s">
        <v>28</v>
      </c>
      <c r="C3" t="s">
        <v>30</v>
      </c>
    </row>
    <row r="4" spans="1:189" x14ac:dyDescent="0.25">
      <c r="A4" t="s">
        <v>411</v>
      </c>
      <c r="B4" t="s">
        <v>31</v>
      </c>
      <c r="C4" t="s">
        <v>412</v>
      </c>
      <c r="D4" t="s">
        <v>413</v>
      </c>
      <c r="E4" t="s">
        <v>414</v>
      </c>
      <c r="F4" t="s">
        <v>415</v>
      </c>
      <c r="G4" t="s">
        <v>416</v>
      </c>
      <c r="H4" t="s">
        <v>417</v>
      </c>
      <c r="I4" t="s">
        <v>418</v>
      </c>
      <c r="J4" t="s">
        <v>419</v>
      </c>
      <c r="K4" t="s">
        <v>420</v>
      </c>
    </row>
    <row r="5" spans="1:189" x14ac:dyDescent="0.25">
      <c r="B5" t="s">
        <v>15</v>
      </c>
      <c r="C5" t="s">
        <v>421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9" x14ac:dyDescent="0.25">
      <c r="A6" t="s">
        <v>32</v>
      </c>
      <c r="B6" t="s">
        <v>33</v>
      </c>
    </row>
    <row r="7" spans="1:189" x14ac:dyDescent="0.25">
      <c r="B7">
        <v>2</v>
      </c>
    </row>
    <row r="8" spans="1:189" x14ac:dyDescent="0.25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189" x14ac:dyDescent="0.25">
      <c r="B9">
        <v>0</v>
      </c>
      <c r="C9">
        <v>1</v>
      </c>
      <c r="D9">
        <v>0</v>
      </c>
      <c r="E9">
        <v>0</v>
      </c>
    </row>
    <row r="10" spans="1:189" x14ac:dyDescent="0.25">
      <c r="A10" t="s">
        <v>39</v>
      </c>
      <c r="B10" t="s">
        <v>40</v>
      </c>
      <c r="C10" t="s">
        <v>42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</row>
    <row r="11" spans="1:189" x14ac:dyDescent="0.25">
      <c r="B11" t="s">
        <v>41</v>
      </c>
      <c r="C11" t="s">
        <v>43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9" x14ac:dyDescent="0.25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</row>
    <row r="13" spans="1:189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189" x14ac:dyDescent="0.25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</row>
    <row r="15" spans="1:189" x14ac:dyDescent="0.25">
      <c r="B15">
        <v>-6276</v>
      </c>
      <c r="C15">
        <v>6.6</v>
      </c>
      <c r="D15">
        <v>1.7090000000000001E-5</v>
      </c>
      <c r="E15">
        <v>3.11</v>
      </c>
      <c r="F15" t="s">
        <v>422</v>
      </c>
      <c r="G15" t="s">
        <v>423</v>
      </c>
      <c r="H15">
        <v>0</v>
      </c>
    </row>
    <row r="16" spans="1:189" x14ac:dyDescent="0.25">
      <c r="A16" t="s">
        <v>72</v>
      </c>
      <c r="B16" t="s">
        <v>72</v>
      </c>
      <c r="C16" t="s">
        <v>72</v>
      </c>
      <c r="D16" t="s">
        <v>72</v>
      </c>
      <c r="E16" t="s">
        <v>72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74</v>
      </c>
      <c r="AB16" t="s">
        <v>74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74</v>
      </c>
      <c r="AQ16" t="s">
        <v>74</v>
      </c>
      <c r="AR16" t="s">
        <v>74</v>
      </c>
      <c r="AS16" t="s">
        <v>74</v>
      </c>
      <c r="AT16" t="s">
        <v>74</v>
      </c>
      <c r="AU16" t="s">
        <v>75</v>
      </c>
      <c r="AV16" t="s">
        <v>75</v>
      </c>
      <c r="AW16" t="s">
        <v>75</v>
      </c>
      <c r="AX16" t="s">
        <v>75</v>
      </c>
      <c r="AY16" t="s">
        <v>75</v>
      </c>
      <c r="AZ16" t="s">
        <v>76</v>
      </c>
      <c r="BA16" t="s">
        <v>76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>
        <v>76</v>
      </c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76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77</v>
      </c>
      <c r="BY16" t="s">
        <v>77</v>
      </c>
      <c r="BZ16" t="s">
        <v>77</v>
      </c>
      <c r="CA16" t="s">
        <v>77</v>
      </c>
      <c r="CB16" t="s">
        <v>77</v>
      </c>
      <c r="CC16" t="s">
        <v>77</v>
      </c>
      <c r="CD16" t="s">
        <v>77</v>
      </c>
      <c r="CE16" t="s">
        <v>77</v>
      </c>
      <c r="CF16" t="s">
        <v>78</v>
      </c>
      <c r="CG16" t="s">
        <v>78</v>
      </c>
      <c r="CH16" t="s">
        <v>78</v>
      </c>
      <c r="CI16" t="s">
        <v>78</v>
      </c>
      <c r="CJ16" t="s">
        <v>32</v>
      </c>
      <c r="CK16" t="s">
        <v>32</v>
      </c>
      <c r="CL16" t="s">
        <v>32</v>
      </c>
      <c r="CM16" t="s">
        <v>79</v>
      </c>
      <c r="CN16" t="s">
        <v>79</v>
      </c>
      <c r="CO16" t="s">
        <v>79</v>
      </c>
      <c r="CP16" t="s">
        <v>79</v>
      </c>
      <c r="CQ16" t="s">
        <v>79</v>
      </c>
      <c r="CR16" t="s">
        <v>79</v>
      </c>
      <c r="CS16" t="s">
        <v>79</v>
      </c>
      <c r="CT16" t="s">
        <v>79</v>
      </c>
      <c r="CU16" t="s">
        <v>79</v>
      </c>
      <c r="CV16" t="s">
        <v>79</v>
      </c>
      <c r="CW16" t="s">
        <v>79</v>
      </c>
      <c r="CX16" t="s">
        <v>79</v>
      </c>
      <c r="CY16" t="s">
        <v>79</v>
      </c>
      <c r="CZ16" t="s">
        <v>79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t="s">
        <v>80</v>
      </c>
      <c r="DP16" t="s">
        <v>80</v>
      </c>
      <c r="DQ16" t="s">
        <v>80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82</v>
      </c>
      <c r="DX16" t="s">
        <v>82</v>
      </c>
      <c r="DY16" t="s">
        <v>82</v>
      </c>
      <c r="DZ16" t="s">
        <v>82</v>
      </c>
      <c r="EA16" t="s">
        <v>82</v>
      </c>
      <c r="EB16" t="s">
        <v>82</v>
      </c>
      <c r="EC16" t="s">
        <v>82</v>
      </c>
      <c r="ED16" t="s">
        <v>82</v>
      </c>
      <c r="EE16" t="s">
        <v>82</v>
      </c>
      <c r="EF16" t="s">
        <v>83</v>
      </c>
      <c r="EG16" t="s">
        <v>83</v>
      </c>
      <c r="EH16" t="s">
        <v>83</v>
      </c>
      <c r="EI16" t="s">
        <v>83</v>
      </c>
      <c r="EJ16" t="s">
        <v>83</v>
      </c>
      <c r="EK16" t="s">
        <v>83</v>
      </c>
      <c r="EL16" t="s">
        <v>83</v>
      </c>
      <c r="EM16" t="s">
        <v>83</v>
      </c>
      <c r="EN16" t="s">
        <v>83</v>
      </c>
      <c r="EO16" t="s">
        <v>83</v>
      </c>
      <c r="EP16" t="s">
        <v>83</v>
      </c>
      <c r="EQ16" t="s">
        <v>83</v>
      </c>
      <c r="ER16" t="s">
        <v>83</v>
      </c>
      <c r="ES16" t="s">
        <v>83</v>
      </c>
      <c r="ET16" t="s">
        <v>83</v>
      </c>
      <c r="EU16" t="s">
        <v>84</v>
      </c>
      <c r="EV16" t="s">
        <v>84</v>
      </c>
      <c r="EW16" t="s">
        <v>84</v>
      </c>
      <c r="EX16" t="s">
        <v>84</v>
      </c>
      <c r="EY16" t="s">
        <v>84</v>
      </c>
      <c r="EZ16" t="s">
        <v>84</v>
      </c>
      <c r="FA16" t="s">
        <v>84</v>
      </c>
      <c r="FB16" t="s">
        <v>84</v>
      </c>
      <c r="FC16" t="s">
        <v>84</v>
      </c>
      <c r="FD16" t="s">
        <v>84</v>
      </c>
      <c r="FE16" t="s">
        <v>84</v>
      </c>
      <c r="FF16" t="s">
        <v>84</v>
      </c>
      <c r="FG16" t="s">
        <v>84</v>
      </c>
      <c r="FH16" t="s">
        <v>84</v>
      </c>
      <c r="FI16" t="s">
        <v>84</v>
      </c>
      <c r="FJ16" t="s">
        <v>84</v>
      </c>
      <c r="FK16" t="s">
        <v>84</v>
      </c>
      <c r="FL16" t="s">
        <v>84</v>
      </c>
      <c r="FM16" t="s">
        <v>84</v>
      </c>
      <c r="FN16" t="s">
        <v>85</v>
      </c>
      <c r="FO16" t="s">
        <v>85</v>
      </c>
      <c r="FP16" t="s">
        <v>85</v>
      </c>
      <c r="FQ16" t="s">
        <v>85</v>
      </c>
      <c r="FR16" t="s">
        <v>85</v>
      </c>
      <c r="FS16" t="s">
        <v>85</v>
      </c>
      <c r="FT16" t="s">
        <v>85</v>
      </c>
      <c r="FU16" t="s">
        <v>85</v>
      </c>
      <c r="FV16" t="s">
        <v>85</v>
      </c>
      <c r="FW16" t="s">
        <v>85</v>
      </c>
      <c r="FX16" t="s">
        <v>85</v>
      </c>
      <c r="FY16" t="s">
        <v>85</v>
      </c>
      <c r="FZ16" t="s">
        <v>85</v>
      </c>
      <c r="GA16" t="s">
        <v>85</v>
      </c>
      <c r="GB16" t="s">
        <v>85</v>
      </c>
      <c r="GC16" t="s">
        <v>85</v>
      </c>
      <c r="GD16" t="s">
        <v>85</v>
      </c>
      <c r="GE16" t="s">
        <v>85</v>
      </c>
      <c r="GF16" t="s">
        <v>85</v>
      </c>
      <c r="GG16" t="s">
        <v>85</v>
      </c>
    </row>
    <row r="17" spans="1:189" x14ac:dyDescent="0.25">
      <c r="A17" t="s">
        <v>86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 t="s">
        <v>94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S17" t="s">
        <v>104</v>
      </c>
      <c r="T17" t="s">
        <v>105</v>
      </c>
      <c r="U17" t="s">
        <v>106</v>
      </c>
      <c r="V17" t="s">
        <v>107</v>
      </c>
      <c r="W17" t="s">
        <v>108</v>
      </c>
      <c r="X17" t="s">
        <v>109</v>
      </c>
      <c r="Y17" t="s">
        <v>110</v>
      </c>
      <c r="Z17" t="s">
        <v>111</v>
      </c>
      <c r="AA17" t="s">
        <v>112</v>
      </c>
      <c r="AB17" t="s">
        <v>113</v>
      </c>
      <c r="AC17" t="s">
        <v>114</v>
      </c>
      <c r="AD17" t="s">
        <v>115</v>
      </c>
      <c r="AE17" t="s">
        <v>116</v>
      </c>
      <c r="AF17" t="s">
        <v>117</v>
      </c>
      <c r="AG17" t="s">
        <v>118</v>
      </c>
      <c r="AH17" t="s">
        <v>119</v>
      </c>
      <c r="AI17" t="s">
        <v>120</v>
      </c>
      <c r="AJ17" t="s">
        <v>121</v>
      </c>
      <c r="AK17" t="s">
        <v>122</v>
      </c>
      <c r="AL17" t="s">
        <v>123</v>
      </c>
      <c r="AM17" t="s">
        <v>124</v>
      </c>
      <c r="AN17" t="s">
        <v>125</v>
      </c>
      <c r="AO17" t="s">
        <v>126</v>
      </c>
      <c r="AP17" t="s">
        <v>127</v>
      </c>
      <c r="AQ17" t="s">
        <v>128</v>
      </c>
      <c r="AR17" t="s">
        <v>129</v>
      </c>
      <c r="AS17" t="s">
        <v>130</v>
      </c>
      <c r="AT17" t="s">
        <v>131</v>
      </c>
      <c r="AU17" t="s">
        <v>75</v>
      </c>
      <c r="AV17" t="s">
        <v>132</v>
      </c>
      <c r="AW17" t="s">
        <v>133</v>
      </c>
      <c r="AX17" t="s">
        <v>134</v>
      </c>
      <c r="AY17" t="s">
        <v>135</v>
      </c>
      <c r="AZ17" t="s">
        <v>136</v>
      </c>
      <c r="BA17" t="s">
        <v>137</v>
      </c>
      <c r="BB17" t="s">
        <v>138</v>
      </c>
      <c r="BC17" t="s">
        <v>139</v>
      </c>
      <c r="BD17" t="s">
        <v>140</v>
      </c>
      <c r="BE17" t="s">
        <v>141</v>
      </c>
      <c r="BF17" t="s">
        <v>142</v>
      </c>
      <c r="BG17" t="s">
        <v>143</v>
      </c>
      <c r="BH17" t="s">
        <v>144</v>
      </c>
      <c r="BI17" t="s">
        <v>145</v>
      </c>
      <c r="BJ17" t="s">
        <v>146</v>
      </c>
      <c r="BK17" t="s">
        <v>147</v>
      </c>
      <c r="BL17" t="s">
        <v>148</v>
      </c>
      <c r="BM17" t="s">
        <v>149</v>
      </c>
      <c r="BN17" t="s">
        <v>150</v>
      </c>
      <c r="BO17" t="s">
        <v>151</v>
      </c>
      <c r="BP17" t="s">
        <v>152</v>
      </c>
      <c r="BQ17" t="s">
        <v>153</v>
      </c>
      <c r="BR17" t="s">
        <v>154</v>
      </c>
      <c r="BS17" t="s">
        <v>155</v>
      </c>
      <c r="BT17" t="s">
        <v>156</v>
      </c>
      <c r="BU17" t="s">
        <v>157</v>
      </c>
      <c r="BV17" t="s">
        <v>158</v>
      </c>
      <c r="BW17" t="s">
        <v>159</v>
      </c>
      <c r="BX17" t="s">
        <v>160</v>
      </c>
      <c r="BY17" t="s">
        <v>161</v>
      </c>
      <c r="BZ17" t="s">
        <v>162</v>
      </c>
      <c r="CA17" t="s">
        <v>163</v>
      </c>
      <c r="CB17" t="s">
        <v>164</v>
      </c>
      <c r="CC17" t="s">
        <v>165</v>
      </c>
      <c r="CD17" t="s">
        <v>166</v>
      </c>
      <c r="CE17" t="s">
        <v>167</v>
      </c>
      <c r="CF17" t="s">
        <v>168</v>
      </c>
      <c r="CG17" t="s">
        <v>169</v>
      </c>
      <c r="CH17" t="s">
        <v>170</v>
      </c>
      <c r="CI17" t="s">
        <v>171</v>
      </c>
      <c r="CJ17" t="s">
        <v>172</v>
      </c>
      <c r="CK17" t="s">
        <v>173</v>
      </c>
      <c r="CL17" t="s">
        <v>174</v>
      </c>
      <c r="CM17" t="s">
        <v>106</v>
      </c>
      <c r="CN17" t="s">
        <v>175</v>
      </c>
      <c r="CO17" t="s">
        <v>176</v>
      </c>
      <c r="CP17" t="s">
        <v>177</v>
      </c>
      <c r="CQ17" t="s">
        <v>178</v>
      </c>
      <c r="CR17" t="s">
        <v>179</v>
      </c>
      <c r="CS17" t="s">
        <v>180</v>
      </c>
      <c r="CT17" t="s">
        <v>181</v>
      </c>
      <c r="CU17" t="s">
        <v>182</v>
      </c>
      <c r="CV17" t="s">
        <v>183</v>
      </c>
      <c r="CW17" t="s">
        <v>184</v>
      </c>
      <c r="CX17" t="s">
        <v>185</v>
      </c>
      <c r="CY17" t="s">
        <v>186</v>
      </c>
      <c r="CZ17" t="s">
        <v>187</v>
      </c>
      <c r="DA17" t="s">
        <v>188</v>
      </c>
      <c r="DB17" t="s">
        <v>189</v>
      </c>
      <c r="DC17" t="s">
        <v>190</v>
      </c>
      <c r="DD17" t="s">
        <v>191</v>
      </c>
      <c r="DE17" t="s">
        <v>192</v>
      </c>
      <c r="DF17" t="s">
        <v>193</v>
      </c>
      <c r="DG17" t="s">
        <v>194</v>
      </c>
      <c r="DH17" t="s">
        <v>195</v>
      </c>
      <c r="DI17" t="s">
        <v>196</v>
      </c>
      <c r="DJ17" t="s">
        <v>197</v>
      </c>
      <c r="DK17" t="s">
        <v>198</v>
      </c>
      <c r="DL17" t="s">
        <v>199</v>
      </c>
      <c r="DM17" t="s">
        <v>200</v>
      </c>
      <c r="DN17" t="s">
        <v>201</v>
      </c>
      <c r="DO17" t="s">
        <v>202</v>
      </c>
      <c r="DP17" t="s">
        <v>203</v>
      </c>
      <c r="DQ17" t="s">
        <v>204</v>
      </c>
      <c r="DR17" t="s">
        <v>205</v>
      </c>
      <c r="DS17" t="s">
        <v>206</v>
      </c>
      <c r="DT17" t="s">
        <v>207</v>
      </c>
      <c r="DU17" t="s">
        <v>208</v>
      </c>
      <c r="DV17" t="s">
        <v>209</v>
      </c>
      <c r="DW17" t="s">
        <v>87</v>
      </c>
      <c r="DX17" t="s">
        <v>90</v>
      </c>
      <c r="DY17" t="s">
        <v>210</v>
      </c>
      <c r="DZ17" t="s">
        <v>211</v>
      </c>
      <c r="EA17" t="s">
        <v>212</v>
      </c>
      <c r="EB17" t="s">
        <v>213</v>
      </c>
      <c r="EC17" t="s">
        <v>214</v>
      </c>
      <c r="ED17" t="s">
        <v>215</v>
      </c>
      <c r="EE17" t="s">
        <v>216</v>
      </c>
      <c r="EF17" t="s">
        <v>217</v>
      </c>
      <c r="EG17" t="s">
        <v>218</v>
      </c>
      <c r="EH17" t="s">
        <v>219</v>
      </c>
      <c r="EI17" t="s">
        <v>220</v>
      </c>
      <c r="EJ17" t="s">
        <v>221</v>
      </c>
      <c r="EK17" t="s">
        <v>222</v>
      </c>
      <c r="EL17" t="s">
        <v>223</v>
      </c>
      <c r="EM17" t="s">
        <v>224</v>
      </c>
      <c r="EN17" t="s">
        <v>225</v>
      </c>
      <c r="EO17" t="s">
        <v>226</v>
      </c>
      <c r="EP17" t="s">
        <v>227</v>
      </c>
      <c r="EQ17" t="s">
        <v>228</v>
      </c>
      <c r="ER17" t="s">
        <v>229</v>
      </c>
      <c r="ES17" t="s">
        <v>230</v>
      </c>
      <c r="ET17" t="s">
        <v>231</v>
      </c>
      <c r="EU17" t="s">
        <v>232</v>
      </c>
      <c r="EV17" t="s">
        <v>233</v>
      </c>
      <c r="EW17" t="s">
        <v>234</v>
      </c>
      <c r="EX17" t="s">
        <v>235</v>
      </c>
      <c r="EY17" t="s">
        <v>236</v>
      </c>
      <c r="EZ17" t="s">
        <v>237</v>
      </c>
      <c r="FA17" t="s">
        <v>238</v>
      </c>
      <c r="FB17" t="s">
        <v>239</v>
      </c>
      <c r="FC17" t="s">
        <v>240</v>
      </c>
      <c r="FD17" t="s">
        <v>241</v>
      </c>
      <c r="FE17" t="s">
        <v>242</v>
      </c>
      <c r="FF17" t="s">
        <v>243</v>
      </c>
      <c r="FG17" t="s">
        <v>244</v>
      </c>
      <c r="FH17" t="s">
        <v>245</v>
      </c>
      <c r="FI17" t="s">
        <v>246</v>
      </c>
      <c r="FJ17" t="s">
        <v>247</v>
      </c>
      <c r="FK17" t="s">
        <v>248</v>
      </c>
      <c r="FL17" t="s">
        <v>249</v>
      </c>
      <c r="FM17" t="s">
        <v>250</v>
      </c>
      <c r="FN17" t="s">
        <v>251</v>
      </c>
      <c r="FO17" t="s">
        <v>252</v>
      </c>
      <c r="FP17" t="s">
        <v>253</v>
      </c>
      <c r="FQ17" t="s">
        <v>254</v>
      </c>
      <c r="FR17" t="s">
        <v>255</v>
      </c>
      <c r="FS17" t="s">
        <v>256</v>
      </c>
      <c r="FT17" t="s">
        <v>257</v>
      </c>
      <c r="FU17" t="s">
        <v>258</v>
      </c>
      <c r="FV17" t="s">
        <v>259</v>
      </c>
      <c r="FW17" t="s">
        <v>260</v>
      </c>
      <c r="FX17" t="s">
        <v>261</v>
      </c>
      <c r="FY17" t="s">
        <v>262</v>
      </c>
      <c r="FZ17" t="s">
        <v>263</v>
      </c>
      <c r="GA17" t="s">
        <v>264</v>
      </c>
      <c r="GB17" t="s">
        <v>265</v>
      </c>
      <c r="GC17" t="s">
        <v>266</v>
      </c>
      <c r="GD17" t="s">
        <v>267</v>
      </c>
      <c r="GE17" t="s">
        <v>268</v>
      </c>
      <c r="GF17" t="s">
        <v>269</v>
      </c>
      <c r="GG17" t="s">
        <v>270</v>
      </c>
    </row>
    <row r="18" spans="1:189" x14ac:dyDescent="0.25">
      <c r="B18" t="s">
        <v>271</v>
      </c>
      <c r="C18" t="s">
        <v>271</v>
      </c>
      <c r="F18" t="s">
        <v>272</v>
      </c>
      <c r="H18" t="s">
        <v>273</v>
      </c>
      <c r="I18" t="s">
        <v>272</v>
      </c>
      <c r="J18" t="s">
        <v>272</v>
      </c>
      <c r="K18" t="s">
        <v>274</v>
      </c>
      <c r="M18" t="s">
        <v>275</v>
      </c>
      <c r="U18" t="s">
        <v>271</v>
      </c>
      <c r="V18" t="s">
        <v>276</v>
      </c>
      <c r="W18" t="s">
        <v>277</v>
      </c>
      <c r="X18" t="s">
        <v>278</v>
      </c>
      <c r="Y18" t="s">
        <v>278</v>
      </c>
      <c r="Z18" t="s">
        <v>180</v>
      </c>
      <c r="AA18" t="s">
        <v>180</v>
      </c>
      <c r="AB18" t="s">
        <v>276</v>
      </c>
      <c r="AC18" t="s">
        <v>276</v>
      </c>
      <c r="AD18" t="s">
        <v>276</v>
      </c>
      <c r="AE18" t="s">
        <v>276</v>
      </c>
      <c r="AF18" t="s">
        <v>279</v>
      </c>
      <c r="AG18" t="s">
        <v>280</v>
      </c>
      <c r="AH18" t="s">
        <v>280</v>
      </c>
      <c r="AI18" t="s">
        <v>281</v>
      </c>
      <c r="AJ18" t="s">
        <v>282</v>
      </c>
      <c r="AK18" t="s">
        <v>281</v>
      </c>
      <c r="AL18" t="s">
        <v>281</v>
      </c>
      <c r="AM18" t="s">
        <v>281</v>
      </c>
      <c r="AN18" t="s">
        <v>279</v>
      </c>
      <c r="AO18" t="s">
        <v>279</v>
      </c>
      <c r="AP18" t="s">
        <v>279</v>
      </c>
      <c r="AQ18" t="s">
        <v>279</v>
      </c>
      <c r="AU18" t="s">
        <v>283</v>
      </c>
      <c r="AV18" t="s">
        <v>282</v>
      </c>
      <c r="AX18" t="s">
        <v>282</v>
      </c>
      <c r="AY18" t="s">
        <v>283</v>
      </c>
      <c r="BE18" t="s">
        <v>277</v>
      </c>
      <c r="BK18" t="s">
        <v>277</v>
      </c>
      <c r="BL18" t="s">
        <v>277</v>
      </c>
      <c r="BM18" t="s">
        <v>277</v>
      </c>
      <c r="BO18" t="s">
        <v>284</v>
      </c>
      <c r="BY18" t="s">
        <v>285</v>
      </c>
      <c r="BZ18" t="s">
        <v>285</v>
      </c>
      <c r="CA18" t="s">
        <v>285</v>
      </c>
      <c r="CB18" t="s">
        <v>277</v>
      </c>
      <c r="CD18" t="s">
        <v>286</v>
      </c>
      <c r="CF18" t="s">
        <v>277</v>
      </c>
      <c r="CG18" t="s">
        <v>277</v>
      </c>
      <c r="CI18" t="s">
        <v>287</v>
      </c>
      <c r="CJ18" t="s">
        <v>288</v>
      </c>
      <c r="CM18" t="s">
        <v>271</v>
      </c>
      <c r="CN18" t="s">
        <v>278</v>
      </c>
      <c r="CO18" t="s">
        <v>278</v>
      </c>
      <c r="CP18" t="s">
        <v>289</v>
      </c>
      <c r="CQ18" t="s">
        <v>289</v>
      </c>
      <c r="CR18" t="s">
        <v>283</v>
      </c>
      <c r="CS18" t="s">
        <v>281</v>
      </c>
      <c r="CT18" t="s">
        <v>281</v>
      </c>
      <c r="CU18" t="s">
        <v>280</v>
      </c>
      <c r="CV18" t="s">
        <v>280</v>
      </c>
      <c r="CW18" t="s">
        <v>280</v>
      </c>
      <c r="CX18" t="s">
        <v>290</v>
      </c>
      <c r="CY18" t="s">
        <v>277</v>
      </c>
      <c r="CZ18" t="s">
        <v>277</v>
      </c>
      <c r="DA18" t="s">
        <v>277</v>
      </c>
      <c r="DF18" t="s">
        <v>277</v>
      </c>
      <c r="DI18" t="s">
        <v>280</v>
      </c>
      <c r="DJ18" t="s">
        <v>280</v>
      </c>
      <c r="DK18" t="s">
        <v>280</v>
      </c>
      <c r="DL18" t="s">
        <v>280</v>
      </c>
      <c r="DM18" t="s">
        <v>280</v>
      </c>
      <c r="DN18" t="s">
        <v>277</v>
      </c>
      <c r="DO18" t="s">
        <v>277</v>
      </c>
      <c r="DP18" t="s">
        <v>277</v>
      </c>
      <c r="DQ18" t="s">
        <v>271</v>
      </c>
      <c r="DS18" t="s">
        <v>291</v>
      </c>
      <c r="DT18" t="s">
        <v>291</v>
      </c>
      <c r="DV18" t="s">
        <v>271</v>
      </c>
      <c r="DW18" t="s">
        <v>292</v>
      </c>
      <c r="DZ18" t="s">
        <v>293</v>
      </c>
      <c r="EA18" t="s">
        <v>294</v>
      </c>
      <c r="EB18" t="s">
        <v>293</v>
      </c>
      <c r="EC18" t="s">
        <v>294</v>
      </c>
      <c r="ED18" t="s">
        <v>282</v>
      </c>
      <c r="EE18" t="s">
        <v>282</v>
      </c>
      <c r="EF18" t="s">
        <v>278</v>
      </c>
      <c r="EG18" t="s">
        <v>295</v>
      </c>
      <c r="EH18" t="s">
        <v>278</v>
      </c>
      <c r="EK18" t="s">
        <v>296</v>
      </c>
      <c r="EN18" t="s">
        <v>289</v>
      </c>
      <c r="EO18" t="s">
        <v>297</v>
      </c>
      <c r="EP18" t="s">
        <v>289</v>
      </c>
      <c r="EU18" t="s">
        <v>298</v>
      </c>
      <c r="EV18" t="s">
        <v>298</v>
      </c>
      <c r="EW18" t="s">
        <v>298</v>
      </c>
      <c r="EX18" t="s">
        <v>298</v>
      </c>
      <c r="EY18" t="s">
        <v>298</v>
      </c>
      <c r="EZ18" t="s">
        <v>298</v>
      </c>
      <c r="FA18" t="s">
        <v>298</v>
      </c>
      <c r="FB18" t="s">
        <v>298</v>
      </c>
      <c r="FC18" t="s">
        <v>298</v>
      </c>
      <c r="FD18" t="s">
        <v>298</v>
      </c>
      <c r="FE18" t="s">
        <v>298</v>
      </c>
      <c r="FF18" t="s">
        <v>298</v>
      </c>
      <c r="FM18" t="s">
        <v>298</v>
      </c>
      <c r="FN18" t="s">
        <v>282</v>
      </c>
      <c r="FO18" t="s">
        <v>282</v>
      </c>
      <c r="FP18" t="s">
        <v>293</v>
      </c>
      <c r="FQ18" t="s">
        <v>294</v>
      </c>
      <c r="FS18" t="s">
        <v>283</v>
      </c>
      <c r="FT18" t="s">
        <v>283</v>
      </c>
      <c r="FU18" t="s">
        <v>280</v>
      </c>
      <c r="FV18" t="s">
        <v>280</v>
      </c>
      <c r="FW18" t="s">
        <v>280</v>
      </c>
      <c r="FX18" t="s">
        <v>280</v>
      </c>
      <c r="FY18" t="s">
        <v>280</v>
      </c>
      <c r="FZ18" t="s">
        <v>282</v>
      </c>
      <c r="GA18" t="s">
        <v>282</v>
      </c>
      <c r="GB18" t="s">
        <v>282</v>
      </c>
      <c r="GC18" t="s">
        <v>280</v>
      </c>
      <c r="GD18" t="s">
        <v>278</v>
      </c>
      <c r="GE18" t="s">
        <v>289</v>
      </c>
      <c r="GF18" t="s">
        <v>282</v>
      </c>
      <c r="GG18" t="s">
        <v>282</v>
      </c>
    </row>
    <row r="19" spans="1:189" x14ac:dyDescent="0.25">
      <c r="A19">
        <v>1</v>
      </c>
      <c r="B19">
        <v>1626626310.3</v>
      </c>
      <c r="C19">
        <v>0</v>
      </c>
      <c r="D19" t="s">
        <v>299</v>
      </c>
      <c r="E19" t="s">
        <v>300</v>
      </c>
      <c r="F19">
        <f t="shared" ref="F19:F50" si="0">J19+I19+M19*K19</f>
        <v>5914</v>
      </c>
      <c r="G19">
        <f t="shared" ref="G19:G50" si="1">(1000*CS19)/(L19*(CU19+273.15))</f>
        <v>35.072544976336019</v>
      </c>
      <c r="H19">
        <f t="shared" ref="H19:H50" si="2">((G19*F19*(1-(CP19/1000)))/(100*K19))*(0/60)</f>
        <v>0</v>
      </c>
      <c r="I19" t="s">
        <v>301</v>
      </c>
      <c r="J19" t="s">
        <v>302</v>
      </c>
      <c r="K19" t="s">
        <v>303</v>
      </c>
      <c r="L19" t="s">
        <v>304</v>
      </c>
      <c r="M19" t="s">
        <v>19</v>
      </c>
      <c r="O19" t="s">
        <v>305</v>
      </c>
      <c r="U19">
        <v>1626626302.2</v>
      </c>
      <c r="V19">
        <f t="shared" ref="V19:V50" si="3">CR19*AW19*(CP19-CQ19)/(100*CJ19*(1000-AW19*CP19))</f>
        <v>1.8581844136570391E-2</v>
      </c>
      <c r="W19">
        <f t="shared" ref="W19:W50" si="4">CR19*AW19*(CO19-CN19*(1000-AW19*CQ19)/(1000-AW19*CP19))/(100*CJ19)</f>
        <v>27.627420545498552</v>
      </c>
      <c r="X19">
        <f t="shared" ref="X19:X50" si="5">CN19 - IF(AW19&gt;1, W19*CJ19*100/(AY19*CX19), 0)</f>
        <v>369.19809677419403</v>
      </c>
      <c r="Y19">
        <f t="shared" ref="Y19:Y50" si="6">((AE19-V19/2)*X19-W19)/(AE19+V19/2)</f>
        <v>302.80658594592154</v>
      </c>
      <c r="Z19">
        <f t="shared" ref="Z19:Z50" si="7">Y19*(CS19+CT19)/1000</f>
        <v>27.626319406397602</v>
      </c>
      <c r="AA19">
        <f t="shared" ref="AA19:AA50" si="8">(CN19 - IF(AW19&gt;1, W19*CJ19*100/(AY19*CX19), 0))*(CS19+CT19)/1000</f>
        <v>33.683496393765779</v>
      </c>
      <c r="AB19">
        <f t="shared" ref="AB19:AB50" si="9">2/((1/AD19-1/AC19)+SIGN(AD19)*SQRT((1/AD19-1/AC19)*(1/AD19-1/AC19) + 4*CK19/((CK19+1)*(CK19+1))*(2*1/AD19*1/AC19-1/AC19*1/AC19)))</f>
        <v>0.99579615524284393</v>
      </c>
      <c r="AC19">
        <f t="shared" ref="AC19:AC50" si="10">AT19+AS19*CJ19+AR19*CJ19*CJ19</f>
        <v>2.1211814894830923</v>
      </c>
      <c r="AD19">
        <f t="shared" ref="AD19:AD50" si="11">V19*(1000-(1000*0.61365*EXP(17.502*AH19/(240.97+AH19))/(CS19+CT19)+CP19)/2)/(1000*0.61365*EXP(17.502*AH19/(240.97+AH19))/(CS19+CT19)-CP19)</f>
        <v>0.79263869238703744</v>
      </c>
      <c r="AE19">
        <f t="shared" ref="AE19:AE50" si="12">1/((CK19+1)/(AB19/1.6)+1/(AC19/1.37)) + CK19/((CK19+1)/(AB19/1.6) + CK19/(AC19/1.37))</f>
        <v>0.51017009945419234</v>
      </c>
      <c r="AF19">
        <f t="shared" ref="AF19:AF50" si="13">(CG19*CI19)</f>
        <v>136.21734155861105</v>
      </c>
      <c r="AG19">
        <f t="shared" ref="AG19:AG50" si="14">(CU19+(AF19+2*0.95*0.0000000567*(((CU19+$B$9)+273)^4-(CU19+273)^4)-44100*V19)/(1.84*29.3*AC19+8*0.95*0.0000000567*(CU19+273)^3))</f>
        <v>34.147010799403482</v>
      </c>
      <c r="AH19">
        <f t="shared" ref="AH19:AH50" si="15">($C$9*CV19+$D$9*CW19+$E$9*AG19)</f>
        <v>36.628029032258098</v>
      </c>
      <c r="AI19">
        <f t="shared" ref="AI19:AI50" si="16">0.61365*EXP(17.502*AH19/(240.97+AH19))</f>
        <v>6.1779923607551153</v>
      </c>
      <c r="AJ19">
        <f t="shared" ref="AJ19:AJ50" si="17">(AK19/AL19*100)</f>
        <v>57.622856518665046</v>
      </c>
      <c r="AK19">
        <f t="shared" ref="AK19:AK50" si="18">CP19*(CS19+CT19)/1000</f>
        <v>4.1603682302488947</v>
      </c>
      <c r="AL19">
        <f t="shared" ref="AL19:AL50" si="19">0.61365*EXP(17.502*CU19/(240.97+CU19))</f>
        <v>7.2199965111088851</v>
      </c>
      <c r="AM19">
        <f t="shared" ref="AM19:AM50" si="20">(AI19-CP19*(CS19+CT19)/1000)</f>
        <v>2.0176241305062206</v>
      </c>
      <c r="AN19">
        <f t="shared" ref="AN19:AN50" si="21">(-V19*44100)</f>
        <v>-819.4593264227542</v>
      </c>
      <c r="AO19">
        <f t="shared" ref="AO19:AO50" si="22">2*29.3*AC19*0.92*(CU19-AH19)</f>
        <v>329.04974887696369</v>
      </c>
      <c r="AP19">
        <f t="shared" ref="AP19:AP50" si="23">2*0.95*0.0000000567*(((CU19+$B$9)+273)^4-(AH19+273)^4)</f>
        <v>37.321998679593591</v>
      </c>
      <c r="AQ19">
        <f t="shared" ref="AQ19:AQ50" si="24">AF19+AP19+AN19+AO19</f>
        <v>-316.87023730758585</v>
      </c>
      <c r="AR19">
        <v>-3.78011655303961E-2</v>
      </c>
      <c r="AS19">
        <v>4.2435119871850301E-2</v>
      </c>
      <c r="AT19">
        <v>3.2274127293462498</v>
      </c>
      <c r="AU19">
        <v>24</v>
      </c>
      <c r="AV19">
        <v>3</v>
      </c>
      <c r="AW19">
        <f t="shared" ref="AW19:AW50" si="25">IF(AU19*$H$15&gt;=AY19,1,(AY19/(AY19-AU19*$H$15)))</f>
        <v>1</v>
      </c>
      <c r="AX19">
        <f t="shared" ref="AX19:AX50" si="26">(AW19-1)*100</f>
        <v>0</v>
      </c>
      <c r="AY19">
        <f t="shared" ref="AY19:AY50" si="27">MAX(0,($B$15+$C$15*CX19)/(1+$D$15*CX19)*CS19/(CU19+273)*$E$15)</f>
        <v>46273.766628210971</v>
      </c>
      <c r="AZ19">
        <v>0</v>
      </c>
      <c r="BA19">
        <v>0</v>
      </c>
      <c r="BB19">
        <v>0</v>
      </c>
      <c r="BC19">
        <f t="shared" ref="BC19:BC50" si="28">BB19-BA19</f>
        <v>0</v>
      </c>
      <c r="BD19" t="e">
        <f t="shared" ref="BD19:BD50" si="29">BC19/BB19</f>
        <v>#DIV/0!</v>
      </c>
      <c r="BE19">
        <v>-1</v>
      </c>
      <c r="BF19" t="s">
        <v>306</v>
      </c>
      <c r="BG19">
        <v>866.71208000000001</v>
      </c>
      <c r="BH19">
        <v>1748.9</v>
      </c>
      <c r="BI19">
        <f t="shared" ref="BI19:BI50" si="30">1-BG19/BH19</f>
        <v>0.5044244496540683</v>
      </c>
      <c r="BJ19">
        <v>0.5</v>
      </c>
      <c r="BK19">
        <f t="shared" ref="BK19:BK50" si="31">CG19</f>
        <v>841.34379782608539</v>
      </c>
      <c r="BL19">
        <f t="shared" ref="BL19:BL50" si="32">W19</f>
        <v>27.627420545498552</v>
      </c>
      <c r="BM19">
        <f t="shared" ref="BM19:BM50" si="33">BI19*BJ19*BK19</f>
        <v>212.19719109414342</v>
      </c>
      <c r="BN19">
        <f t="shared" ref="BN19:BN50" si="34">BS19/BH19</f>
        <v>1</v>
      </c>
      <c r="BO19">
        <f t="shared" ref="BO19:BO50" si="35">(BL19-BE19)/BK19</f>
        <v>3.4025829416545056E-2</v>
      </c>
      <c r="BP19">
        <f t="shared" ref="BP19:BP50" si="36">(BB19-BH19)/BH19</f>
        <v>-1</v>
      </c>
      <c r="BQ19" t="s">
        <v>307</v>
      </c>
      <c r="BR19">
        <v>0</v>
      </c>
      <c r="BS19">
        <f t="shared" ref="BS19:BS50" si="37">BH19-BR19</f>
        <v>1748.9</v>
      </c>
      <c r="BT19">
        <f t="shared" ref="BT19:BT50" si="38">(BH19-BG19)/(BH19-BR19)</f>
        <v>0.5044244496540683</v>
      </c>
      <c r="BU19" t="e">
        <f t="shared" ref="BU19:BU50" si="39">(BB19-BH19)/(BB19-BR19)</f>
        <v>#DIV/0!</v>
      </c>
      <c r="BV19">
        <f t="shared" ref="BV19:BV50" si="40">(BH19-BG19)/(BH19-BA19)</f>
        <v>0.5044244496540683</v>
      </c>
      <c r="BW19" t="e">
        <f t="shared" ref="BW19:BW50" si="41">(BB19-BH19)/(BB19-BA19)</f>
        <v>#DIV/0!</v>
      </c>
      <c r="BX19" t="s">
        <v>307</v>
      </c>
      <c r="BY19" t="s">
        <v>307</v>
      </c>
      <c r="BZ19" t="s">
        <v>307</v>
      </c>
      <c r="CA19" t="s">
        <v>307</v>
      </c>
      <c r="CB19" t="s">
        <v>307</v>
      </c>
      <c r="CC19" t="s">
        <v>307</v>
      </c>
      <c r="CD19" t="s">
        <v>307</v>
      </c>
      <c r="CE19" t="s">
        <v>307</v>
      </c>
      <c r="CF19">
        <f t="shared" ref="CF19:CF50" si="42">$B$13*CY19+$C$13*CZ19+$F$13*DA19</f>
        <v>1000.1780322580599</v>
      </c>
      <c r="CG19">
        <f t="shared" ref="CG19:CG50" si="43">CF19*CH19</f>
        <v>841.34379782608539</v>
      </c>
      <c r="CH19">
        <f t="shared" ref="CH19:CH50" si="44">($B$13*$D$11+$C$13*$D$11+$F$13*((DN19+DF19)/MAX(DN19+DF19+DO19, 0.1)*$I$11+DO19/MAX(DN19+DF19+DO19, 0.1)*$J$11))/($B$13+$C$13+$F$13)</f>
        <v>0.84119403815200666</v>
      </c>
      <c r="CI19">
        <f t="shared" ref="CI19:CI50" si="45">($B$13*$K$11+$C$13*$K$11+$F$13*((DN19+DF19)/MAX(DN19+DF19+DO19, 0.1)*$P$11+DO19/MAX(DN19+DF19+DO19, 0.1)*$Q$11))/($B$13+$C$13+$F$13)</f>
        <v>0.1619044936333727</v>
      </c>
      <c r="CJ19">
        <v>6</v>
      </c>
      <c r="CK19">
        <v>0.5</v>
      </c>
      <c r="CL19" t="s">
        <v>308</v>
      </c>
      <c r="CM19">
        <v>1626626302.2</v>
      </c>
      <c r="CN19">
        <v>369.19809677419403</v>
      </c>
      <c r="CO19">
        <v>398.75825806451599</v>
      </c>
      <c r="CP19">
        <v>45.600967741935499</v>
      </c>
      <c r="CQ19">
        <v>30.400390322580702</v>
      </c>
      <c r="CR19">
        <v>700.01922580645203</v>
      </c>
      <c r="CS19">
        <v>91.168174193548396</v>
      </c>
      <c r="CT19">
        <v>6.6034996774193597E-2</v>
      </c>
      <c r="CU19">
        <v>39.505416129032298</v>
      </c>
      <c r="CV19">
        <v>36.628029032258098</v>
      </c>
      <c r="CW19">
        <v>999.9</v>
      </c>
      <c r="CX19">
        <v>9999.0319354838703</v>
      </c>
      <c r="CY19">
        <v>0</v>
      </c>
      <c r="CZ19">
        <v>0.22677009677419399</v>
      </c>
      <c r="DA19">
        <v>1000.1780322580599</v>
      </c>
      <c r="DB19">
        <v>0.95999919354838703</v>
      </c>
      <c r="DC19">
        <v>4.00009516129032E-2</v>
      </c>
      <c r="DD19">
        <v>0</v>
      </c>
      <c r="DE19">
        <v>867.59009677419397</v>
      </c>
      <c r="DF19">
        <v>4.9997400000000001</v>
      </c>
      <c r="DG19">
        <v>13939.961290322601</v>
      </c>
      <c r="DH19">
        <v>9013.2412903225795</v>
      </c>
      <c r="DI19">
        <v>48.936999999999998</v>
      </c>
      <c r="DJ19">
        <v>51.8</v>
      </c>
      <c r="DK19">
        <v>50.25</v>
      </c>
      <c r="DL19">
        <v>51.679000000000002</v>
      </c>
      <c r="DM19">
        <v>51.9491935483871</v>
      </c>
      <c r="DN19">
        <v>955.37064516128999</v>
      </c>
      <c r="DO19">
        <v>39.808387096774197</v>
      </c>
      <c r="DP19">
        <v>0</v>
      </c>
      <c r="DQ19">
        <v>624.09999990463302</v>
      </c>
      <c r="DR19">
        <v>866.71208000000001</v>
      </c>
      <c r="DS19">
        <v>-45.208230736208698</v>
      </c>
      <c r="DT19">
        <v>877.79230745521102</v>
      </c>
      <c r="DU19">
        <v>13947.951999999999</v>
      </c>
      <c r="DV19">
        <v>15</v>
      </c>
      <c r="DW19">
        <v>1626625716.2</v>
      </c>
      <c r="DX19" t="s">
        <v>309</v>
      </c>
      <c r="DY19">
        <v>12</v>
      </c>
      <c r="DZ19">
        <v>-0.45100000000000001</v>
      </c>
      <c r="EA19">
        <v>-0.09</v>
      </c>
      <c r="EB19">
        <v>401</v>
      </c>
      <c r="EC19">
        <v>26</v>
      </c>
      <c r="ED19">
        <v>0.16</v>
      </c>
      <c r="EE19">
        <v>0.01</v>
      </c>
      <c r="EF19">
        <v>-29.047706349206301</v>
      </c>
      <c r="EG19">
        <v>0.50802419354898198</v>
      </c>
      <c r="EH19">
        <v>2.309781509345</v>
      </c>
      <c r="EI19">
        <v>0</v>
      </c>
      <c r="EJ19">
        <v>862.15899999999999</v>
      </c>
      <c r="EK19">
        <v>0</v>
      </c>
      <c r="EL19">
        <v>0</v>
      </c>
      <c r="EM19">
        <v>0</v>
      </c>
      <c r="EN19">
        <v>14.7483682539683</v>
      </c>
      <c r="EO19">
        <v>4.4461687788020097</v>
      </c>
      <c r="EP19">
        <v>1.0934545135843099</v>
      </c>
      <c r="EQ19">
        <v>0</v>
      </c>
      <c r="ER19">
        <v>0</v>
      </c>
      <c r="ES19">
        <v>3</v>
      </c>
      <c r="ET19" t="s">
        <v>310</v>
      </c>
      <c r="EU19">
        <v>1.8841300000000001</v>
      </c>
      <c r="EV19">
        <v>1.88107</v>
      </c>
      <c r="EW19">
        <v>1.8830899999999999</v>
      </c>
      <c r="EX19">
        <v>1.8812599999999999</v>
      </c>
      <c r="EY19">
        <v>1.88259</v>
      </c>
      <c r="EZ19">
        <v>1.88188</v>
      </c>
      <c r="FA19">
        <v>1.88385</v>
      </c>
      <c r="FB19">
        <v>1.88096</v>
      </c>
      <c r="FC19" t="s">
        <v>311</v>
      </c>
      <c r="FD19" t="s">
        <v>19</v>
      </c>
      <c r="FE19" t="s">
        <v>19</v>
      </c>
      <c r="FF19" t="s">
        <v>19</v>
      </c>
      <c r="FG19" t="s">
        <v>312</v>
      </c>
      <c r="FH19" t="s">
        <v>313</v>
      </c>
      <c r="FI19" t="s">
        <v>314</v>
      </c>
      <c r="FJ19" t="s">
        <v>314</v>
      </c>
      <c r="FK19" t="s">
        <v>314</v>
      </c>
      <c r="FL19" t="s">
        <v>314</v>
      </c>
      <c r="FM19">
        <v>0</v>
      </c>
      <c r="FN19">
        <v>100</v>
      </c>
      <c r="FO19">
        <v>100</v>
      </c>
      <c r="FP19">
        <v>-0.45100000000000001</v>
      </c>
      <c r="FQ19">
        <v>-0.09</v>
      </c>
      <c r="FR19">
        <v>2</v>
      </c>
      <c r="FS19">
        <v>719.75199999999995</v>
      </c>
      <c r="FT19">
        <v>473.39600000000002</v>
      </c>
      <c r="FU19">
        <v>39.2654</v>
      </c>
      <c r="FV19">
        <v>37.5107</v>
      </c>
      <c r="FW19">
        <v>30.000299999999999</v>
      </c>
      <c r="FX19">
        <v>37.068600000000004</v>
      </c>
      <c r="FY19">
        <v>36.9938</v>
      </c>
      <c r="FZ19">
        <v>25.388100000000001</v>
      </c>
      <c r="GA19">
        <v>47.379300000000001</v>
      </c>
      <c r="GB19">
        <v>45.238300000000002</v>
      </c>
      <c r="GC19">
        <v>-999.9</v>
      </c>
      <c r="GD19">
        <v>400</v>
      </c>
      <c r="GE19">
        <v>29.126100000000001</v>
      </c>
      <c r="GF19">
        <v>99.620699999999999</v>
      </c>
      <c r="GG19">
        <v>99.078100000000006</v>
      </c>
    </row>
    <row r="20" spans="1:189" x14ac:dyDescent="0.25">
      <c r="A20">
        <v>2</v>
      </c>
      <c r="B20">
        <v>1626626341.7</v>
      </c>
      <c r="C20">
        <v>31.4000000953674</v>
      </c>
      <c r="D20" t="s">
        <v>315</v>
      </c>
      <c r="E20" t="s">
        <v>316</v>
      </c>
      <c r="F20">
        <f t="shared" si="0"/>
        <v>5914</v>
      </c>
      <c r="G20">
        <f t="shared" si="1"/>
        <v>35.082166366683907</v>
      </c>
      <c r="H20">
        <f t="shared" si="2"/>
        <v>0</v>
      </c>
      <c r="I20" t="s">
        <v>301</v>
      </c>
      <c r="J20" t="s">
        <v>302</v>
      </c>
      <c r="K20" t="s">
        <v>303</v>
      </c>
      <c r="L20" t="s">
        <v>304</v>
      </c>
      <c r="M20" t="s">
        <v>19</v>
      </c>
      <c r="O20" t="s">
        <v>305</v>
      </c>
      <c r="U20">
        <v>1626626333.7</v>
      </c>
      <c r="V20">
        <f t="shared" si="3"/>
        <v>1.5982101825444184E-2</v>
      </c>
      <c r="W20">
        <f t="shared" si="4"/>
        <v>30.583544862170843</v>
      </c>
      <c r="X20">
        <f t="shared" si="5"/>
        <v>368.67122580645201</v>
      </c>
      <c r="Y20">
        <f t="shared" si="6"/>
        <v>287.49216854255093</v>
      </c>
      <c r="Z20">
        <f t="shared" si="7"/>
        <v>26.228729822972305</v>
      </c>
      <c r="AA20">
        <f t="shared" si="8"/>
        <v>33.634926558878583</v>
      </c>
      <c r="AB20">
        <f t="shared" si="9"/>
        <v>0.83694555497327594</v>
      </c>
      <c r="AC20">
        <f t="shared" si="10"/>
        <v>2.1210595962855479</v>
      </c>
      <c r="AD20">
        <f t="shared" si="11"/>
        <v>0.68830875062124686</v>
      </c>
      <c r="AE20">
        <f t="shared" si="12"/>
        <v>0.44133279149830534</v>
      </c>
      <c r="AF20">
        <f t="shared" si="13"/>
        <v>136.18565139841806</v>
      </c>
      <c r="AG20">
        <f t="shared" si="14"/>
        <v>34.952720788288858</v>
      </c>
      <c r="AH20">
        <f t="shared" si="15"/>
        <v>35.455935483871002</v>
      </c>
      <c r="AI20">
        <f t="shared" si="16"/>
        <v>5.7925568759325721</v>
      </c>
      <c r="AJ20">
        <f t="shared" si="17"/>
        <v>52.69003212527241</v>
      </c>
      <c r="AK20">
        <f t="shared" si="18"/>
        <v>3.7853836660788969</v>
      </c>
      <c r="AL20">
        <f t="shared" si="19"/>
        <v>7.1842500628563171</v>
      </c>
      <c r="AM20">
        <f t="shared" si="20"/>
        <v>2.0071732098536752</v>
      </c>
      <c r="AN20">
        <f t="shared" si="21"/>
        <v>-704.81069050208851</v>
      </c>
      <c r="AO20">
        <f t="shared" si="22"/>
        <v>452.47743919812734</v>
      </c>
      <c r="AP20">
        <f t="shared" si="23"/>
        <v>51.013184413189542</v>
      </c>
      <c r="AQ20">
        <f t="shared" si="24"/>
        <v>-65.134415492353526</v>
      </c>
      <c r="AR20">
        <v>-3.7798041789457303E-2</v>
      </c>
      <c r="AS20">
        <v>4.2431613198991802E-2</v>
      </c>
      <c r="AT20">
        <v>3.2271994215120601</v>
      </c>
      <c r="AU20">
        <v>0</v>
      </c>
      <c r="AV20">
        <v>0</v>
      </c>
      <c r="AW20">
        <f t="shared" si="25"/>
        <v>1</v>
      </c>
      <c r="AX20">
        <f t="shared" si="26"/>
        <v>0</v>
      </c>
      <c r="AY20">
        <f t="shared" si="27"/>
        <v>46283.764714203084</v>
      </c>
      <c r="AZ20">
        <v>0</v>
      </c>
      <c r="BA20">
        <v>0</v>
      </c>
      <c r="BB20">
        <v>0</v>
      </c>
      <c r="BC20">
        <f t="shared" si="28"/>
        <v>0</v>
      </c>
      <c r="BD20" t="e">
        <f t="shared" si="29"/>
        <v>#DIV/0!</v>
      </c>
      <c r="BE20">
        <v>-1</v>
      </c>
      <c r="BF20" t="s">
        <v>317</v>
      </c>
      <c r="BG20">
        <v>1082.0432000000001</v>
      </c>
      <c r="BH20">
        <v>2273.9499999999998</v>
      </c>
      <c r="BI20">
        <f t="shared" si="30"/>
        <v>0.52415699553640138</v>
      </c>
      <c r="BJ20">
        <v>0.5</v>
      </c>
      <c r="BK20">
        <f t="shared" si="31"/>
        <v>841.15083390675647</v>
      </c>
      <c r="BL20">
        <f t="shared" si="32"/>
        <v>30.583544862170843</v>
      </c>
      <c r="BM20">
        <f t="shared" si="33"/>
        <v>220.44754694675203</v>
      </c>
      <c r="BN20">
        <f t="shared" si="34"/>
        <v>1</v>
      </c>
      <c r="BO20">
        <f t="shared" si="35"/>
        <v>3.7548015871873883E-2</v>
      </c>
      <c r="BP20">
        <f t="shared" si="36"/>
        <v>-1</v>
      </c>
      <c r="BQ20" t="s">
        <v>307</v>
      </c>
      <c r="BR20">
        <v>0</v>
      </c>
      <c r="BS20">
        <f t="shared" si="37"/>
        <v>2273.9499999999998</v>
      </c>
      <c r="BT20">
        <f t="shared" si="38"/>
        <v>0.52415699553640138</v>
      </c>
      <c r="BU20" t="e">
        <f t="shared" si="39"/>
        <v>#DIV/0!</v>
      </c>
      <c r="BV20">
        <f t="shared" si="40"/>
        <v>0.52415699553640138</v>
      </c>
      <c r="BW20" t="e">
        <f t="shared" si="41"/>
        <v>#DIV/0!</v>
      </c>
      <c r="BX20" t="s">
        <v>307</v>
      </c>
      <c r="BY20" t="s">
        <v>307</v>
      </c>
      <c r="BZ20" t="s">
        <v>307</v>
      </c>
      <c r="CA20" t="s">
        <v>307</v>
      </c>
      <c r="CB20" t="s">
        <v>307</v>
      </c>
      <c r="CC20" t="s">
        <v>307</v>
      </c>
      <c r="CD20" t="s">
        <v>307</v>
      </c>
      <c r="CE20" t="s">
        <v>307</v>
      </c>
      <c r="CF20">
        <f t="shared" si="42"/>
        <v>999.94896774193603</v>
      </c>
      <c r="CG20">
        <f t="shared" si="43"/>
        <v>841.15083390675647</v>
      </c>
      <c r="CH20">
        <f t="shared" si="44"/>
        <v>0.84119376192389672</v>
      </c>
      <c r="CI20">
        <f t="shared" si="45"/>
        <v>0.16190396051312073</v>
      </c>
      <c r="CJ20">
        <v>6</v>
      </c>
      <c r="CK20">
        <v>0.5</v>
      </c>
      <c r="CL20" t="s">
        <v>308</v>
      </c>
      <c r="CM20">
        <v>1626626333.7</v>
      </c>
      <c r="CN20">
        <v>368.67122580645201</v>
      </c>
      <c r="CO20">
        <v>399.93451612903198</v>
      </c>
      <c r="CP20">
        <v>41.4914548387097</v>
      </c>
      <c r="CQ20">
        <v>28.361564516129</v>
      </c>
      <c r="CR20">
        <v>700.03545161290299</v>
      </c>
      <c r="CS20">
        <v>91.166190322580704</v>
      </c>
      <c r="CT20">
        <v>6.6659448387096795E-2</v>
      </c>
      <c r="CU20">
        <v>39.4128677419355</v>
      </c>
      <c r="CV20">
        <v>35.455935483871002</v>
      </c>
      <c r="CW20">
        <v>999.9</v>
      </c>
      <c r="CX20">
        <v>9998.4232258064494</v>
      </c>
      <c r="CY20">
        <v>0</v>
      </c>
      <c r="CZ20">
        <v>0.23162983870967699</v>
      </c>
      <c r="DA20">
        <v>999.94896774193603</v>
      </c>
      <c r="DB20">
        <v>0.96000754838709701</v>
      </c>
      <c r="DC20">
        <v>3.9992290322580601E-2</v>
      </c>
      <c r="DD20">
        <v>0</v>
      </c>
      <c r="DE20">
        <v>1086.6135483871001</v>
      </c>
      <c r="DF20">
        <v>4.9997400000000001</v>
      </c>
      <c r="DG20">
        <v>16117.364516129001</v>
      </c>
      <c r="DH20">
        <v>9011.1919354838701</v>
      </c>
      <c r="DI20">
        <v>48.975612903225802</v>
      </c>
      <c r="DJ20">
        <v>51.745935483871001</v>
      </c>
      <c r="DK20">
        <v>50.213419354838699</v>
      </c>
      <c r="DL20">
        <v>51.658999999999999</v>
      </c>
      <c r="DM20">
        <v>51.947161290322597</v>
      </c>
      <c r="DN20">
        <v>955.15838709677405</v>
      </c>
      <c r="DO20">
        <v>39.79</v>
      </c>
      <c r="DP20">
        <v>0</v>
      </c>
      <c r="DQ20">
        <v>30.5</v>
      </c>
      <c r="DR20">
        <v>1082.0432000000001</v>
      </c>
      <c r="DS20">
        <v>-405.534614792958</v>
      </c>
      <c r="DT20">
        <v>-2580.0769193808501</v>
      </c>
      <c r="DU20">
        <v>16086.175999999999</v>
      </c>
      <c r="DV20">
        <v>15</v>
      </c>
      <c r="DW20">
        <v>1626626382.2</v>
      </c>
      <c r="DX20" t="s">
        <v>318</v>
      </c>
      <c r="DY20">
        <v>13</v>
      </c>
      <c r="DZ20">
        <v>-0.42599999999999999</v>
      </c>
      <c r="EA20">
        <v>-7.2999999999999995E-2</v>
      </c>
      <c r="EB20">
        <v>401</v>
      </c>
      <c r="EC20">
        <v>29</v>
      </c>
      <c r="ED20">
        <v>7.0000000000000007E-2</v>
      </c>
      <c r="EE20">
        <v>0.01</v>
      </c>
      <c r="EF20">
        <v>-22.174702698412698</v>
      </c>
      <c r="EG20">
        <v>-33.1863985568788</v>
      </c>
      <c r="EH20">
        <v>15.4875090473559</v>
      </c>
      <c r="EI20">
        <v>0</v>
      </c>
      <c r="EJ20">
        <v>1050.44</v>
      </c>
      <c r="EK20">
        <v>0</v>
      </c>
      <c r="EL20">
        <v>0</v>
      </c>
      <c r="EM20">
        <v>0</v>
      </c>
      <c r="EN20">
        <v>10.805673095238101</v>
      </c>
      <c r="EO20">
        <v>5.9766404428301696</v>
      </c>
      <c r="EP20">
        <v>5.2068624445833898</v>
      </c>
      <c r="EQ20">
        <v>0</v>
      </c>
      <c r="ER20">
        <v>0</v>
      </c>
      <c r="ES20">
        <v>3</v>
      </c>
      <c r="ET20" t="s">
        <v>310</v>
      </c>
      <c r="EU20">
        <v>1.8841600000000001</v>
      </c>
      <c r="EV20">
        <v>1.8810899999999999</v>
      </c>
      <c r="EW20">
        <v>1.8830899999999999</v>
      </c>
      <c r="EX20">
        <v>1.8812599999999999</v>
      </c>
      <c r="EY20">
        <v>1.8825799999999999</v>
      </c>
      <c r="EZ20">
        <v>1.8818699999999999</v>
      </c>
      <c r="FA20">
        <v>1.88385</v>
      </c>
      <c r="FB20">
        <v>1.88097</v>
      </c>
      <c r="FC20" t="s">
        <v>311</v>
      </c>
      <c r="FD20" t="s">
        <v>19</v>
      </c>
      <c r="FE20" t="s">
        <v>19</v>
      </c>
      <c r="FF20" t="s">
        <v>19</v>
      </c>
      <c r="FG20" t="s">
        <v>312</v>
      </c>
      <c r="FH20" t="s">
        <v>313</v>
      </c>
      <c r="FI20" t="s">
        <v>314</v>
      </c>
      <c r="FJ20" t="s">
        <v>314</v>
      </c>
      <c r="FK20" t="s">
        <v>314</v>
      </c>
      <c r="FL20" t="s">
        <v>314</v>
      </c>
      <c r="FM20">
        <v>0</v>
      </c>
      <c r="FN20">
        <v>100</v>
      </c>
      <c r="FO20">
        <v>100</v>
      </c>
      <c r="FP20">
        <v>-0.42599999999999999</v>
      </c>
      <c r="FQ20">
        <v>-7.2999999999999995E-2</v>
      </c>
      <c r="FR20">
        <v>2</v>
      </c>
      <c r="FS20">
        <v>747.41099999999994</v>
      </c>
      <c r="FT20">
        <v>472.29199999999997</v>
      </c>
      <c r="FU20">
        <v>39.268300000000004</v>
      </c>
      <c r="FV20">
        <v>37.517800000000001</v>
      </c>
      <c r="FW20">
        <v>30.0001</v>
      </c>
      <c r="FX20">
        <v>37.093499999999999</v>
      </c>
      <c r="FY20">
        <v>37.0124</v>
      </c>
      <c r="FZ20">
        <v>25.3874</v>
      </c>
      <c r="GA20">
        <v>46.530900000000003</v>
      </c>
      <c r="GB20">
        <v>40.620399999999997</v>
      </c>
      <c r="GC20">
        <v>-999.9</v>
      </c>
      <c r="GD20">
        <v>400</v>
      </c>
      <c r="GE20">
        <v>28.8294</v>
      </c>
      <c r="GF20">
        <v>99.627399999999994</v>
      </c>
      <c r="GG20">
        <v>99.078800000000001</v>
      </c>
    </row>
    <row r="21" spans="1:189" x14ac:dyDescent="0.25">
      <c r="A21">
        <v>3</v>
      </c>
      <c r="B21">
        <v>1626626424.7</v>
      </c>
      <c r="C21">
        <v>114.40000009536701</v>
      </c>
      <c r="D21" t="s">
        <v>319</v>
      </c>
      <c r="E21" t="s">
        <v>320</v>
      </c>
      <c r="F21">
        <f t="shared" si="0"/>
        <v>5914</v>
      </c>
      <c r="G21">
        <f t="shared" si="1"/>
        <v>35.06734501975059</v>
      </c>
      <c r="H21">
        <f t="shared" si="2"/>
        <v>0</v>
      </c>
      <c r="I21" t="s">
        <v>301</v>
      </c>
      <c r="J21" t="s">
        <v>302</v>
      </c>
      <c r="K21" t="s">
        <v>303</v>
      </c>
      <c r="L21" t="s">
        <v>304</v>
      </c>
      <c r="M21" t="s">
        <v>19</v>
      </c>
      <c r="O21" t="s">
        <v>305</v>
      </c>
      <c r="U21">
        <v>1626626416.7258101</v>
      </c>
      <c r="V21">
        <f t="shared" si="3"/>
        <v>1.687844604377129E-2</v>
      </c>
      <c r="W21">
        <f t="shared" si="4"/>
        <v>29.044635291541212</v>
      </c>
      <c r="X21">
        <f t="shared" si="5"/>
        <v>369.74129032258099</v>
      </c>
      <c r="Y21">
        <f t="shared" si="6"/>
        <v>292.90823938289333</v>
      </c>
      <c r="Z21">
        <f t="shared" si="7"/>
        <v>26.723674956886896</v>
      </c>
      <c r="AA21">
        <f t="shared" si="8"/>
        <v>33.733588654036595</v>
      </c>
      <c r="AB21">
        <f t="shared" si="9"/>
        <v>0.85826388172489532</v>
      </c>
      <c r="AC21">
        <f t="shared" si="10"/>
        <v>2.121251893668636</v>
      </c>
      <c r="AD21">
        <f t="shared" si="11"/>
        <v>0.70271554663570246</v>
      </c>
      <c r="AE21">
        <f t="shared" si="12"/>
        <v>0.45080706850054103</v>
      </c>
      <c r="AF21">
        <f t="shared" si="13"/>
        <v>136.19401094926684</v>
      </c>
      <c r="AG21">
        <f t="shared" si="14"/>
        <v>34.788834563733822</v>
      </c>
      <c r="AH21">
        <f t="shared" si="15"/>
        <v>36.261561290322597</v>
      </c>
      <c r="AI21">
        <f t="shared" si="16"/>
        <v>6.0551576606366755</v>
      </c>
      <c r="AJ21">
        <f t="shared" si="17"/>
        <v>55.029875689845738</v>
      </c>
      <c r="AK21">
        <f t="shared" si="18"/>
        <v>3.9843475629587153</v>
      </c>
      <c r="AL21">
        <f t="shared" si="19"/>
        <v>7.2403353869358593</v>
      </c>
      <c r="AM21">
        <f t="shared" si="20"/>
        <v>2.0708100976779602</v>
      </c>
      <c r="AN21">
        <f t="shared" si="21"/>
        <v>-744.33947053031386</v>
      </c>
      <c r="AO21">
        <f t="shared" si="22"/>
        <v>376.9719984216535</v>
      </c>
      <c r="AP21">
        <f t="shared" si="23"/>
        <v>42.691675309640786</v>
      </c>
      <c r="AQ21">
        <f t="shared" si="24"/>
        <v>-188.48178584975273</v>
      </c>
      <c r="AR21">
        <v>-3.7802969832370803E-2</v>
      </c>
      <c r="AS21">
        <v>4.2437145358882503E-2</v>
      </c>
      <c r="AT21">
        <v>3.2275359354806898</v>
      </c>
      <c r="AU21">
        <v>4</v>
      </c>
      <c r="AV21">
        <v>1</v>
      </c>
      <c r="AW21">
        <f t="shared" si="25"/>
        <v>1</v>
      </c>
      <c r="AX21">
        <f t="shared" si="26"/>
        <v>0</v>
      </c>
      <c r="AY21">
        <f t="shared" si="27"/>
        <v>46268.152046551288</v>
      </c>
      <c r="AZ21">
        <v>0</v>
      </c>
      <c r="BA21">
        <v>0</v>
      </c>
      <c r="BB21">
        <v>0</v>
      </c>
      <c r="BC21">
        <f t="shared" si="28"/>
        <v>0</v>
      </c>
      <c r="BD21" t="e">
        <f t="shared" si="29"/>
        <v>#DIV/0!</v>
      </c>
      <c r="BE21">
        <v>-1</v>
      </c>
      <c r="BF21" t="s">
        <v>321</v>
      </c>
      <c r="BG21">
        <v>973.41700000000003</v>
      </c>
      <c r="BH21">
        <v>1863.5</v>
      </c>
      <c r="BI21">
        <f t="shared" si="30"/>
        <v>0.47764046149718276</v>
      </c>
      <c r="BJ21">
        <v>0.5</v>
      </c>
      <c r="BK21">
        <f t="shared" si="31"/>
        <v>841.19768496168729</v>
      </c>
      <c r="BL21">
        <f t="shared" si="32"/>
        <v>29.044635291541212</v>
      </c>
      <c r="BM21">
        <f t="shared" si="33"/>
        <v>200.89502522773103</v>
      </c>
      <c r="BN21">
        <f t="shared" si="34"/>
        <v>1</v>
      </c>
      <c r="BO21">
        <f t="shared" si="35"/>
        <v>3.5716497832384793E-2</v>
      </c>
      <c r="BP21">
        <f t="shared" si="36"/>
        <v>-1</v>
      </c>
      <c r="BQ21" t="s">
        <v>307</v>
      </c>
      <c r="BR21">
        <v>0</v>
      </c>
      <c r="BS21">
        <f t="shared" si="37"/>
        <v>1863.5</v>
      </c>
      <c r="BT21">
        <f t="shared" si="38"/>
        <v>0.4776404614971827</v>
      </c>
      <c r="BU21" t="e">
        <f t="shared" si="39"/>
        <v>#DIV/0!</v>
      </c>
      <c r="BV21">
        <f t="shared" si="40"/>
        <v>0.4776404614971827</v>
      </c>
      <c r="BW21" t="e">
        <f t="shared" si="41"/>
        <v>#DIV/0!</v>
      </c>
      <c r="BX21" t="s">
        <v>307</v>
      </c>
      <c r="BY21" t="s">
        <v>307</v>
      </c>
      <c r="BZ21" t="s">
        <v>307</v>
      </c>
      <c r="CA21" t="s">
        <v>307</v>
      </c>
      <c r="CB21" t="s">
        <v>307</v>
      </c>
      <c r="CC21" t="s">
        <v>307</v>
      </c>
      <c r="CD21" t="s">
        <v>307</v>
      </c>
      <c r="CE21" t="s">
        <v>307</v>
      </c>
      <c r="CF21">
        <f t="shared" si="42"/>
        <v>1000.00409677419</v>
      </c>
      <c r="CG21">
        <f t="shared" si="43"/>
        <v>841.19768496168729</v>
      </c>
      <c r="CH21">
        <f t="shared" si="44"/>
        <v>0.84119423877884114</v>
      </c>
      <c r="CI21">
        <f t="shared" si="45"/>
        <v>0.16190488084316335</v>
      </c>
      <c r="CJ21">
        <v>6</v>
      </c>
      <c r="CK21">
        <v>0.5</v>
      </c>
      <c r="CL21" t="s">
        <v>308</v>
      </c>
      <c r="CM21">
        <v>1626626416.7258101</v>
      </c>
      <c r="CN21">
        <v>369.74129032258099</v>
      </c>
      <c r="CO21">
        <v>399.98632258064498</v>
      </c>
      <c r="CP21">
        <v>43.6709483870968</v>
      </c>
      <c r="CQ21">
        <v>29.835280645161301</v>
      </c>
      <c r="CR21">
        <v>699.98854838709701</v>
      </c>
      <c r="CS21">
        <v>91.169958064516095</v>
      </c>
      <c r="CT21">
        <v>6.5696532258064502E-2</v>
      </c>
      <c r="CU21">
        <v>39.557896774193601</v>
      </c>
      <c r="CV21">
        <v>36.261561290322597</v>
      </c>
      <c r="CW21">
        <v>999.9</v>
      </c>
      <c r="CX21">
        <v>9999.3135483870992</v>
      </c>
      <c r="CY21">
        <v>0</v>
      </c>
      <c r="CZ21">
        <v>0.23507583870967699</v>
      </c>
      <c r="DA21">
        <v>1000.00409677419</v>
      </c>
      <c r="DB21">
        <v>0.95999074193548395</v>
      </c>
      <c r="DC21">
        <v>4.00090161290323E-2</v>
      </c>
      <c r="DD21">
        <v>0</v>
      </c>
      <c r="DE21">
        <v>974.51222580645197</v>
      </c>
      <c r="DF21">
        <v>4.9997400000000001</v>
      </c>
      <c r="DG21">
        <v>16754.264516128998</v>
      </c>
      <c r="DH21">
        <v>9011.6316129032293</v>
      </c>
      <c r="DI21">
        <v>48.9491935483871</v>
      </c>
      <c r="DJ21">
        <v>51.727645161290297</v>
      </c>
      <c r="DK21">
        <v>50.213419354838699</v>
      </c>
      <c r="DL21">
        <v>51.6991935483871</v>
      </c>
      <c r="DM21">
        <v>51.936999999999998</v>
      </c>
      <c r="DN21">
        <v>955.19483870967804</v>
      </c>
      <c r="DO21">
        <v>39.808064516129001</v>
      </c>
      <c r="DP21">
        <v>0</v>
      </c>
      <c r="DQ21">
        <v>82.299999952316298</v>
      </c>
      <c r="DR21">
        <v>973.41700000000003</v>
      </c>
      <c r="DS21">
        <v>-79.002923206372699</v>
      </c>
      <c r="DT21">
        <v>1219.3076944524501</v>
      </c>
      <c r="DU21">
        <v>16779.675999999999</v>
      </c>
      <c r="DV21">
        <v>15</v>
      </c>
      <c r="DW21">
        <v>1626626382.2</v>
      </c>
      <c r="DX21" t="s">
        <v>318</v>
      </c>
      <c r="DY21">
        <v>13</v>
      </c>
      <c r="DZ21">
        <v>-0.42599999999999999</v>
      </c>
      <c r="EA21">
        <v>-7.2999999999999995E-2</v>
      </c>
      <c r="EB21">
        <v>401</v>
      </c>
      <c r="EC21">
        <v>29</v>
      </c>
      <c r="ED21">
        <v>7.0000000000000007E-2</v>
      </c>
      <c r="EE21">
        <v>0.01</v>
      </c>
      <c r="EF21">
        <v>-29.653052380952399</v>
      </c>
      <c r="EG21">
        <v>-5.6623468373347201</v>
      </c>
      <c r="EH21">
        <v>2.1052042128336201</v>
      </c>
      <c r="EI21">
        <v>0</v>
      </c>
      <c r="EJ21">
        <v>965.67</v>
      </c>
      <c r="EK21">
        <v>0</v>
      </c>
      <c r="EL21">
        <v>0</v>
      </c>
      <c r="EM21">
        <v>0</v>
      </c>
      <c r="EN21">
        <v>12.124346507936499</v>
      </c>
      <c r="EO21">
        <v>14.6184782070904</v>
      </c>
      <c r="EP21">
        <v>2.7202825092247598</v>
      </c>
      <c r="EQ21">
        <v>0</v>
      </c>
      <c r="ER21">
        <v>0</v>
      </c>
      <c r="ES21">
        <v>3</v>
      </c>
      <c r="ET21" t="s">
        <v>310</v>
      </c>
      <c r="EU21">
        <v>1.8841000000000001</v>
      </c>
      <c r="EV21">
        <v>1.8810899999999999</v>
      </c>
      <c r="EW21">
        <v>1.8830899999999999</v>
      </c>
      <c r="EX21">
        <v>1.8812800000000001</v>
      </c>
      <c r="EY21">
        <v>1.8825799999999999</v>
      </c>
      <c r="EZ21">
        <v>1.8818699999999999</v>
      </c>
      <c r="FA21">
        <v>1.88385</v>
      </c>
      <c r="FB21">
        <v>1.88096</v>
      </c>
      <c r="FC21" t="s">
        <v>311</v>
      </c>
      <c r="FD21" t="s">
        <v>19</v>
      </c>
      <c r="FE21" t="s">
        <v>19</v>
      </c>
      <c r="FF21" t="s">
        <v>19</v>
      </c>
      <c r="FG21" t="s">
        <v>312</v>
      </c>
      <c r="FH21" t="s">
        <v>313</v>
      </c>
      <c r="FI21" t="s">
        <v>314</v>
      </c>
      <c r="FJ21" t="s">
        <v>314</v>
      </c>
      <c r="FK21" t="s">
        <v>314</v>
      </c>
      <c r="FL21" t="s">
        <v>314</v>
      </c>
      <c r="FM21">
        <v>0</v>
      </c>
      <c r="FN21">
        <v>100</v>
      </c>
      <c r="FO21">
        <v>100</v>
      </c>
      <c r="FP21">
        <v>-0.42599999999999999</v>
      </c>
      <c r="FQ21">
        <v>-7.2999999999999995E-2</v>
      </c>
      <c r="FR21">
        <v>2</v>
      </c>
      <c r="FS21">
        <v>741.95100000000002</v>
      </c>
      <c r="FT21">
        <v>472.39699999999999</v>
      </c>
      <c r="FU21">
        <v>39.288400000000003</v>
      </c>
      <c r="FV21">
        <v>37.531999999999996</v>
      </c>
      <c r="FW21">
        <v>30</v>
      </c>
      <c r="FX21">
        <v>37.128399999999999</v>
      </c>
      <c r="FY21">
        <v>37.055100000000003</v>
      </c>
      <c r="FZ21">
        <v>25.385200000000001</v>
      </c>
      <c r="GA21">
        <v>44.105899999999998</v>
      </c>
      <c r="GB21">
        <v>35.5959</v>
      </c>
      <c r="GC21">
        <v>-999.9</v>
      </c>
      <c r="GD21">
        <v>400</v>
      </c>
      <c r="GE21">
        <v>29.3172</v>
      </c>
      <c r="GF21">
        <v>99.623699999999999</v>
      </c>
      <c r="GG21">
        <v>99.075299999999999</v>
      </c>
    </row>
    <row r="22" spans="1:189" x14ac:dyDescent="0.25">
      <c r="A22">
        <v>4</v>
      </c>
      <c r="B22">
        <v>1626626455.7</v>
      </c>
      <c r="C22">
        <v>145.40000009536701</v>
      </c>
      <c r="D22" t="s">
        <v>322</v>
      </c>
      <c r="E22" t="s">
        <v>323</v>
      </c>
      <c r="F22">
        <f t="shared" si="0"/>
        <v>5914</v>
      </c>
      <c r="G22">
        <f t="shared" si="1"/>
        <v>35.079579063109655</v>
      </c>
      <c r="H22">
        <f t="shared" si="2"/>
        <v>0</v>
      </c>
      <c r="I22" t="s">
        <v>301</v>
      </c>
      <c r="J22" t="s">
        <v>302</v>
      </c>
      <c r="K22" t="s">
        <v>303</v>
      </c>
      <c r="L22" t="s">
        <v>304</v>
      </c>
      <c r="M22" t="s">
        <v>19</v>
      </c>
      <c r="O22" t="s">
        <v>305</v>
      </c>
      <c r="U22">
        <v>1626626447.74839</v>
      </c>
      <c r="V22">
        <f t="shared" si="3"/>
        <v>1.630180214541738E-2</v>
      </c>
      <c r="W22">
        <f t="shared" si="4"/>
        <v>28.989485734013929</v>
      </c>
      <c r="X22">
        <f t="shared" si="5"/>
        <v>369.86916129032301</v>
      </c>
      <c r="Y22">
        <f t="shared" si="6"/>
        <v>284.21403015479518</v>
      </c>
      <c r="Z22">
        <f t="shared" si="7"/>
        <v>25.930971396885006</v>
      </c>
      <c r="AA22">
        <f t="shared" si="8"/>
        <v>33.745929561554391</v>
      </c>
      <c r="AB22">
        <f t="shared" si="9"/>
        <v>0.74728287532760573</v>
      </c>
      <c r="AC22">
        <f t="shared" si="10"/>
        <v>2.1208559470770791</v>
      </c>
      <c r="AD22">
        <f t="shared" si="11"/>
        <v>0.62633747086777047</v>
      </c>
      <c r="AE22">
        <f t="shared" si="12"/>
        <v>0.40068648154306741</v>
      </c>
      <c r="AF22">
        <f t="shared" si="13"/>
        <v>136.17319470165154</v>
      </c>
      <c r="AG22">
        <f t="shared" si="14"/>
        <v>34.879610021466874</v>
      </c>
      <c r="AH22">
        <f t="shared" si="15"/>
        <v>36.312322580645201</v>
      </c>
      <c r="AI22">
        <f t="shared" si="16"/>
        <v>6.0720445165529089</v>
      </c>
      <c r="AJ22">
        <f t="shared" si="17"/>
        <v>53.150320601298247</v>
      </c>
      <c r="AK22">
        <f t="shared" si="18"/>
        <v>3.8262014032949896</v>
      </c>
      <c r="AL22">
        <f t="shared" si="19"/>
        <v>7.1988303363150941</v>
      </c>
      <c r="AM22">
        <f t="shared" si="20"/>
        <v>2.2458431132579193</v>
      </c>
      <c r="AN22">
        <f t="shared" si="21"/>
        <v>-718.90947461290648</v>
      </c>
      <c r="AO22">
        <f t="shared" si="22"/>
        <v>358.83671706105019</v>
      </c>
      <c r="AP22">
        <f t="shared" si="23"/>
        <v>40.6342814885423</v>
      </c>
      <c r="AQ22">
        <f t="shared" si="24"/>
        <v>-183.26528136166246</v>
      </c>
      <c r="AR22">
        <v>-3.7792823207287503E-2</v>
      </c>
      <c r="AS22">
        <v>4.2425754883333298E-2</v>
      </c>
      <c r="AT22">
        <v>3.2268430532394299</v>
      </c>
      <c r="AU22">
        <v>0</v>
      </c>
      <c r="AV22">
        <v>0</v>
      </c>
      <c r="AW22">
        <f t="shared" si="25"/>
        <v>1</v>
      </c>
      <c r="AX22">
        <f t="shared" si="26"/>
        <v>0</v>
      </c>
      <c r="AY22">
        <f t="shared" si="27"/>
        <v>46272.126254689094</v>
      </c>
      <c r="AZ22">
        <v>0</v>
      </c>
      <c r="BA22">
        <v>0</v>
      </c>
      <c r="BB22">
        <v>0</v>
      </c>
      <c r="BC22">
        <f t="shared" si="28"/>
        <v>0</v>
      </c>
      <c r="BD22" t="e">
        <f t="shared" si="29"/>
        <v>#DIV/0!</v>
      </c>
      <c r="BE22">
        <v>-1</v>
      </c>
      <c r="BF22" t="s">
        <v>324</v>
      </c>
      <c r="BG22">
        <v>1001.14464</v>
      </c>
      <c r="BH22">
        <v>1986.28</v>
      </c>
      <c r="BI22">
        <f t="shared" si="30"/>
        <v>0.49597003443623255</v>
      </c>
      <c r="BJ22">
        <v>0.5</v>
      </c>
      <c r="BK22">
        <f t="shared" si="31"/>
        <v>841.07052402735565</v>
      </c>
      <c r="BL22">
        <f t="shared" si="32"/>
        <v>28.989485734013929</v>
      </c>
      <c r="BM22">
        <f t="shared" si="33"/>
        <v>208.57288838257386</v>
      </c>
      <c r="BN22">
        <f t="shared" si="34"/>
        <v>1</v>
      </c>
      <c r="BO22">
        <f t="shared" si="35"/>
        <v>3.5656327117984374E-2</v>
      </c>
      <c r="BP22">
        <f t="shared" si="36"/>
        <v>-1</v>
      </c>
      <c r="BQ22" t="s">
        <v>307</v>
      </c>
      <c r="BR22">
        <v>0</v>
      </c>
      <c r="BS22">
        <f t="shared" si="37"/>
        <v>1986.28</v>
      </c>
      <c r="BT22">
        <f t="shared" si="38"/>
        <v>0.49597003443623255</v>
      </c>
      <c r="BU22" t="e">
        <f t="shared" si="39"/>
        <v>#DIV/0!</v>
      </c>
      <c r="BV22">
        <f t="shared" si="40"/>
        <v>0.49597003443623255</v>
      </c>
      <c r="BW22" t="e">
        <f t="shared" si="41"/>
        <v>#DIV/0!</v>
      </c>
      <c r="BX22" t="s">
        <v>307</v>
      </c>
      <c r="BY22" t="s">
        <v>307</v>
      </c>
      <c r="BZ22" t="s">
        <v>307</v>
      </c>
      <c r="CA22" t="s">
        <v>307</v>
      </c>
      <c r="CB22" t="s">
        <v>307</v>
      </c>
      <c r="CC22" t="s">
        <v>307</v>
      </c>
      <c r="CD22" t="s">
        <v>307</v>
      </c>
      <c r="CE22" t="s">
        <v>307</v>
      </c>
      <c r="CF22">
        <f t="shared" si="42"/>
        <v>999.85309677419298</v>
      </c>
      <c r="CG22">
        <f t="shared" si="43"/>
        <v>841.07052402735565</v>
      </c>
      <c r="CH22">
        <f t="shared" si="44"/>
        <v>0.84119409815390433</v>
      </c>
      <c r="CI22">
        <f t="shared" si="45"/>
        <v>0.16190460943703519</v>
      </c>
      <c r="CJ22">
        <v>6</v>
      </c>
      <c r="CK22">
        <v>0.5</v>
      </c>
      <c r="CL22" t="s">
        <v>308</v>
      </c>
      <c r="CM22">
        <v>1626626447.74839</v>
      </c>
      <c r="CN22">
        <v>369.86916129032301</v>
      </c>
      <c r="CO22">
        <v>399.88503225806397</v>
      </c>
      <c r="CP22">
        <v>41.9367290322581</v>
      </c>
      <c r="CQ22">
        <v>28.549929032258099</v>
      </c>
      <c r="CR22">
        <v>700.01006451612898</v>
      </c>
      <c r="CS22">
        <v>91.170490322580605</v>
      </c>
      <c r="CT22">
        <v>6.6987935483870997E-2</v>
      </c>
      <c r="CU22">
        <v>39.450664516129002</v>
      </c>
      <c r="CV22">
        <v>36.312322580645201</v>
      </c>
      <c r="CW22">
        <v>999.9</v>
      </c>
      <c r="CX22">
        <v>9996.5712903225794</v>
      </c>
      <c r="CY22">
        <v>0</v>
      </c>
      <c r="CZ22">
        <v>0.24042145161290299</v>
      </c>
      <c r="DA22">
        <v>999.85309677419298</v>
      </c>
      <c r="DB22">
        <v>0.959996903225806</v>
      </c>
      <c r="DC22">
        <v>4.0003009677419397E-2</v>
      </c>
      <c r="DD22">
        <v>0</v>
      </c>
      <c r="DE22">
        <v>1003.49774193548</v>
      </c>
      <c r="DF22">
        <v>4.9997400000000001</v>
      </c>
      <c r="DG22">
        <v>16396.625806451601</v>
      </c>
      <c r="DH22">
        <v>9010.2825806451601</v>
      </c>
      <c r="DI22">
        <v>48.999935483870999</v>
      </c>
      <c r="DJ22">
        <v>51.705290322580602</v>
      </c>
      <c r="DK22">
        <v>50.191064516129003</v>
      </c>
      <c r="DL22">
        <v>51.737806451612897</v>
      </c>
      <c r="DM22">
        <v>51.955290322580602</v>
      </c>
      <c r="DN22">
        <v>955.05580645161297</v>
      </c>
      <c r="DO22">
        <v>39.797419354838702</v>
      </c>
      <c r="DP22">
        <v>0</v>
      </c>
      <c r="DQ22">
        <v>30.5</v>
      </c>
      <c r="DR22">
        <v>1001.14464</v>
      </c>
      <c r="DS22">
        <v>-236.461076519296</v>
      </c>
      <c r="DT22">
        <v>-1706.6076844371501</v>
      </c>
      <c r="DU22">
        <v>16389.252</v>
      </c>
      <c r="DV22">
        <v>15</v>
      </c>
      <c r="DW22">
        <v>1626626382.2</v>
      </c>
      <c r="DX22" t="s">
        <v>318</v>
      </c>
      <c r="DY22">
        <v>13</v>
      </c>
      <c r="DZ22">
        <v>-0.42599999999999999</v>
      </c>
      <c r="EA22">
        <v>-7.2999999999999995E-2</v>
      </c>
      <c r="EB22">
        <v>401</v>
      </c>
      <c r="EC22">
        <v>29</v>
      </c>
      <c r="ED22">
        <v>7.0000000000000007E-2</v>
      </c>
      <c r="EE22">
        <v>0.01</v>
      </c>
      <c r="EF22">
        <v>-23.906261158730199</v>
      </c>
      <c r="EG22">
        <v>-26.699542968186599</v>
      </c>
      <c r="EH22">
        <v>11.3855207924464</v>
      </c>
      <c r="EI22">
        <v>0</v>
      </c>
      <c r="EJ22">
        <v>978.928</v>
      </c>
      <c r="EK22">
        <v>0</v>
      </c>
      <c r="EL22">
        <v>0</v>
      </c>
      <c r="EM22">
        <v>0</v>
      </c>
      <c r="EN22">
        <v>11.886835873015899</v>
      </c>
      <c r="EO22">
        <v>5.1674923932272101</v>
      </c>
      <c r="EP22">
        <v>3.2056760911301199</v>
      </c>
      <c r="EQ22">
        <v>0</v>
      </c>
      <c r="ER22">
        <v>0</v>
      </c>
      <c r="ES22">
        <v>3</v>
      </c>
      <c r="ET22" t="s">
        <v>310</v>
      </c>
      <c r="EU22">
        <v>1.88411</v>
      </c>
      <c r="EV22">
        <v>1.88106</v>
      </c>
      <c r="EW22">
        <v>1.8830899999999999</v>
      </c>
      <c r="EX22">
        <v>1.8812599999999999</v>
      </c>
      <c r="EY22">
        <v>1.8825499999999999</v>
      </c>
      <c r="EZ22">
        <v>1.88188</v>
      </c>
      <c r="FA22">
        <v>1.88385</v>
      </c>
      <c r="FB22">
        <v>1.8809499999999999</v>
      </c>
      <c r="FC22" t="s">
        <v>311</v>
      </c>
      <c r="FD22" t="s">
        <v>19</v>
      </c>
      <c r="FE22" t="s">
        <v>19</v>
      </c>
      <c r="FF22" t="s">
        <v>19</v>
      </c>
      <c r="FG22" t="s">
        <v>312</v>
      </c>
      <c r="FH22" t="s">
        <v>313</v>
      </c>
      <c r="FI22" t="s">
        <v>314</v>
      </c>
      <c r="FJ22" t="s">
        <v>314</v>
      </c>
      <c r="FK22" t="s">
        <v>314</v>
      </c>
      <c r="FL22" t="s">
        <v>314</v>
      </c>
      <c r="FM22">
        <v>0</v>
      </c>
      <c r="FN22">
        <v>100</v>
      </c>
      <c r="FO22">
        <v>100</v>
      </c>
      <c r="FP22">
        <v>-0.42599999999999999</v>
      </c>
      <c r="FQ22">
        <v>-7.2999999999999995E-2</v>
      </c>
      <c r="FR22">
        <v>2</v>
      </c>
      <c r="FS22">
        <v>751.98</v>
      </c>
      <c r="FT22">
        <v>471.32499999999999</v>
      </c>
      <c r="FU22">
        <v>39.2913</v>
      </c>
      <c r="FV22">
        <v>37.523099999999999</v>
      </c>
      <c r="FW22">
        <v>29.999700000000001</v>
      </c>
      <c r="FX22">
        <v>37.125799999999998</v>
      </c>
      <c r="FY22">
        <v>37.044800000000002</v>
      </c>
      <c r="FZ22">
        <v>25.4011</v>
      </c>
      <c r="GA22">
        <v>43.654600000000002</v>
      </c>
      <c r="GB22">
        <v>31.658999999999999</v>
      </c>
      <c r="GC22">
        <v>-999.9</v>
      </c>
      <c r="GD22">
        <v>400</v>
      </c>
      <c r="GE22">
        <v>29.3323</v>
      </c>
      <c r="GF22">
        <v>99.625699999999995</v>
      </c>
      <c r="GG22">
        <v>99.081699999999998</v>
      </c>
    </row>
    <row r="23" spans="1:189" x14ac:dyDescent="0.25">
      <c r="A23">
        <v>5</v>
      </c>
      <c r="B23">
        <v>1626626581.2</v>
      </c>
      <c r="C23">
        <v>270.90000009536698</v>
      </c>
      <c r="D23" t="s">
        <v>325</v>
      </c>
      <c r="E23" t="s">
        <v>326</v>
      </c>
      <c r="F23">
        <f t="shared" si="0"/>
        <v>5914</v>
      </c>
      <c r="G23">
        <f t="shared" si="1"/>
        <v>35.080126992742201</v>
      </c>
      <c r="H23">
        <f t="shared" si="2"/>
        <v>0</v>
      </c>
      <c r="I23" t="s">
        <v>301</v>
      </c>
      <c r="J23" t="s">
        <v>302</v>
      </c>
      <c r="K23" t="s">
        <v>303</v>
      </c>
      <c r="L23" t="s">
        <v>304</v>
      </c>
      <c r="M23" t="s">
        <v>19</v>
      </c>
      <c r="O23" t="s">
        <v>305</v>
      </c>
      <c r="U23">
        <v>1626626573.25806</v>
      </c>
      <c r="V23">
        <f t="shared" si="3"/>
        <v>2.2114850188328133E-2</v>
      </c>
      <c r="W23">
        <f t="shared" si="4"/>
        <v>30.031067709169978</v>
      </c>
      <c r="X23">
        <f t="shared" si="5"/>
        <v>365.83835483871002</v>
      </c>
      <c r="Y23">
        <f t="shared" si="6"/>
        <v>308.83286224767301</v>
      </c>
      <c r="Z23">
        <f t="shared" si="7"/>
        <v>28.178913917810828</v>
      </c>
      <c r="AA23">
        <f t="shared" si="8"/>
        <v>33.38028030373966</v>
      </c>
      <c r="AB23">
        <f t="shared" si="9"/>
        <v>1.3688619300642577</v>
      </c>
      <c r="AC23">
        <f t="shared" si="10"/>
        <v>2.1217385209544455</v>
      </c>
      <c r="AD23">
        <f t="shared" si="11"/>
        <v>1.0136448898059467</v>
      </c>
      <c r="AE23">
        <f t="shared" si="12"/>
        <v>0.65767687377524608</v>
      </c>
      <c r="AF23">
        <f t="shared" si="13"/>
        <v>136.18747833970895</v>
      </c>
      <c r="AG23">
        <f t="shared" si="14"/>
        <v>32.883145375047263</v>
      </c>
      <c r="AH23">
        <f t="shared" si="15"/>
        <v>36.1036838709677</v>
      </c>
      <c r="AI23">
        <f t="shared" si="16"/>
        <v>6.0028967167494871</v>
      </c>
      <c r="AJ23">
        <f t="shared" si="17"/>
        <v>57.232653093567997</v>
      </c>
      <c r="AK23">
        <f t="shared" si="18"/>
        <v>4.1226840678286596</v>
      </c>
      <c r="AL23">
        <f t="shared" si="19"/>
        <v>7.203377521375085</v>
      </c>
      <c r="AM23">
        <f t="shared" si="20"/>
        <v>1.8802126489208275</v>
      </c>
      <c r="AN23">
        <f t="shared" si="21"/>
        <v>-975.26489330527068</v>
      </c>
      <c r="AO23">
        <f t="shared" si="22"/>
        <v>384.1984511234669</v>
      </c>
      <c r="AP23">
        <f t="shared" si="23"/>
        <v>43.446986430818306</v>
      </c>
      <c r="AQ23">
        <f t="shared" si="24"/>
        <v>-411.43197741127659</v>
      </c>
      <c r="AR23">
        <v>-3.78154422676171E-2</v>
      </c>
      <c r="AS23">
        <v>4.2451146760091901E-2</v>
      </c>
      <c r="AT23">
        <v>3.2283875620281099</v>
      </c>
      <c r="AU23">
        <v>0</v>
      </c>
      <c r="AV23">
        <v>0</v>
      </c>
      <c r="AW23">
        <f t="shared" si="25"/>
        <v>1</v>
      </c>
      <c r="AX23">
        <f t="shared" si="26"/>
        <v>0</v>
      </c>
      <c r="AY23">
        <f t="shared" si="27"/>
        <v>46297.044570755286</v>
      </c>
      <c r="AZ23">
        <v>0</v>
      </c>
      <c r="BA23">
        <v>0</v>
      </c>
      <c r="BB23">
        <v>0</v>
      </c>
      <c r="BC23">
        <f t="shared" si="28"/>
        <v>0</v>
      </c>
      <c r="BD23" t="e">
        <f t="shared" si="29"/>
        <v>#DIV/0!</v>
      </c>
      <c r="BE23">
        <v>-1</v>
      </c>
      <c r="BF23" t="s">
        <v>327</v>
      </c>
      <c r="BG23">
        <v>956.76819999999998</v>
      </c>
      <c r="BH23">
        <v>1875.43</v>
      </c>
      <c r="BI23">
        <f t="shared" si="30"/>
        <v>0.48984062321707555</v>
      </c>
      <c r="BJ23">
        <v>0.5</v>
      </c>
      <c r="BK23">
        <f t="shared" si="31"/>
        <v>841.1625906234899</v>
      </c>
      <c r="BL23">
        <f t="shared" si="32"/>
        <v>30.031067709169978</v>
      </c>
      <c r="BM23">
        <f t="shared" si="33"/>
        <v>206.01780380895005</v>
      </c>
      <c r="BN23">
        <f t="shared" si="34"/>
        <v>1</v>
      </c>
      <c r="BO23">
        <f t="shared" si="35"/>
        <v>3.6890689214042441E-2</v>
      </c>
      <c r="BP23">
        <f t="shared" si="36"/>
        <v>-1</v>
      </c>
      <c r="BQ23" t="s">
        <v>307</v>
      </c>
      <c r="BR23">
        <v>0</v>
      </c>
      <c r="BS23">
        <f t="shared" si="37"/>
        <v>1875.43</v>
      </c>
      <c r="BT23">
        <f t="shared" si="38"/>
        <v>0.48984062321707555</v>
      </c>
      <c r="BU23" t="e">
        <f t="shared" si="39"/>
        <v>#DIV/0!</v>
      </c>
      <c r="BV23">
        <f t="shared" si="40"/>
        <v>0.48984062321707555</v>
      </c>
      <c r="BW23" t="e">
        <f t="shared" si="41"/>
        <v>#DIV/0!</v>
      </c>
      <c r="BX23" t="s">
        <v>307</v>
      </c>
      <c r="BY23" t="s">
        <v>307</v>
      </c>
      <c r="BZ23" t="s">
        <v>307</v>
      </c>
      <c r="CA23" t="s">
        <v>307</v>
      </c>
      <c r="CB23" t="s">
        <v>307</v>
      </c>
      <c r="CC23" t="s">
        <v>307</v>
      </c>
      <c r="CD23" t="s">
        <v>307</v>
      </c>
      <c r="CE23" t="s">
        <v>307</v>
      </c>
      <c r="CF23">
        <f t="shared" si="42"/>
        <v>999.96299999999997</v>
      </c>
      <c r="CG23">
        <f t="shared" si="43"/>
        <v>841.1625906234899</v>
      </c>
      <c r="CH23">
        <f t="shared" si="44"/>
        <v>0.84119371479093719</v>
      </c>
      <c r="CI23">
        <f t="shared" si="45"/>
        <v>0.16190386954650887</v>
      </c>
      <c r="CJ23">
        <v>6</v>
      </c>
      <c r="CK23">
        <v>0.5</v>
      </c>
      <c r="CL23" t="s">
        <v>308</v>
      </c>
      <c r="CM23">
        <v>1626626573.25806</v>
      </c>
      <c r="CN23">
        <v>365.83835483871002</v>
      </c>
      <c r="CO23">
        <v>398.51377419354799</v>
      </c>
      <c r="CP23">
        <v>45.183441935483899</v>
      </c>
      <c r="CQ23">
        <v>27.084432258064499</v>
      </c>
      <c r="CR23">
        <v>700.003774193548</v>
      </c>
      <c r="CS23">
        <v>91.175348387096705</v>
      </c>
      <c r="CT23">
        <v>6.7901158064516104E-2</v>
      </c>
      <c r="CU23">
        <v>39.4624387096774</v>
      </c>
      <c r="CV23">
        <v>36.1036838709677</v>
      </c>
      <c r="CW23">
        <v>999.9</v>
      </c>
      <c r="CX23">
        <v>10002.0212903226</v>
      </c>
      <c r="CY23">
        <v>0</v>
      </c>
      <c r="CZ23">
        <v>0.229332483870968</v>
      </c>
      <c r="DA23">
        <v>999.96299999999997</v>
      </c>
      <c r="DB23">
        <v>0.96001164516129001</v>
      </c>
      <c r="DC23">
        <v>3.9988096774193502E-2</v>
      </c>
      <c r="DD23">
        <v>0</v>
      </c>
      <c r="DE23">
        <v>958.83577419354799</v>
      </c>
      <c r="DF23">
        <v>4.9997400000000001</v>
      </c>
      <c r="DG23">
        <v>15899.5451612903</v>
      </c>
      <c r="DH23">
        <v>9011.3283870967807</v>
      </c>
      <c r="DI23">
        <v>48.8546774193548</v>
      </c>
      <c r="DJ23">
        <v>51.509903225806397</v>
      </c>
      <c r="DK23">
        <v>50.118903225806399</v>
      </c>
      <c r="DL23">
        <v>51.508000000000003</v>
      </c>
      <c r="DM23">
        <v>51.811999999999998</v>
      </c>
      <c r="DN23">
        <v>955.17451612903199</v>
      </c>
      <c r="DO23">
        <v>39.789032258064502</v>
      </c>
      <c r="DP23">
        <v>0</v>
      </c>
      <c r="DQ23">
        <v>124.69999980926499</v>
      </c>
      <c r="DR23">
        <v>956.76819999999998</v>
      </c>
      <c r="DS23">
        <v>-193.071692603374</v>
      </c>
      <c r="DT23">
        <v>-5092.1923178055904</v>
      </c>
      <c r="DU23">
        <v>15822.056</v>
      </c>
      <c r="DV23">
        <v>15</v>
      </c>
      <c r="DW23">
        <v>1626626382.2</v>
      </c>
      <c r="DX23" t="s">
        <v>318</v>
      </c>
      <c r="DY23">
        <v>13</v>
      </c>
      <c r="DZ23">
        <v>-0.42599999999999999</v>
      </c>
      <c r="EA23">
        <v>-7.2999999999999995E-2</v>
      </c>
      <c r="EB23">
        <v>401</v>
      </c>
      <c r="EC23">
        <v>29</v>
      </c>
      <c r="ED23">
        <v>7.0000000000000007E-2</v>
      </c>
      <c r="EE23">
        <v>0.01</v>
      </c>
      <c r="EF23">
        <v>-30.213987301587299</v>
      </c>
      <c r="EG23">
        <v>-11.6673408108886</v>
      </c>
      <c r="EH23">
        <v>4.1042967021408003</v>
      </c>
      <c r="EI23">
        <v>0</v>
      </c>
      <c r="EJ23">
        <v>938.51499999999999</v>
      </c>
      <c r="EK23">
        <v>0</v>
      </c>
      <c r="EL23">
        <v>0</v>
      </c>
      <c r="EM23">
        <v>0</v>
      </c>
      <c r="EN23">
        <v>18.098650793650801</v>
      </c>
      <c r="EO23">
        <v>0.50933192177928899</v>
      </c>
      <c r="EP23">
        <v>0.31263498157710901</v>
      </c>
      <c r="EQ23">
        <v>0</v>
      </c>
      <c r="ER23">
        <v>0</v>
      </c>
      <c r="ES23">
        <v>3</v>
      </c>
      <c r="ET23" t="s">
        <v>310</v>
      </c>
      <c r="EU23">
        <v>1.8840600000000001</v>
      </c>
      <c r="EV23">
        <v>1.8810500000000001</v>
      </c>
      <c r="EW23">
        <v>1.8830899999999999</v>
      </c>
      <c r="EX23">
        <v>1.88127</v>
      </c>
      <c r="EY23">
        <v>1.8825099999999999</v>
      </c>
      <c r="EZ23">
        <v>1.8818699999999999</v>
      </c>
      <c r="FA23">
        <v>1.88385</v>
      </c>
      <c r="FB23">
        <v>1.8809499999999999</v>
      </c>
      <c r="FC23" t="s">
        <v>311</v>
      </c>
      <c r="FD23" t="s">
        <v>19</v>
      </c>
      <c r="FE23" t="s">
        <v>19</v>
      </c>
      <c r="FF23" t="s">
        <v>19</v>
      </c>
      <c r="FG23" t="s">
        <v>312</v>
      </c>
      <c r="FH23" t="s">
        <v>313</v>
      </c>
      <c r="FI23" t="s">
        <v>314</v>
      </c>
      <c r="FJ23" t="s">
        <v>314</v>
      </c>
      <c r="FK23" t="s">
        <v>314</v>
      </c>
      <c r="FL23" t="s">
        <v>314</v>
      </c>
      <c r="FM23">
        <v>0</v>
      </c>
      <c r="FN23">
        <v>100</v>
      </c>
      <c r="FO23">
        <v>100</v>
      </c>
      <c r="FP23">
        <v>-0.42599999999999999</v>
      </c>
      <c r="FQ23">
        <v>-7.2999999999999995E-2</v>
      </c>
      <c r="FR23">
        <v>2</v>
      </c>
      <c r="FS23">
        <v>763.78499999999997</v>
      </c>
      <c r="FT23">
        <v>467.62099999999998</v>
      </c>
      <c r="FU23">
        <v>39.260800000000003</v>
      </c>
      <c r="FV23">
        <v>37.366700000000002</v>
      </c>
      <c r="FW23">
        <v>29.999600000000001</v>
      </c>
      <c r="FX23">
        <v>37.0032</v>
      </c>
      <c r="FY23">
        <v>36.935899999999997</v>
      </c>
      <c r="FZ23">
        <v>25.400200000000002</v>
      </c>
      <c r="GA23">
        <v>49.1828</v>
      </c>
      <c r="GB23">
        <v>28.3567</v>
      </c>
      <c r="GC23">
        <v>-999.9</v>
      </c>
      <c r="GD23">
        <v>400</v>
      </c>
      <c r="GE23">
        <v>26.077999999999999</v>
      </c>
      <c r="GF23">
        <v>99.653300000000002</v>
      </c>
      <c r="GG23">
        <v>99.117400000000004</v>
      </c>
    </row>
    <row r="24" spans="1:189" x14ac:dyDescent="0.25">
      <c r="A24">
        <v>6</v>
      </c>
      <c r="B24">
        <v>1626626647.7</v>
      </c>
      <c r="C24">
        <v>337.40000009536698</v>
      </c>
      <c r="D24" t="s">
        <v>328</v>
      </c>
      <c r="E24" t="s">
        <v>329</v>
      </c>
      <c r="F24">
        <f t="shared" si="0"/>
        <v>5914</v>
      </c>
      <c r="G24">
        <f t="shared" si="1"/>
        <v>35.118311328504234</v>
      </c>
      <c r="H24">
        <f t="shared" si="2"/>
        <v>0</v>
      </c>
      <c r="I24" t="s">
        <v>301</v>
      </c>
      <c r="J24" t="s">
        <v>302</v>
      </c>
      <c r="K24" t="s">
        <v>303</v>
      </c>
      <c r="L24" t="s">
        <v>304</v>
      </c>
      <c r="M24" t="s">
        <v>19</v>
      </c>
      <c r="O24" t="s">
        <v>305</v>
      </c>
      <c r="U24">
        <v>1626626639.75806</v>
      </c>
      <c r="V24">
        <f t="shared" si="3"/>
        <v>1.5329462380443921E-2</v>
      </c>
      <c r="W24">
        <f t="shared" si="4"/>
        <v>20.713473253038735</v>
      </c>
      <c r="X24">
        <f t="shared" si="5"/>
        <v>376.47909677419301</v>
      </c>
      <c r="Y24">
        <f t="shared" si="6"/>
        <v>313.91182615624103</v>
      </c>
      <c r="Z24">
        <f t="shared" si="7"/>
        <v>28.641121239712536</v>
      </c>
      <c r="AA24">
        <f t="shared" si="8"/>
        <v>34.349720387916491</v>
      </c>
      <c r="AB24">
        <f t="shared" si="9"/>
        <v>0.77985254067634757</v>
      </c>
      <c r="AC24">
        <f t="shared" si="10"/>
        <v>2.121921103079961</v>
      </c>
      <c r="AD24">
        <f t="shared" si="11"/>
        <v>0.64916735610801302</v>
      </c>
      <c r="AE24">
        <f t="shared" si="12"/>
        <v>0.41563478535386661</v>
      </c>
      <c r="AF24">
        <f t="shared" si="13"/>
        <v>136.19124420246447</v>
      </c>
      <c r="AG24">
        <f t="shared" si="14"/>
        <v>34.879546852724225</v>
      </c>
      <c r="AH24">
        <f t="shared" si="15"/>
        <v>35.270535483871001</v>
      </c>
      <c r="AI24">
        <f t="shared" si="16"/>
        <v>5.7335445356988606</v>
      </c>
      <c r="AJ24">
        <f t="shared" si="17"/>
        <v>52.19848795191907</v>
      </c>
      <c r="AK24">
        <f t="shared" si="18"/>
        <v>3.6902816113008421</v>
      </c>
      <c r="AL24">
        <f t="shared" si="19"/>
        <v>7.0697097868045997</v>
      </c>
      <c r="AM24">
        <f t="shared" si="20"/>
        <v>2.0432629243980185</v>
      </c>
      <c r="AN24">
        <f t="shared" si="21"/>
        <v>-676.02929097757692</v>
      </c>
      <c r="AO24">
        <f t="shared" si="22"/>
        <v>439.63582988455181</v>
      </c>
      <c r="AP24">
        <f t="shared" si="23"/>
        <v>49.42922460743371</v>
      </c>
      <c r="AQ24">
        <f t="shared" si="24"/>
        <v>-50.772992283126939</v>
      </c>
      <c r="AR24">
        <v>-3.7820122484680897E-2</v>
      </c>
      <c r="AS24">
        <v>4.2456400713755497E-2</v>
      </c>
      <c r="AT24">
        <v>3.2287071082459402</v>
      </c>
      <c r="AU24">
        <v>0</v>
      </c>
      <c r="AV24">
        <v>0</v>
      </c>
      <c r="AW24">
        <f t="shared" si="25"/>
        <v>1</v>
      </c>
      <c r="AX24">
        <f t="shared" si="26"/>
        <v>0</v>
      </c>
      <c r="AY24">
        <f t="shared" si="27"/>
        <v>46354.23547220826</v>
      </c>
      <c r="AZ24">
        <v>0</v>
      </c>
      <c r="BA24">
        <v>0</v>
      </c>
      <c r="BB24">
        <v>0</v>
      </c>
      <c r="BC24">
        <f t="shared" si="28"/>
        <v>0</v>
      </c>
      <c r="BD24" t="e">
        <f t="shared" si="29"/>
        <v>#DIV/0!</v>
      </c>
      <c r="BE24">
        <v>-1</v>
      </c>
      <c r="BF24" t="s">
        <v>330</v>
      </c>
      <c r="BG24">
        <v>886.60915999999997</v>
      </c>
      <c r="BH24">
        <v>1364.51</v>
      </c>
      <c r="BI24">
        <f t="shared" si="30"/>
        <v>0.35023623132113357</v>
      </c>
      <c r="BJ24">
        <v>0.5</v>
      </c>
      <c r="BK24">
        <f t="shared" si="31"/>
        <v>841.1838226889289</v>
      </c>
      <c r="BL24">
        <f t="shared" si="32"/>
        <v>20.713473253038735</v>
      </c>
      <c r="BM24">
        <f t="shared" si="33"/>
        <v>147.30652595343756</v>
      </c>
      <c r="BN24">
        <f t="shared" si="34"/>
        <v>1</v>
      </c>
      <c r="BO24">
        <f t="shared" si="35"/>
        <v>2.5812994338894238E-2</v>
      </c>
      <c r="BP24">
        <f t="shared" si="36"/>
        <v>-1</v>
      </c>
      <c r="BQ24" t="s">
        <v>307</v>
      </c>
      <c r="BR24">
        <v>0</v>
      </c>
      <c r="BS24">
        <f t="shared" si="37"/>
        <v>1364.51</v>
      </c>
      <c r="BT24">
        <f t="shared" si="38"/>
        <v>0.35023623132113363</v>
      </c>
      <c r="BU24" t="e">
        <f t="shared" si="39"/>
        <v>#DIV/0!</v>
      </c>
      <c r="BV24">
        <f t="shared" si="40"/>
        <v>0.35023623132113363</v>
      </c>
      <c r="BW24" t="e">
        <f t="shared" si="41"/>
        <v>#DIV/0!</v>
      </c>
      <c r="BX24" t="s">
        <v>307</v>
      </c>
      <c r="BY24" t="s">
        <v>307</v>
      </c>
      <c r="BZ24" t="s">
        <v>307</v>
      </c>
      <c r="CA24" t="s">
        <v>307</v>
      </c>
      <c r="CB24" t="s">
        <v>307</v>
      </c>
      <c r="CC24" t="s">
        <v>307</v>
      </c>
      <c r="CD24" t="s">
        <v>307</v>
      </c>
      <c r="CE24" t="s">
        <v>307</v>
      </c>
      <c r="CF24">
        <f t="shared" si="42"/>
        <v>999.98800000000006</v>
      </c>
      <c r="CG24">
        <f t="shared" si="43"/>
        <v>841.1838226889289</v>
      </c>
      <c r="CH24">
        <f t="shared" si="44"/>
        <v>0.84119391701593305</v>
      </c>
      <c r="CI24">
        <f t="shared" si="45"/>
        <v>0.16190425984075091</v>
      </c>
      <c r="CJ24">
        <v>6</v>
      </c>
      <c r="CK24">
        <v>0.5</v>
      </c>
      <c r="CL24" t="s">
        <v>308</v>
      </c>
      <c r="CM24">
        <v>1626626639.75806</v>
      </c>
      <c r="CN24">
        <v>376.47909677419301</v>
      </c>
      <c r="CO24">
        <v>399.17725806451602</v>
      </c>
      <c r="CP24">
        <v>40.446148387096798</v>
      </c>
      <c r="CQ24">
        <v>27.839722580645201</v>
      </c>
      <c r="CR24">
        <v>700.09270967741895</v>
      </c>
      <c r="CS24">
        <v>91.172741935483899</v>
      </c>
      <c r="CT24">
        <v>6.6640761290322606E-2</v>
      </c>
      <c r="CU24">
        <v>39.113606451612903</v>
      </c>
      <c r="CV24">
        <v>35.270535483871001</v>
      </c>
      <c r="CW24">
        <v>999.9</v>
      </c>
      <c r="CX24">
        <v>10003.5451612903</v>
      </c>
      <c r="CY24">
        <v>0</v>
      </c>
      <c r="CZ24">
        <v>0.220408225806452</v>
      </c>
      <c r="DA24">
        <v>999.98800000000006</v>
      </c>
      <c r="DB24">
        <v>0.96000351612903201</v>
      </c>
      <c r="DC24">
        <v>3.9996377419354801E-2</v>
      </c>
      <c r="DD24">
        <v>0</v>
      </c>
      <c r="DE24">
        <v>891.24890322580598</v>
      </c>
      <c r="DF24">
        <v>4.9997400000000001</v>
      </c>
      <c r="DG24">
        <v>14636.635483870999</v>
      </c>
      <c r="DH24">
        <v>9011.5261290322596</v>
      </c>
      <c r="DI24">
        <v>48.802</v>
      </c>
      <c r="DJ24">
        <v>51.213451612903199</v>
      </c>
      <c r="DK24">
        <v>50.06</v>
      </c>
      <c r="DL24">
        <v>51.328258064516099</v>
      </c>
      <c r="DM24">
        <v>51.75</v>
      </c>
      <c r="DN24">
        <v>955.19193548387102</v>
      </c>
      <c r="DO24">
        <v>39.796774193548401</v>
      </c>
      <c r="DP24">
        <v>0</v>
      </c>
      <c r="DQ24">
        <v>66.099999904632597</v>
      </c>
      <c r="DR24">
        <v>886.60915999999997</v>
      </c>
      <c r="DS24">
        <v>-280.391691851269</v>
      </c>
      <c r="DT24">
        <v>-5275.5076857595304</v>
      </c>
      <c r="DU24">
        <v>14545.628000000001</v>
      </c>
      <c r="DV24">
        <v>15</v>
      </c>
      <c r="DW24">
        <v>1626626382.2</v>
      </c>
      <c r="DX24" t="s">
        <v>318</v>
      </c>
      <c r="DY24">
        <v>13</v>
      </c>
      <c r="DZ24">
        <v>-0.42599999999999999</v>
      </c>
      <c r="EA24">
        <v>-7.2999999999999995E-2</v>
      </c>
      <c r="EB24">
        <v>401</v>
      </c>
      <c r="EC24">
        <v>29</v>
      </c>
      <c r="ED24">
        <v>7.0000000000000007E-2</v>
      </c>
      <c r="EE24">
        <v>0.01</v>
      </c>
      <c r="EF24">
        <v>-17.480010761904801</v>
      </c>
      <c r="EG24">
        <v>-43.970414670909399</v>
      </c>
      <c r="EH24">
        <v>8.01753671746458</v>
      </c>
      <c r="EI24">
        <v>0</v>
      </c>
      <c r="EJ24">
        <v>858.04399999999998</v>
      </c>
      <c r="EK24">
        <v>0</v>
      </c>
      <c r="EL24">
        <v>0</v>
      </c>
      <c r="EM24">
        <v>0</v>
      </c>
      <c r="EN24">
        <v>11.179639206349201</v>
      </c>
      <c r="EO24">
        <v>12.2551967807005</v>
      </c>
      <c r="EP24">
        <v>2.4096520510905202</v>
      </c>
      <c r="EQ24">
        <v>0</v>
      </c>
      <c r="ER24">
        <v>0</v>
      </c>
      <c r="ES24">
        <v>3</v>
      </c>
      <c r="ET24" t="s">
        <v>310</v>
      </c>
      <c r="EU24">
        <v>1.88411</v>
      </c>
      <c r="EV24">
        <v>1.88107</v>
      </c>
      <c r="EW24">
        <v>1.8830899999999999</v>
      </c>
      <c r="EX24">
        <v>1.8812599999999999</v>
      </c>
      <c r="EY24">
        <v>1.8825000000000001</v>
      </c>
      <c r="EZ24">
        <v>1.8818699999999999</v>
      </c>
      <c r="FA24">
        <v>1.88384</v>
      </c>
      <c r="FB24">
        <v>1.8809499999999999</v>
      </c>
      <c r="FC24" t="s">
        <v>311</v>
      </c>
      <c r="FD24" t="s">
        <v>19</v>
      </c>
      <c r="FE24" t="s">
        <v>19</v>
      </c>
      <c r="FF24" t="s">
        <v>19</v>
      </c>
      <c r="FG24" t="s">
        <v>312</v>
      </c>
      <c r="FH24" t="s">
        <v>313</v>
      </c>
      <c r="FI24" t="s">
        <v>314</v>
      </c>
      <c r="FJ24" t="s">
        <v>314</v>
      </c>
      <c r="FK24" t="s">
        <v>314</v>
      </c>
      <c r="FL24" t="s">
        <v>314</v>
      </c>
      <c r="FM24">
        <v>0</v>
      </c>
      <c r="FN24">
        <v>100</v>
      </c>
      <c r="FO24">
        <v>100</v>
      </c>
      <c r="FP24">
        <v>-0.42599999999999999</v>
      </c>
      <c r="FQ24">
        <v>-7.2999999999999995E-2</v>
      </c>
      <c r="FR24">
        <v>2</v>
      </c>
      <c r="FS24">
        <v>755.95500000000004</v>
      </c>
      <c r="FT24">
        <v>470.32499999999999</v>
      </c>
      <c r="FU24">
        <v>39.0931</v>
      </c>
      <c r="FV24">
        <v>37.271900000000002</v>
      </c>
      <c r="FW24">
        <v>29.9998</v>
      </c>
      <c r="FX24">
        <v>36.942799999999998</v>
      </c>
      <c r="FY24">
        <v>36.876600000000003</v>
      </c>
      <c r="FZ24">
        <v>25.534700000000001</v>
      </c>
      <c r="GA24">
        <v>40.056600000000003</v>
      </c>
      <c r="GB24">
        <v>19.7178</v>
      </c>
      <c r="GC24">
        <v>-999.9</v>
      </c>
      <c r="GD24">
        <v>400</v>
      </c>
      <c r="GE24">
        <v>29.2227</v>
      </c>
      <c r="GF24">
        <v>99.676400000000001</v>
      </c>
      <c r="GG24">
        <v>99.130799999999994</v>
      </c>
    </row>
    <row r="25" spans="1:189" x14ac:dyDescent="0.25">
      <c r="A25">
        <v>7</v>
      </c>
      <c r="B25">
        <v>1626626699.7</v>
      </c>
      <c r="C25">
        <v>389.40000009536698</v>
      </c>
      <c r="D25" t="s">
        <v>331</v>
      </c>
      <c r="E25" t="s">
        <v>332</v>
      </c>
      <c r="F25">
        <f t="shared" si="0"/>
        <v>5914</v>
      </c>
      <c r="G25">
        <f t="shared" si="1"/>
        <v>35.150773594708241</v>
      </c>
      <c r="H25">
        <f t="shared" si="2"/>
        <v>0</v>
      </c>
      <c r="I25" t="s">
        <v>301</v>
      </c>
      <c r="J25" t="s">
        <v>302</v>
      </c>
      <c r="K25" t="s">
        <v>303</v>
      </c>
      <c r="L25" t="s">
        <v>304</v>
      </c>
      <c r="M25" t="s">
        <v>19</v>
      </c>
      <c r="O25" t="s">
        <v>305</v>
      </c>
      <c r="U25">
        <v>1626626691.7548399</v>
      </c>
      <c r="V25">
        <f t="shared" si="3"/>
        <v>1.5158955246471317E-2</v>
      </c>
      <c r="W25">
        <f t="shared" si="4"/>
        <v>25.777753897841873</v>
      </c>
      <c r="X25">
        <f t="shared" si="5"/>
        <v>372.69209677419298</v>
      </c>
      <c r="Y25">
        <f t="shared" si="6"/>
        <v>297.71428677987984</v>
      </c>
      <c r="Z25">
        <f t="shared" si="7"/>
        <v>27.162187821804615</v>
      </c>
      <c r="AA25">
        <f t="shared" si="8"/>
        <v>34.002844948343117</v>
      </c>
      <c r="AB25">
        <f t="shared" si="9"/>
        <v>0.7709601097250417</v>
      </c>
      <c r="AC25">
        <f t="shared" si="10"/>
        <v>2.1218201890515189</v>
      </c>
      <c r="AD25">
        <f t="shared" si="11"/>
        <v>0.64297380594297437</v>
      </c>
      <c r="AE25">
        <f t="shared" si="12"/>
        <v>0.41157622612350075</v>
      </c>
      <c r="AF25">
        <f t="shared" si="13"/>
        <v>136.19267879658926</v>
      </c>
      <c r="AG25">
        <f t="shared" si="14"/>
        <v>34.642502789576596</v>
      </c>
      <c r="AH25">
        <f t="shared" si="15"/>
        <v>35.534858064516101</v>
      </c>
      <c r="AI25">
        <f t="shared" si="16"/>
        <v>5.8178374346592294</v>
      </c>
      <c r="AJ25">
        <f t="shared" si="17"/>
        <v>54.321773204799626</v>
      </c>
      <c r="AK25">
        <f t="shared" si="18"/>
        <v>3.7799747458511552</v>
      </c>
      <c r="AL25">
        <f t="shared" si="19"/>
        <v>6.958489244451199</v>
      </c>
      <c r="AM25">
        <f t="shared" si="20"/>
        <v>2.0378626888080742</v>
      </c>
      <c r="AN25">
        <f t="shared" si="21"/>
        <v>-668.50992636938508</v>
      </c>
      <c r="AO25">
        <f t="shared" si="22"/>
        <v>375.67446215776823</v>
      </c>
      <c r="AP25">
        <f t="shared" si="23"/>
        <v>42.233286906903729</v>
      </c>
      <c r="AQ25">
        <f t="shared" si="24"/>
        <v>-114.40949850812387</v>
      </c>
      <c r="AR25">
        <v>-3.7817535667471799E-2</v>
      </c>
      <c r="AS25">
        <v>4.2453496784820598E-2</v>
      </c>
      <c r="AT25">
        <v>3.2285304923715801</v>
      </c>
      <c r="AU25">
        <v>7</v>
      </c>
      <c r="AV25">
        <v>1</v>
      </c>
      <c r="AW25">
        <f t="shared" si="25"/>
        <v>1</v>
      </c>
      <c r="AX25">
        <f t="shared" si="26"/>
        <v>0</v>
      </c>
      <c r="AY25">
        <f t="shared" si="27"/>
        <v>46394.95404721504</v>
      </c>
      <c r="AZ25">
        <v>0</v>
      </c>
      <c r="BA25">
        <v>0</v>
      </c>
      <c r="BB25">
        <v>0</v>
      </c>
      <c r="BC25">
        <f t="shared" si="28"/>
        <v>0</v>
      </c>
      <c r="BD25" t="e">
        <f t="shared" si="29"/>
        <v>#DIV/0!</v>
      </c>
      <c r="BE25">
        <v>-1</v>
      </c>
      <c r="BF25" t="s">
        <v>333</v>
      </c>
      <c r="BG25">
        <v>1117.0755999999999</v>
      </c>
      <c r="BH25">
        <v>1815.1</v>
      </c>
      <c r="BI25">
        <f t="shared" si="30"/>
        <v>0.38456525811250075</v>
      </c>
      <c r="BJ25">
        <v>0.5</v>
      </c>
      <c r="BK25">
        <f t="shared" si="31"/>
        <v>841.18847543785853</v>
      </c>
      <c r="BL25">
        <f t="shared" si="32"/>
        <v>25.777753897841873</v>
      </c>
      <c r="BM25">
        <f t="shared" si="33"/>
        <v>161.74593158901052</v>
      </c>
      <c r="BN25">
        <f t="shared" si="34"/>
        <v>1</v>
      </c>
      <c r="BO25">
        <f t="shared" si="35"/>
        <v>3.1833239136928759E-2</v>
      </c>
      <c r="BP25">
        <f t="shared" si="36"/>
        <v>-1</v>
      </c>
      <c r="BQ25" t="s">
        <v>307</v>
      </c>
      <c r="BR25">
        <v>0</v>
      </c>
      <c r="BS25">
        <f t="shared" si="37"/>
        <v>1815.1</v>
      </c>
      <c r="BT25">
        <f t="shared" si="38"/>
        <v>0.3845652581125007</v>
      </c>
      <c r="BU25" t="e">
        <f t="shared" si="39"/>
        <v>#DIV/0!</v>
      </c>
      <c r="BV25">
        <f t="shared" si="40"/>
        <v>0.3845652581125007</v>
      </c>
      <c r="BW25" t="e">
        <f t="shared" si="41"/>
        <v>#DIV/0!</v>
      </c>
      <c r="BX25" t="s">
        <v>307</v>
      </c>
      <c r="BY25" t="s">
        <v>307</v>
      </c>
      <c r="BZ25" t="s">
        <v>307</v>
      </c>
      <c r="CA25" t="s">
        <v>307</v>
      </c>
      <c r="CB25" t="s">
        <v>307</v>
      </c>
      <c r="CC25" t="s">
        <v>307</v>
      </c>
      <c r="CD25" t="s">
        <v>307</v>
      </c>
      <c r="CE25" t="s">
        <v>307</v>
      </c>
      <c r="CF25">
        <f t="shared" si="42"/>
        <v>999.993032258065</v>
      </c>
      <c r="CG25">
        <f t="shared" si="43"/>
        <v>841.18847543785853</v>
      </c>
      <c r="CH25">
        <f t="shared" si="44"/>
        <v>0.84119433666291354</v>
      </c>
      <c r="CI25">
        <f t="shared" si="45"/>
        <v>0.16190506975942312</v>
      </c>
      <c r="CJ25">
        <v>6</v>
      </c>
      <c r="CK25">
        <v>0.5</v>
      </c>
      <c r="CL25" t="s">
        <v>308</v>
      </c>
      <c r="CM25">
        <v>1626626691.7548399</v>
      </c>
      <c r="CN25">
        <v>372.69209677419298</v>
      </c>
      <c r="CO25">
        <v>399.63396774193501</v>
      </c>
      <c r="CP25">
        <v>41.430848387096802</v>
      </c>
      <c r="CQ25">
        <v>28.973880645161302</v>
      </c>
      <c r="CR25">
        <v>699.89296774193497</v>
      </c>
      <c r="CS25">
        <v>91.170912903225798</v>
      </c>
      <c r="CT25">
        <v>6.4842409677419402E-2</v>
      </c>
      <c r="CU25">
        <v>38.818967741935502</v>
      </c>
      <c r="CV25">
        <v>35.534858064516101</v>
      </c>
      <c r="CW25">
        <v>999.9</v>
      </c>
      <c r="CX25">
        <v>10003.061612903201</v>
      </c>
      <c r="CY25">
        <v>0</v>
      </c>
      <c r="CZ25">
        <v>0.228272387096774</v>
      </c>
      <c r="DA25">
        <v>999.993032258065</v>
      </c>
      <c r="DB25">
        <v>0.95999106451612903</v>
      </c>
      <c r="DC25">
        <v>4.0008838709677398E-2</v>
      </c>
      <c r="DD25">
        <v>0</v>
      </c>
      <c r="DE25">
        <v>1121.81290322581</v>
      </c>
      <c r="DF25">
        <v>4.9997400000000001</v>
      </c>
      <c r="DG25">
        <v>16297.561290322599</v>
      </c>
      <c r="DH25">
        <v>9011.5277419354898</v>
      </c>
      <c r="DI25">
        <v>48.661000000000001</v>
      </c>
      <c r="DJ25">
        <v>50.890999999999998</v>
      </c>
      <c r="DK25">
        <v>49.906999999999996</v>
      </c>
      <c r="DL25">
        <v>51.040064516129</v>
      </c>
      <c r="DM25">
        <v>51.594516129032201</v>
      </c>
      <c r="DN25">
        <v>955.18290322580594</v>
      </c>
      <c r="DO25">
        <v>39.810967741935499</v>
      </c>
      <c r="DP25">
        <v>0</v>
      </c>
      <c r="DQ25">
        <v>51.099999904632597</v>
      </c>
      <c r="DR25">
        <v>1117.0755999999999</v>
      </c>
      <c r="DS25">
        <v>-493.51230695606301</v>
      </c>
      <c r="DT25">
        <v>-4240.1615318808599</v>
      </c>
      <c r="DU25">
        <v>16244.912</v>
      </c>
      <c r="DV25">
        <v>15</v>
      </c>
      <c r="DW25">
        <v>1626626382.2</v>
      </c>
      <c r="DX25" t="s">
        <v>318</v>
      </c>
      <c r="DY25">
        <v>13</v>
      </c>
      <c r="DZ25">
        <v>-0.42599999999999999</v>
      </c>
      <c r="EA25">
        <v>-7.2999999999999995E-2</v>
      </c>
      <c r="EB25">
        <v>401</v>
      </c>
      <c r="EC25">
        <v>29</v>
      </c>
      <c r="ED25">
        <v>7.0000000000000007E-2</v>
      </c>
      <c r="EE25">
        <v>0.01</v>
      </c>
      <c r="EF25">
        <v>-23.8119952380952</v>
      </c>
      <c r="EG25">
        <v>-24.307634207251301</v>
      </c>
      <c r="EH25">
        <v>4.0719658976426398</v>
      </c>
      <c r="EI25">
        <v>0</v>
      </c>
      <c r="EJ25">
        <v>1061.68</v>
      </c>
      <c r="EK25">
        <v>0</v>
      </c>
      <c r="EL25">
        <v>0</v>
      </c>
      <c r="EM25">
        <v>0</v>
      </c>
      <c r="EN25">
        <v>9.6568552063491992</v>
      </c>
      <c r="EO25">
        <v>22.7144122527327</v>
      </c>
      <c r="EP25">
        <v>3.9369064267419498</v>
      </c>
      <c r="EQ25">
        <v>0</v>
      </c>
      <c r="ER25">
        <v>0</v>
      </c>
      <c r="ES25">
        <v>3</v>
      </c>
      <c r="ET25" t="s">
        <v>310</v>
      </c>
      <c r="EU25">
        <v>1.88409</v>
      </c>
      <c r="EV25">
        <v>1.88107</v>
      </c>
      <c r="EW25">
        <v>1.8830899999999999</v>
      </c>
      <c r="EX25">
        <v>1.8812599999999999</v>
      </c>
      <c r="EY25">
        <v>1.8825000000000001</v>
      </c>
      <c r="EZ25">
        <v>1.8818699999999999</v>
      </c>
      <c r="FA25">
        <v>1.88384</v>
      </c>
      <c r="FB25">
        <v>1.8809499999999999</v>
      </c>
      <c r="FC25" t="s">
        <v>311</v>
      </c>
      <c r="FD25" t="s">
        <v>19</v>
      </c>
      <c r="FE25" t="s">
        <v>19</v>
      </c>
      <c r="FF25" t="s">
        <v>19</v>
      </c>
      <c r="FG25" t="s">
        <v>312</v>
      </c>
      <c r="FH25" t="s">
        <v>313</v>
      </c>
      <c r="FI25" t="s">
        <v>314</v>
      </c>
      <c r="FJ25" t="s">
        <v>314</v>
      </c>
      <c r="FK25" t="s">
        <v>314</v>
      </c>
      <c r="FL25" t="s">
        <v>314</v>
      </c>
      <c r="FM25">
        <v>0</v>
      </c>
      <c r="FN25">
        <v>100</v>
      </c>
      <c r="FO25">
        <v>100</v>
      </c>
      <c r="FP25">
        <v>-0.42599999999999999</v>
      </c>
      <c r="FQ25">
        <v>-7.2999999999999995E-2</v>
      </c>
      <c r="FR25">
        <v>2</v>
      </c>
      <c r="FS25">
        <v>738.43799999999999</v>
      </c>
      <c r="FT25">
        <v>470.57499999999999</v>
      </c>
      <c r="FU25">
        <v>38.863100000000003</v>
      </c>
      <c r="FV25">
        <v>37.190300000000001</v>
      </c>
      <c r="FW25">
        <v>29.999600000000001</v>
      </c>
      <c r="FX25">
        <v>36.8812</v>
      </c>
      <c r="FY25">
        <v>36.814500000000002</v>
      </c>
      <c r="FZ25">
        <v>25.6173</v>
      </c>
      <c r="GA25">
        <v>39.105600000000003</v>
      </c>
      <c r="GB25">
        <v>14.138299999999999</v>
      </c>
      <c r="GC25">
        <v>-999.9</v>
      </c>
      <c r="GD25">
        <v>400</v>
      </c>
      <c r="GE25">
        <v>29.033799999999999</v>
      </c>
      <c r="GF25">
        <v>99.688500000000005</v>
      </c>
      <c r="GG25">
        <v>99.139600000000002</v>
      </c>
    </row>
    <row r="26" spans="1:189" x14ac:dyDescent="0.25">
      <c r="A26">
        <v>8</v>
      </c>
      <c r="B26">
        <v>1626626746.7</v>
      </c>
      <c r="C26">
        <v>436.40000009536698</v>
      </c>
      <c r="D26" t="s">
        <v>334</v>
      </c>
      <c r="E26" t="s">
        <v>335</v>
      </c>
      <c r="F26">
        <f t="shared" si="0"/>
        <v>5914</v>
      </c>
      <c r="G26">
        <f t="shared" si="1"/>
        <v>35.168521765126599</v>
      </c>
      <c r="H26">
        <f t="shared" si="2"/>
        <v>0</v>
      </c>
      <c r="I26" t="s">
        <v>301</v>
      </c>
      <c r="J26" t="s">
        <v>302</v>
      </c>
      <c r="K26" t="s">
        <v>303</v>
      </c>
      <c r="L26" t="s">
        <v>304</v>
      </c>
      <c r="M26" t="s">
        <v>19</v>
      </c>
      <c r="O26" t="s">
        <v>305</v>
      </c>
      <c r="U26">
        <v>1626626738.7612901</v>
      </c>
      <c r="V26">
        <f t="shared" si="3"/>
        <v>1.3249472917569729E-2</v>
      </c>
      <c r="W26">
        <f t="shared" si="4"/>
        <v>24.097861460734364</v>
      </c>
      <c r="X26">
        <f t="shared" si="5"/>
        <v>374.52319354838698</v>
      </c>
      <c r="Y26">
        <f t="shared" si="6"/>
        <v>299.60370853189488</v>
      </c>
      <c r="Z26">
        <f t="shared" si="7"/>
        <v>27.334043638564573</v>
      </c>
      <c r="AA26">
        <f t="shared" si="8"/>
        <v>34.169247658082149</v>
      </c>
      <c r="AB26">
        <f t="shared" si="9"/>
        <v>0.70542586654057782</v>
      </c>
      <c r="AC26">
        <f t="shared" si="10"/>
        <v>2.1213782135407806</v>
      </c>
      <c r="AD26">
        <f t="shared" si="11"/>
        <v>0.59662468457263262</v>
      </c>
      <c r="AE26">
        <f t="shared" si="12"/>
        <v>0.38125962185278683</v>
      </c>
      <c r="AF26">
        <f t="shared" si="13"/>
        <v>136.192368279888</v>
      </c>
      <c r="AG26">
        <f t="shared" si="14"/>
        <v>35.134023481710301</v>
      </c>
      <c r="AH26">
        <f t="shared" si="15"/>
        <v>34.4853387096774</v>
      </c>
      <c r="AI26">
        <f t="shared" si="16"/>
        <v>5.4893714783422833</v>
      </c>
      <c r="AJ26">
        <f t="shared" si="17"/>
        <v>51.681243804418827</v>
      </c>
      <c r="AK26">
        <f t="shared" si="18"/>
        <v>3.5638270979371289</v>
      </c>
      <c r="AL26">
        <f t="shared" si="19"/>
        <v>6.8957843031487096</v>
      </c>
      <c r="AM26">
        <f t="shared" si="20"/>
        <v>1.9255443804051544</v>
      </c>
      <c r="AN26">
        <f t="shared" si="21"/>
        <v>-584.30175566482501</v>
      </c>
      <c r="AO26">
        <f t="shared" si="22"/>
        <v>476.42281066881151</v>
      </c>
      <c r="AP26">
        <f t="shared" si="23"/>
        <v>53.256706942090176</v>
      </c>
      <c r="AQ26">
        <f t="shared" si="24"/>
        <v>81.570130225964704</v>
      </c>
      <c r="AR26">
        <v>-3.7806207244432399E-2</v>
      </c>
      <c r="AS26">
        <v>4.2440779637534502E-2</v>
      </c>
      <c r="AT26">
        <v>3.22775699651514</v>
      </c>
      <c r="AU26">
        <v>6</v>
      </c>
      <c r="AV26">
        <v>1</v>
      </c>
      <c r="AW26">
        <f t="shared" si="25"/>
        <v>1</v>
      </c>
      <c r="AX26">
        <f t="shared" si="26"/>
        <v>0</v>
      </c>
      <c r="AY26">
        <f t="shared" si="27"/>
        <v>46406.551618398458</v>
      </c>
      <c r="AZ26">
        <v>0</v>
      </c>
      <c r="BA26">
        <v>0</v>
      </c>
      <c r="BB26">
        <v>0</v>
      </c>
      <c r="BC26">
        <f t="shared" si="28"/>
        <v>0</v>
      </c>
      <c r="BD26" t="e">
        <f t="shared" si="29"/>
        <v>#DIV/0!</v>
      </c>
      <c r="BE26">
        <v>-1</v>
      </c>
      <c r="BF26" t="s">
        <v>336</v>
      </c>
      <c r="BG26">
        <v>929.6644</v>
      </c>
      <c r="BH26">
        <v>1714.79</v>
      </c>
      <c r="BI26">
        <f t="shared" si="30"/>
        <v>0.45785524758133644</v>
      </c>
      <c r="BJ26">
        <v>0.5</v>
      </c>
      <c r="BK26">
        <f t="shared" si="31"/>
        <v>841.18800542353938</v>
      </c>
      <c r="BL26">
        <f t="shared" si="32"/>
        <v>24.097861460734364</v>
      </c>
      <c r="BM26">
        <f t="shared" si="33"/>
        <v>192.5711712428226</v>
      </c>
      <c r="BN26">
        <f t="shared" si="34"/>
        <v>1</v>
      </c>
      <c r="BO26">
        <f t="shared" si="35"/>
        <v>2.9836209383534366E-2</v>
      </c>
      <c r="BP26">
        <f t="shared" si="36"/>
        <v>-1</v>
      </c>
      <c r="BQ26" t="s">
        <v>307</v>
      </c>
      <c r="BR26">
        <v>0</v>
      </c>
      <c r="BS26">
        <f t="shared" si="37"/>
        <v>1714.79</v>
      </c>
      <c r="BT26">
        <f t="shared" si="38"/>
        <v>0.4578552475813365</v>
      </c>
      <c r="BU26" t="e">
        <f t="shared" si="39"/>
        <v>#DIV/0!</v>
      </c>
      <c r="BV26">
        <f t="shared" si="40"/>
        <v>0.4578552475813365</v>
      </c>
      <c r="BW26" t="e">
        <f t="shared" si="41"/>
        <v>#DIV/0!</v>
      </c>
      <c r="BX26" t="s">
        <v>307</v>
      </c>
      <c r="BY26" t="s">
        <v>307</v>
      </c>
      <c r="BZ26" t="s">
        <v>307</v>
      </c>
      <c r="CA26" t="s">
        <v>307</v>
      </c>
      <c r="CB26" t="s">
        <v>307</v>
      </c>
      <c r="CC26" t="s">
        <v>307</v>
      </c>
      <c r="CD26" t="s">
        <v>307</v>
      </c>
      <c r="CE26" t="s">
        <v>307</v>
      </c>
      <c r="CF26">
        <f t="shared" si="42"/>
        <v>999.99264516129006</v>
      </c>
      <c r="CG26">
        <f t="shared" si="43"/>
        <v>841.18800542353938</v>
      </c>
      <c r="CH26">
        <f t="shared" si="44"/>
        <v>0.84119419227114722</v>
      </c>
      <c r="CI26">
        <f t="shared" si="45"/>
        <v>0.16190479108331429</v>
      </c>
      <c r="CJ26">
        <v>6</v>
      </c>
      <c r="CK26">
        <v>0.5</v>
      </c>
      <c r="CL26" t="s">
        <v>308</v>
      </c>
      <c r="CM26">
        <v>1626626738.7612901</v>
      </c>
      <c r="CN26">
        <v>374.52319354838698</v>
      </c>
      <c r="CO26">
        <v>399.43051612903201</v>
      </c>
      <c r="CP26">
        <v>39.062490322580601</v>
      </c>
      <c r="CQ26">
        <v>28.1500032258065</v>
      </c>
      <c r="CR26">
        <v>700.03741935483902</v>
      </c>
      <c r="CS26">
        <v>91.167848387096797</v>
      </c>
      <c r="CT26">
        <v>6.6147922580645196E-2</v>
      </c>
      <c r="CU26">
        <v>38.6510483870968</v>
      </c>
      <c r="CV26">
        <v>34.4853387096774</v>
      </c>
      <c r="CW26">
        <v>999.9</v>
      </c>
      <c r="CX26">
        <v>10000.401290322599</v>
      </c>
      <c r="CY26">
        <v>0</v>
      </c>
      <c r="CZ26">
        <v>0.231939096774194</v>
      </c>
      <c r="DA26">
        <v>999.99264516129006</v>
      </c>
      <c r="DB26">
        <v>0.95999316129032197</v>
      </c>
      <c r="DC26">
        <v>4.0006796774193498E-2</v>
      </c>
      <c r="DD26">
        <v>0</v>
      </c>
      <c r="DE26">
        <v>932.23929032258104</v>
      </c>
      <c r="DF26">
        <v>4.9997400000000001</v>
      </c>
      <c r="DG26">
        <v>13094.083870967699</v>
      </c>
      <c r="DH26">
        <v>9011.5406451612907</v>
      </c>
      <c r="DI26">
        <v>48.543999999999997</v>
      </c>
      <c r="DJ26">
        <v>50.602645161290297</v>
      </c>
      <c r="DK26">
        <v>49.762</v>
      </c>
      <c r="DL26">
        <v>50.814129032258002</v>
      </c>
      <c r="DM26">
        <v>51.414999999999999</v>
      </c>
      <c r="DN26">
        <v>955.18709677419304</v>
      </c>
      <c r="DO26">
        <v>39.806129032258099</v>
      </c>
      <c r="DP26">
        <v>0</v>
      </c>
      <c r="DQ26">
        <v>46.299999952316298</v>
      </c>
      <c r="DR26">
        <v>929.6644</v>
      </c>
      <c r="DS26">
        <v>-137.254000001973</v>
      </c>
      <c r="DT26">
        <v>-1455.4769241319</v>
      </c>
      <c r="DU26">
        <v>13058.932000000001</v>
      </c>
      <c r="DV26">
        <v>15</v>
      </c>
      <c r="DW26">
        <v>1626626382.2</v>
      </c>
      <c r="DX26" t="s">
        <v>318</v>
      </c>
      <c r="DY26">
        <v>13</v>
      </c>
      <c r="DZ26">
        <v>-0.42599999999999999</v>
      </c>
      <c r="EA26">
        <v>-7.2999999999999995E-2</v>
      </c>
      <c r="EB26">
        <v>401</v>
      </c>
      <c r="EC26">
        <v>29</v>
      </c>
      <c r="ED26">
        <v>7.0000000000000007E-2</v>
      </c>
      <c r="EE26">
        <v>0.01</v>
      </c>
      <c r="EF26">
        <v>14.3851503634921</v>
      </c>
      <c r="EG26">
        <v>-271.15987088256799</v>
      </c>
      <c r="EH26">
        <v>43.373304776966997</v>
      </c>
      <c r="EI26">
        <v>0</v>
      </c>
      <c r="EJ26">
        <v>918.45799999999997</v>
      </c>
      <c r="EK26">
        <v>0</v>
      </c>
      <c r="EL26">
        <v>0</v>
      </c>
      <c r="EM26">
        <v>0</v>
      </c>
      <c r="EN26">
        <v>6.1647303539682499</v>
      </c>
      <c r="EO26">
        <v>30.714289301023399</v>
      </c>
      <c r="EP26">
        <v>4.8997424746310099</v>
      </c>
      <c r="EQ26">
        <v>0</v>
      </c>
      <c r="ER26">
        <v>0</v>
      </c>
      <c r="ES26">
        <v>3</v>
      </c>
      <c r="ET26" t="s">
        <v>310</v>
      </c>
      <c r="EU26">
        <v>1.8840600000000001</v>
      </c>
      <c r="EV26">
        <v>1.88103</v>
      </c>
      <c r="EW26">
        <v>1.8830899999999999</v>
      </c>
      <c r="EX26">
        <v>1.88127</v>
      </c>
      <c r="EY26">
        <v>1.88249</v>
      </c>
      <c r="EZ26">
        <v>1.8818699999999999</v>
      </c>
      <c r="FA26">
        <v>1.88384</v>
      </c>
      <c r="FB26">
        <v>1.8809499999999999</v>
      </c>
      <c r="FC26" t="s">
        <v>311</v>
      </c>
      <c r="FD26" t="s">
        <v>19</v>
      </c>
      <c r="FE26" t="s">
        <v>19</v>
      </c>
      <c r="FF26" t="s">
        <v>19</v>
      </c>
      <c r="FG26" t="s">
        <v>312</v>
      </c>
      <c r="FH26" t="s">
        <v>313</v>
      </c>
      <c r="FI26" t="s">
        <v>314</v>
      </c>
      <c r="FJ26" t="s">
        <v>314</v>
      </c>
      <c r="FK26" t="s">
        <v>314</v>
      </c>
      <c r="FL26" t="s">
        <v>314</v>
      </c>
      <c r="FM26">
        <v>0</v>
      </c>
      <c r="FN26">
        <v>100</v>
      </c>
      <c r="FO26">
        <v>100</v>
      </c>
      <c r="FP26">
        <v>-0.42599999999999999</v>
      </c>
      <c r="FQ26">
        <v>-7.2999999999999995E-2</v>
      </c>
      <c r="FR26">
        <v>2</v>
      </c>
      <c r="FS26">
        <v>739.83</v>
      </c>
      <c r="FT26">
        <v>470.31700000000001</v>
      </c>
      <c r="FU26">
        <v>38.693100000000001</v>
      </c>
      <c r="FV26">
        <v>37.115900000000003</v>
      </c>
      <c r="FW26">
        <v>29.999400000000001</v>
      </c>
      <c r="FX26">
        <v>36.820599999999999</v>
      </c>
      <c r="FY26">
        <v>36.753399999999999</v>
      </c>
      <c r="FZ26">
        <v>25.7638</v>
      </c>
      <c r="GA26">
        <v>37.3887</v>
      </c>
      <c r="GB26">
        <v>9.0372400000000006</v>
      </c>
      <c r="GC26">
        <v>-999.9</v>
      </c>
      <c r="GD26">
        <v>400</v>
      </c>
      <c r="GE26">
        <v>29.819800000000001</v>
      </c>
      <c r="GF26">
        <v>99.702399999999997</v>
      </c>
      <c r="GG26">
        <v>99.150899999999993</v>
      </c>
    </row>
    <row r="27" spans="1:189" x14ac:dyDescent="0.25">
      <c r="A27">
        <v>9</v>
      </c>
      <c r="B27">
        <v>1626626790.8</v>
      </c>
      <c r="C27">
        <v>480.5</v>
      </c>
      <c r="D27" t="s">
        <v>337</v>
      </c>
      <c r="E27" t="s">
        <v>338</v>
      </c>
      <c r="F27">
        <f t="shared" si="0"/>
        <v>5914</v>
      </c>
      <c r="G27">
        <f t="shared" si="1"/>
        <v>35.198114468534733</v>
      </c>
      <c r="H27">
        <f t="shared" si="2"/>
        <v>0</v>
      </c>
      <c r="I27" t="s">
        <v>301</v>
      </c>
      <c r="J27" t="s">
        <v>302</v>
      </c>
      <c r="K27" t="s">
        <v>303</v>
      </c>
      <c r="L27" t="s">
        <v>304</v>
      </c>
      <c r="M27" t="s">
        <v>19</v>
      </c>
      <c r="O27" t="s">
        <v>305</v>
      </c>
      <c r="U27">
        <v>1626626782.77742</v>
      </c>
      <c r="V27">
        <f t="shared" si="3"/>
        <v>1.3663757691816696E-2</v>
      </c>
      <c r="W27">
        <f t="shared" si="4"/>
        <v>32.664104224195498</v>
      </c>
      <c r="X27">
        <f t="shared" si="5"/>
        <v>367.32496774193498</v>
      </c>
      <c r="Y27">
        <f t="shared" si="6"/>
        <v>257.96492426561377</v>
      </c>
      <c r="Z27">
        <f t="shared" si="7"/>
        <v>23.535664511100524</v>
      </c>
      <c r="AA27">
        <f t="shared" si="8"/>
        <v>33.513227551911001</v>
      </c>
      <c r="AB27">
        <f t="shared" si="9"/>
        <v>0.61405383357845456</v>
      </c>
      <c r="AC27">
        <f t="shared" si="10"/>
        <v>2.1217316559646764</v>
      </c>
      <c r="AD27">
        <f t="shared" si="11"/>
        <v>0.52983551540338292</v>
      </c>
      <c r="AE27">
        <f t="shared" si="12"/>
        <v>0.33774683911825271</v>
      </c>
      <c r="AF27">
        <f t="shared" si="13"/>
        <v>136.18773907581777</v>
      </c>
      <c r="AG27">
        <f t="shared" si="14"/>
        <v>34.726623498458281</v>
      </c>
      <c r="AH27">
        <f t="shared" si="15"/>
        <v>35.785022580645197</v>
      </c>
      <c r="AI27">
        <f t="shared" si="16"/>
        <v>5.8986049971127414</v>
      </c>
      <c r="AJ27">
        <f t="shared" si="17"/>
        <v>53.970753895069926</v>
      </c>
      <c r="AK27">
        <f t="shared" si="18"/>
        <v>3.6691209730900076</v>
      </c>
      <c r="AL27">
        <f t="shared" si="19"/>
        <v>6.7983504181237153</v>
      </c>
      <c r="AM27">
        <f t="shared" si="20"/>
        <v>2.2294840240227338</v>
      </c>
      <c r="AN27">
        <f t="shared" si="21"/>
        <v>-602.57171420911629</v>
      </c>
      <c r="AO27">
        <f t="shared" si="22"/>
        <v>297.68684242146122</v>
      </c>
      <c r="AP27">
        <f t="shared" si="23"/>
        <v>33.437636518590075</v>
      </c>
      <c r="AQ27">
        <f t="shared" si="24"/>
        <v>-135.25949619324723</v>
      </c>
      <c r="AR27">
        <v>-3.7815266300044399E-2</v>
      </c>
      <c r="AS27">
        <v>4.2450949221075798E-2</v>
      </c>
      <c r="AT27">
        <v>3.2283755474398199</v>
      </c>
      <c r="AU27">
        <v>0</v>
      </c>
      <c r="AV27">
        <v>0</v>
      </c>
      <c r="AW27">
        <f t="shared" si="25"/>
        <v>1</v>
      </c>
      <c r="AX27">
        <f t="shared" si="26"/>
        <v>0</v>
      </c>
      <c r="AY27">
        <f t="shared" si="27"/>
        <v>46456.496742636191</v>
      </c>
      <c r="AZ27">
        <v>0</v>
      </c>
      <c r="BA27">
        <v>0</v>
      </c>
      <c r="BB27">
        <v>0</v>
      </c>
      <c r="BC27">
        <f t="shared" si="28"/>
        <v>0</v>
      </c>
      <c r="BD27" t="e">
        <f t="shared" si="29"/>
        <v>#DIV/0!</v>
      </c>
      <c r="BE27">
        <v>-1</v>
      </c>
      <c r="BF27" t="s">
        <v>339</v>
      </c>
      <c r="BG27">
        <v>1019.4772</v>
      </c>
      <c r="BH27">
        <v>1992.82</v>
      </c>
      <c r="BI27">
        <f t="shared" si="30"/>
        <v>0.48842484519424734</v>
      </c>
      <c r="BJ27">
        <v>0.5</v>
      </c>
      <c r="BK27">
        <f t="shared" si="31"/>
        <v>841.16096008897955</v>
      </c>
      <c r="BL27">
        <f t="shared" si="32"/>
        <v>32.664104224195498</v>
      </c>
      <c r="BM27">
        <f t="shared" si="33"/>
        <v>205.42195585745216</v>
      </c>
      <c r="BN27">
        <f t="shared" si="34"/>
        <v>1</v>
      </c>
      <c r="BO27">
        <f t="shared" si="35"/>
        <v>4.0021001712483718E-2</v>
      </c>
      <c r="BP27">
        <f t="shared" si="36"/>
        <v>-1</v>
      </c>
      <c r="BQ27" t="s">
        <v>307</v>
      </c>
      <c r="BR27">
        <v>0</v>
      </c>
      <c r="BS27">
        <f t="shared" si="37"/>
        <v>1992.82</v>
      </c>
      <c r="BT27">
        <f t="shared" si="38"/>
        <v>0.48842484519424734</v>
      </c>
      <c r="BU27" t="e">
        <f t="shared" si="39"/>
        <v>#DIV/0!</v>
      </c>
      <c r="BV27">
        <f t="shared" si="40"/>
        <v>0.48842484519424734</v>
      </c>
      <c r="BW27" t="e">
        <f t="shared" si="41"/>
        <v>#DIV/0!</v>
      </c>
      <c r="BX27" t="s">
        <v>307</v>
      </c>
      <c r="BY27" t="s">
        <v>307</v>
      </c>
      <c r="BZ27" t="s">
        <v>307</v>
      </c>
      <c r="CA27" t="s">
        <v>307</v>
      </c>
      <c r="CB27" t="s">
        <v>307</v>
      </c>
      <c r="CC27" t="s">
        <v>307</v>
      </c>
      <c r="CD27" t="s">
        <v>307</v>
      </c>
      <c r="CE27" t="s">
        <v>307</v>
      </c>
      <c r="CF27">
        <f t="shared" si="42"/>
        <v>999.96067741935497</v>
      </c>
      <c r="CG27">
        <f t="shared" si="43"/>
        <v>841.16096008897955</v>
      </c>
      <c r="CH27">
        <f t="shared" si="44"/>
        <v>0.84119403800937731</v>
      </c>
      <c r="CI27">
        <f t="shared" si="45"/>
        <v>0.16190449335809828</v>
      </c>
      <c r="CJ27">
        <v>6</v>
      </c>
      <c r="CK27">
        <v>0.5</v>
      </c>
      <c r="CL27" t="s">
        <v>308</v>
      </c>
      <c r="CM27">
        <v>1626626782.77742</v>
      </c>
      <c r="CN27">
        <v>367.32496774193498</v>
      </c>
      <c r="CO27">
        <v>399.623516129032</v>
      </c>
      <c r="CP27">
        <v>40.215754838709699</v>
      </c>
      <c r="CQ27">
        <v>28.9754096774193</v>
      </c>
      <c r="CR27">
        <v>700.02793548387103</v>
      </c>
      <c r="CS27">
        <v>91.167432258064494</v>
      </c>
      <c r="CT27">
        <v>6.8477345161290296E-2</v>
      </c>
      <c r="CU27">
        <v>38.387480645161297</v>
      </c>
      <c r="CV27">
        <v>35.785022580645197</v>
      </c>
      <c r="CW27">
        <v>999.9</v>
      </c>
      <c r="CX27">
        <v>10002.8432258065</v>
      </c>
      <c r="CY27">
        <v>0</v>
      </c>
      <c r="CZ27">
        <v>0.234589935483871</v>
      </c>
      <c r="DA27">
        <v>999.96067741935497</v>
      </c>
      <c r="DB27">
        <v>0.95999751612903195</v>
      </c>
      <c r="DC27">
        <v>4.0002251612903203E-2</v>
      </c>
      <c r="DD27">
        <v>0</v>
      </c>
      <c r="DE27">
        <v>1022.22903225806</v>
      </c>
      <c r="DF27">
        <v>4.9997400000000001</v>
      </c>
      <c r="DG27">
        <v>14159.941935483899</v>
      </c>
      <c r="DH27">
        <v>9011.2638709677394</v>
      </c>
      <c r="DI27">
        <v>48.402999999999999</v>
      </c>
      <c r="DJ27">
        <v>50.430999999999997</v>
      </c>
      <c r="DK27">
        <v>49.602645161290297</v>
      </c>
      <c r="DL27">
        <v>50.6148387096774</v>
      </c>
      <c r="DM27">
        <v>51.286000000000001</v>
      </c>
      <c r="DN27">
        <v>955.16064516128995</v>
      </c>
      <c r="DO27">
        <v>39.799677419354801</v>
      </c>
      <c r="DP27">
        <v>0</v>
      </c>
      <c r="DQ27">
        <v>43.5</v>
      </c>
      <c r="DR27">
        <v>1019.4772</v>
      </c>
      <c r="DS27">
        <v>-140.78076904052901</v>
      </c>
      <c r="DT27">
        <v>-1782.17692013539</v>
      </c>
      <c r="DU27">
        <v>14125.84</v>
      </c>
      <c r="DV27">
        <v>15</v>
      </c>
      <c r="DW27">
        <v>1626626382.2</v>
      </c>
      <c r="DX27" t="s">
        <v>318</v>
      </c>
      <c r="DY27">
        <v>13</v>
      </c>
      <c r="DZ27">
        <v>-0.42599999999999999</v>
      </c>
      <c r="EA27">
        <v>-7.2999999999999995E-2</v>
      </c>
      <c r="EB27">
        <v>401</v>
      </c>
      <c r="EC27">
        <v>29</v>
      </c>
      <c r="ED27">
        <v>7.0000000000000007E-2</v>
      </c>
      <c r="EE27">
        <v>0.01</v>
      </c>
      <c r="EF27">
        <v>-21.795427619047601</v>
      </c>
      <c r="EG27">
        <v>-71.496524835707305</v>
      </c>
      <c r="EH27">
        <v>11.420668676083899</v>
      </c>
      <c r="EI27">
        <v>0</v>
      </c>
      <c r="EJ27">
        <v>1007.3</v>
      </c>
      <c r="EK27">
        <v>0</v>
      </c>
      <c r="EL27">
        <v>0</v>
      </c>
      <c r="EM27">
        <v>0</v>
      </c>
      <c r="EN27">
        <v>5.3887457142857098</v>
      </c>
      <c r="EO27">
        <v>39.605912433991897</v>
      </c>
      <c r="EP27">
        <v>6.2224224086300497</v>
      </c>
      <c r="EQ27">
        <v>0</v>
      </c>
      <c r="ER27">
        <v>0</v>
      </c>
      <c r="ES27">
        <v>3</v>
      </c>
      <c r="ET27" t="s">
        <v>310</v>
      </c>
      <c r="EU27">
        <v>1.8840699999999999</v>
      </c>
      <c r="EV27">
        <v>1.8810100000000001</v>
      </c>
      <c r="EW27">
        <v>1.8830800000000001</v>
      </c>
      <c r="EX27">
        <v>1.8812599999999999</v>
      </c>
      <c r="EY27">
        <v>1.88249</v>
      </c>
      <c r="EZ27">
        <v>1.8818699999999999</v>
      </c>
      <c r="FA27">
        <v>1.88384</v>
      </c>
      <c r="FB27">
        <v>1.8809499999999999</v>
      </c>
      <c r="FC27" t="s">
        <v>311</v>
      </c>
      <c r="FD27" t="s">
        <v>19</v>
      </c>
      <c r="FE27" t="s">
        <v>19</v>
      </c>
      <c r="FF27" t="s">
        <v>19</v>
      </c>
      <c r="FG27" t="s">
        <v>312</v>
      </c>
      <c r="FH27" t="s">
        <v>313</v>
      </c>
      <c r="FI27" t="s">
        <v>314</v>
      </c>
      <c r="FJ27" t="s">
        <v>314</v>
      </c>
      <c r="FK27" t="s">
        <v>314</v>
      </c>
      <c r="FL27" t="s">
        <v>314</v>
      </c>
      <c r="FM27">
        <v>0</v>
      </c>
      <c r="FN27">
        <v>100</v>
      </c>
      <c r="FO27">
        <v>100</v>
      </c>
      <c r="FP27">
        <v>-0.42599999999999999</v>
      </c>
      <c r="FQ27">
        <v>-7.2999999999999995E-2</v>
      </c>
      <c r="FR27">
        <v>2</v>
      </c>
      <c r="FS27">
        <v>759.33500000000004</v>
      </c>
      <c r="FT27">
        <v>469.75900000000001</v>
      </c>
      <c r="FU27">
        <v>38.517400000000002</v>
      </c>
      <c r="FV27">
        <v>37.028599999999997</v>
      </c>
      <c r="FW27">
        <v>29.999400000000001</v>
      </c>
      <c r="FX27">
        <v>36.752499999999998</v>
      </c>
      <c r="FY27">
        <v>36.683799999999998</v>
      </c>
      <c r="FZ27">
        <v>25.869399999999999</v>
      </c>
      <c r="GA27">
        <v>38.425899999999999</v>
      </c>
      <c r="GB27">
        <v>4.6621499999999996</v>
      </c>
      <c r="GC27">
        <v>-999.9</v>
      </c>
      <c r="GD27">
        <v>400</v>
      </c>
      <c r="GE27">
        <v>28.537800000000001</v>
      </c>
      <c r="GF27">
        <v>99.715900000000005</v>
      </c>
      <c r="GG27">
        <v>99.164900000000003</v>
      </c>
    </row>
    <row r="28" spans="1:189" x14ac:dyDescent="0.25">
      <c r="A28">
        <v>10</v>
      </c>
      <c r="B28">
        <v>1626626819.8</v>
      </c>
      <c r="C28">
        <v>509.5</v>
      </c>
      <c r="D28" t="s">
        <v>340</v>
      </c>
      <c r="E28" t="s">
        <v>341</v>
      </c>
      <c r="F28">
        <f t="shared" si="0"/>
        <v>5914</v>
      </c>
      <c r="G28">
        <f t="shared" si="1"/>
        <v>35.216785812931896</v>
      </c>
      <c r="H28">
        <f t="shared" si="2"/>
        <v>0</v>
      </c>
      <c r="I28" t="s">
        <v>301</v>
      </c>
      <c r="J28" t="s">
        <v>302</v>
      </c>
      <c r="K28" t="s">
        <v>303</v>
      </c>
      <c r="L28" t="s">
        <v>304</v>
      </c>
      <c r="M28" t="s">
        <v>19</v>
      </c>
      <c r="O28" t="s">
        <v>305</v>
      </c>
      <c r="U28">
        <v>1626626811.7806499</v>
      </c>
      <c r="V28">
        <f t="shared" si="3"/>
        <v>1.1741626363717513E-2</v>
      </c>
      <c r="W28">
        <f t="shared" si="4"/>
        <v>26.864844078930449</v>
      </c>
      <c r="X28">
        <f t="shared" si="5"/>
        <v>372.877096774194</v>
      </c>
      <c r="Y28">
        <f t="shared" si="6"/>
        <v>277.07035993760883</v>
      </c>
      <c r="Z28">
        <f t="shared" si="7"/>
        <v>25.278228172647427</v>
      </c>
      <c r="AA28">
        <f t="shared" si="8"/>
        <v>34.019056873261007</v>
      </c>
      <c r="AB28">
        <f t="shared" si="9"/>
        <v>0.57821162554176464</v>
      </c>
      <c r="AC28">
        <f t="shared" si="10"/>
        <v>2.1204457288621068</v>
      </c>
      <c r="AD28">
        <f t="shared" si="11"/>
        <v>0.50285673294337718</v>
      </c>
      <c r="AE28">
        <f t="shared" si="12"/>
        <v>0.32023389156485565</v>
      </c>
      <c r="AF28">
        <f t="shared" si="13"/>
        <v>136.14232626198907</v>
      </c>
      <c r="AG28">
        <f t="shared" si="14"/>
        <v>35.220387201493871</v>
      </c>
      <c r="AH28">
        <f t="shared" si="15"/>
        <v>34.282138709677398</v>
      </c>
      <c r="AI28">
        <f t="shared" si="16"/>
        <v>5.4276746285423174</v>
      </c>
      <c r="AJ28">
        <f t="shared" si="17"/>
        <v>50.478165377152827</v>
      </c>
      <c r="AK28">
        <f t="shared" si="18"/>
        <v>3.4004432951203865</v>
      </c>
      <c r="AL28">
        <f t="shared" si="19"/>
        <v>6.7364637159722882</v>
      </c>
      <c r="AM28">
        <f t="shared" si="20"/>
        <v>2.027231333421931</v>
      </c>
      <c r="AN28">
        <f t="shared" si="21"/>
        <v>-517.80572263994225</v>
      </c>
      <c r="AO28">
        <f t="shared" si="22"/>
        <v>449.97937607134037</v>
      </c>
      <c r="AP28">
        <f t="shared" si="23"/>
        <v>50.167727643358063</v>
      </c>
      <c r="AQ28">
        <f t="shared" si="24"/>
        <v>118.48370733674523</v>
      </c>
      <c r="AR28">
        <v>-3.7782312396653903E-2</v>
      </c>
      <c r="AS28">
        <v>4.2413955577599499E-2</v>
      </c>
      <c r="AT28">
        <v>3.22612524167605</v>
      </c>
      <c r="AU28">
        <v>0</v>
      </c>
      <c r="AV28">
        <v>0</v>
      </c>
      <c r="AW28">
        <f t="shared" si="25"/>
        <v>1</v>
      </c>
      <c r="AX28">
        <f t="shared" si="26"/>
        <v>0</v>
      </c>
      <c r="AY28">
        <f t="shared" si="27"/>
        <v>46442.864425597661</v>
      </c>
      <c r="AZ28">
        <v>0</v>
      </c>
      <c r="BA28">
        <v>0</v>
      </c>
      <c r="BB28">
        <v>0</v>
      </c>
      <c r="BC28">
        <f t="shared" si="28"/>
        <v>0</v>
      </c>
      <c r="BD28" t="e">
        <f t="shared" si="29"/>
        <v>#DIV/0!</v>
      </c>
      <c r="BE28">
        <v>-1</v>
      </c>
      <c r="BF28" t="s">
        <v>342</v>
      </c>
      <c r="BG28">
        <v>1101.6192000000001</v>
      </c>
      <c r="BH28">
        <v>2041.89</v>
      </c>
      <c r="BI28">
        <f t="shared" si="30"/>
        <v>0.46049042798583661</v>
      </c>
      <c r="BJ28">
        <v>0.5</v>
      </c>
      <c r="BK28">
        <f t="shared" si="31"/>
        <v>840.87898266000093</v>
      </c>
      <c r="BL28">
        <f t="shared" si="32"/>
        <v>26.864844078930449</v>
      </c>
      <c r="BM28">
        <f t="shared" si="33"/>
        <v>193.60836130469934</v>
      </c>
      <c r="BN28">
        <f t="shared" si="34"/>
        <v>1</v>
      </c>
      <c r="BO28">
        <f t="shared" si="35"/>
        <v>3.3137757814785646E-2</v>
      </c>
      <c r="BP28">
        <f t="shared" si="36"/>
        <v>-1</v>
      </c>
      <c r="BQ28" t="s">
        <v>307</v>
      </c>
      <c r="BR28">
        <v>0</v>
      </c>
      <c r="BS28">
        <f t="shared" si="37"/>
        <v>2041.89</v>
      </c>
      <c r="BT28">
        <f t="shared" si="38"/>
        <v>0.46049042798583661</v>
      </c>
      <c r="BU28" t="e">
        <f t="shared" si="39"/>
        <v>#DIV/0!</v>
      </c>
      <c r="BV28">
        <f t="shared" si="40"/>
        <v>0.46049042798583661</v>
      </c>
      <c r="BW28" t="e">
        <f t="shared" si="41"/>
        <v>#DIV/0!</v>
      </c>
      <c r="BX28" t="s">
        <v>307</v>
      </c>
      <c r="BY28" t="s">
        <v>307</v>
      </c>
      <c r="BZ28" t="s">
        <v>307</v>
      </c>
      <c r="CA28" t="s">
        <v>307</v>
      </c>
      <c r="CB28" t="s">
        <v>307</v>
      </c>
      <c r="CC28" t="s">
        <v>307</v>
      </c>
      <c r="CD28" t="s">
        <v>307</v>
      </c>
      <c r="CE28" t="s">
        <v>307</v>
      </c>
      <c r="CF28">
        <f t="shared" si="42"/>
        <v>999.62529032258101</v>
      </c>
      <c r="CG28">
        <f t="shared" si="43"/>
        <v>840.87898266000093</v>
      </c>
      <c r="CH28">
        <f t="shared" si="44"/>
        <v>0.84119418626218201</v>
      </c>
      <c r="CI28">
        <f t="shared" si="45"/>
        <v>0.16190477948601142</v>
      </c>
      <c r="CJ28">
        <v>6</v>
      </c>
      <c r="CK28">
        <v>0.5</v>
      </c>
      <c r="CL28" t="s">
        <v>308</v>
      </c>
      <c r="CM28">
        <v>1626626811.7806499</v>
      </c>
      <c r="CN28">
        <v>372.877096774194</v>
      </c>
      <c r="CO28">
        <v>399.66838709677398</v>
      </c>
      <c r="CP28">
        <v>37.271680645161297</v>
      </c>
      <c r="CQ28">
        <v>27.578361290322601</v>
      </c>
      <c r="CR28">
        <v>699.69816129032301</v>
      </c>
      <c r="CS28">
        <v>91.166277419354799</v>
      </c>
      <c r="CT28">
        <v>6.7689932258064495E-2</v>
      </c>
      <c r="CU28">
        <v>38.218364516129</v>
      </c>
      <c r="CV28">
        <v>34.282138709677398</v>
      </c>
      <c r="CW28">
        <v>999.9</v>
      </c>
      <c r="CX28">
        <v>9994.2529032258099</v>
      </c>
      <c r="CY28">
        <v>0</v>
      </c>
      <c r="CZ28">
        <v>0.23326451612903201</v>
      </c>
      <c r="DA28">
        <v>999.62529032258101</v>
      </c>
      <c r="DB28">
        <v>0.95999374193548404</v>
      </c>
      <c r="DC28">
        <v>4.0006161290322598E-2</v>
      </c>
      <c r="DD28">
        <v>0</v>
      </c>
      <c r="DE28">
        <v>1106.3841935483899</v>
      </c>
      <c r="DF28">
        <v>4.9997400000000001</v>
      </c>
      <c r="DG28">
        <v>15272.248387096801</v>
      </c>
      <c r="DH28">
        <v>9008.2090322580607</v>
      </c>
      <c r="DI28">
        <v>48.364741935483899</v>
      </c>
      <c r="DJ28">
        <v>50.338419354838699</v>
      </c>
      <c r="DK28">
        <v>49.503999999999998</v>
      </c>
      <c r="DL28">
        <v>50.526000000000003</v>
      </c>
      <c r="DM28">
        <v>51.233741935483899</v>
      </c>
      <c r="DN28">
        <v>954.83419354838702</v>
      </c>
      <c r="DO28">
        <v>39.791290322580601</v>
      </c>
      <c r="DP28">
        <v>0</v>
      </c>
      <c r="DQ28">
        <v>28.0999999046326</v>
      </c>
      <c r="DR28">
        <v>1101.6192000000001</v>
      </c>
      <c r="DS28">
        <v>-373.93538414372398</v>
      </c>
      <c r="DT28">
        <v>-4364.1923021632001</v>
      </c>
      <c r="DU28">
        <v>15215.424000000001</v>
      </c>
      <c r="DV28">
        <v>15</v>
      </c>
      <c r="DW28">
        <v>1626626382.2</v>
      </c>
      <c r="DX28" t="s">
        <v>318</v>
      </c>
      <c r="DY28">
        <v>13</v>
      </c>
      <c r="DZ28">
        <v>-0.42599999999999999</v>
      </c>
      <c r="EA28">
        <v>-7.2999999999999995E-2</v>
      </c>
      <c r="EB28">
        <v>401</v>
      </c>
      <c r="EC28">
        <v>29</v>
      </c>
      <c r="ED28">
        <v>7.0000000000000007E-2</v>
      </c>
      <c r="EE28">
        <v>0.01</v>
      </c>
      <c r="EF28">
        <v>-25.492026349206299</v>
      </c>
      <c r="EG28">
        <v>5.7842284990904203</v>
      </c>
      <c r="EH28">
        <v>9.3403374182985299</v>
      </c>
      <c r="EI28">
        <v>0</v>
      </c>
      <c r="EJ28">
        <v>1073.51</v>
      </c>
      <c r="EK28">
        <v>0</v>
      </c>
      <c r="EL28">
        <v>0</v>
      </c>
      <c r="EM28">
        <v>0</v>
      </c>
      <c r="EN28">
        <v>9.3115518571428595</v>
      </c>
      <c r="EO28">
        <v>-1.690446347985</v>
      </c>
      <c r="EP28">
        <v>3.92160519894363</v>
      </c>
      <c r="EQ28">
        <v>0</v>
      </c>
      <c r="ER28">
        <v>0</v>
      </c>
      <c r="ES28">
        <v>3</v>
      </c>
      <c r="ET28" t="s">
        <v>310</v>
      </c>
      <c r="EU28">
        <v>1.88411</v>
      </c>
      <c r="EV28">
        <v>1.8810199999999999</v>
      </c>
      <c r="EW28">
        <v>1.8830899999999999</v>
      </c>
      <c r="EX28">
        <v>1.8812599999999999</v>
      </c>
      <c r="EY28">
        <v>1.88249</v>
      </c>
      <c r="EZ28">
        <v>1.8818699999999999</v>
      </c>
      <c r="FA28">
        <v>1.88384</v>
      </c>
      <c r="FB28">
        <v>1.8809499999999999</v>
      </c>
      <c r="FC28" t="s">
        <v>311</v>
      </c>
      <c r="FD28" t="s">
        <v>19</v>
      </c>
      <c r="FE28" t="s">
        <v>19</v>
      </c>
      <c r="FF28" t="s">
        <v>19</v>
      </c>
      <c r="FG28" t="s">
        <v>312</v>
      </c>
      <c r="FH28" t="s">
        <v>313</v>
      </c>
      <c r="FI28" t="s">
        <v>314</v>
      </c>
      <c r="FJ28" t="s">
        <v>314</v>
      </c>
      <c r="FK28" t="s">
        <v>314</v>
      </c>
      <c r="FL28" t="s">
        <v>314</v>
      </c>
      <c r="FM28">
        <v>0</v>
      </c>
      <c r="FN28">
        <v>100</v>
      </c>
      <c r="FO28">
        <v>100</v>
      </c>
      <c r="FP28">
        <v>-0.42599999999999999</v>
      </c>
      <c r="FQ28">
        <v>-7.2999999999999995E-2</v>
      </c>
      <c r="FR28">
        <v>2</v>
      </c>
      <c r="FS28">
        <v>753.154</v>
      </c>
      <c r="FT28">
        <v>469.19600000000003</v>
      </c>
      <c r="FU28">
        <v>38.440300000000001</v>
      </c>
      <c r="FV28">
        <v>36.9816</v>
      </c>
      <c r="FW28">
        <v>29.999600000000001</v>
      </c>
      <c r="FX28">
        <v>36.710299999999997</v>
      </c>
      <c r="FY28">
        <v>36.648800000000001</v>
      </c>
      <c r="FZ28">
        <v>25.930599999999998</v>
      </c>
      <c r="GA28">
        <v>37.634099999999997</v>
      </c>
      <c r="GB28">
        <v>1.8252699999999999</v>
      </c>
      <c r="GC28">
        <v>-999.9</v>
      </c>
      <c r="GD28">
        <v>400</v>
      </c>
      <c r="GE28">
        <v>29.618500000000001</v>
      </c>
      <c r="GF28">
        <v>99.722999999999999</v>
      </c>
      <c r="GG28">
        <v>99.173699999999997</v>
      </c>
    </row>
    <row r="29" spans="1:189" x14ac:dyDescent="0.25">
      <c r="A29">
        <v>11</v>
      </c>
      <c r="B29">
        <v>1626626858.8</v>
      </c>
      <c r="C29">
        <v>548.5</v>
      </c>
      <c r="D29" t="s">
        <v>343</v>
      </c>
      <c r="E29" t="s">
        <v>344</v>
      </c>
      <c r="F29">
        <f t="shared" si="0"/>
        <v>5914</v>
      </c>
      <c r="G29">
        <f t="shared" si="1"/>
        <v>35.208265284810899</v>
      </c>
      <c r="H29">
        <f t="shared" si="2"/>
        <v>0</v>
      </c>
      <c r="I29" t="s">
        <v>301</v>
      </c>
      <c r="J29" t="s">
        <v>302</v>
      </c>
      <c r="K29" t="s">
        <v>303</v>
      </c>
      <c r="L29" t="s">
        <v>304</v>
      </c>
      <c r="M29" t="s">
        <v>19</v>
      </c>
      <c r="O29" t="s">
        <v>305</v>
      </c>
      <c r="U29">
        <v>1626626850.8</v>
      </c>
      <c r="V29">
        <f t="shared" si="3"/>
        <v>1.4933080647630608E-2</v>
      </c>
      <c r="W29">
        <f t="shared" si="4"/>
        <v>24.33413615430895</v>
      </c>
      <c r="X29">
        <f t="shared" si="5"/>
        <v>374.410387096774</v>
      </c>
      <c r="Y29">
        <f t="shared" si="6"/>
        <v>311.82708076698162</v>
      </c>
      <c r="Z29">
        <f t="shared" si="7"/>
        <v>28.448844488823948</v>
      </c>
      <c r="AA29">
        <f t="shared" si="8"/>
        <v>34.158492108246541</v>
      </c>
      <c r="AB29">
        <f t="shared" si="9"/>
        <v>0.90358315364429442</v>
      </c>
      <c r="AC29">
        <f t="shared" si="10"/>
        <v>2.1214334166575934</v>
      </c>
      <c r="AD29">
        <f t="shared" si="11"/>
        <v>0.73291531209995686</v>
      </c>
      <c r="AE29">
        <f t="shared" si="12"/>
        <v>0.47069989758280584</v>
      </c>
      <c r="AF29">
        <f t="shared" si="13"/>
        <v>136.19229866841602</v>
      </c>
      <c r="AG29">
        <f t="shared" si="14"/>
        <v>34.191514501481784</v>
      </c>
      <c r="AH29">
        <f t="shared" si="15"/>
        <v>34.511583870967698</v>
      </c>
      <c r="AI29">
        <f t="shared" si="16"/>
        <v>5.4973844857349983</v>
      </c>
      <c r="AJ29">
        <f t="shared" si="17"/>
        <v>55.186099274649713</v>
      </c>
      <c r="AK29">
        <f t="shared" si="18"/>
        <v>3.7325551943348998</v>
      </c>
      <c r="AL29">
        <f t="shared" si="19"/>
        <v>6.7635785884390023</v>
      </c>
      <c r="AM29">
        <f t="shared" si="20"/>
        <v>1.7648292914000985</v>
      </c>
      <c r="AN29">
        <f t="shared" si="21"/>
        <v>-658.54885656050988</v>
      </c>
      <c r="AO29">
        <f t="shared" si="22"/>
        <v>432.44048230620882</v>
      </c>
      <c r="AP29">
        <f t="shared" si="23"/>
        <v>48.260759349308856</v>
      </c>
      <c r="AQ29">
        <f t="shared" si="24"/>
        <v>-41.655316236576198</v>
      </c>
      <c r="AR29">
        <v>-3.7807622074425999E-2</v>
      </c>
      <c r="AS29">
        <v>4.2442367908148197E-2</v>
      </c>
      <c r="AT29">
        <v>3.2278536038880401</v>
      </c>
      <c r="AU29">
        <v>4</v>
      </c>
      <c r="AV29">
        <v>1</v>
      </c>
      <c r="AW29">
        <f t="shared" si="25"/>
        <v>1</v>
      </c>
      <c r="AX29">
        <f t="shared" si="26"/>
        <v>0</v>
      </c>
      <c r="AY29">
        <f t="shared" si="27"/>
        <v>46461.612355054931</v>
      </c>
      <c r="AZ29">
        <v>0</v>
      </c>
      <c r="BA29">
        <v>0</v>
      </c>
      <c r="BB29">
        <v>0</v>
      </c>
      <c r="BC29">
        <f t="shared" si="28"/>
        <v>0</v>
      </c>
      <c r="BD29" t="e">
        <f t="shared" si="29"/>
        <v>#DIV/0!</v>
      </c>
      <c r="BE29">
        <v>-1</v>
      </c>
      <c r="BF29" t="s">
        <v>345</v>
      </c>
      <c r="BG29">
        <v>978.95867999999996</v>
      </c>
      <c r="BH29">
        <v>1608.6</v>
      </c>
      <c r="BI29">
        <f t="shared" si="30"/>
        <v>0.39142193211488252</v>
      </c>
      <c r="BJ29">
        <v>0.5</v>
      </c>
      <c r="BK29">
        <f t="shared" si="31"/>
        <v>841.1861898625707</v>
      </c>
      <c r="BL29">
        <f t="shared" si="32"/>
        <v>24.33413615430895</v>
      </c>
      <c r="BM29">
        <f t="shared" si="33"/>
        <v>164.62936185218192</v>
      </c>
      <c r="BN29">
        <f t="shared" si="34"/>
        <v>1</v>
      </c>
      <c r="BO29">
        <f t="shared" si="35"/>
        <v>3.0117156533974874E-2</v>
      </c>
      <c r="BP29">
        <f t="shared" si="36"/>
        <v>-1</v>
      </c>
      <c r="BQ29" t="s">
        <v>307</v>
      </c>
      <c r="BR29">
        <v>0</v>
      </c>
      <c r="BS29">
        <f t="shared" si="37"/>
        <v>1608.6</v>
      </c>
      <c r="BT29">
        <f t="shared" si="38"/>
        <v>0.39142193211488252</v>
      </c>
      <c r="BU29" t="e">
        <f t="shared" si="39"/>
        <v>#DIV/0!</v>
      </c>
      <c r="BV29">
        <f t="shared" si="40"/>
        <v>0.39142193211488252</v>
      </c>
      <c r="BW29" t="e">
        <f t="shared" si="41"/>
        <v>#DIV/0!</v>
      </c>
      <c r="BX29" t="s">
        <v>307</v>
      </c>
      <c r="BY29" t="s">
        <v>307</v>
      </c>
      <c r="BZ29" t="s">
        <v>307</v>
      </c>
      <c r="CA29" t="s">
        <v>307</v>
      </c>
      <c r="CB29" t="s">
        <v>307</v>
      </c>
      <c r="CC29" t="s">
        <v>307</v>
      </c>
      <c r="CD29" t="s">
        <v>307</v>
      </c>
      <c r="CE29" t="s">
        <v>307</v>
      </c>
      <c r="CF29">
        <f t="shared" si="42"/>
        <v>999.99032258064506</v>
      </c>
      <c r="CG29">
        <f t="shared" si="43"/>
        <v>841.1861898625707</v>
      </c>
      <c r="CH29">
        <f t="shared" si="44"/>
        <v>0.84119433045286551</v>
      </c>
      <c r="CI29">
        <f t="shared" si="45"/>
        <v>0.16190505777403039</v>
      </c>
      <c r="CJ29">
        <v>6</v>
      </c>
      <c r="CK29">
        <v>0.5</v>
      </c>
      <c r="CL29" t="s">
        <v>308</v>
      </c>
      <c r="CM29">
        <v>1626626850.8</v>
      </c>
      <c r="CN29">
        <v>374.410387096774</v>
      </c>
      <c r="CO29">
        <v>400.06067741935499</v>
      </c>
      <c r="CP29">
        <v>40.9124451612903</v>
      </c>
      <c r="CQ29">
        <v>28.636290322580599</v>
      </c>
      <c r="CR29">
        <v>699.99761290322601</v>
      </c>
      <c r="CS29">
        <v>91.165958064516104</v>
      </c>
      <c r="CT29">
        <v>6.6799587096774193E-2</v>
      </c>
      <c r="CU29">
        <v>38.292625806451603</v>
      </c>
      <c r="CV29">
        <v>34.511583870967698</v>
      </c>
      <c r="CW29">
        <v>999.9</v>
      </c>
      <c r="CX29">
        <v>10000.9829032258</v>
      </c>
      <c r="CY29">
        <v>0</v>
      </c>
      <c r="CZ29">
        <v>0.23454561290322601</v>
      </c>
      <c r="DA29">
        <v>999.99032258064506</v>
      </c>
      <c r="DB29">
        <v>0.95999058064516096</v>
      </c>
      <c r="DC29">
        <v>4.0009348387096799E-2</v>
      </c>
      <c r="DD29">
        <v>0</v>
      </c>
      <c r="DE29">
        <v>980.11070967741898</v>
      </c>
      <c r="DF29">
        <v>4.9997400000000001</v>
      </c>
      <c r="DG29">
        <v>14063.4709677419</v>
      </c>
      <c r="DH29">
        <v>9011.5067741935509</v>
      </c>
      <c r="DI29">
        <v>48.239741935483799</v>
      </c>
      <c r="DJ29">
        <v>50.25</v>
      </c>
      <c r="DK29">
        <v>49.405000000000001</v>
      </c>
      <c r="DL29">
        <v>50.433</v>
      </c>
      <c r="DM29">
        <v>51.130870967741899</v>
      </c>
      <c r="DN29">
        <v>955.180322580645</v>
      </c>
      <c r="DO29">
        <v>39.810645161290303</v>
      </c>
      <c r="DP29">
        <v>0</v>
      </c>
      <c r="DQ29">
        <v>38.5</v>
      </c>
      <c r="DR29">
        <v>978.95867999999996</v>
      </c>
      <c r="DS29">
        <v>-89.0833844797898</v>
      </c>
      <c r="DT29">
        <v>-2344.49230393686</v>
      </c>
      <c r="DU29">
        <v>14033.632</v>
      </c>
      <c r="DV29">
        <v>15</v>
      </c>
      <c r="DW29">
        <v>1626626382.2</v>
      </c>
      <c r="DX29" t="s">
        <v>318</v>
      </c>
      <c r="DY29">
        <v>13</v>
      </c>
      <c r="DZ29">
        <v>-0.42599999999999999</v>
      </c>
      <c r="EA29">
        <v>-7.2999999999999995E-2</v>
      </c>
      <c r="EB29">
        <v>401</v>
      </c>
      <c r="EC29">
        <v>29</v>
      </c>
      <c r="ED29">
        <v>7.0000000000000007E-2</v>
      </c>
      <c r="EE29">
        <v>0.01</v>
      </c>
      <c r="EF29">
        <v>-21.147360158730201</v>
      </c>
      <c r="EG29">
        <v>-34.8363751040335</v>
      </c>
      <c r="EH29">
        <v>6.2158844817038901</v>
      </c>
      <c r="EI29">
        <v>0</v>
      </c>
      <c r="EJ29">
        <v>969.38499999999999</v>
      </c>
      <c r="EK29">
        <v>0</v>
      </c>
      <c r="EL29">
        <v>0</v>
      </c>
      <c r="EM29">
        <v>0</v>
      </c>
      <c r="EN29">
        <v>8.3466329984126997</v>
      </c>
      <c r="EO29">
        <v>28.751157744216499</v>
      </c>
      <c r="EP29">
        <v>4.7903287569500304</v>
      </c>
      <c r="EQ29">
        <v>0</v>
      </c>
      <c r="ER29">
        <v>0</v>
      </c>
      <c r="ES29">
        <v>3</v>
      </c>
      <c r="ET29" t="s">
        <v>310</v>
      </c>
      <c r="EU29">
        <v>1.88392</v>
      </c>
      <c r="EV29">
        <v>1.88083</v>
      </c>
      <c r="EW29">
        <v>1.8829400000000001</v>
      </c>
      <c r="EX29">
        <v>1.8811100000000001</v>
      </c>
      <c r="EY29">
        <v>1.8823300000000001</v>
      </c>
      <c r="EZ29">
        <v>1.8816999999999999</v>
      </c>
      <c r="FA29">
        <v>1.8836599999999999</v>
      </c>
      <c r="FB29">
        <v>1.8808</v>
      </c>
      <c r="FC29" t="s">
        <v>311</v>
      </c>
      <c r="FD29" t="s">
        <v>19</v>
      </c>
      <c r="FE29" t="s">
        <v>19</v>
      </c>
      <c r="FF29" t="s">
        <v>19</v>
      </c>
      <c r="FG29" t="s">
        <v>312</v>
      </c>
      <c r="FH29" t="s">
        <v>313</v>
      </c>
      <c r="FI29" t="s">
        <v>314</v>
      </c>
      <c r="FJ29" t="s">
        <v>314</v>
      </c>
      <c r="FK29" t="s">
        <v>314</v>
      </c>
      <c r="FL29" t="s">
        <v>314</v>
      </c>
      <c r="FM29">
        <v>0</v>
      </c>
      <c r="FN29">
        <v>100</v>
      </c>
      <c r="FO29">
        <v>100</v>
      </c>
      <c r="FP29">
        <v>-0.42599999999999999</v>
      </c>
      <c r="FQ29">
        <v>-7.2999999999999995E-2</v>
      </c>
      <c r="FR29">
        <v>2</v>
      </c>
      <c r="FS29">
        <v>742.43700000000001</v>
      </c>
      <c r="FT29">
        <v>468.21800000000002</v>
      </c>
      <c r="FU29">
        <v>38.353499999999997</v>
      </c>
      <c r="FV29">
        <v>36.929600000000001</v>
      </c>
      <c r="FW29">
        <v>29.999500000000001</v>
      </c>
      <c r="FX29">
        <v>36.662999999999997</v>
      </c>
      <c r="FY29">
        <v>36.6036</v>
      </c>
      <c r="FZ29">
        <v>25.928100000000001</v>
      </c>
      <c r="GA29">
        <v>40.376300000000001</v>
      </c>
      <c r="GB29">
        <v>0</v>
      </c>
      <c r="GC29">
        <v>-999.9</v>
      </c>
      <c r="GD29">
        <v>400</v>
      </c>
      <c r="GE29">
        <v>27.539400000000001</v>
      </c>
      <c r="GF29">
        <v>99.730599999999995</v>
      </c>
      <c r="GG29">
        <v>99.179900000000004</v>
      </c>
    </row>
    <row r="30" spans="1:189" x14ac:dyDescent="0.25">
      <c r="A30">
        <v>12</v>
      </c>
      <c r="B30">
        <v>1626626895.3</v>
      </c>
      <c r="C30">
        <v>585</v>
      </c>
      <c r="D30" t="s">
        <v>346</v>
      </c>
      <c r="E30" t="s">
        <v>347</v>
      </c>
      <c r="F30">
        <f t="shared" si="0"/>
        <v>5914</v>
      </c>
      <c r="G30">
        <f t="shared" si="1"/>
        <v>35.226399156464183</v>
      </c>
      <c r="H30">
        <f t="shared" si="2"/>
        <v>0</v>
      </c>
      <c r="I30" t="s">
        <v>301</v>
      </c>
      <c r="J30" t="s">
        <v>302</v>
      </c>
      <c r="K30" t="s">
        <v>303</v>
      </c>
      <c r="L30" t="s">
        <v>304</v>
      </c>
      <c r="M30" t="s">
        <v>19</v>
      </c>
      <c r="O30" t="s">
        <v>305</v>
      </c>
      <c r="U30">
        <v>1626626887.3</v>
      </c>
      <c r="V30">
        <f t="shared" si="3"/>
        <v>1.4794079967138907E-2</v>
      </c>
      <c r="W30">
        <f t="shared" si="4"/>
        <v>28.523629365385666</v>
      </c>
      <c r="X30">
        <f t="shared" si="5"/>
        <v>370.72490322580597</v>
      </c>
      <c r="Y30">
        <f t="shared" si="6"/>
        <v>299.19774942193948</v>
      </c>
      <c r="Z30">
        <f t="shared" si="7"/>
        <v>27.29618012721421</v>
      </c>
      <c r="AA30">
        <f t="shared" si="8"/>
        <v>33.821690690009007</v>
      </c>
      <c r="AB30">
        <f t="shared" si="9"/>
        <v>0.89751567942282895</v>
      </c>
      <c r="AC30">
        <f t="shared" si="10"/>
        <v>2.1215670002723175</v>
      </c>
      <c r="AD30">
        <f t="shared" si="11"/>
        <v>0.72891433388837323</v>
      </c>
      <c r="AE30">
        <f t="shared" si="12"/>
        <v>0.46806104021309713</v>
      </c>
      <c r="AF30">
        <f t="shared" si="13"/>
        <v>136.18830429829313</v>
      </c>
      <c r="AG30">
        <f t="shared" si="14"/>
        <v>34.078146123516426</v>
      </c>
      <c r="AH30">
        <f t="shared" si="15"/>
        <v>33.906051612903198</v>
      </c>
      <c r="AI30">
        <f t="shared" si="16"/>
        <v>5.3150739530986124</v>
      </c>
      <c r="AJ30">
        <f t="shared" si="17"/>
        <v>52.99768354025305</v>
      </c>
      <c r="AK30">
        <f t="shared" si="18"/>
        <v>3.5534383489617505</v>
      </c>
      <c r="AL30">
        <f t="shared" si="19"/>
        <v>6.7048937077840884</v>
      </c>
      <c r="AM30">
        <f t="shared" si="20"/>
        <v>1.7616356041368619</v>
      </c>
      <c r="AN30">
        <f t="shared" si="21"/>
        <v>-652.41892655082574</v>
      </c>
      <c r="AO30">
        <f t="shared" si="22"/>
        <v>483.30648418872079</v>
      </c>
      <c r="AP30">
        <f t="shared" si="23"/>
        <v>53.734367102931508</v>
      </c>
      <c r="AQ30">
        <f t="shared" si="24"/>
        <v>20.81022903911969</v>
      </c>
      <c r="AR30">
        <v>-3.7811045877533998E-2</v>
      </c>
      <c r="AS30">
        <v>4.2446211427078599E-2</v>
      </c>
      <c r="AT30">
        <v>3.2280873833010699</v>
      </c>
      <c r="AU30">
        <v>11</v>
      </c>
      <c r="AV30">
        <v>2</v>
      </c>
      <c r="AW30">
        <f t="shared" si="25"/>
        <v>1</v>
      </c>
      <c r="AX30">
        <f t="shared" si="26"/>
        <v>0</v>
      </c>
      <c r="AY30">
        <f t="shared" si="27"/>
        <v>46489.695382985512</v>
      </c>
      <c r="AZ30">
        <v>0</v>
      </c>
      <c r="BA30">
        <v>0</v>
      </c>
      <c r="BB30">
        <v>0</v>
      </c>
      <c r="BC30">
        <f t="shared" si="28"/>
        <v>0</v>
      </c>
      <c r="BD30" t="e">
        <f t="shared" si="29"/>
        <v>#DIV/0!</v>
      </c>
      <c r="BE30">
        <v>-1</v>
      </c>
      <c r="BF30" t="s">
        <v>348</v>
      </c>
      <c r="BG30">
        <v>1015.04788</v>
      </c>
      <c r="BH30">
        <v>1918.39</v>
      </c>
      <c r="BI30">
        <f t="shared" si="30"/>
        <v>0.47088554464941956</v>
      </c>
      <c r="BJ30">
        <v>0.5</v>
      </c>
      <c r="BK30">
        <f t="shared" si="31"/>
        <v>841.16727259746983</v>
      </c>
      <c r="BL30">
        <f t="shared" si="32"/>
        <v>28.523629365385666</v>
      </c>
      <c r="BM30">
        <f t="shared" si="33"/>
        <v>198.04675464916318</v>
      </c>
      <c r="BN30">
        <f t="shared" si="34"/>
        <v>1</v>
      </c>
      <c r="BO30">
        <f t="shared" si="35"/>
        <v>3.5098404713510334E-2</v>
      </c>
      <c r="BP30">
        <f t="shared" si="36"/>
        <v>-1</v>
      </c>
      <c r="BQ30" t="s">
        <v>307</v>
      </c>
      <c r="BR30">
        <v>0</v>
      </c>
      <c r="BS30">
        <f t="shared" si="37"/>
        <v>1918.39</v>
      </c>
      <c r="BT30">
        <f t="shared" si="38"/>
        <v>0.47088554464941962</v>
      </c>
      <c r="BU30" t="e">
        <f t="shared" si="39"/>
        <v>#DIV/0!</v>
      </c>
      <c r="BV30">
        <f t="shared" si="40"/>
        <v>0.47088554464941962</v>
      </c>
      <c r="BW30" t="e">
        <f t="shared" si="41"/>
        <v>#DIV/0!</v>
      </c>
      <c r="BX30" t="s">
        <v>307</v>
      </c>
      <c r="BY30" t="s">
        <v>307</v>
      </c>
      <c r="BZ30" t="s">
        <v>307</v>
      </c>
      <c r="CA30" t="s">
        <v>307</v>
      </c>
      <c r="CB30" t="s">
        <v>307</v>
      </c>
      <c r="CC30" t="s">
        <v>307</v>
      </c>
      <c r="CD30" t="s">
        <v>307</v>
      </c>
      <c r="CE30" t="s">
        <v>307</v>
      </c>
      <c r="CF30">
        <f t="shared" si="42"/>
        <v>999.96851612903197</v>
      </c>
      <c r="CG30">
        <f t="shared" si="43"/>
        <v>841.16727259746983</v>
      </c>
      <c r="CH30">
        <f t="shared" si="44"/>
        <v>0.84119375663316276</v>
      </c>
      <c r="CI30">
        <f t="shared" si="45"/>
        <v>0.16190395030200416</v>
      </c>
      <c r="CJ30">
        <v>6</v>
      </c>
      <c r="CK30">
        <v>0.5</v>
      </c>
      <c r="CL30" t="s">
        <v>308</v>
      </c>
      <c r="CM30">
        <v>1626626887.3</v>
      </c>
      <c r="CN30">
        <v>370.72490322580597</v>
      </c>
      <c r="CO30">
        <v>399.87370967741901</v>
      </c>
      <c r="CP30">
        <v>38.949800000000003</v>
      </c>
      <c r="CQ30">
        <v>26.763506451612901</v>
      </c>
      <c r="CR30">
        <v>700.02516129032301</v>
      </c>
      <c r="CS30">
        <v>91.165745161290303</v>
      </c>
      <c r="CT30">
        <v>6.5489632258064506E-2</v>
      </c>
      <c r="CU30">
        <v>38.131574193548403</v>
      </c>
      <c r="CV30">
        <v>33.906051612903198</v>
      </c>
      <c r="CW30">
        <v>999.9</v>
      </c>
      <c r="CX30">
        <v>10001.9119354839</v>
      </c>
      <c r="CY30">
        <v>0</v>
      </c>
      <c r="CZ30">
        <v>0.231099967741935</v>
      </c>
      <c r="DA30">
        <v>999.96851612903197</v>
      </c>
      <c r="DB30">
        <v>0.96000932258064497</v>
      </c>
      <c r="DC30">
        <v>3.9990554838709703E-2</v>
      </c>
      <c r="DD30">
        <v>0</v>
      </c>
      <c r="DE30">
        <v>1018.50709677419</v>
      </c>
      <c r="DF30">
        <v>4.9997400000000001</v>
      </c>
      <c r="DG30">
        <v>14333.5483870968</v>
      </c>
      <c r="DH30">
        <v>9011.3745161290299</v>
      </c>
      <c r="DI30">
        <v>48.138903225806501</v>
      </c>
      <c r="DJ30">
        <v>50.140999999999998</v>
      </c>
      <c r="DK30">
        <v>49.293999999999997</v>
      </c>
      <c r="DL30">
        <v>50.338451612903199</v>
      </c>
      <c r="DM30">
        <v>51.036000000000001</v>
      </c>
      <c r="DN30">
        <v>955.17838709677403</v>
      </c>
      <c r="DO30">
        <v>39.7906451612903</v>
      </c>
      <c r="DP30">
        <v>0</v>
      </c>
      <c r="DQ30">
        <v>35.799999952316298</v>
      </c>
      <c r="DR30">
        <v>1015.04788</v>
      </c>
      <c r="DS30">
        <v>-175.34584616749899</v>
      </c>
      <c r="DT30">
        <v>-2166.30769150384</v>
      </c>
      <c r="DU30">
        <v>14292.572</v>
      </c>
      <c r="DV30">
        <v>15</v>
      </c>
      <c r="DW30">
        <v>1626626382.2</v>
      </c>
      <c r="DX30" t="s">
        <v>318</v>
      </c>
      <c r="DY30">
        <v>13</v>
      </c>
      <c r="DZ30">
        <v>-0.42599999999999999</v>
      </c>
      <c r="EA30">
        <v>-7.2999999999999995E-2</v>
      </c>
      <c r="EB30">
        <v>401</v>
      </c>
      <c r="EC30">
        <v>29</v>
      </c>
      <c r="ED30">
        <v>7.0000000000000007E-2</v>
      </c>
      <c r="EE30">
        <v>0.01</v>
      </c>
      <c r="EF30">
        <v>-14.927303015872999</v>
      </c>
      <c r="EG30">
        <v>-77.776584447011501</v>
      </c>
      <c r="EH30">
        <v>19.450769559534201</v>
      </c>
      <c r="EI30">
        <v>0</v>
      </c>
      <c r="EJ30">
        <v>1000.43</v>
      </c>
      <c r="EK30">
        <v>0</v>
      </c>
      <c r="EL30">
        <v>0</v>
      </c>
      <c r="EM30">
        <v>0</v>
      </c>
      <c r="EN30">
        <v>8.2135296190476197</v>
      </c>
      <c r="EO30">
        <v>22.670819838710699</v>
      </c>
      <c r="EP30">
        <v>5.0205950529635404</v>
      </c>
      <c r="EQ30">
        <v>0</v>
      </c>
      <c r="ER30">
        <v>0</v>
      </c>
      <c r="ES30">
        <v>3</v>
      </c>
      <c r="ET30" t="s">
        <v>310</v>
      </c>
      <c r="EU30">
        <v>1.8839300000000001</v>
      </c>
      <c r="EV30">
        <v>1.88087</v>
      </c>
      <c r="EW30">
        <v>1.8829400000000001</v>
      </c>
      <c r="EX30">
        <v>1.88114</v>
      </c>
      <c r="EY30">
        <v>1.88236</v>
      </c>
      <c r="EZ30">
        <v>1.8817299999999999</v>
      </c>
      <c r="FA30">
        <v>1.8836900000000001</v>
      </c>
      <c r="FB30">
        <v>1.88083</v>
      </c>
      <c r="FC30" t="s">
        <v>311</v>
      </c>
      <c r="FD30" t="s">
        <v>19</v>
      </c>
      <c r="FE30" t="s">
        <v>19</v>
      </c>
      <c r="FF30" t="s">
        <v>19</v>
      </c>
      <c r="FG30" t="s">
        <v>312</v>
      </c>
      <c r="FH30" t="s">
        <v>313</v>
      </c>
      <c r="FI30" t="s">
        <v>314</v>
      </c>
      <c r="FJ30" t="s">
        <v>314</v>
      </c>
      <c r="FK30" t="s">
        <v>314</v>
      </c>
      <c r="FL30" t="s">
        <v>314</v>
      </c>
      <c r="FM30">
        <v>0</v>
      </c>
      <c r="FN30">
        <v>100</v>
      </c>
      <c r="FO30">
        <v>100</v>
      </c>
      <c r="FP30">
        <v>-0.42599999999999999</v>
      </c>
      <c r="FQ30">
        <v>-7.2999999999999995E-2</v>
      </c>
      <c r="FR30">
        <v>2</v>
      </c>
      <c r="FS30">
        <v>734.46600000000001</v>
      </c>
      <c r="FT30">
        <v>466.822</v>
      </c>
      <c r="FU30">
        <v>38.265099999999997</v>
      </c>
      <c r="FV30">
        <v>36.869799999999998</v>
      </c>
      <c r="FW30">
        <v>29.999300000000002</v>
      </c>
      <c r="FX30">
        <v>36.610300000000002</v>
      </c>
      <c r="FY30">
        <v>36.5501</v>
      </c>
      <c r="FZ30">
        <v>25.914000000000001</v>
      </c>
      <c r="GA30">
        <v>40.654200000000003</v>
      </c>
      <c r="GB30">
        <v>0</v>
      </c>
      <c r="GC30">
        <v>-999.9</v>
      </c>
      <c r="GD30">
        <v>400</v>
      </c>
      <c r="GE30">
        <v>27.687999999999999</v>
      </c>
      <c r="GF30">
        <v>99.7423</v>
      </c>
      <c r="GG30">
        <v>99.193200000000004</v>
      </c>
    </row>
    <row r="31" spans="1:189" x14ac:dyDescent="0.25">
      <c r="A31">
        <v>13</v>
      </c>
      <c r="B31">
        <v>1626626998.8</v>
      </c>
      <c r="C31">
        <v>688.5</v>
      </c>
      <c r="D31" t="s">
        <v>349</v>
      </c>
      <c r="E31" t="s">
        <v>350</v>
      </c>
      <c r="F31">
        <f t="shared" si="0"/>
        <v>5914</v>
      </c>
      <c r="G31">
        <f t="shared" si="1"/>
        <v>35.26838457756164</v>
      </c>
      <c r="H31">
        <f t="shared" si="2"/>
        <v>0</v>
      </c>
      <c r="I31" t="s">
        <v>301</v>
      </c>
      <c r="J31" t="s">
        <v>302</v>
      </c>
      <c r="K31" t="s">
        <v>303</v>
      </c>
      <c r="L31" t="s">
        <v>304</v>
      </c>
      <c r="M31" t="s">
        <v>19</v>
      </c>
      <c r="O31" t="s">
        <v>305</v>
      </c>
      <c r="U31">
        <v>1626626990.8</v>
      </c>
      <c r="V31">
        <f t="shared" si="3"/>
        <v>1.486446331468739E-2</v>
      </c>
      <c r="W31">
        <f t="shared" si="4"/>
        <v>32.201531941016604</v>
      </c>
      <c r="X31">
        <f t="shared" si="5"/>
        <v>367.470741935484</v>
      </c>
      <c r="Y31">
        <f t="shared" si="6"/>
        <v>286.22517066654103</v>
      </c>
      <c r="Z31">
        <f t="shared" si="7"/>
        <v>26.112515495122835</v>
      </c>
      <c r="AA31">
        <f t="shared" si="8"/>
        <v>33.524603795148714</v>
      </c>
      <c r="AB31">
        <f t="shared" si="9"/>
        <v>0.87037089091833442</v>
      </c>
      <c r="AC31">
        <f t="shared" si="10"/>
        <v>2.1211281159038142</v>
      </c>
      <c r="AD31">
        <f t="shared" si="11"/>
        <v>0.71082764008017507</v>
      </c>
      <c r="AE31">
        <f t="shared" si="12"/>
        <v>0.45614734216411534</v>
      </c>
      <c r="AF31">
        <f t="shared" si="13"/>
        <v>136.19389939587367</v>
      </c>
      <c r="AG31">
        <f t="shared" si="14"/>
        <v>33.677044472971517</v>
      </c>
      <c r="AH31">
        <f t="shared" si="15"/>
        <v>34.074590322580598</v>
      </c>
      <c r="AI31">
        <f t="shared" si="16"/>
        <v>5.3652807821535262</v>
      </c>
      <c r="AJ31">
        <f t="shared" si="17"/>
        <v>54.04360002796178</v>
      </c>
      <c r="AK31">
        <f t="shared" si="18"/>
        <v>3.5507352425065624</v>
      </c>
      <c r="AL31">
        <f t="shared" si="19"/>
        <v>6.5701308585465004</v>
      </c>
      <c r="AM31">
        <f t="shared" si="20"/>
        <v>1.8145455396469639</v>
      </c>
      <c r="AN31">
        <f t="shared" si="21"/>
        <v>-655.52283217771389</v>
      </c>
      <c r="AO31">
        <f t="shared" si="22"/>
        <v>421.10586986375148</v>
      </c>
      <c r="AP31">
        <f t="shared" si="23"/>
        <v>46.781215013477336</v>
      </c>
      <c r="AQ31">
        <f t="shared" si="24"/>
        <v>-51.441847904611393</v>
      </c>
      <c r="AR31">
        <v>-3.7799797715636997E-2</v>
      </c>
      <c r="AS31">
        <v>4.2433584379956098E-2</v>
      </c>
      <c r="AT31">
        <v>3.22731932738701</v>
      </c>
      <c r="AU31">
        <v>4</v>
      </c>
      <c r="AV31">
        <v>1</v>
      </c>
      <c r="AW31">
        <f t="shared" si="25"/>
        <v>1</v>
      </c>
      <c r="AX31">
        <f t="shared" si="26"/>
        <v>0</v>
      </c>
      <c r="AY31">
        <f t="shared" si="27"/>
        <v>46532.418803885186</v>
      </c>
      <c r="AZ31">
        <v>0</v>
      </c>
      <c r="BA31">
        <v>0</v>
      </c>
      <c r="BB31">
        <v>0</v>
      </c>
      <c r="BC31">
        <f t="shared" si="28"/>
        <v>0</v>
      </c>
      <c r="BD31" t="e">
        <f t="shared" si="29"/>
        <v>#DIV/0!</v>
      </c>
      <c r="BE31">
        <v>-1</v>
      </c>
      <c r="BF31" t="s">
        <v>351</v>
      </c>
      <c r="BG31">
        <v>1015.6876</v>
      </c>
      <c r="BH31">
        <v>2125.86</v>
      </c>
      <c r="BI31">
        <f t="shared" si="30"/>
        <v>0.52222272397994229</v>
      </c>
      <c r="BJ31">
        <v>0.5</v>
      </c>
      <c r="BK31">
        <f t="shared" si="31"/>
        <v>841.20201456136897</v>
      </c>
      <c r="BL31">
        <f t="shared" si="32"/>
        <v>32.201531941016604</v>
      </c>
      <c r="BM31">
        <f t="shared" si="33"/>
        <v>219.6474037308266</v>
      </c>
      <c r="BN31">
        <f t="shared" si="34"/>
        <v>1</v>
      </c>
      <c r="BO31">
        <f t="shared" si="35"/>
        <v>3.9469154098886697E-2</v>
      </c>
      <c r="BP31">
        <f t="shared" si="36"/>
        <v>-1</v>
      </c>
      <c r="BQ31" t="s">
        <v>307</v>
      </c>
      <c r="BR31">
        <v>0</v>
      </c>
      <c r="BS31">
        <f t="shared" si="37"/>
        <v>2125.86</v>
      </c>
      <c r="BT31">
        <f t="shared" si="38"/>
        <v>0.52222272397994229</v>
      </c>
      <c r="BU31" t="e">
        <f t="shared" si="39"/>
        <v>#DIV/0!</v>
      </c>
      <c r="BV31">
        <f t="shared" si="40"/>
        <v>0.52222272397994229</v>
      </c>
      <c r="BW31" t="e">
        <f t="shared" si="41"/>
        <v>#DIV/0!</v>
      </c>
      <c r="BX31" t="s">
        <v>307</v>
      </c>
      <c r="BY31" t="s">
        <v>307</v>
      </c>
      <c r="BZ31" t="s">
        <v>307</v>
      </c>
      <c r="CA31" t="s">
        <v>307</v>
      </c>
      <c r="CB31" t="s">
        <v>307</v>
      </c>
      <c r="CC31" t="s">
        <v>307</v>
      </c>
      <c r="CD31" t="s">
        <v>307</v>
      </c>
      <c r="CE31" t="s">
        <v>307</v>
      </c>
      <c r="CF31">
        <f t="shared" si="42"/>
        <v>1000.00983870968</v>
      </c>
      <c r="CG31">
        <f t="shared" si="43"/>
        <v>841.20201456136897</v>
      </c>
      <c r="CH31">
        <f t="shared" si="44"/>
        <v>0.84119373830039312</v>
      </c>
      <c r="CI31">
        <f t="shared" si="45"/>
        <v>0.16190391491975889</v>
      </c>
      <c r="CJ31">
        <v>6</v>
      </c>
      <c r="CK31">
        <v>0.5</v>
      </c>
      <c r="CL31" t="s">
        <v>308</v>
      </c>
      <c r="CM31">
        <v>1626626990.8</v>
      </c>
      <c r="CN31">
        <v>367.470741935484</v>
      </c>
      <c r="CO31">
        <v>399.75348387096801</v>
      </c>
      <c r="CP31">
        <v>38.9204096774194</v>
      </c>
      <c r="CQ31">
        <v>26.6755161290323</v>
      </c>
      <c r="CR31">
        <v>700.01093548387098</v>
      </c>
      <c r="CS31">
        <v>91.164587096774198</v>
      </c>
      <c r="CT31">
        <v>6.6087809677419396E-2</v>
      </c>
      <c r="CU31">
        <v>37.757058064516102</v>
      </c>
      <c r="CV31">
        <v>34.074590322580598</v>
      </c>
      <c r="CW31">
        <v>999.9</v>
      </c>
      <c r="CX31">
        <v>9999.0635483870992</v>
      </c>
      <c r="CY31">
        <v>0</v>
      </c>
      <c r="CZ31">
        <v>0.23366216129032299</v>
      </c>
      <c r="DA31">
        <v>1000.00983870968</v>
      </c>
      <c r="DB31">
        <v>0.96000651612903198</v>
      </c>
      <c r="DC31">
        <v>3.9993209677419303E-2</v>
      </c>
      <c r="DD31">
        <v>0</v>
      </c>
      <c r="DE31">
        <v>1018.08064516129</v>
      </c>
      <c r="DF31">
        <v>4.9997400000000001</v>
      </c>
      <c r="DG31">
        <v>14320.725806451601</v>
      </c>
      <c r="DH31">
        <v>9011.7383870967806</v>
      </c>
      <c r="DI31">
        <v>47.668999999999997</v>
      </c>
      <c r="DJ31">
        <v>49.741870967741903</v>
      </c>
      <c r="DK31">
        <v>48.935064516129003</v>
      </c>
      <c r="DL31">
        <v>49.75</v>
      </c>
      <c r="DM31">
        <v>50.503999999999998</v>
      </c>
      <c r="DN31">
        <v>955.21709677419301</v>
      </c>
      <c r="DO31">
        <v>39.791612903225797</v>
      </c>
      <c r="DP31">
        <v>0</v>
      </c>
      <c r="DQ31">
        <v>102.89999985694899</v>
      </c>
      <c r="DR31">
        <v>1015.6876</v>
      </c>
      <c r="DS31">
        <v>-135.96538481352201</v>
      </c>
      <c r="DT31">
        <v>-1659.40000239141</v>
      </c>
      <c r="DU31">
        <v>14287.188</v>
      </c>
      <c r="DV31">
        <v>15</v>
      </c>
      <c r="DW31">
        <v>1626627028.3</v>
      </c>
      <c r="DX31" t="s">
        <v>352</v>
      </c>
      <c r="DY31">
        <v>14</v>
      </c>
      <c r="DZ31">
        <v>-0.4</v>
      </c>
      <c r="EA31">
        <v>-7.0999999999999994E-2</v>
      </c>
      <c r="EB31">
        <v>400</v>
      </c>
      <c r="EC31">
        <v>27</v>
      </c>
      <c r="ED31">
        <v>0.08</v>
      </c>
      <c r="EE31">
        <v>0.01</v>
      </c>
      <c r="EF31">
        <v>14.388208888888901</v>
      </c>
      <c r="EG31">
        <v>-385.89211411288397</v>
      </c>
      <c r="EH31">
        <v>69.001304780481107</v>
      </c>
      <c r="EI31">
        <v>0</v>
      </c>
      <c r="EJ31">
        <v>1001.85</v>
      </c>
      <c r="EK31">
        <v>0</v>
      </c>
      <c r="EL31">
        <v>0</v>
      </c>
      <c r="EM31">
        <v>0</v>
      </c>
      <c r="EN31">
        <v>8.5961254857142908</v>
      </c>
      <c r="EO31">
        <v>27.9089030760356</v>
      </c>
      <c r="EP31">
        <v>4.6648720872278497</v>
      </c>
      <c r="EQ31">
        <v>0</v>
      </c>
      <c r="ER31">
        <v>0</v>
      </c>
      <c r="ES31">
        <v>3</v>
      </c>
      <c r="ET31" t="s">
        <v>310</v>
      </c>
      <c r="EU31">
        <v>1.8839699999999999</v>
      </c>
      <c r="EV31">
        <v>1.88093</v>
      </c>
      <c r="EW31">
        <v>1.8829800000000001</v>
      </c>
      <c r="EX31">
        <v>1.8811899999999999</v>
      </c>
      <c r="EY31">
        <v>1.8824099999999999</v>
      </c>
      <c r="EZ31">
        <v>1.8817900000000001</v>
      </c>
      <c r="FA31">
        <v>1.8837200000000001</v>
      </c>
      <c r="FB31">
        <v>1.88087</v>
      </c>
      <c r="FC31" t="s">
        <v>311</v>
      </c>
      <c r="FD31" t="s">
        <v>19</v>
      </c>
      <c r="FE31" t="s">
        <v>19</v>
      </c>
      <c r="FF31" t="s">
        <v>19</v>
      </c>
      <c r="FG31" t="s">
        <v>312</v>
      </c>
      <c r="FH31" t="s">
        <v>313</v>
      </c>
      <c r="FI31" t="s">
        <v>314</v>
      </c>
      <c r="FJ31" t="s">
        <v>314</v>
      </c>
      <c r="FK31" t="s">
        <v>314</v>
      </c>
      <c r="FL31" t="s">
        <v>314</v>
      </c>
      <c r="FM31">
        <v>0</v>
      </c>
      <c r="FN31">
        <v>100</v>
      </c>
      <c r="FO31">
        <v>100</v>
      </c>
      <c r="FP31">
        <v>-0.4</v>
      </c>
      <c r="FQ31">
        <v>-7.0999999999999994E-2</v>
      </c>
      <c r="FR31">
        <v>2</v>
      </c>
      <c r="FS31">
        <v>742.05200000000002</v>
      </c>
      <c r="FT31">
        <v>466.13099999999997</v>
      </c>
      <c r="FU31">
        <v>37.834400000000002</v>
      </c>
      <c r="FV31">
        <v>36.657899999999998</v>
      </c>
      <c r="FW31">
        <v>29.999400000000001</v>
      </c>
      <c r="FX31">
        <v>36.429900000000004</v>
      </c>
      <c r="FY31">
        <v>36.373100000000001</v>
      </c>
      <c r="FZ31">
        <v>25.9161</v>
      </c>
      <c r="GA31">
        <v>41.150700000000001</v>
      </c>
      <c r="GB31">
        <v>0</v>
      </c>
      <c r="GC31">
        <v>-999.9</v>
      </c>
      <c r="GD31">
        <v>400</v>
      </c>
      <c r="GE31">
        <v>27.005500000000001</v>
      </c>
      <c r="GF31">
        <v>99.789199999999994</v>
      </c>
      <c r="GG31">
        <v>99.2333</v>
      </c>
    </row>
    <row r="32" spans="1:189" x14ac:dyDescent="0.25">
      <c r="A32">
        <v>14</v>
      </c>
      <c r="B32">
        <v>1626627060.8</v>
      </c>
      <c r="C32">
        <v>750.5</v>
      </c>
      <c r="D32" t="s">
        <v>353</v>
      </c>
      <c r="E32" t="s">
        <v>354</v>
      </c>
      <c r="F32">
        <f t="shared" si="0"/>
        <v>5914</v>
      </c>
      <c r="G32">
        <f t="shared" si="1"/>
        <v>35.268596938069528</v>
      </c>
      <c r="H32">
        <f t="shared" si="2"/>
        <v>0</v>
      </c>
      <c r="I32" t="s">
        <v>301</v>
      </c>
      <c r="J32" t="s">
        <v>302</v>
      </c>
      <c r="K32" t="s">
        <v>303</v>
      </c>
      <c r="L32" t="s">
        <v>304</v>
      </c>
      <c r="M32" t="s">
        <v>19</v>
      </c>
      <c r="O32" t="s">
        <v>305</v>
      </c>
      <c r="U32">
        <v>1626627052.8</v>
      </c>
      <c r="V32">
        <f t="shared" si="3"/>
        <v>1.444091927059387E-2</v>
      </c>
      <c r="W32">
        <f t="shared" si="4"/>
        <v>30.277340466577449</v>
      </c>
      <c r="X32">
        <f t="shared" si="5"/>
        <v>369.43099999999998</v>
      </c>
      <c r="Y32">
        <f t="shared" si="6"/>
        <v>294.2227188114253</v>
      </c>
      <c r="Z32">
        <f t="shared" si="7"/>
        <v>26.842466125351244</v>
      </c>
      <c r="AA32">
        <f t="shared" si="8"/>
        <v>33.70385245304707</v>
      </c>
      <c r="AB32">
        <f t="shared" si="9"/>
        <v>0.89350914157517791</v>
      </c>
      <c r="AC32">
        <f t="shared" si="10"/>
        <v>2.1210812809068371</v>
      </c>
      <c r="AD32">
        <f t="shared" si="11"/>
        <v>0.72623054669399412</v>
      </c>
      <c r="AE32">
        <f t="shared" si="12"/>
        <v>0.46629473245291503</v>
      </c>
      <c r="AF32">
        <f t="shared" si="13"/>
        <v>136.17805968149275</v>
      </c>
      <c r="AG32">
        <f t="shared" si="14"/>
        <v>33.824190172959383</v>
      </c>
      <c r="AH32">
        <f t="shared" si="15"/>
        <v>33.617070967741903</v>
      </c>
      <c r="AI32">
        <f t="shared" si="16"/>
        <v>5.2299385703173655</v>
      </c>
      <c r="AJ32">
        <f t="shared" si="17"/>
        <v>53.309809937265449</v>
      </c>
      <c r="AK32">
        <f t="shared" si="18"/>
        <v>3.5026389723211242</v>
      </c>
      <c r="AL32">
        <f t="shared" si="19"/>
        <v>6.5703460140694574</v>
      </c>
      <c r="AM32">
        <f t="shared" si="20"/>
        <v>1.7272995979962413</v>
      </c>
      <c r="AN32">
        <f t="shared" si="21"/>
        <v>-636.84453983318963</v>
      </c>
      <c r="AO32">
        <f t="shared" si="22"/>
        <v>473.48368323800446</v>
      </c>
      <c r="AP32">
        <f t="shared" si="23"/>
        <v>52.484977320173542</v>
      </c>
      <c r="AQ32">
        <f t="shared" si="24"/>
        <v>25.302180406481114</v>
      </c>
      <c r="AR32">
        <v>-3.7798597488255599E-2</v>
      </c>
      <c r="AS32">
        <v>4.2432237019574798E-2</v>
      </c>
      <c r="AT32">
        <v>3.2272373683665898</v>
      </c>
      <c r="AU32">
        <v>0</v>
      </c>
      <c r="AV32">
        <v>0</v>
      </c>
      <c r="AW32">
        <f t="shared" si="25"/>
        <v>1</v>
      </c>
      <c r="AX32">
        <f t="shared" si="26"/>
        <v>0</v>
      </c>
      <c r="AY32">
        <f t="shared" si="27"/>
        <v>46530.926452777196</v>
      </c>
      <c r="AZ32">
        <v>0</v>
      </c>
      <c r="BA32">
        <v>0</v>
      </c>
      <c r="BB32">
        <v>0</v>
      </c>
      <c r="BC32">
        <f t="shared" si="28"/>
        <v>0</v>
      </c>
      <c r="BD32" t="e">
        <f t="shared" si="29"/>
        <v>#DIV/0!</v>
      </c>
      <c r="BE32">
        <v>-1</v>
      </c>
      <c r="BF32" t="s">
        <v>355</v>
      </c>
      <c r="BG32">
        <v>1186.2447999999999</v>
      </c>
      <c r="BH32">
        <v>2293.02</v>
      </c>
      <c r="BI32">
        <f t="shared" si="30"/>
        <v>0.48267141150099002</v>
      </c>
      <c r="BJ32">
        <v>0.5</v>
      </c>
      <c r="BK32">
        <f t="shared" si="31"/>
        <v>841.10130391179541</v>
      </c>
      <c r="BL32">
        <f t="shared" si="32"/>
        <v>30.277340466577449</v>
      </c>
      <c r="BM32">
        <f t="shared" si="33"/>
        <v>202.98777678721473</v>
      </c>
      <c r="BN32">
        <f t="shared" si="34"/>
        <v>1</v>
      </c>
      <c r="BO32">
        <f t="shared" si="35"/>
        <v>3.7186175221834442E-2</v>
      </c>
      <c r="BP32">
        <f t="shared" si="36"/>
        <v>-1</v>
      </c>
      <c r="BQ32" t="s">
        <v>307</v>
      </c>
      <c r="BR32">
        <v>0</v>
      </c>
      <c r="BS32">
        <f t="shared" si="37"/>
        <v>2293.02</v>
      </c>
      <c r="BT32">
        <f t="shared" si="38"/>
        <v>0.48267141150098997</v>
      </c>
      <c r="BU32" t="e">
        <f t="shared" si="39"/>
        <v>#DIV/0!</v>
      </c>
      <c r="BV32">
        <f t="shared" si="40"/>
        <v>0.48267141150098997</v>
      </c>
      <c r="BW32" t="e">
        <f t="shared" si="41"/>
        <v>#DIV/0!</v>
      </c>
      <c r="BX32" t="s">
        <v>307</v>
      </c>
      <c r="BY32" t="s">
        <v>307</v>
      </c>
      <c r="BZ32" t="s">
        <v>307</v>
      </c>
      <c r="CA32" t="s">
        <v>307</v>
      </c>
      <c r="CB32" t="s">
        <v>307</v>
      </c>
      <c r="CC32" t="s">
        <v>307</v>
      </c>
      <c r="CD32" t="s">
        <v>307</v>
      </c>
      <c r="CE32" t="s">
        <v>307</v>
      </c>
      <c r="CF32">
        <f t="shared" si="42"/>
        <v>999.88977419354796</v>
      </c>
      <c r="CG32">
        <f t="shared" si="43"/>
        <v>841.10130391179541</v>
      </c>
      <c r="CH32">
        <f t="shared" si="44"/>
        <v>0.84119402520160591</v>
      </c>
      <c r="CI32">
        <f t="shared" si="45"/>
        <v>0.16190446863909924</v>
      </c>
      <c r="CJ32">
        <v>6</v>
      </c>
      <c r="CK32">
        <v>0.5</v>
      </c>
      <c r="CL32" t="s">
        <v>308</v>
      </c>
      <c r="CM32">
        <v>1626627052.8</v>
      </c>
      <c r="CN32">
        <v>369.43099999999998</v>
      </c>
      <c r="CO32">
        <v>399.95503225806499</v>
      </c>
      <c r="CP32">
        <v>38.3927451612903</v>
      </c>
      <c r="CQ32">
        <v>26.490335483871</v>
      </c>
      <c r="CR32">
        <v>700.01754838709701</v>
      </c>
      <c r="CS32">
        <v>91.165312903225797</v>
      </c>
      <c r="CT32">
        <v>6.6479916129032299E-2</v>
      </c>
      <c r="CU32">
        <v>37.757661290322602</v>
      </c>
      <c r="CV32">
        <v>33.617070967741903</v>
      </c>
      <c r="CW32">
        <v>999.9</v>
      </c>
      <c r="CX32">
        <v>9998.6664516129003</v>
      </c>
      <c r="CY32">
        <v>0</v>
      </c>
      <c r="CZ32">
        <v>0.236798741935484</v>
      </c>
      <c r="DA32">
        <v>999.88977419354796</v>
      </c>
      <c r="DB32">
        <v>0.95999912903225804</v>
      </c>
      <c r="DC32">
        <v>4.0000967741935498E-2</v>
      </c>
      <c r="DD32">
        <v>0</v>
      </c>
      <c r="DE32">
        <v>1195.7319354838701</v>
      </c>
      <c r="DF32">
        <v>4.9997400000000001</v>
      </c>
      <c r="DG32">
        <v>16350.3870967742</v>
      </c>
      <c r="DH32">
        <v>9010.6229032258107</v>
      </c>
      <c r="DI32">
        <v>47.561999999999998</v>
      </c>
      <c r="DJ32">
        <v>49.625</v>
      </c>
      <c r="DK32">
        <v>48.786000000000001</v>
      </c>
      <c r="DL32">
        <v>49.686999999999998</v>
      </c>
      <c r="DM32">
        <v>50.375</v>
      </c>
      <c r="DN32">
        <v>955.09354838709703</v>
      </c>
      <c r="DO32">
        <v>39.796451612903198</v>
      </c>
      <c r="DP32">
        <v>0</v>
      </c>
      <c r="DQ32">
        <v>61.5</v>
      </c>
      <c r="DR32">
        <v>1186.2447999999999</v>
      </c>
      <c r="DS32">
        <v>-547.57384533483696</v>
      </c>
      <c r="DT32">
        <v>-4321.1153793657904</v>
      </c>
      <c r="DU32">
        <v>16259.067999999999</v>
      </c>
      <c r="DV32">
        <v>15</v>
      </c>
      <c r="DW32">
        <v>1626627028.3</v>
      </c>
      <c r="DX32" t="s">
        <v>352</v>
      </c>
      <c r="DY32">
        <v>14</v>
      </c>
      <c r="DZ32">
        <v>-0.4</v>
      </c>
      <c r="EA32">
        <v>-7.0999999999999994E-2</v>
      </c>
      <c r="EB32">
        <v>400</v>
      </c>
      <c r="EC32">
        <v>27</v>
      </c>
      <c r="ED32">
        <v>0.08</v>
      </c>
      <c r="EE32">
        <v>0.01</v>
      </c>
      <c r="EF32">
        <v>-20.444718465079401</v>
      </c>
      <c r="EG32">
        <v>-50.243836391847601</v>
      </c>
      <c r="EH32">
        <v>15.423315307029601</v>
      </c>
      <c r="EI32">
        <v>0</v>
      </c>
      <c r="EJ32">
        <v>1142.3900000000001</v>
      </c>
      <c r="EK32">
        <v>0</v>
      </c>
      <c r="EL32">
        <v>0</v>
      </c>
      <c r="EM32">
        <v>0</v>
      </c>
      <c r="EN32">
        <v>9.3038804364285692</v>
      </c>
      <c r="EO32">
        <v>15.0615312078687</v>
      </c>
      <c r="EP32">
        <v>4.0726183971338896</v>
      </c>
      <c r="EQ32">
        <v>0</v>
      </c>
      <c r="ER32">
        <v>0</v>
      </c>
      <c r="ES32">
        <v>3</v>
      </c>
      <c r="ET32" t="s">
        <v>310</v>
      </c>
      <c r="EU32">
        <v>1.88405</v>
      </c>
      <c r="EV32">
        <v>1.88106</v>
      </c>
      <c r="EW32">
        <v>1.8830800000000001</v>
      </c>
      <c r="EX32">
        <v>1.8812599999999999</v>
      </c>
      <c r="EY32">
        <v>1.8824799999999999</v>
      </c>
      <c r="EZ32">
        <v>1.8818600000000001</v>
      </c>
      <c r="FA32">
        <v>1.88384</v>
      </c>
      <c r="FB32">
        <v>1.8809400000000001</v>
      </c>
      <c r="FC32" t="s">
        <v>311</v>
      </c>
      <c r="FD32" t="s">
        <v>19</v>
      </c>
      <c r="FE32" t="s">
        <v>19</v>
      </c>
      <c r="FF32" t="s">
        <v>19</v>
      </c>
      <c r="FG32" t="s">
        <v>312</v>
      </c>
      <c r="FH32" t="s">
        <v>313</v>
      </c>
      <c r="FI32" t="s">
        <v>314</v>
      </c>
      <c r="FJ32" t="s">
        <v>314</v>
      </c>
      <c r="FK32" t="s">
        <v>314</v>
      </c>
      <c r="FL32" t="s">
        <v>314</v>
      </c>
      <c r="FM32">
        <v>0</v>
      </c>
      <c r="FN32">
        <v>100</v>
      </c>
      <c r="FO32">
        <v>100</v>
      </c>
      <c r="FP32">
        <v>-0.4</v>
      </c>
      <c r="FQ32">
        <v>-7.0999999999999994E-2</v>
      </c>
      <c r="FR32">
        <v>2</v>
      </c>
      <c r="FS32">
        <v>748.01900000000001</v>
      </c>
      <c r="FT32">
        <v>466.00900000000001</v>
      </c>
      <c r="FU32">
        <v>37.736400000000003</v>
      </c>
      <c r="FV32">
        <v>36.557000000000002</v>
      </c>
      <c r="FW32">
        <v>29.999700000000001</v>
      </c>
      <c r="FX32">
        <v>36.336599999999997</v>
      </c>
      <c r="FY32">
        <v>36.283700000000003</v>
      </c>
      <c r="FZ32">
        <v>25.920200000000001</v>
      </c>
      <c r="GA32">
        <v>41.629399999999997</v>
      </c>
      <c r="GB32">
        <v>0</v>
      </c>
      <c r="GC32">
        <v>-999.9</v>
      </c>
      <c r="GD32">
        <v>400</v>
      </c>
      <c r="GE32">
        <v>26.8353</v>
      </c>
      <c r="GF32">
        <v>99.808800000000005</v>
      </c>
      <c r="GG32">
        <v>99.250900000000001</v>
      </c>
    </row>
    <row r="33" spans="1:189" x14ac:dyDescent="0.25">
      <c r="A33">
        <v>15</v>
      </c>
      <c r="B33">
        <v>1626627085.9000001</v>
      </c>
      <c r="C33">
        <v>775.60000014305103</v>
      </c>
      <c r="D33" t="s">
        <v>356</v>
      </c>
      <c r="E33" t="s">
        <v>357</v>
      </c>
      <c r="F33">
        <f t="shared" si="0"/>
        <v>5914</v>
      </c>
      <c r="G33">
        <f t="shared" si="1"/>
        <v>35.267760610775397</v>
      </c>
      <c r="H33">
        <f t="shared" si="2"/>
        <v>0</v>
      </c>
      <c r="I33" t="s">
        <v>301</v>
      </c>
      <c r="J33" t="s">
        <v>302</v>
      </c>
      <c r="K33" t="s">
        <v>303</v>
      </c>
      <c r="L33" t="s">
        <v>304</v>
      </c>
      <c r="M33" t="s">
        <v>19</v>
      </c>
      <c r="O33" t="s">
        <v>305</v>
      </c>
      <c r="U33">
        <v>1626627078.06774</v>
      </c>
      <c r="V33">
        <f t="shared" si="3"/>
        <v>1.3165180700472364E-2</v>
      </c>
      <c r="W33">
        <f t="shared" si="4"/>
        <v>29.411971875561168</v>
      </c>
      <c r="X33">
        <f t="shared" si="5"/>
        <v>370.63164516129001</v>
      </c>
      <c r="Y33">
        <f t="shared" si="6"/>
        <v>283.20559137573565</v>
      </c>
      <c r="Z33">
        <f t="shared" si="7"/>
        <v>25.836612116748778</v>
      </c>
      <c r="AA33">
        <f t="shared" si="8"/>
        <v>33.812418772199273</v>
      </c>
      <c r="AB33">
        <f t="shared" si="9"/>
        <v>0.71478926491263883</v>
      </c>
      <c r="AC33">
        <f t="shared" si="10"/>
        <v>2.1220149979912986</v>
      </c>
      <c r="AD33">
        <f t="shared" si="11"/>
        <v>0.6033508964003611</v>
      </c>
      <c r="AE33">
        <f t="shared" si="12"/>
        <v>0.38565065103036644</v>
      </c>
      <c r="AF33">
        <f t="shared" si="13"/>
        <v>136.13577956593144</v>
      </c>
      <c r="AG33">
        <f t="shared" si="14"/>
        <v>34.270888642968899</v>
      </c>
      <c r="AH33">
        <f t="shared" si="15"/>
        <v>33.818190322580598</v>
      </c>
      <c r="AI33">
        <f t="shared" si="16"/>
        <v>5.2890629126709623</v>
      </c>
      <c r="AJ33">
        <f t="shared" si="17"/>
        <v>51.633309892952617</v>
      </c>
      <c r="AK33">
        <f t="shared" si="18"/>
        <v>3.3931561130305541</v>
      </c>
      <c r="AL33">
        <f t="shared" si="19"/>
        <v>6.5716416787250793</v>
      </c>
      <c r="AM33">
        <f t="shared" si="20"/>
        <v>1.8959067996404082</v>
      </c>
      <c r="AN33">
        <f t="shared" si="21"/>
        <v>-580.58446889083132</v>
      </c>
      <c r="AO33">
        <f t="shared" si="22"/>
        <v>451.09918139644714</v>
      </c>
      <c r="AP33">
        <f t="shared" si="23"/>
        <v>50.031220223491111</v>
      </c>
      <c r="AQ33">
        <f t="shared" si="24"/>
        <v>56.68171229503838</v>
      </c>
      <c r="AR33">
        <v>-3.7822529460168598E-2</v>
      </c>
      <c r="AS33">
        <v>4.2459102754602997E-2</v>
      </c>
      <c r="AT33">
        <v>3.22887144202975</v>
      </c>
      <c r="AU33">
        <v>10</v>
      </c>
      <c r="AV33">
        <v>1</v>
      </c>
      <c r="AW33">
        <f t="shared" si="25"/>
        <v>1</v>
      </c>
      <c r="AX33">
        <f t="shared" si="26"/>
        <v>0</v>
      </c>
      <c r="AY33">
        <f t="shared" si="27"/>
        <v>46558.614284597017</v>
      </c>
      <c r="AZ33">
        <v>0</v>
      </c>
      <c r="BA33">
        <v>0</v>
      </c>
      <c r="BB33">
        <v>0</v>
      </c>
      <c r="BC33">
        <f t="shared" si="28"/>
        <v>0</v>
      </c>
      <c r="BD33" t="e">
        <f t="shared" si="29"/>
        <v>#DIV/0!</v>
      </c>
      <c r="BE33">
        <v>-1</v>
      </c>
      <c r="BF33" t="s">
        <v>358</v>
      </c>
      <c r="BG33">
        <v>1067.7911999999999</v>
      </c>
      <c r="BH33">
        <v>2125.79</v>
      </c>
      <c r="BI33">
        <f t="shared" si="30"/>
        <v>0.49769676214489678</v>
      </c>
      <c r="BJ33">
        <v>0.5</v>
      </c>
      <c r="BK33">
        <f t="shared" si="31"/>
        <v>840.83867408969172</v>
      </c>
      <c r="BL33">
        <f t="shared" si="32"/>
        <v>29.411971875561168</v>
      </c>
      <c r="BM33">
        <f t="shared" si="33"/>
        <v>209.24134279032384</v>
      </c>
      <c r="BN33">
        <f t="shared" si="34"/>
        <v>1</v>
      </c>
      <c r="BO33">
        <f t="shared" si="35"/>
        <v>3.6168616897273138E-2</v>
      </c>
      <c r="BP33">
        <f t="shared" si="36"/>
        <v>-1</v>
      </c>
      <c r="BQ33" t="s">
        <v>307</v>
      </c>
      <c r="BR33">
        <v>0</v>
      </c>
      <c r="BS33">
        <f t="shared" si="37"/>
        <v>2125.79</v>
      </c>
      <c r="BT33">
        <f t="shared" si="38"/>
        <v>0.49769676214489678</v>
      </c>
      <c r="BU33" t="e">
        <f t="shared" si="39"/>
        <v>#DIV/0!</v>
      </c>
      <c r="BV33">
        <f t="shared" si="40"/>
        <v>0.49769676214489678</v>
      </c>
      <c r="BW33" t="e">
        <f t="shared" si="41"/>
        <v>#DIV/0!</v>
      </c>
      <c r="BX33" t="s">
        <v>307</v>
      </c>
      <c r="BY33" t="s">
        <v>307</v>
      </c>
      <c r="BZ33" t="s">
        <v>307</v>
      </c>
      <c r="CA33" t="s">
        <v>307</v>
      </c>
      <c r="CB33" t="s">
        <v>307</v>
      </c>
      <c r="CC33" t="s">
        <v>307</v>
      </c>
      <c r="CD33" t="s">
        <v>307</v>
      </c>
      <c r="CE33" t="s">
        <v>307</v>
      </c>
      <c r="CF33">
        <f t="shared" si="42"/>
        <v>999.57738709677403</v>
      </c>
      <c r="CG33">
        <f t="shared" si="43"/>
        <v>840.83867408969172</v>
      </c>
      <c r="CH33">
        <f t="shared" si="44"/>
        <v>0.84119417360157422</v>
      </c>
      <c r="CI33">
        <f t="shared" si="45"/>
        <v>0.16190475505103841</v>
      </c>
      <c r="CJ33">
        <v>6</v>
      </c>
      <c r="CK33">
        <v>0.5</v>
      </c>
      <c r="CL33" t="s">
        <v>308</v>
      </c>
      <c r="CM33">
        <v>1626627078.06774</v>
      </c>
      <c r="CN33">
        <v>370.63164516129001</v>
      </c>
      <c r="CO33">
        <v>400.04051612903203</v>
      </c>
      <c r="CP33">
        <v>37.193761290322598</v>
      </c>
      <c r="CQ33">
        <v>26.323029032258098</v>
      </c>
      <c r="CR33">
        <v>699.61348387096803</v>
      </c>
      <c r="CS33">
        <v>91.164216129032297</v>
      </c>
      <c r="CT33">
        <v>6.4957670967741896E-2</v>
      </c>
      <c r="CU33">
        <v>37.761293548387101</v>
      </c>
      <c r="CV33">
        <v>33.818190322580598</v>
      </c>
      <c r="CW33">
        <v>999.9</v>
      </c>
      <c r="CX33">
        <v>10005.117419354799</v>
      </c>
      <c r="CY33">
        <v>0</v>
      </c>
      <c r="CZ33">
        <v>0.23467838709677399</v>
      </c>
      <c r="DA33">
        <v>999.57738709677403</v>
      </c>
      <c r="DB33">
        <v>0.95999516129032203</v>
      </c>
      <c r="DC33">
        <v>4.00049322580645E-2</v>
      </c>
      <c r="DD33">
        <v>0</v>
      </c>
      <c r="DE33">
        <v>1069.1983870967699</v>
      </c>
      <c r="DF33">
        <v>4.9997400000000001</v>
      </c>
      <c r="DG33">
        <v>15310.580645161301</v>
      </c>
      <c r="DH33">
        <v>9007.7796774193594</v>
      </c>
      <c r="DI33">
        <v>47.580290322580602</v>
      </c>
      <c r="DJ33">
        <v>49.639000000000003</v>
      </c>
      <c r="DK33">
        <v>48.75</v>
      </c>
      <c r="DL33">
        <v>49.731709677419303</v>
      </c>
      <c r="DM33">
        <v>50.387</v>
      </c>
      <c r="DN33">
        <v>954.79032258064501</v>
      </c>
      <c r="DO33">
        <v>39.789032258064502</v>
      </c>
      <c r="DP33">
        <v>0</v>
      </c>
      <c r="DQ33">
        <v>24.5</v>
      </c>
      <c r="DR33">
        <v>1067.7911999999999</v>
      </c>
      <c r="DS33">
        <v>-174.41692278943501</v>
      </c>
      <c r="DT33">
        <v>-5781.0846069178797</v>
      </c>
      <c r="DU33">
        <v>15258.495999999999</v>
      </c>
      <c r="DV33">
        <v>15</v>
      </c>
      <c r="DW33">
        <v>1626627028.3</v>
      </c>
      <c r="DX33" t="s">
        <v>352</v>
      </c>
      <c r="DY33">
        <v>14</v>
      </c>
      <c r="DZ33">
        <v>-0.4</v>
      </c>
      <c r="EA33">
        <v>-7.0999999999999994E-2</v>
      </c>
      <c r="EB33">
        <v>400</v>
      </c>
      <c r="EC33">
        <v>27</v>
      </c>
      <c r="ED33">
        <v>0.08</v>
      </c>
      <c r="EE33">
        <v>0.01</v>
      </c>
      <c r="EF33">
        <v>-30.079366666666701</v>
      </c>
      <c r="EG33">
        <v>6.1490974192059698</v>
      </c>
      <c r="EH33">
        <v>4.6567536996332102</v>
      </c>
      <c r="EI33">
        <v>0</v>
      </c>
      <c r="EJ33">
        <v>1050.53</v>
      </c>
      <c r="EK33">
        <v>0</v>
      </c>
      <c r="EL33">
        <v>0</v>
      </c>
      <c r="EM33">
        <v>0</v>
      </c>
      <c r="EN33">
        <v>11.5019534920635</v>
      </c>
      <c r="EO33">
        <v>-4.1127240057612298</v>
      </c>
      <c r="EP33">
        <v>1.94688194218847</v>
      </c>
      <c r="EQ33">
        <v>0</v>
      </c>
      <c r="ER33">
        <v>0</v>
      </c>
      <c r="ES33">
        <v>3</v>
      </c>
      <c r="ET33" t="s">
        <v>310</v>
      </c>
      <c r="EU33">
        <v>1.8840699999999999</v>
      </c>
      <c r="EV33">
        <v>1.88103</v>
      </c>
      <c r="EW33">
        <v>1.8830499999999999</v>
      </c>
      <c r="EX33">
        <v>1.8812599999999999</v>
      </c>
      <c r="EY33">
        <v>1.8824799999999999</v>
      </c>
      <c r="EZ33">
        <v>1.88185</v>
      </c>
      <c r="FA33">
        <v>1.8837999999999999</v>
      </c>
      <c r="FB33">
        <v>1.88093</v>
      </c>
      <c r="FC33" t="s">
        <v>311</v>
      </c>
      <c r="FD33" t="s">
        <v>19</v>
      </c>
      <c r="FE33" t="s">
        <v>19</v>
      </c>
      <c r="FF33" t="s">
        <v>19</v>
      </c>
      <c r="FG33" t="s">
        <v>312</v>
      </c>
      <c r="FH33" t="s">
        <v>313</v>
      </c>
      <c r="FI33" t="s">
        <v>314</v>
      </c>
      <c r="FJ33" t="s">
        <v>314</v>
      </c>
      <c r="FK33" t="s">
        <v>314</v>
      </c>
      <c r="FL33" t="s">
        <v>314</v>
      </c>
      <c r="FM33">
        <v>0</v>
      </c>
      <c r="FN33">
        <v>100</v>
      </c>
      <c r="FO33">
        <v>100</v>
      </c>
      <c r="FP33">
        <v>-0.4</v>
      </c>
      <c r="FQ33">
        <v>-7.0999999999999994E-2</v>
      </c>
      <c r="FR33">
        <v>2</v>
      </c>
      <c r="FS33">
        <v>735.50199999999995</v>
      </c>
      <c r="FT33">
        <v>465.52699999999999</v>
      </c>
      <c r="FU33">
        <v>37.726500000000001</v>
      </c>
      <c r="FV33">
        <v>36.529600000000002</v>
      </c>
      <c r="FW33">
        <v>29.999700000000001</v>
      </c>
      <c r="FX33">
        <v>36.3035</v>
      </c>
      <c r="FY33">
        <v>36.257300000000001</v>
      </c>
      <c r="FZ33">
        <v>25.923999999999999</v>
      </c>
      <c r="GA33">
        <v>40.954300000000003</v>
      </c>
      <c r="GB33">
        <v>0</v>
      </c>
      <c r="GC33">
        <v>-999.9</v>
      </c>
      <c r="GD33">
        <v>400</v>
      </c>
      <c r="GE33">
        <v>27.4819</v>
      </c>
      <c r="GF33">
        <v>99.816599999999994</v>
      </c>
      <c r="GG33">
        <v>99.256500000000003</v>
      </c>
    </row>
    <row r="34" spans="1:189" x14ac:dyDescent="0.25">
      <c r="A34">
        <v>16</v>
      </c>
      <c r="B34">
        <v>1626627143.4000001</v>
      </c>
      <c r="C34">
        <v>833.10000014305103</v>
      </c>
      <c r="D34" t="s">
        <v>359</v>
      </c>
      <c r="E34" t="s">
        <v>360</v>
      </c>
      <c r="F34">
        <f t="shared" si="0"/>
        <v>5914</v>
      </c>
      <c r="G34">
        <f t="shared" si="1"/>
        <v>35.300462616014229</v>
      </c>
      <c r="H34">
        <f t="shared" si="2"/>
        <v>0</v>
      </c>
      <c r="I34" t="s">
        <v>301</v>
      </c>
      <c r="J34" t="s">
        <v>302</v>
      </c>
      <c r="K34" t="s">
        <v>303</v>
      </c>
      <c r="L34" t="s">
        <v>304</v>
      </c>
      <c r="M34" t="s">
        <v>19</v>
      </c>
      <c r="O34" t="s">
        <v>305</v>
      </c>
      <c r="U34">
        <v>1626627135.4000001</v>
      </c>
      <c r="V34">
        <f t="shared" si="3"/>
        <v>1.1507381259080353E-2</v>
      </c>
      <c r="W34">
        <f t="shared" si="4"/>
        <v>29.350898246224787</v>
      </c>
      <c r="X34">
        <f t="shared" si="5"/>
        <v>371.20096774193502</v>
      </c>
      <c r="Y34">
        <f t="shared" si="6"/>
        <v>279.37312294895969</v>
      </c>
      <c r="Z34">
        <f t="shared" si="7"/>
        <v>25.488253605835585</v>
      </c>
      <c r="AA34">
        <f t="shared" si="8"/>
        <v>33.86605090950917</v>
      </c>
      <c r="AB34">
        <f t="shared" si="9"/>
        <v>0.66121915775061124</v>
      </c>
      <c r="AC34">
        <f t="shared" si="10"/>
        <v>2.1213773870603183</v>
      </c>
      <c r="AD34">
        <f t="shared" si="11"/>
        <v>0.56463496033730198</v>
      </c>
      <c r="AE34">
        <f t="shared" si="12"/>
        <v>0.36039286743868182</v>
      </c>
      <c r="AF34">
        <f t="shared" si="13"/>
        <v>136.18963249786248</v>
      </c>
      <c r="AG34">
        <f t="shared" si="14"/>
        <v>34.556144527698976</v>
      </c>
      <c r="AH34">
        <f t="shared" si="15"/>
        <v>33.216377419354799</v>
      </c>
      <c r="AI34">
        <f t="shared" si="16"/>
        <v>5.1138555530235168</v>
      </c>
      <c r="AJ34">
        <f t="shared" si="17"/>
        <v>51.635251243259695</v>
      </c>
      <c r="AK34">
        <f t="shared" si="18"/>
        <v>3.3406447723304931</v>
      </c>
      <c r="AL34">
        <f t="shared" si="19"/>
        <v>6.4696979135287354</v>
      </c>
      <c r="AM34">
        <f t="shared" si="20"/>
        <v>1.7732107806930237</v>
      </c>
      <c r="AN34">
        <f t="shared" si="21"/>
        <v>-507.4755135254436</v>
      </c>
      <c r="AO34">
        <f t="shared" si="22"/>
        <v>486.88726939513595</v>
      </c>
      <c r="AP34">
        <f t="shared" si="23"/>
        <v>53.783993346405801</v>
      </c>
      <c r="AQ34">
        <f t="shared" si="24"/>
        <v>169.38538171396061</v>
      </c>
      <c r="AR34">
        <v>-3.7806186062341797E-2</v>
      </c>
      <c r="AS34">
        <v>4.2440755858782202E-2</v>
      </c>
      <c r="AT34">
        <v>3.2277555501519299</v>
      </c>
      <c r="AU34">
        <v>0</v>
      </c>
      <c r="AV34">
        <v>0</v>
      </c>
      <c r="AW34">
        <f t="shared" si="25"/>
        <v>1</v>
      </c>
      <c r="AX34">
        <f t="shared" si="26"/>
        <v>0</v>
      </c>
      <c r="AY34">
        <f t="shared" si="27"/>
        <v>46582.448040323325</v>
      </c>
      <c r="AZ34">
        <v>0</v>
      </c>
      <c r="BA34">
        <v>0</v>
      </c>
      <c r="BB34">
        <v>0</v>
      </c>
      <c r="BC34">
        <f t="shared" si="28"/>
        <v>0</v>
      </c>
      <c r="BD34" t="e">
        <f t="shared" si="29"/>
        <v>#DIV/0!</v>
      </c>
      <c r="BE34">
        <v>-1</v>
      </c>
      <c r="BF34" t="s">
        <v>361</v>
      </c>
      <c r="BG34">
        <v>1033.0515600000001</v>
      </c>
      <c r="BH34">
        <v>2040.87</v>
      </c>
      <c r="BI34">
        <f t="shared" si="30"/>
        <v>0.49381804818533259</v>
      </c>
      <c r="BJ34">
        <v>0.5</v>
      </c>
      <c r="BK34">
        <f t="shared" si="31"/>
        <v>841.1712488901926</v>
      </c>
      <c r="BL34">
        <f t="shared" si="32"/>
        <v>29.350898246224787</v>
      </c>
      <c r="BM34">
        <f t="shared" si="33"/>
        <v>207.69277215828677</v>
      </c>
      <c r="BN34">
        <f t="shared" si="34"/>
        <v>1</v>
      </c>
      <c r="BO34">
        <f t="shared" si="35"/>
        <v>3.6081711406884792E-2</v>
      </c>
      <c r="BP34">
        <f t="shared" si="36"/>
        <v>-1</v>
      </c>
      <c r="BQ34" t="s">
        <v>307</v>
      </c>
      <c r="BR34">
        <v>0</v>
      </c>
      <c r="BS34">
        <f t="shared" si="37"/>
        <v>2040.87</v>
      </c>
      <c r="BT34">
        <f t="shared" si="38"/>
        <v>0.49381804818533265</v>
      </c>
      <c r="BU34" t="e">
        <f t="shared" si="39"/>
        <v>#DIV/0!</v>
      </c>
      <c r="BV34">
        <f t="shared" si="40"/>
        <v>0.49381804818533265</v>
      </c>
      <c r="BW34" t="e">
        <f t="shared" si="41"/>
        <v>#DIV/0!</v>
      </c>
      <c r="BX34" t="s">
        <v>307</v>
      </c>
      <c r="BY34" t="s">
        <v>307</v>
      </c>
      <c r="BZ34" t="s">
        <v>307</v>
      </c>
      <c r="CA34" t="s">
        <v>307</v>
      </c>
      <c r="CB34" t="s">
        <v>307</v>
      </c>
      <c r="CC34" t="s">
        <v>307</v>
      </c>
      <c r="CD34" t="s">
        <v>307</v>
      </c>
      <c r="CE34" t="s">
        <v>307</v>
      </c>
      <c r="CF34">
        <f t="shared" si="42"/>
        <v>999.97274193548401</v>
      </c>
      <c r="CG34">
        <f t="shared" si="43"/>
        <v>841.1712488901926</v>
      </c>
      <c r="CH34">
        <f t="shared" si="44"/>
        <v>0.8411941782153729</v>
      </c>
      <c r="CI34">
        <f t="shared" si="45"/>
        <v>0.16190476395566966</v>
      </c>
      <c r="CJ34">
        <v>6</v>
      </c>
      <c r="CK34">
        <v>0.5</v>
      </c>
      <c r="CL34" t="s">
        <v>308</v>
      </c>
      <c r="CM34">
        <v>1626627135.4000001</v>
      </c>
      <c r="CN34">
        <v>371.20096774193502</v>
      </c>
      <c r="CO34">
        <v>400.02648387096798</v>
      </c>
      <c r="CP34">
        <v>36.616332258064503</v>
      </c>
      <c r="CQ34">
        <v>27.111958064516099</v>
      </c>
      <c r="CR34">
        <v>699.84764516128996</v>
      </c>
      <c r="CS34">
        <v>91.164309677419396</v>
      </c>
      <c r="CT34">
        <v>6.9425825806451597E-2</v>
      </c>
      <c r="CU34">
        <v>37.473587096774203</v>
      </c>
      <c r="CV34">
        <v>33.216377419354799</v>
      </c>
      <c r="CW34">
        <v>999.9</v>
      </c>
      <c r="CX34">
        <v>10000.7838709677</v>
      </c>
      <c r="CY34">
        <v>0</v>
      </c>
      <c r="CZ34">
        <v>0.22663758064516101</v>
      </c>
      <c r="DA34">
        <v>999.97274193548401</v>
      </c>
      <c r="DB34">
        <v>0.95999335483870996</v>
      </c>
      <c r="DC34">
        <v>4.0006783870967698E-2</v>
      </c>
      <c r="DD34">
        <v>0</v>
      </c>
      <c r="DE34">
        <v>1041.271</v>
      </c>
      <c r="DF34">
        <v>4.9997400000000001</v>
      </c>
      <c r="DG34">
        <v>14507.348387096799</v>
      </c>
      <c r="DH34">
        <v>9011.3554838709697</v>
      </c>
      <c r="DI34">
        <v>47.487806451612897</v>
      </c>
      <c r="DJ34">
        <v>49.625</v>
      </c>
      <c r="DK34">
        <v>48.741870967741903</v>
      </c>
      <c r="DL34">
        <v>49.686999999999998</v>
      </c>
      <c r="DM34">
        <v>50.3343548387097</v>
      </c>
      <c r="DN34">
        <v>955.16774193548395</v>
      </c>
      <c r="DO34">
        <v>39.804838709677398</v>
      </c>
      <c r="DP34">
        <v>0</v>
      </c>
      <c r="DQ34">
        <v>56.900000095367403</v>
      </c>
      <c r="DR34">
        <v>1033.0515600000001</v>
      </c>
      <c r="DS34">
        <v>-540.627845441864</v>
      </c>
      <c r="DT34">
        <v>-3890.5923010357401</v>
      </c>
      <c r="DU34">
        <v>14441.468000000001</v>
      </c>
      <c r="DV34">
        <v>15</v>
      </c>
      <c r="DW34">
        <v>1626627028.3</v>
      </c>
      <c r="DX34" t="s">
        <v>352</v>
      </c>
      <c r="DY34">
        <v>14</v>
      </c>
      <c r="DZ34">
        <v>-0.4</v>
      </c>
      <c r="EA34">
        <v>-7.0999999999999994E-2</v>
      </c>
      <c r="EB34">
        <v>400</v>
      </c>
      <c r="EC34">
        <v>27</v>
      </c>
      <c r="ED34">
        <v>0.08</v>
      </c>
      <c r="EE34">
        <v>0.01</v>
      </c>
      <c r="EF34">
        <v>-18.719378571428599</v>
      </c>
      <c r="EG34">
        <v>-61.547392857140601</v>
      </c>
      <c r="EH34">
        <v>10.800713048655201</v>
      </c>
      <c r="EI34">
        <v>0</v>
      </c>
      <c r="EJ34">
        <v>987.66300000000001</v>
      </c>
      <c r="EK34">
        <v>0</v>
      </c>
      <c r="EL34">
        <v>0</v>
      </c>
      <c r="EM34">
        <v>0</v>
      </c>
      <c r="EN34">
        <v>4.2334825555555602</v>
      </c>
      <c r="EO34">
        <v>34.494288317970899</v>
      </c>
      <c r="EP34">
        <v>5.4996499929831799</v>
      </c>
      <c r="EQ34">
        <v>0</v>
      </c>
      <c r="ER34">
        <v>0</v>
      </c>
      <c r="ES34">
        <v>3</v>
      </c>
      <c r="ET34" t="s">
        <v>310</v>
      </c>
      <c r="EU34">
        <v>1.8841000000000001</v>
      </c>
      <c r="EV34">
        <v>1.88106</v>
      </c>
      <c r="EW34">
        <v>1.8830800000000001</v>
      </c>
      <c r="EX34">
        <v>1.8812599999999999</v>
      </c>
      <c r="EY34">
        <v>1.8824799999999999</v>
      </c>
      <c r="EZ34">
        <v>1.8818600000000001</v>
      </c>
      <c r="FA34">
        <v>1.88384</v>
      </c>
      <c r="FB34">
        <v>1.8809400000000001</v>
      </c>
      <c r="FC34" t="s">
        <v>311</v>
      </c>
      <c r="FD34" t="s">
        <v>19</v>
      </c>
      <c r="FE34" t="s">
        <v>19</v>
      </c>
      <c r="FF34" t="s">
        <v>19</v>
      </c>
      <c r="FG34" t="s">
        <v>312</v>
      </c>
      <c r="FH34" t="s">
        <v>313</v>
      </c>
      <c r="FI34" t="s">
        <v>314</v>
      </c>
      <c r="FJ34" t="s">
        <v>314</v>
      </c>
      <c r="FK34" t="s">
        <v>314</v>
      </c>
      <c r="FL34" t="s">
        <v>314</v>
      </c>
      <c r="FM34">
        <v>0</v>
      </c>
      <c r="FN34">
        <v>100</v>
      </c>
      <c r="FO34">
        <v>100</v>
      </c>
      <c r="FP34">
        <v>-0.4</v>
      </c>
      <c r="FQ34">
        <v>-7.0999999999999994E-2</v>
      </c>
      <c r="FR34">
        <v>2</v>
      </c>
      <c r="FS34">
        <v>759.24</v>
      </c>
      <c r="FT34">
        <v>462.09199999999998</v>
      </c>
      <c r="FU34">
        <v>37.626100000000001</v>
      </c>
      <c r="FV34">
        <v>36.489100000000001</v>
      </c>
      <c r="FW34">
        <v>29.9999</v>
      </c>
      <c r="FX34">
        <v>36.2654</v>
      </c>
      <c r="FY34">
        <v>36.207799999999999</v>
      </c>
      <c r="FZ34">
        <v>25.9117</v>
      </c>
      <c r="GA34">
        <v>48.637</v>
      </c>
      <c r="GB34">
        <v>0</v>
      </c>
      <c r="GC34">
        <v>-999.9</v>
      </c>
      <c r="GD34">
        <v>400</v>
      </c>
      <c r="GE34">
        <v>22.558499999999999</v>
      </c>
      <c r="GF34">
        <v>99.818299999999994</v>
      </c>
      <c r="GG34">
        <v>99.257300000000001</v>
      </c>
    </row>
    <row r="35" spans="1:189" x14ac:dyDescent="0.25">
      <c r="A35">
        <v>17</v>
      </c>
      <c r="B35">
        <v>1626627203.4000001</v>
      </c>
      <c r="C35">
        <v>893.10000014305103</v>
      </c>
      <c r="D35" t="s">
        <v>362</v>
      </c>
      <c r="E35" t="s">
        <v>363</v>
      </c>
      <c r="F35">
        <f t="shared" si="0"/>
        <v>5914</v>
      </c>
      <c r="G35">
        <f t="shared" si="1"/>
        <v>35.284108918547041</v>
      </c>
      <c r="H35">
        <f t="shared" si="2"/>
        <v>0</v>
      </c>
      <c r="I35" t="s">
        <v>301</v>
      </c>
      <c r="J35" t="s">
        <v>302</v>
      </c>
      <c r="K35" t="s">
        <v>303</v>
      </c>
      <c r="L35" t="s">
        <v>304</v>
      </c>
      <c r="M35" t="s">
        <v>19</v>
      </c>
      <c r="O35" t="s">
        <v>305</v>
      </c>
      <c r="U35">
        <v>1626627195.4000001</v>
      </c>
      <c r="V35">
        <f t="shared" si="3"/>
        <v>1.7267677564065397E-2</v>
      </c>
      <c r="W35">
        <f t="shared" si="4"/>
        <v>30.952931266885461</v>
      </c>
      <c r="X35">
        <f t="shared" si="5"/>
        <v>367.819064516129</v>
      </c>
      <c r="Y35">
        <f t="shared" si="6"/>
        <v>290.17230408634362</v>
      </c>
      <c r="Z35">
        <f t="shared" si="7"/>
        <v>26.473984568896672</v>
      </c>
      <c r="AA35">
        <f t="shared" si="8"/>
        <v>33.558117370321042</v>
      </c>
      <c r="AB35">
        <f t="shared" si="9"/>
        <v>0.90612636792973211</v>
      </c>
      <c r="AC35">
        <f t="shared" si="10"/>
        <v>2.1213253361533373</v>
      </c>
      <c r="AD35">
        <f t="shared" si="11"/>
        <v>0.73458598020820853</v>
      </c>
      <c r="AE35">
        <f t="shared" si="12"/>
        <v>0.4718023322620869</v>
      </c>
      <c r="AF35">
        <f t="shared" si="13"/>
        <v>136.191750739491</v>
      </c>
      <c r="AG35">
        <f t="shared" si="14"/>
        <v>32.713080145705931</v>
      </c>
      <c r="AH35">
        <f t="shared" si="15"/>
        <v>33.9298838709677</v>
      </c>
      <c r="AI35">
        <f t="shared" si="16"/>
        <v>5.3221485642509121</v>
      </c>
      <c r="AJ35">
        <f t="shared" si="17"/>
        <v>50.258097229689568</v>
      </c>
      <c r="AK35">
        <f t="shared" si="18"/>
        <v>3.2785948082474605</v>
      </c>
      <c r="AL35">
        <f t="shared" si="19"/>
        <v>6.5235155904602316</v>
      </c>
      <c r="AM35">
        <f t="shared" si="20"/>
        <v>2.0435537560034516</v>
      </c>
      <c r="AN35">
        <f t="shared" si="21"/>
        <v>-761.50458057528397</v>
      </c>
      <c r="AO35">
        <f t="shared" si="22"/>
        <v>422.70112420500874</v>
      </c>
      <c r="AP35">
        <f t="shared" si="23"/>
        <v>46.891227765660872</v>
      </c>
      <c r="AQ35">
        <f t="shared" si="24"/>
        <v>-155.72047786512343</v>
      </c>
      <c r="AR35">
        <v>-3.7804852048465301E-2</v>
      </c>
      <c r="AS35">
        <v>4.2439258311339698E-2</v>
      </c>
      <c r="AT35">
        <v>3.2276644600300499</v>
      </c>
      <c r="AU35">
        <v>0</v>
      </c>
      <c r="AV35">
        <v>0</v>
      </c>
      <c r="AW35">
        <f t="shared" si="25"/>
        <v>1</v>
      </c>
      <c r="AX35">
        <f t="shared" si="26"/>
        <v>0</v>
      </c>
      <c r="AY35">
        <f t="shared" si="27"/>
        <v>46558.073750651274</v>
      </c>
      <c r="AZ35">
        <v>0</v>
      </c>
      <c r="BA35">
        <v>0</v>
      </c>
      <c r="BB35">
        <v>0</v>
      </c>
      <c r="BC35">
        <f t="shared" si="28"/>
        <v>0</v>
      </c>
      <c r="BD35" t="e">
        <f t="shared" si="29"/>
        <v>#DIV/0!</v>
      </c>
      <c r="BE35">
        <v>-1</v>
      </c>
      <c r="BF35" t="s">
        <v>364</v>
      </c>
      <c r="BG35">
        <v>944.10680000000002</v>
      </c>
      <c r="BH35">
        <v>1825.52</v>
      </c>
      <c r="BI35">
        <f t="shared" si="30"/>
        <v>0.4828285639160349</v>
      </c>
      <c r="BJ35">
        <v>0.5</v>
      </c>
      <c r="BK35">
        <f t="shared" si="31"/>
        <v>841.18334148525946</v>
      </c>
      <c r="BL35">
        <f t="shared" si="32"/>
        <v>30.952931266885461</v>
      </c>
      <c r="BM35">
        <f t="shared" si="33"/>
        <v>203.07367237970971</v>
      </c>
      <c r="BN35">
        <f t="shared" si="34"/>
        <v>1</v>
      </c>
      <c r="BO35">
        <f t="shared" si="35"/>
        <v>3.7985691930687612E-2</v>
      </c>
      <c r="BP35">
        <f t="shared" si="36"/>
        <v>-1</v>
      </c>
      <c r="BQ35" t="s">
        <v>307</v>
      </c>
      <c r="BR35">
        <v>0</v>
      </c>
      <c r="BS35">
        <f t="shared" si="37"/>
        <v>1825.52</v>
      </c>
      <c r="BT35">
        <f t="shared" si="38"/>
        <v>0.48282856391603485</v>
      </c>
      <c r="BU35" t="e">
        <f t="shared" si="39"/>
        <v>#DIV/0!</v>
      </c>
      <c r="BV35">
        <f t="shared" si="40"/>
        <v>0.48282856391603485</v>
      </c>
      <c r="BW35" t="e">
        <f t="shared" si="41"/>
        <v>#DIV/0!</v>
      </c>
      <c r="BX35" t="s">
        <v>307</v>
      </c>
      <c r="BY35" t="s">
        <v>307</v>
      </c>
      <c r="BZ35" t="s">
        <v>307</v>
      </c>
      <c r="CA35" t="s">
        <v>307</v>
      </c>
      <c r="CB35" t="s">
        <v>307</v>
      </c>
      <c r="CC35" t="s">
        <v>307</v>
      </c>
      <c r="CD35" t="s">
        <v>307</v>
      </c>
      <c r="CE35" t="s">
        <v>307</v>
      </c>
      <c r="CF35">
        <f t="shared" si="42"/>
        <v>999.98699999999997</v>
      </c>
      <c r="CG35">
        <f t="shared" si="43"/>
        <v>841.18334148525946</v>
      </c>
      <c r="CH35">
        <f t="shared" si="44"/>
        <v>0.84119427701086058</v>
      </c>
      <c r="CI35">
        <f t="shared" si="45"/>
        <v>0.16190495463096086</v>
      </c>
      <c r="CJ35">
        <v>6</v>
      </c>
      <c r="CK35">
        <v>0.5</v>
      </c>
      <c r="CL35" t="s">
        <v>308</v>
      </c>
      <c r="CM35">
        <v>1626627195.4000001</v>
      </c>
      <c r="CN35">
        <v>367.819064516129</v>
      </c>
      <c r="CO35">
        <v>399.79264516129001</v>
      </c>
      <c r="CP35">
        <v>35.935558064516101</v>
      </c>
      <c r="CQ35">
        <v>21.667258064516101</v>
      </c>
      <c r="CR35">
        <v>700.03380645161303</v>
      </c>
      <c r="CS35">
        <v>91.166774193548406</v>
      </c>
      <c r="CT35">
        <v>6.8620074193548403E-2</v>
      </c>
      <c r="CU35">
        <v>37.625958064516098</v>
      </c>
      <c r="CV35">
        <v>33.9298838709677</v>
      </c>
      <c r="CW35">
        <v>999.9</v>
      </c>
      <c r="CX35">
        <v>10000.160645161301</v>
      </c>
      <c r="CY35">
        <v>0</v>
      </c>
      <c r="CZ35">
        <v>0.22266145161290299</v>
      </c>
      <c r="DA35">
        <v>999.98699999999997</v>
      </c>
      <c r="DB35">
        <v>0.95998970967741903</v>
      </c>
      <c r="DC35">
        <v>4.0010670967741899E-2</v>
      </c>
      <c r="DD35">
        <v>0</v>
      </c>
      <c r="DE35">
        <v>946.44535483871005</v>
      </c>
      <c r="DF35">
        <v>4.9997400000000001</v>
      </c>
      <c r="DG35">
        <v>14667.0225806452</v>
      </c>
      <c r="DH35">
        <v>9011.4699999999993</v>
      </c>
      <c r="DI35">
        <v>47.375</v>
      </c>
      <c r="DJ35">
        <v>49.670999999999999</v>
      </c>
      <c r="DK35">
        <v>48.628999999999998</v>
      </c>
      <c r="DL35">
        <v>49.618903225806399</v>
      </c>
      <c r="DM35">
        <v>50.25</v>
      </c>
      <c r="DN35">
        <v>955.17838709677403</v>
      </c>
      <c r="DO35">
        <v>39.808709677419301</v>
      </c>
      <c r="DP35">
        <v>0</v>
      </c>
      <c r="DQ35">
        <v>59.299999952316298</v>
      </c>
      <c r="DR35">
        <v>944.10680000000002</v>
      </c>
      <c r="DS35">
        <v>-165.80692328356901</v>
      </c>
      <c r="DT35">
        <v>-688.30000030048097</v>
      </c>
      <c r="DU35">
        <v>14652.616</v>
      </c>
      <c r="DV35">
        <v>15</v>
      </c>
      <c r="DW35">
        <v>1626627028.3</v>
      </c>
      <c r="DX35" t="s">
        <v>352</v>
      </c>
      <c r="DY35">
        <v>14</v>
      </c>
      <c r="DZ35">
        <v>-0.4</v>
      </c>
      <c r="EA35">
        <v>-7.0999999999999994E-2</v>
      </c>
      <c r="EB35">
        <v>400</v>
      </c>
      <c r="EC35">
        <v>27</v>
      </c>
      <c r="ED35">
        <v>0.08</v>
      </c>
      <c r="EE35">
        <v>0.01</v>
      </c>
      <c r="EF35">
        <v>-25.962984920634899</v>
      </c>
      <c r="EG35">
        <v>-51.971093260372101</v>
      </c>
      <c r="EH35">
        <v>9.8359230168666194</v>
      </c>
      <c r="EI35">
        <v>0</v>
      </c>
      <c r="EJ35">
        <v>927.17399999999998</v>
      </c>
      <c r="EK35">
        <v>0</v>
      </c>
      <c r="EL35">
        <v>0</v>
      </c>
      <c r="EM35">
        <v>0</v>
      </c>
      <c r="EN35">
        <v>12.529208253968299</v>
      </c>
      <c r="EO35">
        <v>13.913150403226499</v>
      </c>
      <c r="EP35">
        <v>2.4290552861532402</v>
      </c>
      <c r="EQ35">
        <v>0</v>
      </c>
      <c r="ER35">
        <v>0</v>
      </c>
      <c r="ES35">
        <v>3</v>
      </c>
      <c r="ET35" t="s">
        <v>310</v>
      </c>
      <c r="EU35">
        <v>1.88408</v>
      </c>
      <c r="EV35">
        <v>1.88107</v>
      </c>
      <c r="EW35">
        <v>1.8830800000000001</v>
      </c>
      <c r="EX35">
        <v>1.88127</v>
      </c>
      <c r="EY35">
        <v>1.8825000000000001</v>
      </c>
      <c r="EZ35">
        <v>1.8818699999999999</v>
      </c>
      <c r="FA35">
        <v>1.88385</v>
      </c>
      <c r="FB35">
        <v>1.88096</v>
      </c>
      <c r="FC35" t="s">
        <v>311</v>
      </c>
      <c r="FD35" t="s">
        <v>19</v>
      </c>
      <c r="FE35" t="s">
        <v>19</v>
      </c>
      <c r="FF35" t="s">
        <v>19</v>
      </c>
      <c r="FG35" t="s">
        <v>312</v>
      </c>
      <c r="FH35" t="s">
        <v>313</v>
      </c>
      <c r="FI35" t="s">
        <v>314</v>
      </c>
      <c r="FJ35" t="s">
        <v>314</v>
      </c>
      <c r="FK35" t="s">
        <v>314</v>
      </c>
      <c r="FL35" t="s">
        <v>314</v>
      </c>
      <c r="FM35">
        <v>0</v>
      </c>
      <c r="FN35">
        <v>100</v>
      </c>
      <c r="FO35">
        <v>100</v>
      </c>
      <c r="FP35">
        <v>-0.4</v>
      </c>
      <c r="FQ35">
        <v>-7.0999999999999994E-2</v>
      </c>
      <c r="FR35">
        <v>2</v>
      </c>
      <c r="FS35">
        <v>758.32500000000005</v>
      </c>
      <c r="FT35">
        <v>458.06</v>
      </c>
      <c r="FU35">
        <v>37.551099999999998</v>
      </c>
      <c r="FV35">
        <v>36.450499999999998</v>
      </c>
      <c r="FW35">
        <v>30.0002</v>
      </c>
      <c r="FX35">
        <v>36.213700000000003</v>
      </c>
      <c r="FY35">
        <v>36.166600000000003</v>
      </c>
      <c r="FZ35">
        <v>25.8506</v>
      </c>
      <c r="GA35">
        <v>53.795999999999999</v>
      </c>
      <c r="GB35">
        <v>0</v>
      </c>
      <c r="GC35">
        <v>-999.9</v>
      </c>
      <c r="GD35">
        <v>400</v>
      </c>
      <c r="GE35">
        <v>20.783000000000001</v>
      </c>
      <c r="GF35">
        <v>99.8108</v>
      </c>
      <c r="GG35">
        <v>99.260999999999996</v>
      </c>
    </row>
    <row r="36" spans="1:189" x14ac:dyDescent="0.25">
      <c r="A36">
        <v>18</v>
      </c>
      <c r="B36">
        <v>1626627240.4000001</v>
      </c>
      <c r="C36">
        <v>930.10000014305103</v>
      </c>
      <c r="D36" t="s">
        <v>365</v>
      </c>
      <c r="E36" t="s">
        <v>366</v>
      </c>
      <c r="F36">
        <f t="shared" si="0"/>
        <v>5914</v>
      </c>
      <c r="G36">
        <f t="shared" si="1"/>
        <v>35.280490011324645</v>
      </c>
      <c r="H36">
        <f t="shared" si="2"/>
        <v>0</v>
      </c>
      <c r="I36" t="s">
        <v>301</v>
      </c>
      <c r="J36" t="s">
        <v>302</v>
      </c>
      <c r="K36" t="s">
        <v>303</v>
      </c>
      <c r="L36" t="s">
        <v>304</v>
      </c>
      <c r="M36" t="s">
        <v>19</v>
      </c>
      <c r="O36" t="s">
        <v>305</v>
      </c>
      <c r="U36">
        <v>1626627232.4000001</v>
      </c>
      <c r="V36">
        <f t="shared" si="3"/>
        <v>1.8920651529391454E-2</v>
      </c>
      <c r="W36">
        <f t="shared" si="4"/>
        <v>29.541978359690802</v>
      </c>
      <c r="X36">
        <f t="shared" si="5"/>
        <v>368.63874193548401</v>
      </c>
      <c r="Y36">
        <f t="shared" si="6"/>
        <v>300.30002037488543</v>
      </c>
      <c r="Z36">
        <f t="shared" si="7"/>
        <v>27.397498400130839</v>
      </c>
      <c r="AA36">
        <f t="shared" si="8"/>
        <v>33.632296560604324</v>
      </c>
      <c r="AB36">
        <f t="shared" si="9"/>
        <v>1.0309432263054459</v>
      </c>
      <c r="AC36">
        <f t="shared" si="10"/>
        <v>2.1213773191122467</v>
      </c>
      <c r="AD36">
        <f t="shared" si="11"/>
        <v>0.81485104285247123</v>
      </c>
      <c r="AE36">
        <f t="shared" si="12"/>
        <v>0.52489066445253307</v>
      </c>
      <c r="AF36">
        <f t="shared" si="13"/>
        <v>136.18829288586736</v>
      </c>
      <c r="AG36">
        <f t="shared" si="14"/>
        <v>32.170390097361093</v>
      </c>
      <c r="AH36">
        <f t="shared" si="15"/>
        <v>33.765412903225801</v>
      </c>
      <c r="AI36">
        <f t="shared" si="16"/>
        <v>5.2734916168672266</v>
      </c>
      <c r="AJ36">
        <f t="shared" si="17"/>
        <v>49.801500915059172</v>
      </c>
      <c r="AK36">
        <f t="shared" si="18"/>
        <v>3.2540690571474529</v>
      </c>
      <c r="AL36">
        <f t="shared" si="19"/>
        <v>6.534078285507003</v>
      </c>
      <c r="AM36">
        <f t="shared" si="20"/>
        <v>2.0194225597197737</v>
      </c>
      <c r="AN36">
        <f t="shared" si="21"/>
        <v>-834.40073244616315</v>
      </c>
      <c r="AO36">
        <f t="shared" si="22"/>
        <v>444.92722257336931</v>
      </c>
      <c r="AP36">
        <f t="shared" si="23"/>
        <v>49.323515557704368</v>
      </c>
      <c r="AQ36">
        <f t="shared" si="24"/>
        <v>-203.96170142922216</v>
      </c>
      <c r="AR36">
        <v>-3.7806184320882903E-2</v>
      </c>
      <c r="AS36">
        <v>4.2440753903841902E-2</v>
      </c>
      <c r="AT36">
        <v>3.22775543124098</v>
      </c>
      <c r="AU36">
        <v>0</v>
      </c>
      <c r="AV36">
        <v>0</v>
      </c>
      <c r="AW36">
        <f t="shared" si="25"/>
        <v>1</v>
      </c>
      <c r="AX36">
        <f t="shared" si="26"/>
        <v>0</v>
      </c>
      <c r="AY36">
        <f t="shared" si="27"/>
        <v>46555.171651162942</v>
      </c>
      <c r="AZ36">
        <v>0</v>
      </c>
      <c r="BA36">
        <v>0</v>
      </c>
      <c r="BB36">
        <v>0</v>
      </c>
      <c r="BC36">
        <f t="shared" si="28"/>
        <v>0</v>
      </c>
      <c r="BD36" t="e">
        <f t="shared" si="29"/>
        <v>#DIV/0!</v>
      </c>
      <c r="BE36">
        <v>-1</v>
      </c>
      <c r="BF36" t="s">
        <v>367</v>
      </c>
      <c r="BG36">
        <v>1068.5260000000001</v>
      </c>
      <c r="BH36">
        <v>1979.27</v>
      </c>
      <c r="BI36">
        <f t="shared" si="30"/>
        <v>0.46014136525082472</v>
      </c>
      <c r="BJ36">
        <v>0.5</v>
      </c>
      <c r="BK36">
        <f t="shared" si="31"/>
        <v>841.1670934831659</v>
      </c>
      <c r="BL36">
        <f t="shared" si="32"/>
        <v>29.541978359690802</v>
      </c>
      <c r="BM36">
        <f t="shared" si="33"/>
        <v>193.52788739970603</v>
      </c>
      <c r="BN36">
        <f t="shared" si="34"/>
        <v>1</v>
      </c>
      <c r="BO36">
        <f t="shared" si="35"/>
        <v>3.6309050361469038E-2</v>
      </c>
      <c r="BP36">
        <f t="shared" si="36"/>
        <v>-1</v>
      </c>
      <c r="BQ36" t="s">
        <v>307</v>
      </c>
      <c r="BR36">
        <v>0</v>
      </c>
      <c r="BS36">
        <f t="shared" si="37"/>
        <v>1979.27</v>
      </c>
      <c r="BT36">
        <f t="shared" si="38"/>
        <v>0.46014136525082477</v>
      </c>
      <c r="BU36" t="e">
        <f t="shared" si="39"/>
        <v>#DIV/0!</v>
      </c>
      <c r="BV36">
        <f t="shared" si="40"/>
        <v>0.46014136525082477</v>
      </c>
      <c r="BW36" t="e">
        <f t="shared" si="41"/>
        <v>#DIV/0!</v>
      </c>
      <c r="BX36" t="s">
        <v>307</v>
      </c>
      <c r="BY36" t="s">
        <v>307</v>
      </c>
      <c r="BZ36" t="s">
        <v>307</v>
      </c>
      <c r="CA36" t="s">
        <v>307</v>
      </c>
      <c r="CB36" t="s">
        <v>307</v>
      </c>
      <c r="CC36" t="s">
        <v>307</v>
      </c>
      <c r="CD36" t="s">
        <v>307</v>
      </c>
      <c r="CE36" t="s">
        <v>307</v>
      </c>
      <c r="CF36">
        <f t="shared" si="42"/>
        <v>999.96829032258097</v>
      </c>
      <c r="CG36">
        <f t="shared" si="43"/>
        <v>841.1670934831659</v>
      </c>
      <c r="CH36">
        <f t="shared" si="44"/>
        <v>0.84119376746617913</v>
      </c>
      <c r="CI36">
        <f t="shared" si="45"/>
        <v>0.16190397120972597</v>
      </c>
      <c r="CJ36">
        <v>6</v>
      </c>
      <c r="CK36">
        <v>0.5</v>
      </c>
      <c r="CL36" t="s">
        <v>308</v>
      </c>
      <c r="CM36">
        <v>1626627232.4000001</v>
      </c>
      <c r="CN36">
        <v>368.63874193548401</v>
      </c>
      <c r="CO36">
        <v>399.93838709677402</v>
      </c>
      <c r="CP36">
        <v>35.667380645161302</v>
      </c>
      <c r="CQ36">
        <v>20.028383870967701</v>
      </c>
      <c r="CR36">
        <v>700.01170967741996</v>
      </c>
      <c r="CS36">
        <v>91.166158064516097</v>
      </c>
      <c r="CT36">
        <v>6.7596651612903194E-2</v>
      </c>
      <c r="CU36">
        <v>37.655735483870998</v>
      </c>
      <c r="CV36">
        <v>33.765412903225801</v>
      </c>
      <c r="CW36">
        <v>999.9</v>
      </c>
      <c r="CX36">
        <v>10000.580645161301</v>
      </c>
      <c r="CY36">
        <v>0</v>
      </c>
      <c r="CZ36">
        <v>0.22235216129032301</v>
      </c>
      <c r="DA36">
        <v>999.96829032258097</v>
      </c>
      <c r="DB36">
        <v>0.96000554838709695</v>
      </c>
      <c r="DC36">
        <v>3.9994316129032301E-2</v>
      </c>
      <c r="DD36">
        <v>0</v>
      </c>
      <c r="DE36">
        <v>1070.19483870968</v>
      </c>
      <c r="DF36">
        <v>4.9997400000000001</v>
      </c>
      <c r="DG36">
        <v>16005.5</v>
      </c>
      <c r="DH36">
        <v>9011.3480645161308</v>
      </c>
      <c r="DI36">
        <v>47.402999999999999</v>
      </c>
      <c r="DJ36">
        <v>49.771999999999998</v>
      </c>
      <c r="DK36">
        <v>48.628999999999998</v>
      </c>
      <c r="DL36">
        <v>49.664999999999999</v>
      </c>
      <c r="DM36">
        <v>50.253999999999998</v>
      </c>
      <c r="DN36">
        <v>955.17709677419396</v>
      </c>
      <c r="DO36">
        <v>39.790967741935503</v>
      </c>
      <c r="DP36">
        <v>0</v>
      </c>
      <c r="DQ36">
        <v>36.299999952316298</v>
      </c>
      <c r="DR36">
        <v>1068.5260000000001</v>
      </c>
      <c r="DS36">
        <v>-114.66230784214601</v>
      </c>
      <c r="DT36">
        <v>-3550.8769282824401</v>
      </c>
      <c r="DU36">
        <v>15956.907999999999</v>
      </c>
      <c r="DV36">
        <v>15</v>
      </c>
      <c r="DW36">
        <v>1626627028.3</v>
      </c>
      <c r="DX36" t="s">
        <v>352</v>
      </c>
      <c r="DY36">
        <v>14</v>
      </c>
      <c r="DZ36">
        <v>-0.4</v>
      </c>
      <c r="EA36">
        <v>-7.0999999999999994E-2</v>
      </c>
      <c r="EB36">
        <v>400</v>
      </c>
      <c r="EC36">
        <v>27</v>
      </c>
      <c r="ED36">
        <v>0.08</v>
      </c>
      <c r="EE36">
        <v>0.01</v>
      </c>
      <c r="EF36">
        <v>-26.7858825396825</v>
      </c>
      <c r="EG36">
        <v>-29.1020593317979</v>
      </c>
      <c r="EH36">
        <v>6.6728138360312501</v>
      </c>
      <c r="EI36">
        <v>0</v>
      </c>
      <c r="EJ36">
        <v>1058.27</v>
      </c>
      <c r="EK36">
        <v>0</v>
      </c>
      <c r="EL36">
        <v>0</v>
      </c>
      <c r="EM36">
        <v>0</v>
      </c>
      <c r="EN36">
        <v>14.049493492063499</v>
      </c>
      <c r="EO36">
        <v>10.512136693548699</v>
      </c>
      <c r="EP36">
        <v>2.2228295725237701</v>
      </c>
      <c r="EQ36">
        <v>0</v>
      </c>
      <c r="ER36">
        <v>0</v>
      </c>
      <c r="ES36">
        <v>3</v>
      </c>
      <c r="ET36" t="s">
        <v>310</v>
      </c>
      <c r="EU36">
        <v>1.88409</v>
      </c>
      <c r="EV36">
        <v>1.8810800000000001</v>
      </c>
      <c r="EW36">
        <v>1.8830899999999999</v>
      </c>
      <c r="EX36">
        <v>1.88127</v>
      </c>
      <c r="EY36">
        <v>1.8825000000000001</v>
      </c>
      <c r="EZ36">
        <v>1.8818699999999999</v>
      </c>
      <c r="FA36">
        <v>1.88385</v>
      </c>
      <c r="FB36">
        <v>1.8809499999999999</v>
      </c>
      <c r="FC36" t="s">
        <v>311</v>
      </c>
      <c r="FD36" t="s">
        <v>19</v>
      </c>
      <c r="FE36" t="s">
        <v>19</v>
      </c>
      <c r="FF36" t="s">
        <v>19</v>
      </c>
      <c r="FG36" t="s">
        <v>312</v>
      </c>
      <c r="FH36" t="s">
        <v>313</v>
      </c>
      <c r="FI36" t="s">
        <v>314</v>
      </c>
      <c r="FJ36" t="s">
        <v>314</v>
      </c>
      <c r="FK36" t="s">
        <v>314</v>
      </c>
      <c r="FL36" t="s">
        <v>314</v>
      </c>
      <c r="FM36">
        <v>0</v>
      </c>
      <c r="FN36">
        <v>100</v>
      </c>
      <c r="FO36">
        <v>100</v>
      </c>
      <c r="FP36">
        <v>-0.4</v>
      </c>
      <c r="FQ36">
        <v>-7.0999999999999994E-2</v>
      </c>
      <c r="FR36">
        <v>2</v>
      </c>
      <c r="FS36">
        <v>747.20100000000002</v>
      </c>
      <c r="FT36">
        <v>455.91199999999998</v>
      </c>
      <c r="FU36">
        <v>37.572099999999999</v>
      </c>
      <c r="FV36">
        <v>36.4587</v>
      </c>
      <c r="FW36">
        <v>30.0002</v>
      </c>
      <c r="FX36">
        <v>36.208300000000001</v>
      </c>
      <c r="FY36">
        <v>36.163200000000003</v>
      </c>
      <c r="FZ36">
        <v>25.818100000000001</v>
      </c>
      <c r="GA36">
        <v>56.5505</v>
      </c>
      <c r="GB36">
        <v>0</v>
      </c>
      <c r="GC36">
        <v>-999.9</v>
      </c>
      <c r="GD36">
        <v>400</v>
      </c>
      <c r="GE36">
        <v>19.6234</v>
      </c>
      <c r="GF36">
        <v>99.806100000000001</v>
      </c>
      <c r="GG36">
        <v>99.254599999999996</v>
      </c>
    </row>
    <row r="37" spans="1:189" x14ac:dyDescent="0.25">
      <c r="A37">
        <v>19</v>
      </c>
      <c r="B37">
        <v>1626627276.4000001</v>
      </c>
      <c r="C37">
        <v>966.10000014305103</v>
      </c>
      <c r="D37" t="s">
        <v>368</v>
      </c>
      <c r="E37" t="s">
        <v>369</v>
      </c>
      <c r="F37">
        <f t="shared" si="0"/>
        <v>5914</v>
      </c>
      <c r="G37">
        <f t="shared" si="1"/>
        <v>35.28947034736354</v>
      </c>
      <c r="H37">
        <f t="shared" si="2"/>
        <v>0</v>
      </c>
      <c r="I37" t="s">
        <v>301</v>
      </c>
      <c r="J37" t="s">
        <v>302</v>
      </c>
      <c r="K37" t="s">
        <v>303</v>
      </c>
      <c r="L37" t="s">
        <v>304</v>
      </c>
      <c r="M37" t="s">
        <v>19</v>
      </c>
      <c r="O37" t="s">
        <v>305</v>
      </c>
      <c r="U37">
        <v>1626627268.4000001</v>
      </c>
      <c r="V37">
        <f t="shared" si="3"/>
        <v>1.7604873294711623E-2</v>
      </c>
      <c r="W37">
        <f t="shared" si="4"/>
        <v>28.779568722218198</v>
      </c>
      <c r="X37">
        <f t="shared" si="5"/>
        <v>369.65845161290298</v>
      </c>
      <c r="Y37">
        <f t="shared" si="6"/>
        <v>273.80269936296889</v>
      </c>
      <c r="Z37">
        <f t="shared" si="7"/>
        <v>24.978834278425555</v>
      </c>
      <c r="AA37">
        <f t="shared" si="8"/>
        <v>33.723689444775864</v>
      </c>
      <c r="AB37">
        <f t="shared" si="9"/>
        <v>0.65897522797640495</v>
      </c>
      <c r="AC37">
        <f t="shared" si="10"/>
        <v>2.121518688394771</v>
      </c>
      <c r="AD37">
        <f t="shared" si="11"/>
        <v>0.56300027365347716</v>
      </c>
      <c r="AE37">
        <f t="shared" si="12"/>
        <v>0.35932736356718376</v>
      </c>
      <c r="AF37">
        <f t="shared" si="13"/>
        <v>136.15757663067302</v>
      </c>
      <c r="AG37">
        <f t="shared" si="14"/>
        <v>32.550723119386461</v>
      </c>
      <c r="AH37">
        <f t="shared" si="15"/>
        <v>35.315796774193601</v>
      </c>
      <c r="AI37">
        <f t="shared" si="16"/>
        <v>5.7479026707017988</v>
      </c>
      <c r="AJ37">
        <f t="shared" si="17"/>
        <v>46.600088985013443</v>
      </c>
      <c r="AK37">
        <f t="shared" si="18"/>
        <v>3.0324652698406696</v>
      </c>
      <c r="AL37">
        <f t="shared" si="19"/>
        <v>6.5074237751260693</v>
      </c>
      <c r="AM37">
        <f t="shared" si="20"/>
        <v>2.7154374008611293</v>
      </c>
      <c r="AN37">
        <f t="shared" si="21"/>
        <v>-776.37491229678255</v>
      </c>
      <c r="AO37">
        <f t="shared" si="22"/>
        <v>259.02762184108224</v>
      </c>
      <c r="AP37">
        <f t="shared" si="23"/>
        <v>28.918777639476772</v>
      </c>
      <c r="AQ37">
        <f t="shared" si="24"/>
        <v>-352.27093618555045</v>
      </c>
      <c r="AR37">
        <v>-3.7809807604968299E-2</v>
      </c>
      <c r="AS37">
        <v>4.2444821357644998E-2</v>
      </c>
      <c r="AT37">
        <v>3.2280028340277598</v>
      </c>
      <c r="AU37">
        <v>38</v>
      </c>
      <c r="AV37">
        <v>5</v>
      </c>
      <c r="AW37">
        <f t="shared" si="25"/>
        <v>1</v>
      </c>
      <c r="AX37">
        <f t="shared" si="26"/>
        <v>0</v>
      </c>
      <c r="AY37">
        <f t="shared" si="27"/>
        <v>46570.751361640156</v>
      </c>
      <c r="AZ37">
        <v>0</v>
      </c>
      <c r="BA37">
        <v>0</v>
      </c>
      <c r="BB37">
        <v>0</v>
      </c>
      <c r="BC37">
        <f t="shared" si="28"/>
        <v>0</v>
      </c>
      <c r="BD37" t="e">
        <f t="shared" si="29"/>
        <v>#DIV/0!</v>
      </c>
      <c r="BE37">
        <v>-1</v>
      </c>
      <c r="BF37" t="s">
        <v>370</v>
      </c>
      <c r="BG37">
        <v>1110.672</v>
      </c>
      <c r="BH37">
        <v>2059.4699999999998</v>
      </c>
      <c r="BI37">
        <f t="shared" si="30"/>
        <v>0.46070008303107102</v>
      </c>
      <c r="BJ37">
        <v>0.5</v>
      </c>
      <c r="BK37">
        <f t="shared" si="31"/>
        <v>840.97413220266276</v>
      </c>
      <c r="BL37">
        <f t="shared" si="32"/>
        <v>28.779568722218198</v>
      </c>
      <c r="BM37">
        <f t="shared" si="33"/>
        <v>193.71842626637482</v>
      </c>
      <c r="BN37">
        <f t="shared" si="34"/>
        <v>1</v>
      </c>
      <c r="BO37">
        <f t="shared" si="35"/>
        <v>3.5410802284988413E-2</v>
      </c>
      <c r="BP37">
        <f t="shared" si="36"/>
        <v>-1</v>
      </c>
      <c r="BQ37" t="s">
        <v>307</v>
      </c>
      <c r="BR37">
        <v>0</v>
      </c>
      <c r="BS37">
        <f t="shared" si="37"/>
        <v>2059.4699999999998</v>
      </c>
      <c r="BT37">
        <f t="shared" si="38"/>
        <v>0.46070008303107102</v>
      </c>
      <c r="BU37" t="e">
        <f t="shared" si="39"/>
        <v>#DIV/0!</v>
      </c>
      <c r="BV37">
        <f t="shared" si="40"/>
        <v>0.46070008303107102</v>
      </c>
      <c r="BW37" t="e">
        <f t="shared" si="41"/>
        <v>#DIV/0!</v>
      </c>
      <c r="BX37" t="s">
        <v>307</v>
      </c>
      <c r="BY37" t="s">
        <v>307</v>
      </c>
      <c r="BZ37" t="s">
        <v>307</v>
      </c>
      <c r="CA37" t="s">
        <v>307</v>
      </c>
      <c r="CB37" t="s">
        <v>307</v>
      </c>
      <c r="CC37" t="s">
        <v>307</v>
      </c>
      <c r="CD37" t="s">
        <v>307</v>
      </c>
      <c r="CE37" t="s">
        <v>307</v>
      </c>
      <c r="CF37">
        <f t="shared" si="42"/>
        <v>999.73851612903195</v>
      </c>
      <c r="CG37">
        <f t="shared" si="43"/>
        <v>840.97413220266276</v>
      </c>
      <c r="CH37">
        <f t="shared" si="44"/>
        <v>0.84119409088978403</v>
      </c>
      <c r="CI37">
        <f t="shared" si="45"/>
        <v>0.16190459541728328</v>
      </c>
      <c r="CJ37">
        <v>6</v>
      </c>
      <c r="CK37">
        <v>0.5</v>
      </c>
      <c r="CL37" t="s">
        <v>308</v>
      </c>
      <c r="CM37">
        <v>1626627268.4000001</v>
      </c>
      <c r="CN37">
        <v>369.65845161290298</v>
      </c>
      <c r="CO37">
        <v>399.90261290322599</v>
      </c>
      <c r="CP37">
        <v>33.2400290322581</v>
      </c>
      <c r="CQ37">
        <v>18.652761290322601</v>
      </c>
      <c r="CR37">
        <v>700.04967741935502</v>
      </c>
      <c r="CS37">
        <v>91.167293548387093</v>
      </c>
      <c r="CT37">
        <v>6.2027187096774197E-2</v>
      </c>
      <c r="CU37">
        <v>37.580512903225802</v>
      </c>
      <c r="CV37">
        <v>35.315796774193601</v>
      </c>
      <c r="CW37">
        <v>999.9</v>
      </c>
      <c r="CX37">
        <v>10001.414516129</v>
      </c>
      <c r="CY37">
        <v>0</v>
      </c>
      <c r="CZ37">
        <v>0.226946806451613</v>
      </c>
      <c r="DA37">
        <v>999.73851612903195</v>
      </c>
      <c r="DB37">
        <v>0.95999593548387097</v>
      </c>
      <c r="DC37">
        <v>4.0003993548387101E-2</v>
      </c>
      <c r="DD37">
        <v>0</v>
      </c>
      <c r="DE37">
        <v>1114.0193548387099</v>
      </c>
      <c r="DF37">
        <v>4.9997400000000001</v>
      </c>
      <c r="DG37">
        <v>15712.532258064501</v>
      </c>
      <c r="DH37">
        <v>9009.2458064516104</v>
      </c>
      <c r="DI37">
        <v>47.402999999999999</v>
      </c>
      <c r="DJ37">
        <v>49.8</v>
      </c>
      <c r="DK37">
        <v>48.625</v>
      </c>
      <c r="DL37">
        <v>49.75</v>
      </c>
      <c r="DM37">
        <v>50.311999999999998</v>
      </c>
      <c r="DN37">
        <v>954.94516129032297</v>
      </c>
      <c r="DO37">
        <v>39.792580645161301</v>
      </c>
      <c r="DP37">
        <v>0</v>
      </c>
      <c r="DQ37">
        <v>35.099999904632597</v>
      </c>
      <c r="DR37">
        <v>1110.672</v>
      </c>
      <c r="DS37">
        <v>-297.078461977394</v>
      </c>
      <c r="DT37">
        <v>-2684.2846191714798</v>
      </c>
      <c r="DU37">
        <v>15679.616</v>
      </c>
      <c r="DV37">
        <v>15</v>
      </c>
      <c r="DW37">
        <v>1626627028.3</v>
      </c>
      <c r="DX37" t="s">
        <v>352</v>
      </c>
      <c r="DY37">
        <v>14</v>
      </c>
      <c r="DZ37">
        <v>-0.4</v>
      </c>
      <c r="EA37">
        <v>-7.0999999999999994E-2</v>
      </c>
      <c r="EB37">
        <v>400</v>
      </c>
      <c r="EC37">
        <v>27</v>
      </c>
      <c r="ED37">
        <v>0.08</v>
      </c>
      <c r="EE37">
        <v>0.01</v>
      </c>
      <c r="EF37">
        <v>-24.5286222222222</v>
      </c>
      <c r="EG37">
        <v>-26.579023041465302</v>
      </c>
      <c r="EH37">
        <v>7.7398809192973399</v>
      </c>
      <c r="EI37">
        <v>0</v>
      </c>
      <c r="EJ37">
        <v>1082.97</v>
      </c>
      <c r="EK37">
        <v>0</v>
      </c>
      <c r="EL37">
        <v>0</v>
      </c>
      <c r="EM37">
        <v>0</v>
      </c>
      <c r="EN37">
        <v>12.6042453968254</v>
      </c>
      <c r="EO37">
        <v>8.6347252304113304</v>
      </c>
      <c r="EP37">
        <v>3.0086438686957799</v>
      </c>
      <c r="EQ37">
        <v>0</v>
      </c>
      <c r="ER37">
        <v>0</v>
      </c>
      <c r="ES37">
        <v>3</v>
      </c>
      <c r="ET37" t="s">
        <v>310</v>
      </c>
      <c r="EU37">
        <v>1.8841000000000001</v>
      </c>
      <c r="EV37">
        <v>1.8810899999999999</v>
      </c>
      <c r="EW37">
        <v>1.8830899999999999</v>
      </c>
      <c r="EX37">
        <v>1.8812899999999999</v>
      </c>
      <c r="EY37">
        <v>1.8825099999999999</v>
      </c>
      <c r="EZ37">
        <v>1.8818699999999999</v>
      </c>
      <c r="FA37">
        <v>1.88385</v>
      </c>
      <c r="FB37">
        <v>1.8809499999999999</v>
      </c>
      <c r="FC37" t="s">
        <v>311</v>
      </c>
      <c r="FD37" t="s">
        <v>19</v>
      </c>
      <c r="FE37" t="s">
        <v>19</v>
      </c>
      <c r="FF37" t="s">
        <v>19</v>
      </c>
      <c r="FG37" t="s">
        <v>312</v>
      </c>
      <c r="FH37" t="s">
        <v>313</v>
      </c>
      <c r="FI37" t="s">
        <v>314</v>
      </c>
      <c r="FJ37" t="s">
        <v>314</v>
      </c>
      <c r="FK37" t="s">
        <v>314</v>
      </c>
      <c r="FL37" t="s">
        <v>314</v>
      </c>
      <c r="FM37">
        <v>0</v>
      </c>
      <c r="FN37">
        <v>100</v>
      </c>
      <c r="FO37">
        <v>100</v>
      </c>
      <c r="FP37">
        <v>-0.4</v>
      </c>
      <c r="FQ37">
        <v>-7.0999999999999994E-2</v>
      </c>
      <c r="FR37">
        <v>2</v>
      </c>
      <c r="FS37">
        <v>702.83699999999999</v>
      </c>
      <c r="FT37">
        <v>456.82900000000001</v>
      </c>
      <c r="FU37">
        <v>37.582599999999999</v>
      </c>
      <c r="FV37">
        <v>36.474299999999999</v>
      </c>
      <c r="FW37">
        <v>30.0001</v>
      </c>
      <c r="FX37">
        <v>36.2117</v>
      </c>
      <c r="FY37">
        <v>36.162999999999997</v>
      </c>
      <c r="FZ37">
        <v>25.829699999999999</v>
      </c>
      <c r="GA37">
        <v>53.799900000000001</v>
      </c>
      <c r="GB37">
        <v>0</v>
      </c>
      <c r="GC37">
        <v>-999.9</v>
      </c>
      <c r="GD37">
        <v>400</v>
      </c>
      <c r="GE37">
        <v>21.632200000000001</v>
      </c>
      <c r="GF37">
        <v>99.804299999999998</v>
      </c>
      <c r="GG37">
        <v>99.253900000000002</v>
      </c>
    </row>
    <row r="38" spans="1:189" x14ac:dyDescent="0.25">
      <c r="A38">
        <v>20</v>
      </c>
      <c r="B38">
        <v>1626627343.4000001</v>
      </c>
      <c r="C38">
        <v>1033.10000014305</v>
      </c>
      <c r="D38" t="s">
        <v>371</v>
      </c>
      <c r="E38" t="s">
        <v>372</v>
      </c>
      <c r="F38">
        <f t="shared" si="0"/>
        <v>5914</v>
      </c>
      <c r="G38">
        <f t="shared" si="1"/>
        <v>35.262543736174152</v>
      </c>
      <c r="H38">
        <f t="shared" si="2"/>
        <v>0</v>
      </c>
      <c r="I38" t="s">
        <v>301</v>
      </c>
      <c r="J38" t="s">
        <v>302</v>
      </c>
      <c r="K38" t="s">
        <v>303</v>
      </c>
      <c r="L38" t="s">
        <v>304</v>
      </c>
      <c r="M38" t="s">
        <v>19</v>
      </c>
      <c r="O38" t="s">
        <v>305</v>
      </c>
      <c r="U38">
        <v>1626627335.4000001</v>
      </c>
      <c r="V38">
        <f t="shared" si="3"/>
        <v>1.5524776760260268E-2</v>
      </c>
      <c r="W38">
        <f t="shared" si="4"/>
        <v>32.108486167147788</v>
      </c>
      <c r="X38">
        <f t="shared" si="5"/>
        <v>367.62387096774199</v>
      </c>
      <c r="Y38">
        <f t="shared" si="6"/>
        <v>274.93536200005281</v>
      </c>
      <c r="Z38">
        <f t="shared" si="7"/>
        <v>25.084110696237218</v>
      </c>
      <c r="AA38">
        <f t="shared" si="8"/>
        <v>33.540675913243547</v>
      </c>
      <c r="AB38">
        <f t="shared" si="9"/>
        <v>0.74626406939188439</v>
      </c>
      <c r="AC38">
        <f t="shared" si="10"/>
        <v>2.121169789436709</v>
      </c>
      <c r="AD38">
        <f t="shared" si="11"/>
        <v>0.62563475185159279</v>
      </c>
      <c r="AE38">
        <f t="shared" si="12"/>
        <v>0.40022523723640813</v>
      </c>
      <c r="AF38">
        <f t="shared" si="13"/>
        <v>136.19300584103772</v>
      </c>
      <c r="AG38">
        <f t="shared" si="14"/>
        <v>33.511899955228053</v>
      </c>
      <c r="AH38">
        <f t="shared" si="15"/>
        <v>35.264725806451601</v>
      </c>
      <c r="AI38">
        <f t="shared" si="16"/>
        <v>5.7317038041229775</v>
      </c>
      <c r="AJ38">
        <f t="shared" si="17"/>
        <v>54.352170263685615</v>
      </c>
      <c r="AK38">
        <f t="shared" si="18"/>
        <v>3.5832969681874158</v>
      </c>
      <c r="AL38">
        <f t="shared" si="19"/>
        <v>6.5927394449997312</v>
      </c>
      <c r="AM38">
        <f t="shared" si="20"/>
        <v>2.1484068359355617</v>
      </c>
      <c r="AN38">
        <f t="shared" si="21"/>
        <v>-684.64265512747784</v>
      </c>
      <c r="AO38">
        <f t="shared" si="22"/>
        <v>292.25243707216805</v>
      </c>
      <c r="AP38">
        <f t="shared" si="23"/>
        <v>32.663471291275947</v>
      </c>
      <c r="AQ38">
        <f t="shared" si="24"/>
        <v>-223.53374092299612</v>
      </c>
      <c r="AR38">
        <v>-3.7800865688830697E-2</v>
      </c>
      <c r="AS38">
        <v>4.2434783273425598E-2</v>
      </c>
      <c r="AT38">
        <v>3.2273922545940601</v>
      </c>
      <c r="AU38">
        <v>0</v>
      </c>
      <c r="AV38">
        <v>0</v>
      </c>
      <c r="AW38">
        <f t="shared" si="25"/>
        <v>1</v>
      </c>
      <c r="AX38">
        <f t="shared" si="26"/>
        <v>0</v>
      </c>
      <c r="AY38">
        <f t="shared" si="27"/>
        <v>46524.276053025191</v>
      </c>
      <c r="AZ38">
        <v>0</v>
      </c>
      <c r="BA38">
        <v>0</v>
      </c>
      <c r="BB38">
        <v>0</v>
      </c>
      <c r="BC38">
        <f t="shared" si="28"/>
        <v>0</v>
      </c>
      <c r="BD38" t="e">
        <f t="shared" si="29"/>
        <v>#DIV/0!</v>
      </c>
      <c r="BE38">
        <v>-1</v>
      </c>
      <c r="BF38" t="s">
        <v>373</v>
      </c>
      <c r="BG38">
        <v>1064.5360000000001</v>
      </c>
      <c r="BH38">
        <v>2053.2600000000002</v>
      </c>
      <c r="BI38">
        <f t="shared" si="30"/>
        <v>0.48153862637951361</v>
      </c>
      <c r="BJ38">
        <v>0.5</v>
      </c>
      <c r="BK38">
        <f t="shared" si="31"/>
        <v>841.19060790814478</v>
      </c>
      <c r="BL38">
        <f t="shared" si="32"/>
        <v>32.108486167147788</v>
      </c>
      <c r="BM38">
        <f t="shared" si="33"/>
        <v>202.53288492771804</v>
      </c>
      <c r="BN38">
        <f t="shared" si="34"/>
        <v>1</v>
      </c>
      <c r="BO38">
        <f t="shared" si="35"/>
        <v>3.9359077307676175E-2</v>
      </c>
      <c r="BP38">
        <f t="shared" si="36"/>
        <v>-1</v>
      </c>
      <c r="BQ38" t="s">
        <v>307</v>
      </c>
      <c r="BR38">
        <v>0</v>
      </c>
      <c r="BS38">
        <f t="shared" si="37"/>
        <v>2053.2600000000002</v>
      </c>
      <c r="BT38">
        <f t="shared" si="38"/>
        <v>0.48153862637951356</v>
      </c>
      <c r="BU38" t="e">
        <f t="shared" si="39"/>
        <v>#DIV/0!</v>
      </c>
      <c r="BV38">
        <f t="shared" si="40"/>
        <v>0.48153862637951356</v>
      </c>
      <c r="BW38" t="e">
        <f t="shared" si="41"/>
        <v>#DIV/0!</v>
      </c>
      <c r="BX38" t="s">
        <v>307</v>
      </c>
      <c r="BY38" t="s">
        <v>307</v>
      </c>
      <c r="BZ38" t="s">
        <v>307</v>
      </c>
      <c r="CA38" t="s">
        <v>307</v>
      </c>
      <c r="CB38" t="s">
        <v>307</v>
      </c>
      <c r="CC38" t="s">
        <v>307</v>
      </c>
      <c r="CD38" t="s">
        <v>307</v>
      </c>
      <c r="CE38" t="s">
        <v>307</v>
      </c>
      <c r="CF38">
        <f t="shared" si="42"/>
        <v>999.995580645161</v>
      </c>
      <c r="CG38">
        <f t="shared" si="43"/>
        <v>841.19060790814478</v>
      </c>
      <c r="CH38">
        <f t="shared" si="44"/>
        <v>0.84119432544435746</v>
      </c>
      <c r="CI38">
        <f t="shared" si="45"/>
        <v>0.16190504810760981</v>
      </c>
      <c r="CJ38">
        <v>6</v>
      </c>
      <c r="CK38">
        <v>0.5</v>
      </c>
      <c r="CL38" t="s">
        <v>308</v>
      </c>
      <c r="CM38">
        <v>1626627335.4000001</v>
      </c>
      <c r="CN38">
        <v>367.62387096774199</v>
      </c>
      <c r="CO38">
        <v>400.03709677419403</v>
      </c>
      <c r="CP38">
        <v>39.274864516129</v>
      </c>
      <c r="CQ38">
        <v>26.490654838709698</v>
      </c>
      <c r="CR38">
        <v>700.00619354838705</v>
      </c>
      <c r="CS38">
        <v>91.168045161290294</v>
      </c>
      <c r="CT38">
        <v>6.8347690322580701E-2</v>
      </c>
      <c r="CU38">
        <v>37.820351612903202</v>
      </c>
      <c r="CV38">
        <v>35.264725806451601</v>
      </c>
      <c r="CW38">
        <v>999.9</v>
      </c>
      <c r="CX38">
        <v>9998.96677419355</v>
      </c>
      <c r="CY38">
        <v>0</v>
      </c>
      <c r="CZ38">
        <v>0.23410387096774199</v>
      </c>
      <c r="DA38">
        <v>999.995580645161</v>
      </c>
      <c r="DB38">
        <v>0.95998896774193498</v>
      </c>
      <c r="DC38">
        <v>4.0010780645161302E-2</v>
      </c>
      <c r="DD38">
        <v>0</v>
      </c>
      <c r="DE38">
        <v>1070.23580645161</v>
      </c>
      <c r="DF38">
        <v>4.9997400000000001</v>
      </c>
      <c r="DG38">
        <v>15327.1935483871</v>
      </c>
      <c r="DH38">
        <v>9011.5493548387094</v>
      </c>
      <c r="DI38">
        <v>47.308</v>
      </c>
      <c r="DJ38">
        <v>49.686999999999998</v>
      </c>
      <c r="DK38">
        <v>48.536000000000001</v>
      </c>
      <c r="DL38">
        <v>49.731709677419303</v>
      </c>
      <c r="DM38">
        <v>50.243903225806399</v>
      </c>
      <c r="DN38">
        <v>955.18451612903198</v>
      </c>
      <c r="DO38">
        <v>39.810645161290303</v>
      </c>
      <c r="DP38">
        <v>0</v>
      </c>
      <c r="DQ38">
        <v>66.700000047683702</v>
      </c>
      <c r="DR38">
        <v>1064.5360000000001</v>
      </c>
      <c r="DS38">
        <v>-292.117692302129</v>
      </c>
      <c r="DT38">
        <v>-2337.1769231038202</v>
      </c>
      <c r="DU38">
        <v>15278.74</v>
      </c>
      <c r="DV38">
        <v>15</v>
      </c>
      <c r="DW38">
        <v>1626627028.3</v>
      </c>
      <c r="DX38" t="s">
        <v>352</v>
      </c>
      <c r="DY38">
        <v>14</v>
      </c>
      <c r="DZ38">
        <v>-0.4</v>
      </c>
      <c r="EA38">
        <v>-7.0999999999999994E-2</v>
      </c>
      <c r="EB38">
        <v>400</v>
      </c>
      <c r="EC38">
        <v>27</v>
      </c>
      <c r="ED38">
        <v>0.08</v>
      </c>
      <c r="EE38">
        <v>0.01</v>
      </c>
      <c r="EF38">
        <v>-31.968588888888899</v>
      </c>
      <c r="EG38">
        <v>-3.5781244239629402</v>
      </c>
      <c r="EH38">
        <v>0.63991032013325999</v>
      </c>
      <c r="EI38">
        <v>0</v>
      </c>
      <c r="EJ38">
        <v>1036.51</v>
      </c>
      <c r="EK38">
        <v>0</v>
      </c>
      <c r="EL38">
        <v>0</v>
      </c>
      <c r="EM38">
        <v>0</v>
      </c>
      <c r="EN38">
        <v>12.4612142857143</v>
      </c>
      <c r="EO38">
        <v>2.34794930875564</v>
      </c>
      <c r="EP38">
        <v>0.35979510476792997</v>
      </c>
      <c r="EQ38">
        <v>0</v>
      </c>
      <c r="ER38">
        <v>0</v>
      </c>
      <c r="ES38">
        <v>3</v>
      </c>
      <c r="ET38" t="s">
        <v>310</v>
      </c>
      <c r="EU38">
        <v>1.88412</v>
      </c>
      <c r="EV38">
        <v>1.8810800000000001</v>
      </c>
      <c r="EW38">
        <v>1.8830899999999999</v>
      </c>
      <c r="EX38">
        <v>1.88127</v>
      </c>
      <c r="EY38">
        <v>1.88253</v>
      </c>
      <c r="EZ38">
        <v>1.8818699999999999</v>
      </c>
      <c r="FA38">
        <v>1.88385</v>
      </c>
      <c r="FB38">
        <v>1.8809499999999999</v>
      </c>
      <c r="FC38" t="s">
        <v>311</v>
      </c>
      <c r="FD38" t="s">
        <v>19</v>
      </c>
      <c r="FE38" t="s">
        <v>19</v>
      </c>
      <c r="FF38" t="s">
        <v>19</v>
      </c>
      <c r="FG38" t="s">
        <v>312</v>
      </c>
      <c r="FH38" t="s">
        <v>313</v>
      </c>
      <c r="FI38" t="s">
        <v>314</v>
      </c>
      <c r="FJ38" t="s">
        <v>314</v>
      </c>
      <c r="FK38" t="s">
        <v>314</v>
      </c>
      <c r="FL38" t="s">
        <v>314</v>
      </c>
      <c r="FM38">
        <v>0</v>
      </c>
      <c r="FN38">
        <v>100</v>
      </c>
      <c r="FO38">
        <v>100</v>
      </c>
      <c r="FP38">
        <v>-0.4</v>
      </c>
      <c r="FQ38">
        <v>-7.0999999999999994E-2</v>
      </c>
      <c r="FR38">
        <v>2</v>
      </c>
      <c r="FS38">
        <v>758.43</v>
      </c>
      <c r="FT38">
        <v>462.75799999999998</v>
      </c>
      <c r="FU38">
        <v>37.5916</v>
      </c>
      <c r="FV38">
        <v>36.509700000000002</v>
      </c>
      <c r="FW38">
        <v>30.000599999999999</v>
      </c>
      <c r="FX38">
        <v>36.234900000000003</v>
      </c>
      <c r="FY38">
        <v>36.195399999999999</v>
      </c>
      <c r="FZ38">
        <v>25.9361</v>
      </c>
      <c r="GA38">
        <v>42.858899999999998</v>
      </c>
      <c r="GB38">
        <v>0</v>
      </c>
      <c r="GC38">
        <v>-999.9</v>
      </c>
      <c r="GD38">
        <v>400</v>
      </c>
      <c r="GE38">
        <v>26.5288</v>
      </c>
      <c r="GF38">
        <v>99.792500000000004</v>
      </c>
      <c r="GG38">
        <v>99.242199999999997</v>
      </c>
    </row>
    <row r="39" spans="1:189" x14ac:dyDescent="0.25">
      <c r="A39">
        <v>21</v>
      </c>
      <c r="B39">
        <v>1626627403.4000001</v>
      </c>
      <c r="C39">
        <v>1093.10000014305</v>
      </c>
      <c r="D39" t="s">
        <v>374</v>
      </c>
      <c r="E39" t="s">
        <v>375</v>
      </c>
      <c r="F39">
        <f t="shared" si="0"/>
        <v>5914</v>
      </c>
      <c r="G39">
        <f t="shared" si="1"/>
        <v>35.27367549325502</v>
      </c>
      <c r="H39">
        <f t="shared" si="2"/>
        <v>0</v>
      </c>
      <c r="I39" t="s">
        <v>301</v>
      </c>
      <c r="J39" t="s">
        <v>302</v>
      </c>
      <c r="K39" t="s">
        <v>303</v>
      </c>
      <c r="L39" t="s">
        <v>304</v>
      </c>
      <c r="M39" t="s">
        <v>19</v>
      </c>
      <c r="O39" t="s">
        <v>305</v>
      </c>
      <c r="U39">
        <v>1626627395.4000001</v>
      </c>
      <c r="V39">
        <f t="shared" si="3"/>
        <v>1.448621139708019E-2</v>
      </c>
      <c r="W39">
        <f t="shared" si="4"/>
        <v>29.249199724406232</v>
      </c>
      <c r="X39">
        <f t="shared" si="5"/>
        <v>370.13400000000001</v>
      </c>
      <c r="Y39">
        <f t="shared" si="6"/>
        <v>294.04321449738973</v>
      </c>
      <c r="Z39">
        <f t="shared" si="7"/>
        <v>26.824523243479991</v>
      </c>
      <c r="AA39">
        <f t="shared" si="8"/>
        <v>33.766016682865377</v>
      </c>
      <c r="AB39">
        <f t="shared" si="9"/>
        <v>0.85104515603347353</v>
      </c>
      <c r="AC39">
        <f t="shared" si="10"/>
        <v>2.121636404400185</v>
      </c>
      <c r="AD39">
        <f t="shared" si="11"/>
        <v>0.69787750243211721</v>
      </c>
      <c r="AE39">
        <f t="shared" si="12"/>
        <v>0.4476219461606733</v>
      </c>
      <c r="AF39">
        <f t="shared" si="13"/>
        <v>136.19611133667271</v>
      </c>
      <c r="AG39">
        <f t="shared" si="14"/>
        <v>33.751204159100389</v>
      </c>
      <c r="AH39">
        <f t="shared" si="15"/>
        <v>33.869470967741897</v>
      </c>
      <c r="AI39">
        <f t="shared" si="16"/>
        <v>5.3042308908354769</v>
      </c>
      <c r="AJ39">
        <f t="shared" si="17"/>
        <v>53.468497339441534</v>
      </c>
      <c r="AK39">
        <f t="shared" si="18"/>
        <v>3.5019927397720836</v>
      </c>
      <c r="AL39">
        <f t="shared" si="19"/>
        <v>6.549637476325346</v>
      </c>
      <c r="AM39">
        <f t="shared" si="20"/>
        <v>1.8022381510633934</v>
      </c>
      <c r="AN39">
        <f t="shared" si="21"/>
        <v>-638.84192261123644</v>
      </c>
      <c r="AO39">
        <f t="shared" si="22"/>
        <v>438.08766839395929</v>
      </c>
      <c r="AP39">
        <f t="shared" si="23"/>
        <v>48.594200785967438</v>
      </c>
      <c r="AQ39">
        <f t="shared" si="24"/>
        <v>-15.963942094636991</v>
      </c>
      <c r="AR39">
        <v>-3.78128247997047E-2</v>
      </c>
      <c r="AS39">
        <v>4.2448208423057403E-2</v>
      </c>
      <c r="AT39">
        <v>3.22820884665121</v>
      </c>
      <c r="AU39">
        <v>14</v>
      </c>
      <c r="AV39">
        <v>2</v>
      </c>
      <c r="AW39">
        <f t="shared" si="25"/>
        <v>1</v>
      </c>
      <c r="AX39">
        <f t="shared" si="26"/>
        <v>0</v>
      </c>
      <c r="AY39">
        <f t="shared" si="27"/>
        <v>46556.352480603389</v>
      </c>
      <c r="AZ39">
        <v>0</v>
      </c>
      <c r="BA39">
        <v>0</v>
      </c>
      <c r="BB39">
        <v>0</v>
      </c>
      <c r="BC39">
        <f t="shared" si="28"/>
        <v>0</v>
      </c>
      <c r="BD39" t="e">
        <f t="shared" si="29"/>
        <v>#DIV/0!</v>
      </c>
      <c r="BE39">
        <v>-1</v>
      </c>
      <c r="BF39" t="s">
        <v>376</v>
      </c>
      <c r="BG39">
        <v>946.11767999999995</v>
      </c>
      <c r="BH39">
        <v>1913.97</v>
      </c>
      <c r="BI39">
        <f t="shared" si="30"/>
        <v>0.50567789463784707</v>
      </c>
      <c r="BJ39">
        <v>0.5</v>
      </c>
      <c r="BK39">
        <f t="shared" si="31"/>
        <v>841.21302460509037</v>
      </c>
      <c r="BL39">
        <f t="shared" si="32"/>
        <v>29.249199724406232</v>
      </c>
      <c r="BM39">
        <f t="shared" si="33"/>
        <v>212.69141561211876</v>
      </c>
      <c r="BN39">
        <f t="shared" si="34"/>
        <v>1</v>
      </c>
      <c r="BO39">
        <f t="shared" si="35"/>
        <v>3.5959024455912099E-2</v>
      </c>
      <c r="BP39">
        <f t="shared" si="36"/>
        <v>-1</v>
      </c>
      <c r="BQ39" t="s">
        <v>307</v>
      </c>
      <c r="BR39">
        <v>0</v>
      </c>
      <c r="BS39">
        <f t="shared" si="37"/>
        <v>1913.97</v>
      </c>
      <c r="BT39">
        <f t="shared" si="38"/>
        <v>0.50567789463784707</v>
      </c>
      <c r="BU39" t="e">
        <f t="shared" si="39"/>
        <v>#DIV/0!</v>
      </c>
      <c r="BV39">
        <f t="shared" si="40"/>
        <v>0.50567789463784707</v>
      </c>
      <c r="BW39" t="e">
        <f t="shared" si="41"/>
        <v>#DIV/0!</v>
      </c>
      <c r="BX39" t="s">
        <v>307</v>
      </c>
      <c r="BY39" t="s">
        <v>307</v>
      </c>
      <c r="BZ39" t="s">
        <v>307</v>
      </c>
      <c r="CA39" t="s">
        <v>307</v>
      </c>
      <c r="CB39" t="s">
        <v>307</v>
      </c>
      <c r="CC39" t="s">
        <v>307</v>
      </c>
      <c r="CD39" t="s">
        <v>307</v>
      </c>
      <c r="CE39" t="s">
        <v>307</v>
      </c>
      <c r="CF39">
        <f t="shared" si="42"/>
        <v>1000.02261290323</v>
      </c>
      <c r="CG39">
        <f t="shared" si="43"/>
        <v>841.21302460509037</v>
      </c>
      <c r="CH39">
        <f t="shared" si="44"/>
        <v>0.84119400276650813</v>
      </c>
      <c r="CI39">
        <f t="shared" si="45"/>
        <v>0.16190442533936078</v>
      </c>
      <c r="CJ39">
        <v>6</v>
      </c>
      <c r="CK39">
        <v>0.5</v>
      </c>
      <c r="CL39" t="s">
        <v>308</v>
      </c>
      <c r="CM39">
        <v>1626627395.4000001</v>
      </c>
      <c r="CN39">
        <v>370.13400000000001</v>
      </c>
      <c r="CO39">
        <v>399.796903225807</v>
      </c>
      <c r="CP39">
        <v>38.387903225806397</v>
      </c>
      <c r="CQ39">
        <v>26.4492935483871</v>
      </c>
      <c r="CR39">
        <v>700.08735483870998</v>
      </c>
      <c r="CS39">
        <v>91.161390322580701</v>
      </c>
      <c r="CT39">
        <v>6.5075451612903207E-2</v>
      </c>
      <c r="CU39">
        <v>37.699522580645201</v>
      </c>
      <c r="CV39">
        <v>33.869470967741897</v>
      </c>
      <c r="CW39">
        <v>999.9</v>
      </c>
      <c r="CX39">
        <v>10002.8603225806</v>
      </c>
      <c r="CY39">
        <v>0</v>
      </c>
      <c r="CZ39">
        <v>0.23056964516129</v>
      </c>
      <c r="DA39">
        <v>1000.02261290323</v>
      </c>
      <c r="DB39">
        <v>0.95999945161290301</v>
      </c>
      <c r="DC39">
        <v>4.0000667741935503E-2</v>
      </c>
      <c r="DD39">
        <v>0</v>
      </c>
      <c r="DE39">
        <v>948.25958064516101</v>
      </c>
      <c r="DF39">
        <v>4.9997400000000001</v>
      </c>
      <c r="DG39">
        <v>15841.5741935484</v>
      </c>
      <c r="DH39">
        <v>9011.8245161290306</v>
      </c>
      <c r="DI39">
        <v>47.25</v>
      </c>
      <c r="DJ39">
        <v>49.7296774193548</v>
      </c>
      <c r="DK39">
        <v>48.561999999999998</v>
      </c>
      <c r="DL39">
        <v>49.686999999999998</v>
      </c>
      <c r="DM39">
        <v>50.125</v>
      </c>
      <c r="DN39">
        <v>955.22129032257999</v>
      </c>
      <c r="DO39">
        <v>39.800967741935501</v>
      </c>
      <c r="DP39">
        <v>0</v>
      </c>
      <c r="DQ39">
        <v>59.5</v>
      </c>
      <c r="DR39">
        <v>946.11767999999995</v>
      </c>
      <c r="DS39">
        <v>-119.124615226964</v>
      </c>
      <c r="DT39">
        <v>-2135.2769205944601</v>
      </c>
      <c r="DU39">
        <v>15799.995999999999</v>
      </c>
      <c r="DV39">
        <v>15</v>
      </c>
      <c r="DW39">
        <v>1626627028.3</v>
      </c>
      <c r="DX39" t="s">
        <v>352</v>
      </c>
      <c r="DY39">
        <v>14</v>
      </c>
      <c r="DZ39">
        <v>-0.4</v>
      </c>
      <c r="EA39">
        <v>-7.0999999999999994E-2</v>
      </c>
      <c r="EB39">
        <v>400</v>
      </c>
      <c r="EC39">
        <v>27</v>
      </c>
      <c r="ED39">
        <v>0.08</v>
      </c>
      <c r="EE39">
        <v>0.01</v>
      </c>
      <c r="EF39">
        <v>-11.765146031745999</v>
      </c>
      <c r="EG39">
        <v>-105.996501267288</v>
      </c>
      <c r="EH39">
        <v>22.072624419654002</v>
      </c>
      <c r="EI39">
        <v>0</v>
      </c>
      <c r="EJ39">
        <v>934.63900000000001</v>
      </c>
      <c r="EK39">
        <v>0</v>
      </c>
      <c r="EL39">
        <v>0</v>
      </c>
      <c r="EM39">
        <v>0</v>
      </c>
      <c r="EN39">
        <v>9.1853251269841305</v>
      </c>
      <c r="EO39">
        <v>21.804649919356098</v>
      </c>
      <c r="EP39">
        <v>3.7617213840344399</v>
      </c>
      <c r="EQ39">
        <v>0</v>
      </c>
      <c r="ER39">
        <v>0</v>
      </c>
      <c r="ES39">
        <v>3</v>
      </c>
      <c r="ET39" t="s">
        <v>310</v>
      </c>
      <c r="EU39">
        <v>1.88408</v>
      </c>
      <c r="EV39">
        <v>1.88106</v>
      </c>
      <c r="EW39">
        <v>1.8830899999999999</v>
      </c>
      <c r="EX39">
        <v>1.8812899999999999</v>
      </c>
      <c r="EY39">
        <v>1.88253</v>
      </c>
      <c r="EZ39">
        <v>1.88188</v>
      </c>
      <c r="FA39">
        <v>1.88385</v>
      </c>
      <c r="FB39">
        <v>1.8809499999999999</v>
      </c>
      <c r="FC39" t="s">
        <v>311</v>
      </c>
      <c r="FD39" t="s">
        <v>19</v>
      </c>
      <c r="FE39" t="s">
        <v>19</v>
      </c>
      <c r="FF39" t="s">
        <v>19</v>
      </c>
      <c r="FG39" t="s">
        <v>312</v>
      </c>
      <c r="FH39" t="s">
        <v>313</v>
      </c>
      <c r="FI39" t="s">
        <v>314</v>
      </c>
      <c r="FJ39" t="s">
        <v>314</v>
      </c>
      <c r="FK39" t="s">
        <v>314</v>
      </c>
      <c r="FL39" t="s">
        <v>314</v>
      </c>
      <c r="FM39">
        <v>0</v>
      </c>
      <c r="FN39">
        <v>100</v>
      </c>
      <c r="FO39">
        <v>100</v>
      </c>
      <c r="FP39">
        <v>-0.4</v>
      </c>
      <c r="FQ39">
        <v>-7.0999999999999994E-2</v>
      </c>
      <c r="FR39">
        <v>2</v>
      </c>
      <c r="FS39">
        <v>730.7</v>
      </c>
      <c r="FT39">
        <v>462.32799999999997</v>
      </c>
      <c r="FU39">
        <v>37.543399999999998</v>
      </c>
      <c r="FV39">
        <v>36.572000000000003</v>
      </c>
      <c r="FW39">
        <v>30.000499999999999</v>
      </c>
      <c r="FX39">
        <v>36.282499999999999</v>
      </c>
      <c r="FY39">
        <v>36.234099999999998</v>
      </c>
      <c r="FZ39">
        <v>25.947700000000001</v>
      </c>
      <c r="GA39">
        <v>42.009700000000002</v>
      </c>
      <c r="GB39">
        <v>0</v>
      </c>
      <c r="GC39">
        <v>-999.9</v>
      </c>
      <c r="GD39">
        <v>400</v>
      </c>
      <c r="GE39">
        <v>27.188099999999999</v>
      </c>
      <c r="GF39">
        <v>99.7834</v>
      </c>
      <c r="GG39">
        <v>99.2286</v>
      </c>
    </row>
    <row r="40" spans="1:189" x14ac:dyDescent="0.25">
      <c r="A40">
        <v>22</v>
      </c>
      <c r="B40">
        <v>1626627439.4000001</v>
      </c>
      <c r="C40">
        <v>1129.10000014305</v>
      </c>
      <c r="D40" t="s">
        <v>377</v>
      </c>
      <c r="E40" t="s">
        <v>378</v>
      </c>
      <c r="F40">
        <f t="shared" si="0"/>
        <v>5914</v>
      </c>
      <c r="G40">
        <f t="shared" si="1"/>
        <v>35.263418355820477</v>
      </c>
      <c r="H40">
        <f t="shared" si="2"/>
        <v>0</v>
      </c>
      <c r="I40" t="s">
        <v>301</v>
      </c>
      <c r="J40" t="s">
        <v>302</v>
      </c>
      <c r="K40" t="s">
        <v>303</v>
      </c>
      <c r="L40" t="s">
        <v>304</v>
      </c>
      <c r="M40" t="s">
        <v>19</v>
      </c>
      <c r="O40" t="s">
        <v>305</v>
      </c>
      <c r="U40">
        <v>1626627431.4000001</v>
      </c>
      <c r="V40">
        <f t="shared" si="3"/>
        <v>1.5049493792907844E-2</v>
      </c>
      <c r="W40">
        <f t="shared" si="4"/>
        <v>29.037390448333458</v>
      </c>
      <c r="X40">
        <f t="shared" si="5"/>
        <v>370.291</v>
      </c>
      <c r="Y40">
        <f t="shared" si="6"/>
        <v>290.6141469092413</v>
      </c>
      <c r="Z40">
        <f t="shared" si="7"/>
        <v>26.509936956785854</v>
      </c>
      <c r="AA40">
        <f t="shared" si="8"/>
        <v>33.778090881208357</v>
      </c>
      <c r="AB40">
        <f t="shared" si="9"/>
        <v>0.80466991410441047</v>
      </c>
      <c r="AC40">
        <f t="shared" si="10"/>
        <v>2.1210008114534653</v>
      </c>
      <c r="AD40">
        <f t="shared" si="11"/>
        <v>0.66626816113167164</v>
      </c>
      <c r="AE40">
        <f t="shared" si="12"/>
        <v>0.42685589455507633</v>
      </c>
      <c r="AF40">
        <f t="shared" si="13"/>
        <v>136.18524646341044</v>
      </c>
      <c r="AG40">
        <f t="shared" si="14"/>
        <v>33.639575074783991</v>
      </c>
      <c r="AH40">
        <f t="shared" si="15"/>
        <v>34.619974193548401</v>
      </c>
      <c r="AI40">
        <f t="shared" si="16"/>
        <v>5.5305853540750194</v>
      </c>
      <c r="AJ40">
        <f t="shared" si="17"/>
        <v>54.30240258877599</v>
      </c>
      <c r="AK40">
        <f t="shared" si="18"/>
        <v>3.5729365729176767</v>
      </c>
      <c r="AL40">
        <f t="shared" si="19"/>
        <v>6.579702559341607</v>
      </c>
      <c r="AM40">
        <f t="shared" si="20"/>
        <v>1.9576487811573426</v>
      </c>
      <c r="AN40">
        <f t="shared" si="21"/>
        <v>-663.68267626723593</v>
      </c>
      <c r="AO40">
        <f t="shared" si="22"/>
        <v>361.78409426674506</v>
      </c>
      <c r="AP40">
        <f t="shared" si="23"/>
        <v>40.304893775179174</v>
      </c>
      <c r="AQ40">
        <f t="shared" si="24"/>
        <v>-125.40844176190126</v>
      </c>
      <c r="AR40">
        <v>-3.7796535367853802E-2</v>
      </c>
      <c r="AS40">
        <v>4.2429922108772097E-2</v>
      </c>
      <c r="AT40">
        <v>3.2270965520435699</v>
      </c>
      <c r="AU40">
        <v>80</v>
      </c>
      <c r="AV40">
        <v>11</v>
      </c>
      <c r="AW40">
        <f t="shared" si="25"/>
        <v>1</v>
      </c>
      <c r="AX40">
        <f t="shared" si="26"/>
        <v>0</v>
      </c>
      <c r="AY40">
        <f t="shared" si="27"/>
        <v>46524.447898877297</v>
      </c>
      <c r="AZ40">
        <v>0</v>
      </c>
      <c r="BA40">
        <v>0</v>
      </c>
      <c r="BB40">
        <v>0</v>
      </c>
      <c r="BC40">
        <f t="shared" si="28"/>
        <v>0</v>
      </c>
      <c r="BD40" t="e">
        <f t="shared" si="29"/>
        <v>#DIV/0!</v>
      </c>
      <c r="BE40">
        <v>-1</v>
      </c>
      <c r="BF40" t="s">
        <v>379</v>
      </c>
      <c r="BG40">
        <v>1160.4536000000001</v>
      </c>
      <c r="BH40">
        <v>2201.4299999999998</v>
      </c>
      <c r="BI40">
        <f t="shared" si="30"/>
        <v>0.47286372948492561</v>
      </c>
      <c r="BJ40">
        <v>0.5</v>
      </c>
      <c r="BK40">
        <f t="shared" si="31"/>
        <v>841.14384626169772</v>
      </c>
      <c r="BL40">
        <f t="shared" si="32"/>
        <v>29.037390448333458</v>
      </c>
      <c r="BM40">
        <f t="shared" si="33"/>
        <v>198.87320808830063</v>
      </c>
      <c r="BN40">
        <f t="shared" si="34"/>
        <v>1</v>
      </c>
      <c r="BO40">
        <f t="shared" si="35"/>
        <v>3.5710170836806179E-2</v>
      </c>
      <c r="BP40">
        <f t="shared" si="36"/>
        <v>-1</v>
      </c>
      <c r="BQ40" t="s">
        <v>307</v>
      </c>
      <c r="BR40">
        <v>0</v>
      </c>
      <c r="BS40">
        <f t="shared" si="37"/>
        <v>2201.4299999999998</v>
      </c>
      <c r="BT40">
        <f t="shared" si="38"/>
        <v>0.47286372948492567</v>
      </c>
      <c r="BU40" t="e">
        <f t="shared" si="39"/>
        <v>#DIV/0!</v>
      </c>
      <c r="BV40">
        <f t="shared" si="40"/>
        <v>0.47286372948492567</v>
      </c>
      <c r="BW40" t="e">
        <f t="shared" si="41"/>
        <v>#DIV/0!</v>
      </c>
      <c r="BX40" t="s">
        <v>307</v>
      </c>
      <c r="BY40" t="s">
        <v>307</v>
      </c>
      <c r="BZ40" t="s">
        <v>307</v>
      </c>
      <c r="CA40" t="s">
        <v>307</v>
      </c>
      <c r="CB40" t="s">
        <v>307</v>
      </c>
      <c r="CC40" t="s">
        <v>307</v>
      </c>
      <c r="CD40" t="s">
        <v>307</v>
      </c>
      <c r="CE40" t="s">
        <v>307</v>
      </c>
      <c r="CF40">
        <f t="shared" si="42"/>
        <v>999.94012903225803</v>
      </c>
      <c r="CG40">
        <f t="shared" si="43"/>
        <v>841.14384626169772</v>
      </c>
      <c r="CH40">
        <f t="shared" si="44"/>
        <v>0.84119420937307188</v>
      </c>
      <c r="CI40">
        <f t="shared" si="45"/>
        <v>0.16190482409002885</v>
      </c>
      <c r="CJ40">
        <v>6</v>
      </c>
      <c r="CK40">
        <v>0.5</v>
      </c>
      <c r="CL40" t="s">
        <v>308</v>
      </c>
      <c r="CM40">
        <v>1626627431.4000001</v>
      </c>
      <c r="CN40">
        <v>370.291</v>
      </c>
      <c r="CO40">
        <v>399.95445161290297</v>
      </c>
      <c r="CP40">
        <v>39.168177419354798</v>
      </c>
      <c r="CQ40">
        <v>26.7748387096774</v>
      </c>
      <c r="CR40">
        <v>700.05506451612905</v>
      </c>
      <c r="CS40">
        <v>91.159612903225806</v>
      </c>
      <c r="CT40">
        <v>6.0781006451612898E-2</v>
      </c>
      <c r="CU40">
        <v>37.783877419354802</v>
      </c>
      <c r="CV40">
        <v>34.619974193548401</v>
      </c>
      <c r="CW40">
        <v>999.9</v>
      </c>
      <c r="CX40">
        <v>9998.7461290322608</v>
      </c>
      <c r="CY40">
        <v>0</v>
      </c>
      <c r="CZ40">
        <v>0.244530322580645</v>
      </c>
      <c r="DA40">
        <v>999.94012903225803</v>
      </c>
      <c r="DB40">
        <v>0.95999077419354895</v>
      </c>
      <c r="DC40">
        <v>4.0008993548387099E-2</v>
      </c>
      <c r="DD40">
        <v>0</v>
      </c>
      <c r="DE40">
        <v>1163.76</v>
      </c>
      <c r="DF40">
        <v>4.9997400000000001</v>
      </c>
      <c r="DG40">
        <v>18623.374193548399</v>
      </c>
      <c r="DH40">
        <v>9011.0541935483907</v>
      </c>
      <c r="DI40">
        <v>47.311999999999998</v>
      </c>
      <c r="DJ40">
        <v>49.802</v>
      </c>
      <c r="DK40">
        <v>48.561999999999998</v>
      </c>
      <c r="DL40">
        <v>49.717483870967698</v>
      </c>
      <c r="DM40">
        <v>50.186999999999998</v>
      </c>
      <c r="DN40">
        <v>955.13387096774204</v>
      </c>
      <c r="DO40">
        <v>39.804516129032201</v>
      </c>
      <c r="DP40">
        <v>0</v>
      </c>
      <c r="DQ40">
        <v>35.200000047683702</v>
      </c>
      <c r="DR40">
        <v>1160.4536000000001</v>
      </c>
      <c r="DS40">
        <v>-238.20384614315299</v>
      </c>
      <c r="DT40">
        <v>-4498.6384644234204</v>
      </c>
      <c r="DU40">
        <v>18575.732</v>
      </c>
      <c r="DV40">
        <v>15</v>
      </c>
      <c r="DW40">
        <v>1626627028.3</v>
      </c>
      <c r="DX40" t="s">
        <v>352</v>
      </c>
      <c r="DY40">
        <v>14</v>
      </c>
      <c r="DZ40">
        <v>-0.4</v>
      </c>
      <c r="EA40">
        <v>-7.0999999999999994E-2</v>
      </c>
      <c r="EB40">
        <v>400</v>
      </c>
      <c r="EC40">
        <v>27</v>
      </c>
      <c r="ED40">
        <v>0.08</v>
      </c>
      <c r="EE40">
        <v>0.01</v>
      </c>
      <c r="EF40">
        <v>-22.5833763492064</v>
      </c>
      <c r="EG40">
        <v>-43.635225748846203</v>
      </c>
      <c r="EH40">
        <v>9.3011938556106095</v>
      </c>
      <c r="EI40">
        <v>0</v>
      </c>
      <c r="EJ40">
        <v>1138.17</v>
      </c>
      <c r="EK40">
        <v>0</v>
      </c>
      <c r="EL40">
        <v>0</v>
      </c>
      <c r="EM40">
        <v>0</v>
      </c>
      <c r="EN40">
        <v>9.5387401587301603</v>
      </c>
      <c r="EO40">
        <v>18.117455299538399</v>
      </c>
      <c r="EP40">
        <v>3.72514940070374</v>
      </c>
      <c r="EQ40">
        <v>0</v>
      </c>
      <c r="ER40">
        <v>0</v>
      </c>
      <c r="ES40">
        <v>3</v>
      </c>
      <c r="ET40" t="s">
        <v>310</v>
      </c>
      <c r="EU40">
        <v>1.8840600000000001</v>
      </c>
      <c r="EV40">
        <v>1.88107</v>
      </c>
      <c r="EW40">
        <v>1.8830899999999999</v>
      </c>
      <c r="EX40">
        <v>1.8812599999999999</v>
      </c>
      <c r="EY40">
        <v>1.88253</v>
      </c>
      <c r="EZ40">
        <v>1.88188</v>
      </c>
      <c r="FA40">
        <v>1.88385</v>
      </c>
      <c r="FB40">
        <v>1.8809499999999999</v>
      </c>
      <c r="FC40" t="s">
        <v>311</v>
      </c>
      <c r="FD40" t="s">
        <v>19</v>
      </c>
      <c r="FE40" t="s">
        <v>19</v>
      </c>
      <c r="FF40" t="s">
        <v>19</v>
      </c>
      <c r="FG40" t="s">
        <v>312</v>
      </c>
      <c r="FH40" t="s">
        <v>313</v>
      </c>
      <c r="FI40" t="s">
        <v>314</v>
      </c>
      <c r="FJ40" t="s">
        <v>314</v>
      </c>
      <c r="FK40" t="s">
        <v>314</v>
      </c>
      <c r="FL40" t="s">
        <v>314</v>
      </c>
      <c r="FM40">
        <v>0</v>
      </c>
      <c r="FN40">
        <v>100</v>
      </c>
      <c r="FO40">
        <v>100</v>
      </c>
      <c r="FP40">
        <v>-0.4</v>
      </c>
      <c r="FQ40">
        <v>-7.0999999999999994E-2</v>
      </c>
      <c r="FR40">
        <v>2</v>
      </c>
      <c r="FS40">
        <v>653.63300000000004</v>
      </c>
      <c r="FT40">
        <v>461.88299999999998</v>
      </c>
      <c r="FU40">
        <v>37.558700000000002</v>
      </c>
      <c r="FV40">
        <v>36.622100000000003</v>
      </c>
      <c r="FW40">
        <v>30.000699999999998</v>
      </c>
      <c r="FX40">
        <v>36.324399999999997</v>
      </c>
      <c r="FY40">
        <v>36.270600000000002</v>
      </c>
      <c r="FZ40">
        <v>25.9392</v>
      </c>
      <c r="GA40">
        <v>42.881700000000002</v>
      </c>
      <c r="GB40">
        <v>0</v>
      </c>
      <c r="GC40">
        <v>-999.9</v>
      </c>
      <c r="GD40">
        <v>400</v>
      </c>
      <c r="GE40">
        <v>26.667100000000001</v>
      </c>
      <c r="GF40">
        <v>99.772099999999995</v>
      </c>
      <c r="GG40">
        <v>99.2196</v>
      </c>
    </row>
    <row r="41" spans="1:189" x14ac:dyDescent="0.25">
      <c r="A41">
        <v>23</v>
      </c>
      <c r="B41">
        <v>1626627476.4000001</v>
      </c>
      <c r="C41">
        <v>1166.10000014305</v>
      </c>
      <c r="D41" t="s">
        <v>380</v>
      </c>
      <c r="E41" t="s">
        <v>381</v>
      </c>
      <c r="F41">
        <f t="shared" si="0"/>
        <v>5914</v>
      </c>
      <c r="G41">
        <f t="shared" si="1"/>
        <v>35.251783985662549</v>
      </c>
      <c r="H41">
        <f t="shared" si="2"/>
        <v>0</v>
      </c>
      <c r="I41" t="s">
        <v>301</v>
      </c>
      <c r="J41" t="s">
        <v>302</v>
      </c>
      <c r="K41" t="s">
        <v>303</v>
      </c>
      <c r="L41" t="s">
        <v>304</v>
      </c>
      <c r="M41" t="s">
        <v>19</v>
      </c>
      <c r="O41" t="s">
        <v>305</v>
      </c>
      <c r="U41">
        <v>1626627468.4000001</v>
      </c>
      <c r="V41">
        <f t="shared" si="3"/>
        <v>1.6004398652702655E-2</v>
      </c>
      <c r="W41">
        <f t="shared" si="4"/>
        <v>31.895825560694686</v>
      </c>
      <c r="X41">
        <f t="shared" si="5"/>
        <v>367.56132258064503</v>
      </c>
      <c r="Y41">
        <f t="shared" si="6"/>
        <v>294.46771275902506</v>
      </c>
      <c r="Z41">
        <f t="shared" si="7"/>
        <v>26.861451517622466</v>
      </c>
      <c r="AA41">
        <f t="shared" si="8"/>
        <v>33.529077105756777</v>
      </c>
      <c r="AB41">
        <f t="shared" si="9"/>
        <v>0.99263950185689342</v>
      </c>
      <c r="AC41">
        <f t="shared" si="10"/>
        <v>2.1213647256543848</v>
      </c>
      <c r="AD41">
        <f t="shared" si="11"/>
        <v>0.79064364790623509</v>
      </c>
      <c r="AE41">
        <f t="shared" si="12"/>
        <v>0.50884768110486134</v>
      </c>
      <c r="AF41">
        <f t="shared" si="13"/>
        <v>136.18775652378093</v>
      </c>
      <c r="AG41">
        <f t="shared" si="14"/>
        <v>33.407862472591475</v>
      </c>
      <c r="AH41">
        <f t="shared" si="15"/>
        <v>34.027203225806502</v>
      </c>
      <c r="AI41">
        <f t="shared" si="16"/>
        <v>5.3511229033160754</v>
      </c>
      <c r="AJ41">
        <f t="shared" si="17"/>
        <v>54.350481840751051</v>
      </c>
      <c r="AK41">
        <f t="shared" si="18"/>
        <v>3.5951648642555729</v>
      </c>
      <c r="AL41">
        <f t="shared" si="19"/>
        <v>6.614780113246356</v>
      </c>
      <c r="AM41">
        <f t="shared" si="20"/>
        <v>1.7559580390605025</v>
      </c>
      <c r="AN41">
        <f t="shared" si="21"/>
        <v>-705.79398058418712</v>
      </c>
      <c r="AO41">
        <f t="shared" si="22"/>
        <v>440.84721273271487</v>
      </c>
      <c r="AP41">
        <f t="shared" si="23"/>
        <v>48.987424085079972</v>
      </c>
      <c r="AQ41">
        <f t="shared" si="24"/>
        <v>-79.771587242611417</v>
      </c>
      <c r="AR41">
        <v>-3.7805861560554203E-2</v>
      </c>
      <c r="AS41">
        <v>4.2440391577097697E-2</v>
      </c>
      <c r="AT41">
        <v>3.2277333923717499</v>
      </c>
      <c r="AU41">
        <v>51</v>
      </c>
      <c r="AV41">
        <v>7</v>
      </c>
      <c r="AW41">
        <f t="shared" si="25"/>
        <v>1</v>
      </c>
      <c r="AX41">
        <f t="shared" si="26"/>
        <v>0</v>
      </c>
      <c r="AY41">
        <f t="shared" si="27"/>
        <v>46520.761143876858</v>
      </c>
      <c r="AZ41">
        <v>0</v>
      </c>
      <c r="BA41">
        <v>0</v>
      </c>
      <c r="BB41">
        <v>0</v>
      </c>
      <c r="BC41">
        <f t="shared" si="28"/>
        <v>0</v>
      </c>
      <c r="BD41" t="e">
        <f t="shared" si="29"/>
        <v>#DIV/0!</v>
      </c>
      <c r="BE41">
        <v>-1</v>
      </c>
      <c r="BF41" t="s">
        <v>382</v>
      </c>
      <c r="BG41">
        <v>1025.4392</v>
      </c>
      <c r="BH41">
        <v>2116.87</v>
      </c>
      <c r="BI41">
        <f t="shared" si="30"/>
        <v>0.51558706958859069</v>
      </c>
      <c r="BJ41">
        <v>0.5</v>
      </c>
      <c r="BK41">
        <f t="shared" si="31"/>
        <v>841.1611919329863</v>
      </c>
      <c r="BL41">
        <f t="shared" si="32"/>
        <v>31.895825560694686</v>
      </c>
      <c r="BM41">
        <f t="shared" si="33"/>
        <v>216.84591700018726</v>
      </c>
      <c r="BN41">
        <f t="shared" si="34"/>
        <v>1</v>
      </c>
      <c r="BO41">
        <f t="shared" si="35"/>
        <v>3.9107635820787412E-2</v>
      </c>
      <c r="BP41">
        <f t="shared" si="36"/>
        <v>-1</v>
      </c>
      <c r="BQ41" t="s">
        <v>307</v>
      </c>
      <c r="BR41">
        <v>0</v>
      </c>
      <c r="BS41">
        <f t="shared" si="37"/>
        <v>2116.87</v>
      </c>
      <c r="BT41">
        <f t="shared" si="38"/>
        <v>0.51558706958859069</v>
      </c>
      <c r="BU41" t="e">
        <f t="shared" si="39"/>
        <v>#DIV/0!</v>
      </c>
      <c r="BV41">
        <f t="shared" si="40"/>
        <v>0.51558706958859069</v>
      </c>
      <c r="BW41" t="e">
        <f t="shared" si="41"/>
        <v>#DIV/0!</v>
      </c>
      <c r="BX41" t="s">
        <v>307</v>
      </c>
      <c r="BY41" t="s">
        <v>307</v>
      </c>
      <c r="BZ41" t="s">
        <v>307</v>
      </c>
      <c r="CA41" t="s">
        <v>307</v>
      </c>
      <c r="CB41" t="s">
        <v>307</v>
      </c>
      <c r="CC41" t="s">
        <v>307</v>
      </c>
      <c r="CD41" t="s">
        <v>307</v>
      </c>
      <c r="CE41" t="s">
        <v>307</v>
      </c>
      <c r="CF41">
        <f t="shared" si="42"/>
        <v>999.96096774193597</v>
      </c>
      <c r="CG41">
        <f t="shared" si="43"/>
        <v>841.1611919329863</v>
      </c>
      <c r="CH41">
        <f t="shared" si="44"/>
        <v>0.84119402563527679</v>
      </c>
      <c r="CI41">
        <f t="shared" si="45"/>
        <v>0.16190446947608436</v>
      </c>
      <c r="CJ41">
        <v>6</v>
      </c>
      <c r="CK41">
        <v>0.5</v>
      </c>
      <c r="CL41" t="s">
        <v>308</v>
      </c>
      <c r="CM41">
        <v>1626627468.4000001</v>
      </c>
      <c r="CN41">
        <v>367.56132258064503</v>
      </c>
      <c r="CO41">
        <v>399.94383870967698</v>
      </c>
      <c r="CP41">
        <v>39.411867741935502</v>
      </c>
      <c r="CQ41">
        <v>26.234054838709699</v>
      </c>
      <c r="CR41">
        <v>699.97816129032196</v>
      </c>
      <c r="CS41">
        <v>91.158258064516104</v>
      </c>
      <c r="CT41">
        <v>6.21044870967742E-2</v>
      </c>
      <c r="CU41">
        <v>37.881874193548398</v>
      </c>
      <c r="CV41">
        <v>34.027203225806502</v>
      </c>
      <c r="CW41">
        <v>999.9</v>
      </c>
      <c r="CX41">
        <v>10001.361935483899</v>
      </c>
      <c r="CY41">
        <v>0</v>
      </c>
      <c r="CZ41">
        <v>0.256237580645161</v>
      </c>
      <c r="DA41">
        <v>999.96096774193597</v>
      </c>
      <c r="DB41">
        <v>0.96000058064516103</v>
      </c>
      <c r="DC41">
        <v>3.99994741935484E-2</v>
      </c>
      <c r="DD41">
        <v>0</v>
      </c>
      <c r="DE41">
        <v>1027.8622580645199</v>
      </c>
      <c r="DF41">
        <v>4.9997400000000001</v>
      </c>
      <c r="DG41">
        <v>16287.0258064516</v>
      </c>
      <c r="DH41">
        <v>9011.26967741935</v>
      </c>
      <c r="DI41">
        <v>47.436999999999998</v>
      </c>
      <c r="DJ41">
        <v>49.878999999999998</v>
      </c>
      <c r="DK41">
        <v>48.628999999999998</v>
      </c>
      <c r="DL41">
        <v>49.840451612903202</v>
      </c>
      <c r="DM41">
        <v>50.274000000000001</v>
      </c>
      <c r="DN41">
        <v>955.16322580645203</v>
      </c>
      <c r="DO41">
        <v>39.799354838709696</v>
      </c>
      <c r="DP41">
        <v>0</v>
      </c>
      <c r="DQ41">
        <v>36.299999952316298</v>
      </c>
      <c r="DR41">
        <v>1025.4392</v>
      </c>
      <c r="DS41">
        <v>-187.26307690724099</v>
      </c>
      <c r="DT41">
        <v>804.63077163086803</v>
      </c>
      <c r="DU41">
        <v>16282.656000000001</v>
      </c>
      <c r="DV41">
        <v>15</v>
      </c>
      <c r="DW41">
        <v>1626627028.3</v>
      </c>
      <c r="DX41" t="s">
        <v>352</v>
      </c>
      <c r="DY41">
        <v>14</v>
      </c>
      <c r="DZ41">
        <v>-0.4</v>
      </c>
      <c r="EA41">
        <v>-7.0999999999999994E-2</v>
      </c>
      <c r="EB41">
        <v>400</v>
      </c>
      <c r="EC41">
        <v>27</v>
      </c>
      <c r="ED41">
        <v>0.08</v>
      </c>
      <c r="EE41">
        <v>0.01</v>
      </c>
      <c r="EF41">
        <v>-9.9624638095238094</v>
      </c>
      <c r="EG41">
        <v>-116.885760506911</v>
      </c>
      <c r="EH41">
        <v>32.114755445469498</v>
      </c>
      <c r="EI41">
        <v>0</v>
      </c>
      <c r="EJ41">
        <v>1007.12</v>
      </c>
      <c r="EK41">
        <v>0</v>
      </c>
      <c r="EL41">
        <v>0</v>
      </c>
      <c r="EM41">
        <v>0</v>
      </c>
      <c r="EN41">
        <v>9.9604185714285691</v>
      </c>
      <c r="EO41">
        <v>19.352766186635801</v>
      </c>
      <c r="EP41">
        <v>3.9932578638932901</v>
      </c>
      <c r="EQ41">
        <v>0</v>
      </c>
      <c r="ER41">
        <v>0</v>
      </c>
      <c r="ES41">
        <v>3</v>
      </c>
      <c r="ET41" t="s">
        <v>310</v>
      </c>
      <c r="EU41">
        <v>1.88411</v>
      </c>
      <c r="EV41">
        <v>1.8810800000000001</v>
      </c>
      <c r="EW41">
        <v>1.8830899999999999</v>
      </c>
      <c r="EX41">
        <v>1.8812599999999999</v>
      </c>
      <c r="EY41">
        <v>1.8825000000000001</v>
      </c>
      <c r="EZ41">
        <v>1.8818699999999999</v>
      </c>
      <c r="FA41">
        <v>1.88385</v>
      </c>
      <c r="FB41">
        <v>1.8809499999999999</v>
      </c>
      <c r="FC41" t="s">
        <v>311</v>
      </c>
      <c r="FD41" t="s">
        <v>19</v>
      </c>
      <c r="FE41" t="s">
        <v>19</v>
      </c>
      <c r="FF41" t="s">
        <v>19</v>
      </c>
      <c r="FG41" t="s">
        <v>312</v>
      </c>
      <c r="FH41" t="s">
        <v>313</v>
      </c>
      <c r="FI41" t="s">
        <v>314</v>
      </c>
      <c r="FJ41" t="s">
        <v>314</v>
      </c>
      <c r="FK41" t="s">
        <v>314</v>
      </c>
      <c r="FL41" t="s">
        <v>314</v>
      </c>
      <c r="FM41">
        <v>0</v>
      </c>
      <c r="FN41">
        <v>100</v>
      </c>
      <c r="FO41">
        <v>100</v>
      </c>
      <c r="FP41">
        <v>-0.4</v>
      </c>
      <c r="FQ41">
        <v>-7.0999999999999994E-2</v>
      </c>
      <c r="FR41">
        <v>2</v>
      </c>
      <c r="FS41">
        <v>687.31200000000001</v>
      </c>
      <c r="FT41">
        <v>460.69499999999999</v>
      </c>
      <c r="FU41">
        <v>37.599699999999999</v>
      </c>
      <c r="FV41">
        <v>36.6873</v>
      </c>
      <c r="FW41">
        <v>30.000800000000002</v>
      </c>
      <c r="FX41">
        <v>36.3718</v>
      </c>
      <c r="FY41">
        <v>36.318600000000004</v>
      </c>
      <c r="FZ41">
        <v>25.930499999999999</v>
      </c>
      <c r="GA41">
        <v>43.674399999999999</v>
      </c>
      <c r="GB41">
        <v>0</v>
      </c>
      <c r="GC41">
        <v>-999.9</v>
      </c>
      <c r="GD41">
        <v>400</v>
      </c>
      <c r="GE41">
        <v>26.349699999999999</v>
      </c>
      <c r="GF41">
        <v>99.759</v>
      </c>
      <c r="GG41">
        <v>99.208600000000004</v>
      </c>
    </row>
    <row r="42" spans="1:189" x14ac:dyDescent="0.25">
      <c r="A42">
        <v>24</v>
      </c>
      <c r="B42">
        <v>1626627515.9000001</v>
      </c>
      <c r="C42">
        <v>1205.60000014305</v>
      </c>
      <c r="D42" t="s">
        <v>383</v>
      </c>
      <c r="E42" t="s">
        <v>384</v>
      </c>
      <c r="F42">
        <f t="shared" si="0"/>
        <v>5914</v>
      </c>
      <c r="G42">
        <f t="shared" si="1"/>
        <v>35.244131190266629</v>
      </c>
      <c r="H42">
        <f t="shared" si="2"/>
        <v>0</v>
      </c>
      <c r="I42" t="s">
        <v>301</v>
      </c>
      <c r="J42" t="s">
        <v>302</v>
      </c>
      <c r="K42" t="s">
        <v>303</v>
      </c>
      <c r="L42" t="s">
        <v>304</v>
      </c>
      <c r="M42" t="s">
        <v>19</v>
      </c>
      <c r="O42" t="s">
        <v>305</v>
      </c>
      <c r="U42">
        <v>1626627507.9000001</v>
      </c>
      <c r="V42">
        <f t="shared" si="3"/>
        <v>1.6068833690458872E-2</v>
      </c>
      <c r="W42">
        <f t="shared" si="4"/>
        <v>29.661976481652147</v>
      </c>
      <c r="X42">
        <f t="shared" si="5"/>
        <v>369.35932258064503</v>
      </c>
      <c r="Y42">
        <f t="shared" si="6"/>
        <v>293.54870856473877</v>
      </c>
      <c r="Z42">
        <f t="shared" si="7"/>
        <v>26.778366313160834</v>
      </c>
      <c r="AA42">
        <f t="shared" si="8"/>
        <v>33.694030846210111</v>
      </c>
      <c r="AB42">
        <f t="shared" si="9"/>
        <v>0.882563584655217</v>
      </c>
      <c r="AC42">
        <f t="shared" si="10"/>
        <v>2.1215059601137609</v>
      </c>
      <c r="AD42">
        <f t="shared" si="11"/>
        <v>0.71898733263023873</v>
      </c>
      <c r="AE42">
        <f t="shared" si="12"/>
        <v>0.46151922640520304</v>
      </c>
      <c r="AF42">
        <f t="shared" si="13"/>
        <v>136.1874793434431</v>
      </c>
      <c r="AG42">
        <f t="shared" si="14"/>
        <v>33.458940728595991</v>
      </c>
      <c r="AH42">
        <f t="shared" si="15"/>
        <v>34.5322580645161</v>
      </c>
      <c r="AI42">
        <f t="shared" si="16"/>
        <v>5.5037037585603228</v>
      </c>
      <c r="AJ42">
        <f t="shared" si="17"/>
        <v>53.701577539028243</v>
      </c>
      <c r="AK42">
        <f t="shared" si="18"/>
        <v>3.5662933085979223</v>
      </c>
      <c r="AL42">
        <f t="shared" si="19"/>
        <v>6.6409470112979037</v>
      </c>
      <c r="AM42">
        <f t="shared" si="20"/>
        <v>1.9374104499624005</v>
      </c>
      <c r="AN42">
        <f t="shared" si="21"/>
        <v>-708.63556574923621</v>
      </c>
      <c r="AO42">
        <f t="shared" si="22"/>
        <v>391.43868299376129</v>
      </c>
      <c r="AP42">
        <f t="shared" si="23"/>
        <v>43.61597735143863</v>
      </c>
      <c r="AQ42">
        <f t="shared" si="24"/>
        <v>-137.39342606059324</v>
      </c>
      <c r="AR42">
        <v>-3.78094813724398E-2</v>
      </c>
      <c r="AS42">
        <v>4.24444551330522E-2</v>
      </c>
      <c r="AT42">
        <v>3.2279805587232802</v>
      </c>
      <c r="AU42">
        <v>38</v>
      </c>
      <c r="AV42">
        <v>5</v>
      </c>
      <c r="AW42">
        <f t="shared" si="25"/>
        <v>1</v>
      </c>
      <c r="AX42">
        <f t="shared" si="26"/>
        <v>0</v>
      </c>
      <c r="AY42">
        <f t="shared" si="27"/>
        <v>46514.171606845346</v>
      </c>
      <c r="AZ42">
        <v>0</v>
      </c>
      <c r="BA42">
        <v>0</v>
      </c>
      <c r="BB42">
        <v>0</v>
      </c>
      <c r="BC42">
        <f t="shared" si="28"/>
        <v>0</v>
      </c>
      <c r="BD42" t="e">
        <f t="shared" si="29"/>
        <v>#DIV/0!</v>
      </c>
      <c r="BE42">
        <v>-1</v>
      </c>
      <c r="BF42" t="s">
        <v>385</v>
      </c>
      <c r="BG42">
        <v>1062.7983999999999</v>
      </c>
      <c r="BH42">
        <v>2203.58</v>
      </c>
      <c r="BI42">
        <f t="shared" si="30"/>
        <v>0.5176946605069932</v>
      </c>
      <c r="BJ42">
        <v>0.5</v>
      </c>
      <c r="BK42">
        <f t="shared" si="31"/>
        <v>841.16138212992894</v>
      </c>
      <c r="BL42">
        <f t="shared" si="32"/>
        <v>29.661976481652147</v>
      </c>
      <c r="BM42">
        <f t="shared" si="33"/>
        <v>217.73237807667337</v>
      </c>
      <c r="BN42">
        <f t="shared" si="34"/>
        <v>1</v>
      </c>
      <c r="BO42">
        <f t="shared" si="35"/>
        <v>3.6451954563120899E-2</v>
      </c>
      <c r="BP42">
        <f t="shared" si="36"/>
        <v>-1</v>
      </c>
      <c r="BQ42" t="s">
        <v>307</v>
      </c>
      <c r="BR42">
        <v>0</v>
      </c>
      <c r="BS42">
        <f t="shared" si="37"/>
        <v>2203.58</v>
      </c>
      <c r="BT42">
        <f t="shared" si="38"/>
        <v>0.5176946605069932</v>
      </c>
      <c r="BU42" t="e">
        <f t="shared" si="39"/>
        <v>#DIV/0!</v>
      </c>
      <c r="BV42">
        <f t="shared" si="40"/>
        <v>0.5176946605069932</v>
      </c>
      <c r="BW42" t="e">
        <f t="shared" si="41"/>
        <v>#DIV/0!</v>
      </c>
      <c r="BX42" t="s">
        <v>307</v>
      </c>
      <c r="BY42" t="s">
        <v>307</v>
      </c>
      <c r="BZ42" t="s">
        <v>307</v>
      </c>
      <c r="CA42" t="s">
        <v>307</v>
      </c>
      <c r="CB42" t="s">
        <v>307</v>
      </c>
      <c r="CC42" t="s">
        <v>307</v>
      </c>
      <c r="CD42" t="s">
        <v>307</v>
      </c>
      <c r="CE42" t="s">
        <v>307</v>
      </c>
      <c r="CF42">
        <f t="shared" si="42"/>
        <v>999.96141935483797</v>
      </c>
      <c r="CG42">
        <f t="shared" si="43"/>
        <v>841.16138212992894</v>
      </c>
      <c r="CH42">
        <f t="shared" si="44"/>
        <v>0.84119383593082542</v>
      </c>
      <c r="CI42">
        <f t="shared" si="45"/>
        <v>0.16190410334649322</v>
      </c>
      <c r="CJ42">
        <v>6</v>
      </c>
      <c r="CK42">
        <v>0.5</v>
      </c>
      <c r="CL42" t="s">
        <v>308</v>
      </c>
      <c r="CM42">
        <v>1626627507.9000001</v>
      </c>
      <c r="CN42">
        <v>369.35932258064503</v>
      </c>
      <c r="CO42">
        <v>399.869483870968</v>
      </c>
      <c r="CP42">
        <v>39.094274193548401</v>
      </c>
      <c r="CQ42">
        <v>25.860174193548399</v>
      </c>
      <c r="CR42">
        <v>700.03858064516101</v>
      </c>
      <c r="CS42">
        <v>91.159803225806499</v>
      </c>
      <c r="CT42">
        <v>6.3102996774193607E-2</v>
      </c>
      <c r="CU42">
        <v>37.954683870967699</v>
      </c>
      <c r="CV42">
        <v>34.5322580645161</v>
      </c>
      <c r="CW42">
        <v>999.9</v>
      </c>
      <c r="CX42">
        <v>10002.15</v>
      </c>
      <c r="CY42">
        <v>0</v>
      </c>
      <c r="CZ42">
        <v>0.25464696774193601</v>
      </c>
      <c r="DA42">
        <v>999.96141935483797</v>
      </c>
      <c r="DB42">
        <v>0.96000354838709701</v>
      </c>
      <c r="DC42">
        <v>3.99967032258065E-2</v>
      </c>
      <c r="DD42">
        <v>0</v>
      </c>
      <c r="DE42">
        <v>1066.0648387096801</v>
      </c>
      <c r="DF42">
        <v>4.9997400000000001</v>
      </c>
      <c r="DG42">
        <v>16318.793548387101</v>
      </c>
      <c r="DH42">
        <v>9011.2848387096801</v>
      </c>
      <c r="DI42">
        <v>47.561999999999998</v>
      </c>
      <c r="DJ42">
        <v>50.006</v>
      </c>
      <c r="DK42">
        <v>48.765999999999998</v>
      </c>
      <c r="DL42">
        <v>50.015999999999998</v>
      </c>
      <c r="DM42">
        <v>50.405000000000001</v>
      </c>
      <c r="DN42">
        <v>955.16645161290296</v>
      </c>
      <c r="DO42">
        <v>39.792903225806398</v>
      </c>
      <c r="DP42">
        <v>0</v>
      </c>
      <c r="DQ42">
        <v>38.700000047683702</v>
      </c>
      <c r="DR42">
        <v>1062.7983999999999</v>
      </c>
      <c r="DS42">
        <v>-231.000769239806</v>
      </c>
      <c r="DT42">
        <v>-3356.8769187559701</v>
      </c>
      <c r="DU42">
        <v>16290.951999999999</v>
      </c>
      <c r="DV42">
        <v>15</v>
      </c>
      <c r="DW42">
        <v>1626627028.3</v>
      </c>
      <c r="DX42" t="s">
        <v>352</v>
      </c>
      <c r="DY42">
        <v>14</v>
      </c>
      <c r="DZ42">
        <v>-0.4</v>
      </c>
      <c r="EA42">
        <v>-7.0999999999999994E-2</v>
      </c>
      <c r="EB42">
        <v>400</v>
      </c>
      <c r="EC42">
        <v>27</v>
      </c>
      <c r="ED42">
        <v>0.08</v>
      </c>
      <c r="EE42">
        <v>0.01</v>
      </c>
      <c r="EF42">
        <v>-4.8596428571428598</v>
      </c>
      <c r="EG42">
        <v>-173.18278012673201</v>
      </c>
      <c r="EH42">
        <v>28.8240030138078</v>
      </c>
      <c r="EI42">
        <v>0</v>
      </c>
      <c r="EJ42">
        <v>1041.27</v>
      </c>
      <c r="EK42">
        <v>0</v>
      </c>
      <c r="EL42">
        <v>0</v>
      </c>
      <c r="EM42">
        <v>0</v>
      </c>
      <c r="EN42">
        <v>10.1525096825397</v>
      </c>
      <c r="EO42">
        <v>22.1842599654385</v>
      </c>
      <c r="EP42">
        <v>3.68193001719917</v>
      </c>
      <c r="EQ42">
        <v>0</v>
      </c>
      <c r="ER42">
        <v>0</v>
      </c>
      <c r="ES42">
        <v>3</v>
      </c>
      <c r="ET42" t="s">
        <v>310</v>
      </c>
      <c r="EU42">
        <v>1.8840699999999999</v>
      </c>
      <c r="EV42">
        <v>1.88104</v>
      </c>
      <c r="EW42">
        <v>1.8830899999999999</v>
      </c>
      <c r="EX42">
        <v>1.88127</v>
      </c>
      <c r="EY42">
        <v>1.8824799999999999</v>
      </c>
      <c r="EZ42">
        <v>1.8818699999999999</v>
      </c>
      <c r="FA42">
        <v>1.88384</v>
      </c>
      <c r="FB42">
        <v>1.8809499999999999</v>
      </c>
      <c r="FC42" t="s">
        <v>311</v>
      </c>
      <c r="FD42" t="s">
        <v>19</v>
      </c>
      <c r="FE42" t="s">
        <v>19</v>
      </c>
      <c r="FF42" t="s">
        <v>19</v>
      </c>
      <c r="FG42" t="s">
        <v>312</v>
      </c>
      <c r="FH42" t="s">
        <v>313</v>
      </c>
      <c r="FI42" t="s">
        <v>314</v>
      </c>
      <c r="FJ42" t="s">
        <v>314</v>
      </c>
      <c r="FK42" t="s">
        <v>314</v>
      </c>
      <c r="FL42" t="s">
        <v>314</v>
      </c>
      <c r="FM42">
        <v>0</v>
      </c>
      <c r="FN42">
        <v>100</v>
      </c>
      <c r="FO42">
        <v>100</v>
      </c>
      <c r="FP42">
        <v>-0.4</v>
      </c>
      <c r="FQ42">
        <v>-7.0999999999999994E-2</v>
      </c>
      <c r="FR42">
        <v>2</v>
      </c>
      <c r="FS42">
        <v>702.63699999999994</v>
      </c>
      <c r="FT42">
        <v>459.786</v>
      </c>
      <c r="FU42">
        <v>37.657400000000003</v>
      </c>
      <c r="FV42">
        <v>36.768000000000001</v>
      </c>
      <c r="FW42">
        <v>30.001000000000001</v>
      </c>
      <c r="FX42">
        <v>36.436700000000002</v>
      </c>
      <c r="FY42">
        <v>36.3842</v>
      </c>
      <c r="FZ42">
        <v>25.9343</v>
      </c>
      <c r="GA42">
        <v>43.568300000000001</v>
      </c>
      <c r="GB42">
        <v>0</v>
      </c>
      <c r="GC42">
        <v>-999.9</v>
      </c>
      <c r="GD42">
        <v>400</v>
      </c>
      <c r="GE42">
        <v>26.6371</v>
      </c>
      <c r="GF42">
        <v>99.741200000000006</v>
      </c>
      <c r="GG42">
        <v>99.190600000000003</v>
      </c>
    </row>
    <row r="43" spans="1:189" x14ac:dyDescent="0.25">
      <c r="A43">
        <v>25</v>
      </c>
      <c r="B43">
        <v>1626627656.9000001</v>
      </c>
      <c r="C43">
        <v>1346.60000014305</v>
      </c>
      <c r="D43" t="s">
        <v>386</v>
      </c>
      <c r="E43" t="s">
        <v>387</v>
      </c>
      <c r="F43">
        <f t="shared" si="0"/>
        <v>5914</v>
      </c>
      <c r="G43">
        <f t="shared" si="1"/>
        <v>35.193654825878269</v>
      </c>
      <c r="H43">
        <f t="shared" si="2"/>
        <v>0</v>
      </c>
      <c r="I43" t="s">
        <v>301</v>
      </c>
      <c r="J43" t="s">
        <v>302</v>
      </c>
      <c r="K43" t="s">
        <v>303</v>
      </c>
      <c r="L43" t="s">
        <v>304</v>
      </c>
      <c r="M43" t="s">
        <v>19</v>
      </c>
      <c r="O43" t="s">
        <v>305</v>
      </c>
      <c r="U43">
        <v>1626627648.9000001</v>
      </c>
      <c r="V43">
        <f t="shared" si="3"/>
        <v>1.9126964471976676E-2</v>
      </c>
      <c r="W43">
        <f t="shared" si="4"/>
        <v>34.229992464770788</v>
      </c>
      <c r="X43">
        <f t="shared" si="5"/>
        <v>363.134677419355</v>
      </c>
      <c r="Y43">
        <f t="shared" si="6"/>
        <v>292.17870521196653</v>
      </c>
      <c r="Z43">
        <f t="shared" si="7"/>
        <v>26.655753597501864</v>
      </c>
      <c r="AA43">
        <f t="shared" si="8"/>
        <v>33.129137446811477</v>
      </c>
      <c r="AB43">
        <f t="shared" si="9"/>
        <v>1.1433389406287893</v>
      </c>
      <c r="AC43">
        <f t="shared" si="10"/>
        <v>2.1211285821967536</v>
      </c>
      <c r="AD43">
        <f t="shared" si="11"/>
        <v>0.88379475537626218</v>
      </c>
      <c r="AE43">
        <f t="shared" si="12"/>
        <v>0.57073519111551241</v>
      </c>
      <c r="AF43">
        <f t="shared" si="13"/>
        <v>136.19525221014393</v>
      </c>
      <c r="AG43">
        <f t="shared" si="14"/>
        <v>32.862293507059469</v>
      </c>
      <c r="AH43">
        <f t="shared" si="15"/>
        <v>35.163977419354801</v>
      </c>
      <c r="AI43">
        <f t="shared" si="16"/>
        <v>5.6998643708069263</v>
      </c>
      <c r="AJ43">
        <f t="shared" si="17"/>
        <v>56.230835436561598</v>
      </c>
      <c r="AK43">
        <f t="shared" si="18"/>
        <v>3.8285622096058973</v>
      </c>
      <c r="AL43">
        <f t="shared" si="19"/>
        <v>6.8086525478092845</v>
      </c>
      <c r="AM43">
        <f t="shared" si="20"/>
        <v>1.871302161201029</v>
      </c>
      <c r="AN43">
        <f t="shared" si="21"/>
        <v>-843.49913321417148</v>
      </c>
      <c r="AO43">
        <f t="shared" si="22"/>
        <v>371.82590590551735</v>
      </c>
      <c r="AP43">
        <f t="shared" si="23"/>
        <v>41.657855481415432</v>
      </c>
      <c r="AQ43">
        <f t="shared" si="24"/>
        <v>-293.8201196170948</v>
      </c>
      <c r="AR43">
        <v>-3.7799809665298799E-2</v>
      </c>
      <c r="AS43">
        <v>4.2433597794498401E-2</v>
      </c>
      <c r="AT43">
        <v>3.2273201433805201</v>
      </c>
      <c r="AU43">
        <v>0</v>
      </c>
      <c r="AV43">
        <v>0</v>
      </c>
      <c r="AW43">
        <f t="shared" si="25"/>
        <v>1</v>
      </c>
      <c r="AX43">
        <f t="shared" si="26"/>
        <v>0</v>
      </c>
      <c r="AY43">
        <f t="shared" si="27"/>
        <v>46434.03595929587</v>
      </c>
      <c r="AZ43">
        <v>0</v>
      </c>
      <c r="BA43">
        <v>0</v>
      </c>
      <c r="BB43">
        <v>0</v>
      </c>
      <c r="BC43">
        <f t="shared" si="28"/>
        <v>0</v>
      </c>
      <c r="BD43" t="e">
        <f t="shared" si="29"/>
        <v>#DIV/0!</v>
      </c>
      <c r="BE43">
        <v>-1</v>
      </c>
      <c r="BF43" t="s">
        <v>388</v>
      </c>
      <c r="BG43">
        <v>932.72807999999998</v>
      </c>
      <c r="BH43">
        <v>1899.84</v>
      </c>
      <c r="BI43">
        <f t="shared" si="30"/>
        <v>0.50904914098029308</v>
      </c>
      <c r="BJ43">
        <v>0.5</v>
      </c>
      <c r="BK43">
        <f t="shared" si="31"/>
        <v>841.20176060771064</v>
      </c>
      <c r="BL43">
        <f t="shared" si="32"/>
        <v>34.229992464770788</v>
      </c>
      <c r="BM43">
        <f t="shared" si="33"/>
        <v>214.10651681423263</v>
      </c>
      <c r="BN43">
        <f t="shared" si="34"/>
        <v>1</v>
      </c>
      <c r="BO43">
        <f t="shared" si="35"/>
        <v>4.1880550082681156E-2</v>
      </c>
      <c r="BP43">
        <f t="shared" si="36"/>
        <v>-1</v>
      </c>
      <c r="BQ43" t="s">
        <v>307</v>
      </c>
      <c r="BR43">
        <v>0</v>
      </c>
      <c r="BS43">
        <f t="shared" si="37"/>
        <v>1899.84</v>
      </c>
      <c r="BT43">
        <f t="shared" si="38"/>
        <v>0.50904914098029308</v>
      </c>
      <c r="BU43" t="e">
        <f t="shared" si="39"/>
        <v>#DIV/0!</v>
      </c>
      <c r="BV43">
        <f t="shared" si="40"/>
        <v>0.50904914098029308</v>
      </c>
      <c r="BW43" t="e">
        <f t="shared" si="41"/>
        <v>#DIV/0!</v>
      </c>
      <c r="BX43" t="s">
        <v>307</v>
      </c>
      <c r="BY43" t="s">
        <v>307</v>
      </c>
      <c r="BZ43" t="s">
        <v>307</v>
      </c>
      <c r="CA43" t="s">
        <v>307</v>
      </c>
      <c r="CB43" t="s">
        <v>307</v>
      </c>
      <c r="CC43" t="s">
        <v>307</v>
      </c>
      <c r="CD43" t="s">
        <v>307</v>
      </c>
      <c r="CE43" t="s">
        <v>307</v>
      </c>
      <c r="CF43">
        <f t="shared" si="42"/>
        <v>1000.00851612903</v>
      </c>
      <c r="CG43">
        <f t="shared" si="43"/>
        <v>841.20176060771064</v>
      </c>
      <c r="CH43">
        <f t="shared" si="44"/>
        <v>0.84119459688598419</v>
      </c>
      <c r="CI43">
        <f t="shared" si="45"/>
        <v>0.16190557198994948</v>
      </c>
      <c r="CJ43">
        <v>6</v>
      </c>
      <c r="CK43">
        <v>0.5</v>
      </c>
      <c r="CL43" t="s">
        <v>308</v>
      </c>
      <c r="CM43">
        <v>1626627648.9000001</v>
      </c>
      <c r="CN43">
        <v>363.134677419355</v>
      </c>
      <c r="CO43">
        <v>398.42783870967702</v>
      </c>
      <c r="CP43">
        <v>41.9655870967742</v>
      </c>
      <c r="CQ43">
        <v>26.259167741935499</v>
      </c>
      <c r="CR43">
        <v>700.00512903225797</v>
      </c>
      <c r="CS43">
        <v>91.164080645161306</v>
      </c>
      <c r="CT43">
        <v>6.6912996774193503E-2</v>
      </c>
      <c r="CU43">
        <v>38.415503225806503</v>
      </c>
      <c r="CV43">
        <v>35.163977419354801</v>
      </c>
      <c r="CW43">
        <v>999.9</v>
      </c>
      <c r="CX43">
        <v>9999.1222580645208</v>
      </c>
      <c r="CY43">
        <v>0</v>
      </c>
      <c r="CZ43">
        <v>0.24612054838709699</v>
      </c>
      <c r="DA43">
        <v>1000.00851612903</v>
      </c>
      <c r="DB43">
        <v>0.959983322580645</v>
      </c>
      <c r="DC43">
        <v>4.0016193548387098E-2</v>
      </c>
      <c r="DD43">
        <v>0</v>
      </c>
      <c r="DE43">
        <v>933.23561290322596</v>
      </c>
      <c r="DF43">
        <v>4.9997400000000001</v>
      </c>
      <c r="DG43">
        <v>14430.841935483901</v>
      </c>
      <c r="DH43">
        <v>9011.6483870967695</v>
      </c>
      <c r="DI43">
        <v>47.936999999999998</v>
      </c>
      <c r="DJ43">
        <v>50.582322580645098</v>
      </c>
      <c r="DK43">
        <v>49.186999999999998</v>
      </c>
      <c r="DL43">
        <v>50.558</v>
      </c>
      <c r="DM43">
        <v>50.838419354838699</v>
      </c>
      <c r="DN43">
        <v>955.19064516129004</v>
      </c>
      <c r="DO43">
        <v>39.820322580645197</v>
      </c>
      <c r="DP43">
        <v>0</v>
      </c>
      <c r="DQ43">
        <v>140.5</v>
      </c>
      <c r="DR43">
        <v>932.72807999999998</v>
      </c>
      <c r="DS43">
        <v>-31.181076888797701</v>
      </c>
      <c r="DT43">
        <v>-804.65384701291498</v>
      </c>
      <c r="DU43">
        <v>14409.075999999999</v>
      </c>
      <c r="DV43">
        <v>15</v>
      </c>
      <c r="DW43">
        <v>1626627691.4000001</v>
      </c>
      <c r="DX43" t="s">
        <v>389</v>
      </c>
      <c r="DY43">
        <v>15</v>
      </c>
      <c r="DZ43">
        <v>-0.31900000000000001</v>
      </c>
      <c r="EA43">
        <v>-0.10199999999999999</v>
      </c>
      <c r="EB43">
        <v>400</v>
      </c>
      <c r="EC43">
        <v>26</v>
      </c>
      <c r="ED43">
        <v>7.0000000000000007E-2</v>
      </c>
      <c r="EE43">
        <v>0.02</v>
      </c>
      <c r="EF43">
        <v>-30.863444444444401</v>
      </c>
      <c r="EG43">
        <v>-36.374395737327298</v>
      </c>
      <c r="EH43">
        <v>7.0857885852717599</v>
      </c>
      <c r="EI43">
        <v>0</v>
      </c>
      <c r="EJ43">
        <v>929.59199999999998</v>
      </c>
      <c r="EK43">
        <v>0</v>
      </c>
      <c r="EL43">
        <v>0</v>
      </c>
      <c r="EM43">
        <v>0</v>
      </c>
      <c r="EN43">
        <v>15.915271428571399</v>
      </c>
      <c r="EO43">
        <v>-1.2118652073732901</v>
      </c>
      <c r="EP43">
        <v>0.189610722713143</v>
      </c>
      <c r="EQ43">
        <v>0</v>
      </c>
      <c r="ER43">
        <v>0</v>
      </c>
      <c r="ES43">
        <v>3</v>
      </c>
      <c r="ET43" t="s">
        <v>310</v>
      </c>
      <c r="EU43">
        <v>1.88408</v>
      </c>
      <c r="EV43">
        <v>1.8810100000000001</v>
      </c>
      <c r="EW43">
        <v>1.8830800000000001</v>
      </c>
      <c r="EX43">
        <v>1.8812599999999999</v>
      </c>
      <c r="EY43">
        <v>1.88249</v>
      </c>
      <c r="EZ43">
        <v>1.8818699999999999</v>
      </c>
      <c r="FA43">
        <v>1.88385</v>
      </c>
      <c r="FB43">
        <v>1.8809499999999999</v>
      </c>
      <c r="FC43" t="s">
        <v>311</v>
      </c>
      <c r="FD43" t="s">
        <v>19</v>
      </c>
      <c r="FE43" t="s">
        <v>19</v>
      </c>
      <c r="FF43" t="s">
        <v>19</v>
      </c>
      <c r="FG43" t="s">
        <v>312</v>
      </c>
      <c r="FH43" t="s">
        <v>313</v>
      </c>
      <c r="FI43" t="s">
        <v>314</v>
      </c>
      <c r="FJ43" t="s">
        <v>314</v>
      </c>
      <c r="FK43" t="s">
        <v>314</v>
      </c>
      <c r="FL43" t="s">
        <v>314</v>
      </c>
      <c r="FM43">
        <v>0</v>
      </c>
      <c r="FN43">
        <v>100</v>
      </c>
      <c r="FO43">
        <v>100</v>
      </c>
      <c r="FP43">
        <v>-0.31900000000000001</v>
      </c>
      <c r="FQ43">
        <v>-0.10199999999999999</v>
      </c>
      <c r="FR43">
        <v>2</v>
      </c>
      <c r="FS43">
        <v>761.28399999999999</v>
      </c>
      <c r="FT43">
        <v>457.14600000000002</v>
      </c>
      <c r="FU43">
        <v>38.015999999999998</v>
      </c>
      <c r="FV43">
        <v>37.305399999999999</v>
      </c>
      <c r="FW43">
        <v>30.002300000000002</v>
      </c>
      <c r="FX43">
        <v>36.895000000000003</v>
      </c>
      <c r="FY43">
        <v>36.840200000000003</v>
      </c>
      <c r="FZ43">
        <v>25.9236</v>
      </c>
      <c r="GA43">
        <v>46.4375</v>
      </c>
      <c r="GB43">
        <v>0</v>
      </c>
      <c r="GC43">
        <v>-999.9</v>
      </c>
      <c r="GD43">
        <v>400</v>
      </c>
      <c r="GE43">
        <v>25.760899999999999</v>
      </c>
      <c r="GF43">
        <v>99.6113</v>
      </c>
      <c r="GG43">
        <v>99.073899999999995</v>
      </c>
    </row>
    <row r="44" spans="1:189" x14ac:dyDescent="0.25">
      <c r="A44">
        <v>26</v>
      </c>
      <c r="B44">
        <v>1626627787.9000001</v>
      </c>
      <c r="C44">
        <v>1477.60000014305</v>
      </c>
      <c r="D44" t="s">
        <v>390</v>
      </c>
      <c r="E44" t="s">
        <v>391</v>
      </c>
      <c r="F44">
        <f t="shared" si="0"/>
        <v>5914</v>
      </c>
      <c r="G44">
        <f t="shared" si="1"/>
        <v>35.176686862302375</v>
      </c>
      <c r="H44">
        <f t="shared" si="2"/>
        <v>0</v>
      </c>
      <c r="I44" t="s">
        <v>301</v>
      </c>
      <c r="J44" t="s">
        <v>302</v>
      </c>
      <c r="K44" t="s">
        <v>303</v>
      </c>
      <c r="L44" t="s">
        <v>304</v>
      </c>
      <c r="M44" t="s">
        <v>19</v>
      </c>
      <c r="O44" t="s">
        <v>305</v>
      </c>
      <c r="U44">
        <v>1626627779.9000001</v>
      </c>
      <c r="V44">
        <f t="shared" si="3"/>
        <v>1.5808849799706322E-2</v>
      </c>
      <c r="W44">
        <f t="shared" si="4"/>
        <v>31.415168819407246</v>
      </c>
      <c r="X44">
        <f t="shared" si="5"/>
        <v>368.10116129032298</v>
      </c>
      <c r="Y44">
        <f t="shared" si="6"/>
        <v>289.75182023311464</v>
      </c>
      <c r="Z44">
        <f t="shared" si="7"/>
        <v>26.435009073889034</v>
      </c>
      <c r="AA44">
        <f t="shared" si="8"/>
        <v>33.58307647900218</v>
      </c>
      <c r="AB44">
        <f t="shared" si="9"/>
        <v>0.89589675060159002</v>
      </c>
      <c r="AC44">
        <f t="shared" si="10"/>
        <v>2.1209246208430188</v>
      </c>
      <c r="AD44">
        <f t="shared" si="11"/>
        <v>0.72780203065052373</v>
      </c>
      <c r="AE44">
        <f t="shared" si="12"/>
        <v>0.46733154118384357</v>
      </c>
      <c r="AF44">
        <f t="shared" si="13"/>
        <v>136.18161420886915</v>
      </c>
      <c r="AG44">
        <f t="shared" si="14"/>
        <v>34.172486791476857</v>
      </c>
      <c r="AH44">
        <f t="shared" si="15"/>
        <v>34.7092064516129</v>
      </c>
      <c r="AI44">
        <f t="shared" si="16"/>
        <v>5.5580486262381408</v>
      </c>
      <c r="AJ44">
        <f t="shared" si="17"/>
        <v>53.531636492112646</v>
      </c>
      <c r="AK44">
        <f t="shared" si="18"/>
        <v>3.67663262969922</v>
      </c>
      <c r="AL44">
        <f t="shared" si="19"/>
        <v>6.8681491368957781</v>
      </c>
      <c r="AM44">
        <f t="shared" si="20"/>
        <v>1.8814159965389208</v>
      </c>
      <c r="AN44">
        <f t="shared" si="21"/>
        <v>-697.17027616704877</v>
      </c>
      <c r="AO44">
        <f t="shared" si="22"/>
        <v>442.21307687227471</v>
      </c>
      <c r="AP44">
        <f t="shared" si="23"/>
        <v>49.47866030449584</v>
      </c>
      <c r="AQ44">
        <f t="shared" si="24"/>
        <v>-69.296924781409075</v>
      </c>
      <c r="AR44">
        <v>-3.7794582953308502E-2</v>
      </c>
      <c r="AS44">
        <v>4.2427730352404103E-2</v>
      </c>
      <c r="AT44">
        <v>3.2269632250477001</v>
      </c>
      <c r="AU44">
        <v>18</v>
      </c>
      <c r="AV44">
        <v>3</v>
      </c>
      <c r="AW44">
        <f t="shared" si="25"/>
        <v>1</v>
      </c>
      <c r="AX44">
        <f t="shared" si="26"/>
        <v>0</v>
      </c>
      <c r="AY44">
        <f t="shared" si="27"/>
        <v>46403.935023653779</v>
      </c>
      <c r="AZ44">
        <v>0</v>
      </c>
      <c r="BA44">
        <v>0</v>
      </c>
      <c r="BB44">
        <v>0</v>
      </c>
      <c r="BC44">
        <f t="shared" si="28"/>
        <v>0</v>
      </c>
      <c r="BD44" t="e">
        <f t="shared" si="29"/>
        <v>#DIV/0!</v>
      </c>
      <c r="BE44">
        <v>-1</v>
      </c>
      <c r="BF44" t="s">
        <v>392</v>
      </c>
      <c r="BG44">
        <v>1016.19796</v>
      </c>
      <c r="BH44">
        <v>2071.17</v>
      </c>
      <c r="BI44">
        <f t="shared" si="30"/>
        <v>0.50936042912942936</v>
      </c>
      <c r="BJ44">
        <v>0.5</v>
      </c>
      <c r="BK44">
        <f t="shared" si="31"/>
        <v>841.12298512508335</v>
      </c>
      <c r="BL44">
        <f t="shared" si="32"/>
        <v>31.415168819407246</v>
      </c>
      <c r="BM44">
        <f t="shared" si="33"/>
        <v>214.21738232696953</v>
      </c>
      <c r="BN44">
        <f t="shared" si="34"/>
        <v>1</v>
      </c>
      <c r="BO44">
        <f t="shared" si="35"/>
        <v>3.8537965782241446E-2</v>
      </c>
      <c r="BP44">
        <f t="shared" si="36"/>
        <v>-1</v>
      </c>
      <c r="BQ44" t="s">
        <v>307</v>
      </c>
      <c r="BR44">
        <v>0</v>
      </c>
      <c r="BS44">
        <f t="shared" si="37"/>
        <v>2071.17</v>
      </c>
      <c r="BT44">
        <f t="shared" si="38"/>
        <v>0.50936042912942925</v>
      </c>
      <c r="BU44" t="e">
        <f t="shared" si="39"/>
        <v>#DIV/0!</v>
      </c>
      <c r="BV44">
        <f t="shared" si="40"/>
        <v>0.50936042912942925</v>
      </c>
      <c r="BW44" t="e">
        <f t="shared" si="41"/>
        <v>#DIV/0!</v>
      </c>
      <c r="BX44" t="s">
        <v>307</v>
      </c>
      <c r="BY44" t="s">
        <v>307</v>
      </c>
      <c r="BZ44" t="s">
        <v>307</v>
      </c>
      <c r="CA44" t="s">
        <v>307</v>
      </c>
      <c r="CB44" t="s">
        <v>307</v>
      </c>
      <c r="CC44" t="s">
        <v>307</v>
      </c>
      <c r="CD44" t="s">
        <v>307</v>
      </c>
      <c r="CE44" t="s">
        <v>307</v>
      </c>
      <c r="CF44">
        <f t="shared" si="42"/>
        <v>999.91551612903197</v>
      </c>
      <c r="CG44">
        <f t="shared" si="43"/>
        <v>841.12298512508335</v>
      </c>
      <c r="CH44">
        <f t="shared" si="44"/>
        <v>0.84119405245487</v>
      </c>
      <c r="CI44">
        <f t="shared" si="45"/>
        <v>0.16190452123789911</v>
      </c>
      <c r="CJ44">
        <v>6</v>
      </c>
      <c r="CK44">
        <v>0.5</v>
      </c>
      <c r="CL44" t="s">
        <v>308</v>
      </c>
      <c r="CM44">
        <v>1626627779.9000001</v>
      </c>
      <c r="CN44">
        <v>368.10116129032298</v>
      </c>
      <c r="CO44">
        <v>400.01496774193498</v>
      </c>
      <c r="CP44">
        <v>40.299248387096803</v>
      </c>
      <c r="CQ44">
        <v>27.295454838709698</v>
      </c>
      <c r="CR44">
        <v>700.03103225806501</v>
      </c>
      <c r="CS44">
        <v>91.167248387096805</v>
      </c>
      <c r="CT44">
        <v>6.6032054838709706E-2</v>
      </c>
      <c r="CU44">
        <v>38.5766225806452</v>
      </c>
      <c r="CV44">
        <v>34.7092064516129</v>
      </c>
      <c r="CW44">
        <v>999.9</v>
      </c>
      <c r="CX44">
        <v>9997.3922580645194</v>
      </c>
      <c r="CY44">
        <v>0</v>
      </c>
      <c r="CZ44">
        <v>0.25128938709677401</v>
      </c>
      <c r="DA44">
        <v>999.91551612903197</v>
      </c>
      <c r="DB44">
        <v>0.95999867741935496</v>
      </c>
      <c r="DC44">
        <v>4.0001429032258097E-2</v>
      </c>
      <c r="DD44">
        <v>0</v>
      </c>
      <c r="DE44">
        <v>1019.48238709677</v>
      </c>
      <c r="DF44">
        <v>4.9997400000000001</v>
      </c>
      <c r="DG44">
        <v>15038.164516129</v>
      </c>
      <c r="DH44">
        <v>9010.8554838709697</v>
      </c>
      <c r="DI44">
        <v>48.177</v>
      </c>
      <c r="DJ44">
        <v>50.868903225806498</v>
      </c>
      <c r="DK44">
        <v>49.436999999999998</v>
      </c>
      <c r="DL44">
        <v>50.9491935483871</v>
      </c>
      <c r="DM44">
        <v>51.082322580645098</v>
      </c>
      <c r="DN44">
        <v>955.11741935483894</v>
      </c>
      <c r="DO44">
        <v>39.798387096774199</v>
      </c>
      <c r="DP44">
        <v>0</v>
      </c>
      <c r="DQ44">
        <v>130.09999990463299</v>
      </c>
      <c r="DR44">
        <v>1016.19796</v>
      </c>
      <c r="DS44">
        <v>-268.35092345543598</v>
      </c>
      <c r="DT44">
        <v>-3601.4615433335698</v>
      </c>
      <c r="DU44">
        <v>14992.516</v>
      </c>
      <c r="DV44">
        <v>15</v>
      </c>
      <c r="DW44">
        <v>1626627691.4000001</v>
      </c>
      <c r="DX44" t="s">
        <v>389</v>
      </c>
      <c r="DY44">
        <v>15</v>
      </c>
      <c r="DZ44">
        <v>-0.31900000000000001</v>
      </c>
      <c r="EA44">
        <v>-0.10199999999999999</v>
      </c>
      <c r="EB44">
        <v>400</v>
      </c>
      <c r="EC44">
        <v>26</v>
      </c>
      <c r="ED44">
        <v>7.0000000000000007E-2</v>
      </c>
      <c r="EE44">
        <v>0.02</v>
      </c>
      <c r="EF44">
        <v>-23.854683174603199</v>
      </c>
      <c r="EG44">
        <v>-56.888474529344101</v>
      </c>
      <c r="EH44">
        <v>8.8953316124008097</v>
      </c>
      <c r="EI44">
        <v>0</v>
      </c>
      <c r="EJ44">
        <v>991.43200000000002</v>
      </c>
      <c r="EK44">
        <v>0</v>
      </c>
      <c r="EL44">
        <v>0</v>
      </c>
      <c r="EM44">
        <v>0</v>
      </c>
      <c r="EN44">
        <v>10.1761806349206</v>
      </c>
      <c r="EO44">
        <v>17.793813662374301</v>
      </c>
      <c r="EP44">
        <v>3.1901532532724302</v>
      </c>
      <c r="EQ44">
        <v>0</v>
      </c>
      <c r="ER44">
        <v>0</v>
      </c>
      <c r="ES44">
        <v>3</v>
      </c>
      <c r="ET44" t="s">
        <v>310</v>
      </c>
      <c r="EU44">
        <v>1.88401</v>
      </c>
      <c r="EV44">
        <v>1.8810100000000001</v>
      </c>
      <c r="EW44">
        <v>1.8830800000000001</v>
      </c>
      <c r="EX44">
        <v>1.8812599999999999</v>
      </c>
      <c r="EY44">
        <v>1.88249</v>
      </c>
      <c r="EZ44">
        <v>1.8818699999999999</v>
      </c>
      <c r="FA44">
        <v>1.8838200000000001</v>
      </c>
      <c r="FB44">
        <v>1.8809499999999999</v>
      </c>
      <c r="FC44" t="s">
        <v>311</v>
      </c>
      <c r="FD44" t="s">
        <v>19</v>
      </c>
      <c r="FE44" t="s">
        <v>19</v>
      </c>
      <c r="FF44" t="s">
        <v>19</v>
      </c>
      <c r="FG44" t="s">
        <v>312</v>
      </c>
      <c r="FH44" t="s">
        <v>313</v>
      </c>
      <c r="FI44" t="s">
        <v>314</v>
      </c>
      <c r="FJ44" t="s">
        <v>314</v>
      </c>
      <c r="FK44" t="s">
        <v>314</v>
      </c>
      <c r="FL44" t="s">
        <v>314</v>
      </c>
      <c r="FM44">
        <v>0</v>
      </c>
      <c r="FN44">
        <v>100</v>
      </c>
      <c r="FO44">
        <v>100</v>
      </c>
      <c r="FP44">
        <v>-0.31900000000000001</v>
      </c>
      <c r="FQ44">
        <v>-0.10199999999999999</v>
      </c>
      <c r="FR44">
        <v>2</v>
      </c>
      <c r="FS44">
        <v>725.89</v>
      </c>
      <c r="FT44">
        <v>456.89499999999998</v>
      </c>
      <c r="FU44">
        <v>38.306800000000003</v>
      </c>
      <c r="FV44">
        <v>37.755400000000002</v>
      </c>
      <c r="FW44">
        <v>30.000399999999999</v>
      </c>
      <c r="FX44">
        <v>37.286499999999997</v>
      </c>
      <c r="FY44">
        <v>37.198</v>
      </c>
      <c r="FZ44">
        <v>25.943999999999999</v>
      </c>
      <c r="GA44">
        <v>42.082500000000003</v>
      </c>
      <c r="GB44">
        <v>0</v>
      </c>
      <c r="GC44">
        <v>-999.9</v>
      </c>
      <c r="GD44">
        <v>400</v>
      </c>
      <c r="GE44">
        <v>27.207000000000001</v>
      </c>
      <c r="GF44">
        <v>99.5364</v>
      </c>
      <c r="GG44">
        <v>99.011799999999994</v>
      </c>
    </row>
    <row r="45" spans="1:189" x14ac:dyDescent="0.25">
      <c r="A45">
        <v>27</v>
      </c>
      <c r="B45">
        <v>1626627830.4000001</v>
      </c>
      <c r="C45">
        <v>1520.10000014305</v>
      </c>
      <c r="D45" t="s">
        <v>393</v>
      </c>
      <c r="E45" t="s">
        <v>394</v>
      </c>
      <c r="F45">
        <f t="shared" si="0"/>
        <v>5914</v>
      </c>
      <c r="G45">
        <f t="shared" si="1"/>
        <v>35.175169638001286</v>
      </c>
      <c r="H45">
        <f t="shared" si="2"/>
        <v>0</v>
      </c>
      <c r="I45" t="s">
        <v>301</v>
      </c>
      <c r="J45" t="s">
        <v>302</v>
      </c>
      <c r="K45" t="s">
        <v>303</v>
      </c>
      <c r="L45" t="s">
        <v>304</v>
      </c>
      <c r="M45" t="s">
        <v>19</v>
      </c>
      <c r="O45" t="s">
        <v>305</v>
      </c>
      <c r="U45">
        <v>1626627822.4000001</v>
      </c>
      <c r="V45">
        <f t="shared" si="3"/>
        <v>1.6132014625056819E-2</v>
      </c>
      <c r="W45">
        <f t="shared" si="4"/>
        <v>31.335185377721366</v>
      </c>
      <c r="X45">
        <f t="shared" si="5"/>
        <v>367.83058064516098</v>
      </c>
      <c r="Y45">
        <f t="shared" si="6"/>
        <v>290.79059241051664</v>
      </c>
      <c r="Z45">
        <f t="shared" si="7"/>
        <v>26.530177799921709</v>
      </c>
      <c r="AA45">
        <f t="shared" si="8"/>
        <v>33.558894130206511</v>
      </c>
      <c r="AB45">
        <f t="shared" si="9"/>
        <v>0.91512771823369166</v>
      </c>
      <c r="AC45">
        <f t="shared" si="10"/>
        <v>2.1209520828901249</v>
      </c>
      <c r="AD45">
        <f t="shared" si="11"/>
        <v>0.74048527705262945</v>
      </c>
      <c r="AE45">
        <f t="shared" si="12"/>
        <v>0.47569618603984032</v>
      </c>
      <c r="AF45">
        <f t="shared" si="13"/>
        <v>136.1904441441074</v>
      </c>
      <c r="AG45">
        <f t="shared" si="14"/>
        <v>34.072401799713631</v>
      </c>
      <c r="AH45">
        <f t="shared" si="15"/>
        <v>34.778712903225802</v>
      </c>
      <c r="AI45">
        <f t="shared" si="16"/>
        <v>5.5795228880087597</v>
      </c>
      <c r="AJ45">
        <f t="shared" si="17"/>
        <v>53.734947633494947</v>
      </c>
      <c r="AK45">
        <f t="shared" si="18"/>
        <v>3.6929125630141235</v>
      </c>
      <c r="AL45">
        <f t="shared" si="19"/>
        <v>6.872459592222989</v>
      </c>
      <c r="AM45">
        <f t="shared" si="20"/>
        <v>1.8866103249946362</v>
      </c>
      <c r="AN45">
        <f t="shared" si="21"/>
        <v>-711.42184496500568</v>
      </c>
      <c r="AO45">
        <f t="shared" si="22"/>
        <v>435.60045373013787</v>
      </c>
      <c r="AP45">
        <f t="shared" si="23"/>
        <v>48.757252222936486</v>
      </c>
      <c r="AQ45">
        <f t="shared" si="24"/>
        <v>-90.873694867823986</v>
      </c>
      <c r="AR45">
        <v>-3.77952866728909E-2</v>
      </c>
      <c r="AS45">
        <v>4.2428520339284598E-2</v>
      </c>
      <c r="AT45">
        <v>3.2270112810784899</v>
      </c>
      <c r="AU45">
        <v>0</v>
      </c>
      <c r="AV45">
        <v>0</v>
      </c>
      <c r="AW45">
        <f t="shared" si="25"/>
        <v>1</v>
      </c>
      <c r="AX45">
        <f t="shared" si="26"/>
        <v>0</v>
      </c>
      <c r="AY45">
        <f t="shared" si="27"/>
        <v>46403.021296938045</v>
      </c>
      <c r="AZ45">
        <v>0</v>
      </c>
      <c r="BA45">
        <v>0</v>
      </c>
      <c r="BB45">
        <v>0</v>
      </c>
      <c r="BC45">
        <f t="shared" si="28"/>
        <v>0</v>
      </c>
      <c r="BD45" t="e">
        <f t="shared" si="29"/>
        <v>#DIV/0!</v>
      </c>
      <c r="BE45">
        <v>-1</v>
      </c>
      <c r="BF45" t="s">
        <v>395</v>
      </c>
      <c r="BG45">
        <v>1017.7248</v>
      </c>
      <c r="BH45">
        <v>2017.06</v>
      </c>
      <c r="BI45">
        <f t="shared" si="30"/>
        <v>0.49544148414028344</v>
      </c>
      <c r="BJ45">
        <v>0.5</v>
      </c>
      <c r="BK45">
        <f t="shared" si="31"/>
        <v>841.18036427733762</v>
      </c>
      <c r="BL45">
        <f t="shared" si="32"/>
        <v>31.335185377721366</v>
      </c>
      <c r="BM45">
        <f t="shared" si="33"/>
        <v>208.37782405361421</v>
      </c>
      <c r="BN45">
        <f t="shared" si="34"/>
        <v>1</v>
      </c>
      <c r="BO45">
        <f t="shared" si="35"/>
        <v>3.8440252234728148E-2</v>
      </c>
      <c r="BP45">
        <f t="shared" si="36"/>
        <v>-1</v>
      </c>
      <c r="BQ45" t="s">
        <v>307</v>
      </c>
      <c r="BR45">
        <v>0</v>
      </c>
      <c r="BS45">
        <f t="shared" si="37"/>
        <v>2017.06</v>
      </c>
      <c r="BT45">
        <f t="shared" si="38"/>
        <v>0.49544148414028338</v>
      </c>
      <c r="BU45" t="e">
        <f t="shared" si="39"/>
        <v>#DIV/0!</v>
      </c>
      <c r="BV45">
        <f t="shared" si="40"/>
        <v>0.49544148414028338</v>
      </c>
      <c r="BW45" t="e">
        <f t="shared" si="41"/>
        <v>#DIV/0!</v>
      </c>
      <c r="BX45" t="s">
        <v>307</v>
      </c>
      <c r="BY45" t="s">
        <v>307</v>
      </c>
      <c r="BZ45" t="s">
        <v>307</v>
      </c>
      <c r="CA45" t="s">
        <v>307</v>
      </c>
      <c r="CB45" t="s">
        <v>307</v>
      </c>
      <c r="CC45" t="s">
        <v>307</v>
      </c>
      <c r="CD45" t="s">
        <v>307</v>
      </c>
      <c r="CE45" t="s">
        <v>307</v>
      </c>
      <c r="CF45">
        <f t="shared" si="42"/>
        <v>999.98406451612902</v>
      </c>
      <c r="CG45">
        <f t="shared" si="43"/>
        <v>841.18036427733762</v>
      </c>
      <c r="CH45">
        <f t="shared" si="44"/>
        <v>0.84119376910707755</v>
      </c>
      <c r="CI45">
        <f t="shared" si="45"/>
        <v>0.16190397437665976</v>
      </c>
      <c r="CJ45">
        <v>6</v>
      </c>
      <c r="CK45">
        <v>0.5</v>
      </c>
      <c r="CL45" t="s">
        <v>308</v>
      </c>
      <c r="CM45">
        <v>1626627822.4000001</v>
      </c>
      <c r="CN45">
        <v>367.83058064516098</v>
      </c>
      <c r="CO45">
        <v>399.77387096774203</v>
      </c>
      <c r="CP45">
        <v>40.477083870967697</v>
      </c>
      <c r="CQ45">
        <v>27.21</v>
      </c>
      <c r="CR45">
        <v>700.03496774193604</v>
      </c>
      <c r="CS45">
        <v>91.166716129032295</v>
      </c>
      <c r="CT45">
        <v>6.7933451612903206E-2</v>
      </c>
      <c r="CU45">
        <v>38.588248387096797</v>
      </c>
      <c r="CV45">
        <v>34.778712903225802</v>
      </c>
      <c r="CW45">
        <v>999.9</v>
      </c>
      <c r="CX45">
        <v>9997.6367741935501</v>
      </c>
      <c r="CY45">
        <v>0</v>
      </c>
      <c r="CZ45">
        <v>0.23193929032258101</v>
      </c>
      <c r="DA45">
        <v>999.98406451612902</v>
      </c>
      <c r="DB45">
        <v>0.96000587096774204</v>
      </c>
      <c r="DC45">
        <v>3.99938225806451E-2</v>
      </c>
      <c r="DD45">
        <v>0</v>
      </c>
      <c r="DE45">
        <v>1020.44838709677</v>
      </c>
      <c r="DF45">
        <v>4.9997400000000001</v>
      </c>
      <c r="DG45">
        <v>15648.5064516129</v>
      </c>
      <c r="DH45">
        <v>9011.5070967741904</v>
      </c>
      <c r="DI45">
        <v>48.253999999999998</v>
      </c>
      <c r="DJ45">
        <v>50.963419354838699</v>
      </c>
      <c r="DK45">
        <v>49.5</v>
      </c>
      <c r="DL45">
        <v>51.088419354838699</v>
      </c>
      <c r="DM45">
        <v>51.186999999999998</v>
      </c>
      <c r="DN45">
        <v>955.19129032258104</v>
      </c>
      <c r="DO45">
        <v>39.791612903225797</v>
      </c>
      <c r="DP45">
        <v>0</v>
      </c>
      <c r="DQ45">
        <v>42.099999904632597</v>
      </c>
      <c r="DR45">
        <v>1017.7248</v>
      </c>
      <c r="DS45">
        <v>-135.17923097335401</v>
      </c>
      <c r="DT45">
        <v>-1113.3769240213401</v>
      </c>
      <c r="DU45">
        <v>15623.368</v>
      </c>
      <c r="DV45">
        <v>15</v>
      </c>
      <c r="DW45">
        <v>1626627691.4000001</v>
      </c>
      <c r="DX45" t="s">
        <v>389</v>
      </c>
      <c r="DY45">
        <v>15</v>
      </c>
      <c r="DZ45">
        <v>-0.31900000000000001</v>
      </c>
      <c r="EA45">
        <v>-0.10199999999999999</v>
      </c>
      <c r="EB45">
        <v>400</v>
      </c>
      <c r="EC45">
        <v>26</v>
      </c>
      <c r="ED45">
        <v>7.0000000000000007E-2</v>
      </c>
      <c r="EE45">
        <v>0.02</v>
      </c>
      <c r="EF45">
        <v>-21.473720414920599</v>
      </c>
      <c r="EG45">
        <v>-86.014146997582898</v>
      </c>
      <c r="EH45">
        <v>15.2525761491903</v>
      </c>
      <c r="EI45">
        <v>0</v>
      </c>
      <c r="EJ45">
        <v>1004.02</v>
      </c>
      <c r="EK45">
        <v>0</v>
      </c>
      <c r="EL45">
        <v>0</v>
      </c>
      <c r="EM45">
        <v>0</v>
      </c>
      <c r="EN45">
        <v>9.6627264444444396</v>
      </c>
      <c r="EO45">
        <v>29.743113329494001</v>
      </c>
      <c r="EP45">
        <v>5.3421115546063396</v>
      </c>
      <c r="EQ45">
        <v>0</v>
      </c>
      <c r="ER45">
        <v>0</v>
      </c>
      <c r="ES45">
        <v>3</v>
      </c>
      <c r="ET45" t="s">
        <v>310</v>
      </c>
      <c r="EU45">
        <v>1.8840300000000001</v>
      </c>
      <c r="EV45">
        <v>1.8810199999999999</v>
      </c>
      <c r="EW45">
        <v>1.8830800000000001</v>
      </c>
      <c r="EX45">
        <v>1.8812599999999999</v>
      </c>
      <c r="EY45">
        <v>1.8824799999999999</v>
      </c>
      <c r="EZ45">
        <v>1.8818699999999999</v>
      </c>
      <c r="FA45">
        <v>1.88381</v>
      </c>
      <c r="FB45">
        <v>1.8809499999999999</v>
      </c>
      <c r="FC45" t="s">
        <v>311</v>
      </c>
      <c r="FD45" t="s">
        <v>19</v>
      </c>
      <c r="FE45" t="s">
        <v>19</v>
      </c>
      <c r="FF45" t="s">
        <v>19</v>
      </c>
      <c r="FG45" t="s">
        <v>312</v>
      </c>
      <c r="FH45" t="s">
        <v>313</v>
      </c>
      <c r="FI45" t="s">
        <v>314</v>
      </c>
      <c r="FJ45" t="s">
        <v>314</v>
      </c>
      <c r="FK45" t="s">
        <v>314</v>
      </c>
      <c r="FL45" t="s">
        <v>314</v>
      </c>
      <c r="FM45">
        <v>0</v>
      </c>
      <c r="FN45">
        <v>100</v>
      </c>
      <c r="FO45">
        <v>100</v>
      </c>
      <c r="FP45">
        <v>-0.31900000000000001</v>
      </c>
      <c r="FQ45">
        <v>-0.10199999999999999</v>
      </c>
      <c r="FR45">
        <v>2</v>
      </c>
      <c r="FS45">
        <v>752.42</v>
      </c>
      <c r="FT45">
        <v>458.02499999999998</v>
      </c>
      <c r="FU45">
        <v>38.377499999999998</v>
      </c>
      <c r="FV45">
        <v>37.788200000000003</v>
      </c>
      <c r="FW45">
        <v>29.9999</v>
      </c>
      <c r="FX45">
        <v>37.329300000000003</v>
      </c>
      <c r="FY45">
        <v>37.2485</v>
      </c>
      <c r="FZ45">
        <v>25.956299999999999</v>
      </c>
      <c r="GA45">
        <v>41.280999999999999</v>
      </c>
      <c r="GB45">
        <v>0</v>
      </c>
      <c r="GC45">
        <v>-999.9</v>
      </c>
      <c r="GD45">
        <v>400</v>
      </c>
      <c r="GE45">
        <v>27.8002</v>
      </c>
      <c r="GF45">
        <v>99.5428</v>
      </c>
      <c r="GG45">
        <v>99.017399999999995</v>
      </c>
    </row>
    <row r="46" spans="1:189" x14ac:dyDescent="0.25">
      <c r="A46">
        <v>28</v>
      </c>
      <c r="B46">
        <v>1626627862.4000001</v>
      </c>
      <c r="C46">
        <v>1552.10000014305</v>
      </c>
      <c r="D46" t="s">
        <v>396</v>
      </c>
      <c r="E46" t="s">
        <v>397</v>
      </c>
      <c r="F46">
        <f t="shared" si="0"/>
        <v>5914</v>
      </c>
      <c r="G46">
        <f t="shared" si="1"/>
        <v>35.173468832931043</v>
      </c>
      <c r="H46">
        <f t="shared" si="2"/>
        <v>0</v>
      </c>
      <c r="I46" t="s">
        <v>301</v>
      </c>
      <c r="J46" t="s">
        <v>302</v>
      </c>
      <c r="K46" t="s">
        <v>303</v>
      </c>
      <c r="L46" t="s">
        <v>304</v>
      </c>
      <c r="M46" t="s">
        <v>19</v>
      </c>
      <c r="O46" t="s">
        <v>305</v>
      </c>
      <c r="U46">
        <v>1626627854.4000001</v>
      </c>
      <c r="V46">
        <f t="shared" si="3"/>
        <v>1.5765791037170577E-2</v>
      </c>
      <c r="W46">
        <f t="shared" si="4"/>
        <v>30.198091361379191</v>
      </c>
      <c r="X46">
        <f t="shared" si="5"/>
        <v>369.14145161290298</v>
      </c>
      <c r="Y46">
        <f t="shared" si="6"/>
        <v>292.80442782264885</v>
      </c>
      <c r="Z46">
        <f t="shared" si="7"/>
        <v>26.712735632231279</v>
      </c>
      <c r="AA46">
        <f t="shared" si="8"/>
        <v>33.677011243170924</v>
      </c>
      <c r="AB46">
        <f t="shared" si="9"/>
        <v>0.88808406745617097</v>
      </c>
      <c r="AC46">
        <f t="shared" si="10"/>
        <v>2.1216937193162639</v>
      </c>
      <c r="AD46">
        <f t="shared" si="11"/>
        <v>0.72266986108265696</v>
      </c>
      <c r="AE46">
        <f t="shared" si="12"/>
        <v>0.46394448996646964</v>
      </c>
      <c r="AF46">
        <f t="shared" si="13"/>
        <v>136.18976105975457</v>
      </c>
      <c r="AG46">
        <f t="shared" si="14"/>
        <v>34.216521652230661</v>
      </c>
      <c r="AH46">
        <f t="shared" si="15"/>
        <v>34.737077419354797</v>
      </c>
      <c r="AI46">
        <f t="shared" si="16"/>
        <v>5.5666508153390923</v>
      </c>
      <c r="AJ46">
        <f t="shared" si="17"/>
        <v>53.460339875000976</v>
      </c>
      <c r="AK46">
        <f t="shared" si="18"/>
        <v>3.6771919507798323</v>
      </c>
      <c r="AL46">
        <f t="shared" si="19"/>
        <v>6.8783549812397542</v>
      </c>
      <c r="AM46">
        <f t="shared" si="20"/>
        <v>1.88945886455926</v>
      </c>
      <c r="AN46">
        <f t="shared" si="21"/>
        <v>-695.27138473922241</v>
      </c>
      <c r="AO46">
        <f t="shared" si="22"/>
        <v>442.33284587261358</v>
      </c>
      <c r="AP46">
        <f t="shared" si="23"/>
        <v>49.487395541468224</v>
      </c>
      <c r="AQ46">
        <f t="shared" si="24"/>
        <v>-67.261382265386032</v>
      </c>
      <c r="AR46">
        <v>-3.7814293892846303E-2</v>
      </c>
      <c r="AS46">
        <v>4.2449857608808497E-2</v>
      </c>
      <c r="AT46">
        <v>3.2283091538058799</v>
      </c>
      <c r="AU46">
        <v>34</v>
      </c>
      <c r="AV46">
        <v>5</v>
      </c>
      <c r="AW46">
        <f t="shared" si="25"/>
        <v>1</v>
      </c>
      <c r="AX46">
        <f t="shared" si="26"/>
        <v>0</v>
      </c>
      <c r="AY46">
        <f t="shared" si="27"/>
        <v>46423.040720047742</v>
      </c>
      <c r="AZ46">
        <v>0</v>
      </c>
      <c r="BA46">
        <v>0</v>
      </c>
      <c r="BB46">
        <v>0</v>
      </c>
      <c r="BC46">
        <f t="shared" si="28"/>
        <v>0</v>
      </c>
      <c r="BD46" t="e">
        <f t="shared" si="29"/>
        <v>#DIV/0!</v>
      </c>
      <c r="BE46">
        <v>-1</v>
      </c>
      <c r="BF46" t="s">
        <v>398</v>
      </c>
      <c r="BG46">
        <v>1000.15172</v>
      </c>
      <c r="BH46">
        <v>2012.52</v>
      </c>
      <c r="BI46">
        <f t="shared" si="30"/>
        <v>0.50303514002345318</v>
      </c>
      <c r="BJ46">
        <v>0.5</v>
      </c>
      <c r="BK46">
        <f t="shared" si="31"/>
        <v>841.17304811977738</v>
      </c>
      <c r="BL46">
        <f t="shared" si="32"/>
        <v>30.198091361379191</v>
      </c>
      <c r="BM46">
        <f t="shared" si="33"/>
        <v>211.56980102244356</v>
      </c>
      <c r="BN46">
        <f t="shared" si="34"/>
        <v>1</v>
      </c>
      <c r="BO46">
        <f t="shared" si="35"/>
        <v>3.708879098196783E-2</v>
      </c>
      <c r="BP46">
        <f t="shared" si="36"/>
        <v>-1</v>
      </c>
      <c r="BQ46" t="s">
        <v>307</v>
      </c>
      <c r="BR46">
        <v>0</v>
      </c>
      <c r="BS46">
        <f t="shared" si="37"/>
        <v>2012.52</v>
      </c>
      <c r="BT46">
        <f t="shared" si="38"/>
        <v>0.50303514002345318</v>
      </c>
      <c r="BU46" t="e">
        <f t="shared" si="39"/>
        <v>#DIV/0!</v>
      </c>
      <c r="BV46">
        <f t="shared" si="40"/>
        <v>0.50303514002345318</v>
      </c>
      <c r="BW46" t="e">
        <f t="shared" si="41"/>
        <v>#DIV/0!</v>
      </c>
      <c r="BX46" t="s">
        <v>307</v>
      </c>
      <c r="BY46" t="s">
        <v>307</v>
      </c>
      <c r="BZ46" t="s">
        <v>307</v>
      </c>
      <c r="CA46" t="s">
        <v>307</v>
      </c>
      <c r="CB46" t="s">
        <v>307</v>
      </c>
      <c r="CC46" t="s">
        <v>307</v>
      </c>
      <c r="CD46" t="s">
        <v>307</v>
      </c>
      <c r="CE46" t="s">
        <v>307</v>
      </c>
      <c r="CF46">
        <f t="shared" si="42"/>
        <v>999.97500000000002</v>
      </c>
      <c r="CG46">
        <f t="shared" si="43"/>
        <v>841.17304811977738</v>
      </c>
      <c r="CH46">
        <f t="shared" si="44"/>
        <v>0.84119407797172663</v>
      </c>
      <c r="CI46">
        <f t="shared" si="45"/>
        <v>0.16190457048543247</v>
      </c>
      <c r="CJ46">
        <v>6</v>
      </c>
      <c r="CK46">
        <v>0.5</v>
      </c>
      <c r="CL46" t="s">
        <v>308</v>
      </c>
      <c r="CM46">
        <v>1626627854.4000001</v>
      </c>
      <c r="CN46">
        <v>369.14145161290298</v>
      </c>
      <c r="CO46">
        <v>400.01251612903201</v>
      </c>
      <c r="CP46">
        <v>40.306545161290302</v>
      </c>
      <c r="CQ46">
        <v>27.338290322580601</v>
      </c>
      <c r="CR46">
        <v>700.032193548387</v>
      </c>
      <c r="CS46">
        <v>91.1669548387096</v>
      </c>
      <c r="CT46">
        <v>6.36861419354839E-2</v>
      </c>
      <c r="CU46">
        <v>38.6041387096774</v>
      </c>
      <c r="CV46">
        <v>34.737077419354797</v>
      </c>
      <c r="CW46">
        <v>999.9</v>
      </c>
      <c r="CX46">
        <v>10002.6383870968</v>
      </c>
      <c r="CY46">
        <v>0</v>
      </c>
      <c r="CZ46">
        <v>0.252128967741935</v>
      </c>
      <c r="DA46">
        <v>999.97500000000002</v>
      </c>
      <c r="DB46">
        <v>0.95999574193548398</v>
      </c>
      <c r="DC46">
        <v>4.0004345161290297E-2</v>
      </c>
      <c r="DD46">
        <v>0</v>
      </c>
      <c r="DE46">
        <v>1002.51258064516</v>
      </c>
      <c r="DF46">
        <v>4.9997400000000001</v>
      </c>
      <c r="DG46">
        <v>15050.554838709701</v>
      </c>
      <c r="DH46">
        <v>9011.3754838709701</v>
      </c>
      <c r="DI46">
        <v>48.375</v>
      </c>
      <c r="DJ46">
        <v>50.945129032258002</v>
      </c>
      <c r="DK46">
        <v>49.55</v>
      </c>
      <c r="DL46">
        <v>51.151000000000003</v>
      </c>
      <c r="DM46">
        <v>51.27</v>
      </c>
      <c r="DN46">
        <v>955.173870967742</v>
      </c>
      <c r="DO46">
        <v>39.801612903225802</v>
      </c>
      <c r="DP46">
        <v>0</v>
      </c>
      <c r="DQ46">
        <v>31.0999999046326</v>
      </c>
      <c r="DR46">
        <v>1000.15172</v>
      </c>
      <c r="DS46">
        <v>-218.76738494239299</v>
      </c>
      <c r="DT46">
        <v>-4891.4153918700104</v>
      </c>
      <c r="DU46">
        <v>14991.724</v>
      </c>
      <c r="DV46">
        <v>15</v>
      </c>
      <c r="DW46">
        <v>1626627691.4000001</v>
      </c>
      <c r="DX46" t="s">
        <v>389</v>
      </c>
      <c r="DY46">
        <v>15</v>
      </c>
      <c r="DZ46">
        <v>-0.31900000000000001</v>
      </c>
      <c r="EA46">
        <v>-0.10199999999999999</v>
      </c>
      <c r="EB46">
        <v>400</v>
      </c>
      <c r="EC46">
        <v>26</v>
      </c>
      <c r="ED46">
        <v>7.0000000000000007E-2</v>
      </c>
      <c r="EE46">
        <v>0.02</v>
      </c>
      <c r="EF46">
        <v>-29.178876190476199</v>
      </c>
      <c r="EG46">
        <v>-3.85879237256635</v>
      </c>
      <c r="EH46">
        <v>4.2343740538414698</v>
      </c>
      <c r="EI46">
        <v>0</v>
      </c>
      <c r="EJ46">
        <v>980.07600000000002</v>
      </c>
      <c r="EK46">
        <v>0</v>
      </c>
      <c r="EL46">
        <v>0</v>
      </c>
      <c r="EM46">
        <v>0</v>
      </c>
      <c r="EN46">
        <v>11.211891587301601</v>
      </c>
      <c r="EO46">
        <v>6.0939746145881104</v>
      </c>
      <c r="EP46">
        <v>3.3997426329740001</v>
      </c>
      <c r="EQ46">
        <v>0</v>
      </c>
      <c r="ER46">
        <v>0</v>
      </c>
      <c r="ES46">
        <v>3</v>
      </c>
      <c r="ET46" t="s">
        <v>310</v>
      </c>
      <c r="EU46">
        <v>1.88408</v>
      </c>
      <c r="EV46">
        <v>1.88103</v>
      </c>
      <c r="EW46">
        <v>1.8830800000000001</v>
      </c>
      <c r="EX46">
        <v>1.8812599999999999</v>
      </c>
      <c r="EY46">
        <v>1.88253</v>
      </c>
      <c r="EZ46">
        <v>1.8818699999999999</v>
      </c>
      <c r="FA46">
        <v>1.8838200000000001</v>
      </c>
      <c r="FB46">
        <v>1.8809400000000001</v>
      </c>
      <c r="FC46" t="s">
        <v>311</v>
      </c>
      <c r="FD46" t="s">
        <v>19</v>
      </c>
      <c r="FE46" t="s">
        <v>19</v>
      </c>
      <c r="FF46" t="s">
        <v>19</v>
      </c>
      <c r="FG46" t="s">
        <v>312</v>
      </c>
      <c r="FH46" t="s">
        <v>313</v>
      </c>
      <c r="FI46" t="s">
        <v>314</v>
      </c>
      <c r="FJ46" t="s">
        <v>314</v>
      </c>
      <c r="FK46" t="s">
        <v>314</v>
      </c>
      <c r="FL46" t="s">
        <v>314</v>
      </c>
      <c r="FM46">
        <v>0</v>
      </c>
      <c r="FN46">
        <v>100</v>
      </c>
      <c r="FO46">
        <v>100</v>
      </c>
      <c r="FP46">
        <v>-0.31900000000000001</v>
      </c>
      <c r="FQ46">
        <v>-0.10199999999999999</v>
      </c>
      <c r="FR46">
        <v>2</v>
      </c>
      <c r="FS46">
        <v>707.35299999999995</v>
      </c>
      <c r="FT46">
        <v>458.46499999999997</v>
      </c>
      <c r="FU46">
        <v>38.415700000000001</v>
      </c>
      <c r="FV46">
        <v>37.793199999999999</v>
      </c>
      <c r="FW46">
        <v>29.9999</v>
      </c>
      <c r="FX46">
        <v>37.353499999999997</v>
      </c>
      <c r="FY46">
        <v>37.270499999999998</v>
      </c>
      <c r="FZ46">
        <v>25.948499999999999</v>
      </c>
      <c r="GA46">
        <v>41.294899999999998</v>
      </c>
      <c r="GB46">
        <v>0</v>
      </c>
      <c r="GC46">
        <v>-999.9</v>
      </c>
      <c r="GD46">
        <v>400</v>
      </c>
      <c r="GE46">
        <v>27.839200000000002</v>
      </c>
      <c r="GF46">
        <v>99.548900000000003</v>
      </c>
      <c r="GG46">
        <v>99.02</v>
      </c>
    </row>
    <row r="47" spans="1:189" x14ac:dyDescent="0.25">
      <c r="A47">
        <v>29</v>
      </c>
      <c r="B47">
        <v>1626627963.4000001</v>
      </c>
      <c r="C47">
        <v>1653.10000014305</v>
      </c>
      <c r="D47" t="s">
        <v>399</v>
      </c>
      <c r="E47" t="s">
        <v>400</v>
      </c>
      <c r="F47">
        <f t="shared" si="0"/>
        <v>5914</v>
      </c>
      <c r="G47">
        <f t="shared" si="1"/>
        <v>35.188406058173186</v>
      </c>
      <c r="H47">
        <f t="shared" si="2"/>
        <v>0</v>
      </c>
      <c r="I47" t="s">
        <v>301</v>
      </c>
      <c r="J47" t="s">
        <v>302</v>
      </c>
      <c r="K47" t="s">
        <v>303</v>
      </c>
      <c r="L47" t="s">
        <v>304</v>
      </c>
      <c r="M47" t="s">
        <v>19</v>
      </c>
      <c r="O47" t="s">
        <v>305</v>
      </c>
      <c r="U47">
        <v>1626627955.40323</v>
      </c>
      <c r="V47">
        <f t="shared" si="3"/>
        <v>1.7639213902935189E-2</v>
      </c>
      <c r="W47">
        <f t="shared" si="4"/>
        <v>27.244767929266239</v>
      </c>
      <c r="X47">
        <f t="shared" si="5"/>
        <v>367.80832258064498</v>
      </c>
      <c r="Y47">
        <f t="shared" si="6"/>
        <v>308.53485416252335</v>
      </c>
      <c r="Z47">
        <f t="shared" si="7"/>
        <v>28.146065652430487</v>
      </c>
      <c r="AA47">
        <f t="shared" si="8"/>
        <v>33.553282733535099</v>
      </c>
      <c r="AB47">
        <f t="shared" si="9"/>
        <v>1.1173128481168613</v>
      </c>
      <c r="AC47">
        <f t="shared" si="10"/>
        <v>2.1212689930097248</v>
      </c>
      <c r="AD47">
        <f t="shared" si="11"/>
        <v>0.86810510440941313</v>
      </c>
      <c r="AE47">
        <f t="shared" si="12"/>
        <v>0.56028185626293947</v>
      </c>
      <c r="AF47">
        <f t="shared" si="13"/>
        <v>136.19538150119701</v>
      </c>
      <c r="AG47">
        <f t="shared" si="14"/>
        <v>33.415595667034566</v>
      </c>
      <c r="AH47">
        <f t="shared" si="15"/>
        <v>35.0563838709677</v>
      </c>
      <c r="AI47">
        <f t="shared" si="16"/>
        <v>5.6660315009713305</v>
      </c>
      <c r="AJ47">
        <f t="shared" si="17"/>
        <v>57.305677519917275</v>
      </c>
      <c r="AK47">
        <f t="shared" si="18"/>
        <v>3.9096985467184777</v>
      </c>
      <c r="AL47">
        <f t="shared" si="19"/>
        <v>6.822532628393783</v>
      </c>
      <c r="AM47">
        <f t="shared" si="20"/>
        <v>1.7563329542528527</v>
      </c>
      <c r="AN47">
        <f t="shared" si="21"/>
        <v>-777.88933311944186</v>
      </c>
      <c r="AO47">
        <f t="shared" si="22"/>
        <v>388.46619004726989</v>
      </c>
      <c r="AP47">
        <f t="shared" si="23"/>
        <v>43.504666888730284</v>
      </c>
      <c r="AQ47">
        <f t="shared" si="24"/>
        <v>-209.72309468224472</v>
      </c>
      <c r="AR47">
        <v>-3.7803408057261102E-2</v>
      </c>
      <c r="AS47">
        <v>4.2437637304712401E-2</v>
      </c>
      <c r="AT47">
        <v>3.22756585924285</v>
      </c>
      <c r="AU47">
        <v>25</v>
      </c>
      <c r="AV47">
        <v>4</v>
      </c>
      <c r="AW47">
        <f t="shared" si="25"/>
        <v>1</v>
      </c>
      <c r="AX47">
        <f t="shared" si="26"/>
        <v>0</v>
      </c>
      <c r="AY47">
        <f t="shared" si="27"/>
        <v>46432.601534605688</v>
      </c>
      <c r="AZ47">
        <v>0</v>
      </c>
      <c r="BA47">
        <v>0</v>
      </c>
      <c r="BB47">
        <v>0</v>
      </c>
      <c r="BC47">
        <f t="shared" si="28"/>
        <v>0</v>
      </c>
      <c r="BD47" t="e">
        <f t="shared" si="29"/>
        <v>#DIV/0!</v>
      </c>
      <c r="BE47">
        <v>-1</v>
      </c>
      <c r="BF47" t="s">
        <v>401</v>
      </c>
      <c r="BG47">
        <v>919.375</v>
      </c>
      <c r="BH47">
        <v>1752.61</v>
      </c>
      <c r="BI47">
        <f t="shared" si="30"/>
        <v>0.47542522295319545</v>
      </c>
      <c r="BJ47">
        <v>0.5</v>
      </c>
      <c r="BK47">
        <f t="shared" si="31"/>
        <v>841.20639782596095</v>
      </c>
      <c r="BL47">
        <f t="shared" si="32"/>
        <v>27.244767929266239</v>
      </c>
      <c r="BM47">
        <f t="shared" si="33"/>
        <v>199.96536961803096</v>
      </c>
      <c r="BN47">
        <f t="shared" si="34"/>
        <v>1</v>
      </c>
      <c r="BO47">
        <f t="shared" si="35"/>
        <v>3.3576501560452776E-2</v>
      </c>
      <c r="BP47">
        <f t="shared" si="36"/>
        <v>-1</v>
      </c>
      <c r="BQ47" t="s">
        <v>307</v>
      </c>
      <c r="BR47">
        <v>0</v>
      </c>
      <c r="BS47">
        <f t="shared" si="37"/>
        <v>1752.61</v>
      </c>
      <c r="BT47">
        <f t="shared" si="38"/>
        <v>0.4754252229531955</v>
      </c>
      <c r="BU47" t="e">
        <f t="shared" si="39"/>
        <v>#DIV/0!</v>
      </c>
      <c r="BV47">
        <f t="shared" si="40"/>
        <v>0.4754252229531955</v>
      </c>
      <c r="BW47" t="e">
        <f t="shared" si="41"/>
        <v>#DIV/0!</v>
      </c>
      <c r="BX47" t="s">
        <v>307</v>
      </c>
      <c r="BY47" t="s">
        <v>307</v>
      </c>
      <c r="BZ47" t="s">
        <v>307</v>
      </c>
      <c r="CA47" t="s">
        <v>307</v>
      </c>
      <c r="CB47" t="s">
        <v>307</v>
      </c>
      <c r="CC47" t="s">
        <v>307</v>
      </c>
      <c r="CD47" t="s">
        <v>307</v>
      </c>
      <c r="CE47" t="s">
        <v>307</v>
      </c>
      <c r="CF47">
        <f t="shared" si="42"/>
        <v>1000.01448387097</v>
      </c>
      <c r="CG47">
        <f t="shared" si="43"/>
        <v>841.20639782596095</v>
      </c>
      <c r="CH47">
        <f t="shared" si="44"/>
        <v>0.8411942140775035</v>
      </c>
      <c r="CI47">
        <f t="shared" si="45"/>
        <v>0.16190483316958174</v>
      </c>
      <c r="CJ47">
        <v>6</v>
      </c>
      <c r="CK47">
        <v>0.5</v>
      </c>
      <c r="CL47" t="s">
        <v>308</v>
      </c>
      <c r="CM47">
        <v>1626627955.40323</v>
      </c>
      <c r="CN47">
        <v>367.80832258064498</v>
      </c>
      <c r="CO47">
        <v>396.723096774194</v>
      </c>
      <c r="CP47">
        <v>42.8577935483871</v>
      </c>
      <c r="CQ47">
        <v>28.385896774193501</v>
      </c>
      <c r="CR47">
        <v>699.973322580645</v>
      </c>
      <c r="CS47">
        <v>91.161512903225798</v>
      </c>
      <c r="CT47">
        <v>6.3401470967741902E-2</v>
      </c>
      <c r="CU47">
        <v>38.453200000000002</v>
      </c>
      <c r="CV47">
        <v>35.0563838709677</v>
      </c>
      <c r="CW47">
        <v>999.9</v>
      </c>
      <c r="CX47">
        <v>10000.3558064516</v>
      </c>
      <c r="CY47">
        <v>0</v>
      </c>
      <c r="CZ47">
        <v>0.24117248387096801</v>
      </c>
      <c r="DA47">
        <v>1000.01448387097</v>
      </c>
      <c r="DB47">
        <v>0.95999251612903203</v>
      </c>
      <c r="DC47">
        <v>4.0007409677419399E-2</v>
      </c>
      <c r="DD47">
        <v>0</v>
      </c>
      <c r="DE47">
        <v>920.89441935483899</v>
      </c>
      <c r="DF47">
        <v>4.9997400000000001</v>
      </c>
      <c r="DG47">
        <v>13095.2806451613</v>
      </c>
      <c r="DH47">
        <v>9011.7254838709705</v>
      </c>
      <c r="DI47">
        <v>48.134999999999998</v>
      </c>
      <c r="DJ47">
        <v>50.481612903225802</v>
      </c>
      <c r="DK47">
        <v>49.411000000000001</v>
      </c>
      <c r="DL47">
        <v>50.685161290322597</v>
      </c>
      <c r="DM47">
        <v>51.080290322580602</v>
      </c>
      <c r="DN47">
        <v>955.20774193548402</v>
      </c>
      <c r="DO47">
        <v>39.807741935483897</v>
      </c>
      <c r="DP47">
        <v>0</v>
      </c>
      <c r="DQ47">
        <v>100.200000047684</v>
      </c>
      <c r="DR47">
        <v>919.375</v>
      </c>
      <c r="DS47">
        <v>-107.36592323773399</v>
      </c>
      <c r="DT47">
        <v>-1491.2615399271599</v>
      </c>
      <c r="DU47">
        <v>13076.048000000001</v>
      </c>
      <c r="DV47">
        <v>15</v>
      </c>
      <c r="DW47">
        <v>1626627691.4000001</v>
      </c>
      <c r="DX47" t="s">
        <v>389</v>
      </c>
      <c r="DY47">
        <v>15</v>
      </c>
      <c r="DZ47">
        <v>-0.31900000000000001</v>
      </c>
      <c r="EA47">
        <v>-0.10199999999999999</v>
      </c>
      <c r="EB47">
        <v>400</v>
      </c>
      <c r="EC47">
        <v>26</v>
      </c>
      <c r="ED47">
        <v>7.0000000000000007E-2</v>
      </c>
      <c r="EE47">
        <v>0.02</v>
      </c>
      <c r="EF47">
        <v>-29.069417460317499</v>
      </c>
      <c r="EG47">
        <v>-1.0210764493594899</v>
      </c>
      <c r="EH47">
        <v>3.4432491081083301</v>
      </c>
      <c r="EI47">
        <v>0</v>
      </c>
      <c r="EJ47">
        <v>909.28300000000002</v>
      </c>
      <c r="EK47">
        <v>0</v>
      </c>
      <c r="EL47">
        <v>0</v>
      </c>
      <c r="EM47">
        <v>0</v>
      </c>
      <c r="EN47">
        <v>13.2954685714286</v>
      </c>
      <c r="EO47">
        <v>10.256962513538699</v>
      </c>
      <c r="EP47">
        <v>2.0125798122695899</v>
      </c>
      <c r="EQ47">
        <v>0</v>
      </c>
      <c r="ER47">
        <v>0</v>
      </c>
      <c r="ES47">
        <v>3</v>
      </c>
      <c r="ET47" t="s">
        <v>310</v>
      </c>
      <c r="EU47">
        <v>1.88408</v>
      </c>
      <c r="EV47">
        <v>1.8810100000000001</v>
      </c>
      <c r="EW47">
        <v>1.8830899999999999</v>
      </c>
      <c r="EX47">
        <v>1.8812599999999999</v>
      </c>
      <c r="EY47">
        <v>1.88249</v>
      </c>
      <c r="EZ47">
        <v>1.8818699999999999</v>
      </c>
      <c r="FA47">
        <v>1.88384</v>
      </c>
      <c r="FB47">
        <v>1.8809499999999999</v>
      </c>
      <c r="FC47" t="s">
        <v>311</v>
      </c>
      <c r="FD47" t="s">
        <v>19</v>
      </c>
      <c r="FE47" t="s">
        <v>19</v>
      </c>
      <c r="FF47" t="s">
        <v>19</v>
      </c>
      <c r="FG47" t="s">
        <v>312</v>
      </c>
      <c r="FH47" t="s">
        <v>313</v>
      </c>
      <c r="FI47" t="s">
        <v>314</v>
      </c>
      <c r="FJ47" t="s">
        <v>314</v>
      </c>
      <c r="FK47" t="s">
        <v>314</v>
      </c>
      <c r="FL47" t="s">
        <v>314</v>
      </c>
      <c r="FM47">
        <v>0</v>
      </c>
      <c r="FN47">
        <v>100</v>
      </c>
      <c r="FO47">
        <v>100</v>
      </c>
      <c r="FP47">
        <v>-0.31900000000000001</v>
      </c>
      <c r="FQ47">
        <v>-0.10199999999999999</v>
      </c>
      <c r="FR47">
        <v>2</v>
      </c>
      <c r="FS47">
        <v>717.23400000000004</v>
      </c>
      <c r="FT47">
        <v>460.32799999999997</v>
      </c>
      <c r="FU47">
        <v>38.330300000000001</v>
      </c>
      <c r="FV47">
        <v>37.637599999999999</v>
      </c>
      <c r="FW47">
        <v>29.999099999999999</v>
      </c>
      <c r="FX47">
        <v>37.271500000000003</v>
      </c>
      <c r="FY47">
        <v>37.194299999999998</v>
      </c>
      <c r="FZ47">
        <v>25.921299999999999</v>
      </c>
      <c r="GA47">
        <v>42.5396</v>
      </c>
      <c r="GB47">
        <v>0</v>
      </c>
      <c r="GC47">
        <v>-999.9</v>
      </c>
      <c r="GD47">
        <v>400</v>
      </c>
      <c r="GE47">
        <v>27.381900000000002</v>
      </c>
      <c r="GF47">
        <v>99.585300000000004</v>
      </c>
      <c r="GG47">
        <v>99.056399999999996</v>
      </c>
    </row>
    <row r="48" spans="1:189" x14ac:dyDescent="0.25">
      <c r="A48">
        <v>30</v>
      </c>
      <c r="B48">
        <v>1626628013.9000001</v>
      </c>
      <c r="C48">
        <v>1703.60000014305</v>
      </c>
      <c r="D48" t="s">
        <v>402</v>
      </c>
      <c r="E48" t="s">
        <v>403</v>
      </c>
      <c r="F48">
        <f t="shared" si="0"/>
        <v>5914</v>
      </c>
      <c r="G48">
        <f t="shared" si="1"/>
        <v>35.222569435341114</v>
      </c>
      <c r="H48">
        <f t="shared" si="2"/>
        <v>0</v>
      </c>
      <c r="I48" t="s">
        <v>301</v>
      </c>
      <c r="J48" t="s">
        <v>302</v>
      </c>
      <c r="K48" t="s">
        <v>303</v>
      </c>
      <c r="L48" t="s">
        <v>304</v>
      </c>
      <c r="M48" t="s">
        <v>19</v>
      </c>
      <c r="O48" t="s">
        <v>305</v>
      </c>
      <c r="U48">
        <v>1626628005.9000001</v>
      </c>
      <c r="V48">
        <f t="shared" si="3"/>
        <v>1.5609157824243101E-2</v>
      </c>
      <c r="W48">
        <f t="shared" si="4"/>
        <v>26.268066977100087</v>
      </c>
      <c r="X48">
        <f t="shared" si="5"/>
        <v>372.378774193548</v>
      </c>
      <c r="Y48">
        <f t="shared" si="6"/>
        <v>308.23530619714546</v>
      </c>
      <c r="Z48">
        <f t="shared" si="7"/>
        <v>28.119811202790181</v>
      </c>
      <c r="AA48">
        <f t="shared" si="8"/>
        <v>33.971516616437434</v>
      </c>
      <c r="AB48">
        <f t="shared" si="9"/>
        <v>0.95379453129009806</v>
      </c>
      <c r="AC48">
        <f t="shared" si="10"/>
        <v>2.1208060221047913</v>
      </c>
      <c r="AD48">
        <f t="shared" si="11"/>
        <v>0.76567626303753666</v>
      </c>
      <c r="AE48">
        <f t="shared" si="12"/>
        <v>0.49233342478428854</v>
      </c>
      <c r="AF48">
        <f t="shared" si="13"/>
        <v>136.18937263775365</v>
      </c>
      <c r="AG48">
        <f t="shared" si="14"/>
        <v>33.813386001124371</v>
      </c>
      <c r="AH48">
        <f t="shared" si="15"/>
        <v>34.182561290322603</v>
      </c>
      <c r="AI48">
        <f t="shared" si="16"/>
        <v>5.3976610675074088</v>
      </c>
      <c r="AJ48">
        <f t="shared" si="17"/>
        <v>54.082850306421093</v>
      </c>
      <c r="AK48">
        <f t="shared" si="18"/>
        <v>3.6298876484593112</v>
      </c>
      <c r="AL48">
        <f t="shared" si="19"/>
        <v>6.711716612370088</v>
      </c>
      <c r="AM48">
        <f t="shared" si="20"/>
        <v>1.7677734190480976</v>
      </c>
      <c r="AN48">
        <f t="shared" si="21"/>
        <v>-688.36386004912072</v>
      </c>
      <c r="AO48">
        <f t="shared" si="22"/>
        <v>453.66592905956213</v>
      </c>
      <c r="AP48">
        <f t="shared" si="23"/>
        <v>50.529084780320616</v>
      </c>
      <c r="AQ48">
        <f t="shared" si="24"/>
        <v>-47.979473571484334</v>
      </c>
      <c r="AR48">
        <v>-3.7791543921472999E-2</v>
      </c>
      <c r="AS48">
        <v>4.2424318772934899E-2</v>
      </c>
      <c r="AT48">
        <v>3.2267556906402102</v>
      </c>
      <c r="AU48">
        <v>0</v>
      </c>
      <c r="AV48">
        <v>0</v>
      </c>
      <c r="AW48">
        <f t="shared" si="25"/>
        <v>1</v>
      </c>
      <c r="AX48">
        <f t="shared" si="26"/>
        <v>0</v>
      </c>
      <c r="AY48">
        <f t="shared" si="27"/>
        <v>46463.799296214595</v>
      </c>
      <c r="AZ48">
        <v>0</v>
      </c>
      <c r="BA48">
        <v>0</v>
      </c>
      <c r="BB48">
        <v>0</v>
      </c>
      <c r="BC48">
        <f t="shared" si="28"/>
        <v>0</v>
      </c>
      <c r="BD48" t="e">
        <f t="shared" si="29"/>
        <v>#DIV/0!</v>
      </c>
      <c r="BE48">
        <v>-1</v>
      </c>
      <c r="BF48" t="s">
        <v>404</v>
      </c>
      <c r="BG48">
        <v>1048.6759999999999</v>
      </c>
      <c r="BH48">
        <v>2100.11</v>
      </c>
      <c r="BI48">
        <f t="shared" si="30"/>
        <v>0.50065663227164303</v>
      </c>
      <c r="BJ48">
        <v>0.5</v>
      </c>
      <c r="BK48">
        <f t="shared" si="31"/>
        <v>841.17110334366919</v>
      </c>
      <c r="BL48">
        <f t="shared" si="32"/>
        <v>26.268066977100087</v>
      </c>
      <c r="BM48">
        <f t="shared" si="33"/>
        <v>210.5689458821318</v>
      </c>
      <c r="BN48">
        <f t="shared" si="34"/>
        <v>1</v>
      </c>
      <c r="BO48">
        <f t="shared" si="35"/>
        <v>3.2416789959508911E-2</v>
      </c>
      <c r="BP48">
        <f t="shared" si="36"/>
        <v>-1</v>
      </c>
      <c r="BQ48" t="s">
        <v>307</v>
      </c>
      <c r="BR48">
        <v>0</v>
      </c>
      <c r="BS48">
        <f t="shared" si="37"/>
        <v>2100.11</v>
      </c>
      <c r="BT48">
        <f t="shared" si="38"/>
        <v>0.50065663227164303</v>
      </c>
      <c r="BU48" t="e">
        <f t="shared" si="39"/>
        <v>#DIV/0!</v>
      </c>
      <c r="BV48">
        <f t="shared" si="40"/>
        <v>0.50065663227164303</v>
      </c>
      <c r="BW48" t="e">
        <f t="shared" si="41"/>
        <v>#DIV/0!</v>
      </c>
      <c r="BX48" t="s">
        <v>307</v>
      </c>
      <c r="BY48" t="s">
        <v>307</v>
      </c>
      <c r="BZ48" t="s">
        <v>307</v>
      </c>
      <c r="CA48" t="s">
        <v>307</v>
      </c>
      <c r="CB48" t="s">
        <v>307</v>
      </c>
      <c r="CC48" t="s">
        <v>307</v>
      </c>
      <c r="CD48" t="s">
        <v>307</v>
      </c>
      <c r="CE48" t="s">
        <v>307</v>
      </c>
      <c r="CF48">
        <f t="shared" si="42"/>
        <v>999.97274193548401</v>
      </c>
      <c r="CG48">
        <f t="shared" si="43"/>
        <v>841.17110334366919</v>
      </c>
      <c r="CH48">
        <f t="shared" si="44"/>
        <v>0.84119403266488202</v>
      </c>
      <c r="CI48">
        <f t="shared" si="45"/>
        <v>0.16190448304322225</v>
      </c>
      <c r="CJ48">
        <v>6</v>
      </c>
      <c r="CK48">
        <v>0.5</v>
      </c>
      <c r="CL48" t="s">
        <v>308</v>
      </c>
      <c r="CM48">
        <v>1626628005.9000001</v>
      </c>
      <c r="CN48">
        <v>372.378774193548</v>
      </c>
      <c r="CO48">
        <v>399.87487096774203</v>
      </c>
      <c r="CP48">
        <v>39.789012903225803</v>
      </c>
      <c r="CQ48">
        <v>26.942806451612899</v>
      </c>
      <c r="CR48">
        <v>700.03941935483897</v>
      </c>
      <c r="CS48">
        <v>91.161335483870999</v>
      </c>
      <c r="CT48">
        <v>6.7056064516128999E-2</v>
      </c>
      <c r="CU48">
        <v>38.1503612903226</v>
      </c>
      <c r="CV48">
        <v>34.182561290322603</v>
      </c>
      <c r="CW48">
        <v>999.9</v>
      </c>
      <c r="CX48">
        <v>9997.2367741935504</v>
      </c>
      <c r="CY48">
        <v>0</v>
      </c>
      <c r="CZ48">
        <v>0.22924435483871</v>
      </c>
      <c r="DA48">
        <v>999.97274193548401</v>
      </c>
      <c r="DB48">
        <v>0.95999916129032203</v>
      </c>
      <c r="DC48">
        <v>4.0000974193548401E-2</v>
      </c>
      <c r="DD48">
        <v>0</v>
      </c>
      <c r="DE48">
        <v>1052.56548387097</v>
      </c>
      <c r="DF48">
        <v>4.9997400000000001</v>
      </c>
      <c r="DG48">
        <v>14150.032258064501</v>
      </c>
      <c r="DH48">
        <v>9011.3758064516096</v>
      </c>
      <c r="DI48">
        <v>48.008000000000003</v>
      </c>
      <c r="DJ48">
        <v>50.173000000000002</v>
      </c>
      <c r="DK48">
        <v>49.274000000000001</v>
      </c>
      <c r="DL48">
        <v>50.364709677419398</v>
      </c>
      <c r="DM48">
        <v>50.902999999999999</v>
      </c>
      <c r="DN48">
        <v>955.17290322580595</v>
      </c>
      <c r="DO48">
        <v>39.799999999999997</v>
      </c>
      <c r="DP48">
        <v>0</v>
      </c>
      <c r="DQ48">
        <v>50.099999904632597</v>
      </c>
      <c r="DR48">
        <v>1048.6759999999999</v>
      </c>
      <c r="DS48">
        <v>-168.16538485029301</v>
      </c>
      <c r="DT48">
        <v>-766.66923102208295</v>
      </c>
      <c r="DU48">
        <v>14124.48</v>
      </c>
      <c r="DV48">
        <v>15</v>
      </c>
      <c r="DW48">
        <v>1626627691.4000001</v>
      </c>
      <c r="DX48" t="s">
        <v>389</v>
      </c>
      <c r="DY48">
        <v>15</v>
      </c>
      <c r="DZ48">
        <v>-0.31900000000000001</v>
      </c>
      <c r="EA48">
        <v>-0.10199999999999999</v>
      </c>
      <c r="EB48">
        <v>400</v>
      </c>
      <c r="EC48">
        <v>26</v>
      </c>
      <c r="ED48">
        <v>7.0000000000000007E-2</v>
      </c>
      <c r="EE48">
        <v>0.02</v>
      </c>
      <c r="EF48">
        <v>48.520068380952402</v>
      </c>
      <c r="EG48">
        <v>-519.60587418202397</v>
      </c>
      <c r="EH48">
        <v>96.599733774308106</v>
      </c>
      <c r="EI48">
        <v>0</v>
      </c>
      <c r="EJ48">
        <v>1035.17</v>
      </c>
      <c r="EK48">
        <v>0</v>
      </c>
      <c r="EL48">
        <v>0</v>
      </c>
      <c r="EM48">
        <v>0</v>
      </c>
      <c r="EN48">
        <v>8.1855675095238105</v>
      </c>
      <c r="EO48">
        <v>33.547487241935002</v>
      </c>
      <c r="EP48">
        <v>5.4131600640740301</v>
      </c>
      <c r="EQ48">
        <v>0</v>
      </c>
      <c r="ER48">
        <v>0</v>
      </c>
      <c r="ES48">
        <v>3</v>
      </c>
      <c r="ET48" t="s">
        <v>310</v>
      </c>
      <c r="EU48">
        <v>1.88402</v>
      </c>
      <c r="EV48">
        <v>1.88107</v>
      </c>
      <c r="EW48">
        <v>1.8830899999999999</v>
      </c>
      <c r="EX48">
        <v>1.8812599999999999</v>
      </c>
      <c r="EY48">
        <v>1.8825000000000001</v>
      </c>
      <c r="EZ48">
        <v>1.8818699999999999</v>
      </c>
      <c r="FA48">
        <v>1.8838299999999999</v>
      </c>
      <c r="FB48">
        <v>1.8809499999999999</v>
      </c>
      <c r="FC48" t="s">
        <v>311</v>
      </c>
      <c r="FD48" t="s">
        <v>19</v>
      </c>
      <c r="FE48" t="s">
        <v>19</v>
      </c>
      <c r="FF48" t="s">
        <v>19</v>
      </c>
      <c r="FG48" t="s">
        <v>312</v>
      </c>
      <c r="FH48" t="s">
        <v>313</v>
      </c>
      <c r="FI48" t="s">
        <v>314</v>
      </c>
      <c r="FJ48" t="s">
        <v>314</v>
      </c>
      <c r="FK48" t="s">
        <v>314</v>
      </c>
      <c r="FL48" t="s">
        <v>314</v>
      </c>
      <c r="FM48">
        <v>0</v>
      </c>
      <c r="FN48">
        <v>100</v>
      </c>
      <c r="FO48">
        <v>100</v>
      </c>
      <c r="FP48">
        <v>-0.31900000000000001</v>
      </c>
      <c r="FQ48">
        <v>-0.10199999999999999</v>
      </c>
      <c r="FR48">
        <v>2</v>
      </c>
      <c r="FS48">
        <v>753.42899999999997</v>
      </c>
      <c r="FT48">
        <v>460.40699999999998</v>
      </c>
      <c r="FU48">
        <v>38.219000000000001</v>
      </c>
      <c r="FV48">
        <v>37.496400000000001</v>
      </c>
      <c r="FW48">
        <v>29.998999999999999</v>
      </c>
      <c r="FX48">
        <v>37.1828</v>
      </c>
      <c r="FY48">
        <v>37.107700000000001</v>
      </c>
      <c r="FZ48">
        <v>25.959599999999998</v>
      </c>
      <c r="GA48">
        <v>42.157299999999999</v>
      </c>
      <c r="GB48">
        <v>0</v>
      </c>
      <c r="GC48">
        <v>-999.9</v>
      </c>
      <c r="GD48">
        <v>400</v>
      </c>
      <c r="GE48">
        <v>27.060099999999998</v>
      </c>
      <c r="GF48">
        <v>99.6126</v>
      </c>
      <c r="GG48">
        <v>99.084199999999996</v>
      </c>
    </row>
    <row r="49" spans="1:189" x14ac:dyDescent="0.25">
      <c r="A49">
        <v>31</v>
      </c>
      <c r="B49">
        <v>1626628058.4000001</v>
      </c>
      <c r="C49">
        <v>1748.10000014305</v>
      </c>
      <c r="D49" t="s">
        <v>405</v>
      </c>
      <c r="E49" t="s">
        <v>406</v>
      </c>
      <c r="F49">
        <f t="shared" si="0"/>
        <v>5914</v>
      </c>
      <c r="G49">
        <f t="shared" si="1"/>
        <v>35.242227304074675</v>
      </c>
      <c r="H49">
        <f t="shared" si="2"/>
        <v>0</v>
      </c>
      <c r="I49" t="s">
        <v>301</v>
      </c>
      <c r="J49" t="s">
        <v>302</v>
      </c>
      <c r="K49" t="s">
        <v>303</v>
      </c>
      <c r="L49" t="s">
        <v>304</v>
      </c>
      <c r="M49" t="s">
        <v>19</v>
      </c>
      <c r="O49" t="s">
        <v>305</v>
      </c>
      <c r="U49">
        <v>1626628050.4000001</v>
      </c>
      <c r="V49">
        <f t="shared" si="3"/>
        <v>1.4408574324591921E-2</v>
      </c>
      <c r="W49">
        <f t="shared" si="4"/>
        <v>26.351306105275867</v>
      </c>
      <c r="X49">
        <f t="shared" si="5"/>
        <v>372.44041935483898</v>
      </c>
      <c r="Y49">
        <f t="shared" si="6"/>
        <v>303.19804044840703</v>
      </c>
      <c r="Z49">
        <f t="shared" si="7"/>
        <v>27.660620070161094</v>
      </c>
      <c r="AA49">
        <f t="shared" si="8"/>
        <v>33.9775709741062</v>
      </c>
      <c r="AB49">
        <f t="shared" si="9"/>
        <v>0.8583791779040072</v>
      </c>
      <c r="AC49">
        <f t="shared" si="10"/>
        <v>2.1213871094161725</v>
      </c>
      <c r="AD49">
        <f t="shared" si="11"/>
        <v>0.70280107387107948</v>
      </c>
      <c r="AE49">
        <f t="shared" si="12"/>
        <v>0.45086260871793776</v>
      </c>
      <c r="AF49">
        <f t="shared" si="13"/>
        <v>136.1933196913416</v>
      </c>
      <c r="AG49">
        <f t="shared" si="14"/>
        <v>34.063762081636128</v>
      </c>
      <c r="AH49">
        <f t="shared" si="15"/>
        <v>33.793145161290298</v>
      </c>
      <c r="AI49">
        <f t="shared" si="16"/>
        <v>5.2816686831657309</v>
      </c>
      <c r="AJ49">
        <f t="shared" si="17"/>
        <v>52.638388136166448</v>
      </c>
      <c r="AK49">
        <f t="shared" si="18"/>
        <v>3.501346483002882</v>
      </c>
      <c r="AL49">
        <f t="shared" si="19"/>
        <v>6.6516977570542277</v>
      </c>
      <c r="AM49">
        <f t="shared" si="20"/>
        <v>1.7803222001628489</v>
      </c>
      <c r="AN49">
        <f t="shared" si="21"/>
        <v>-635.41812771450373</v>
      </c>
      <c r="AO49">
        <f t="shared" si="22"/>
        <v>479.36075145361337</v>
      </c>
      <c r="AP49">
        <f t="shared" si="23"/>
        <v>53.232931050989855</v>
      </c>
      <c r="AQ49">
        <f t="shared" si="24"/>
        <v>33.368874481441139</v>
      </c>
      <c r="AR49">
        <v>-3.7806435239623903E-2</v>
      </c>
      <c r="AS49">
        <v>4.2441035582110501E-2</v>
      </c>
      <c r="AT49">
        <v>3.2277725645499702</v>
      </c>
      <c r="AU49">
        <v>10</v>
      </c>
      <c r="AV49">
        <v>1</v>
      </c>
      <c r="AW49">
        <f t="shared" si="25"/>
        <v>1</v>
      </c>
      <c r="AX49">
        <f t="shared" si="26"/>
        <v>0</v>
      </c>
      <c r="AY49">
        <f t="shared" si="27"/>
        <v>46506.194054517531</v>
      </c>
      <c r="AZ49">
        <v>0</v>
      </c>
      <c r="BA49">
        <v>0</v>
      </c>
      <c r="BB49">
        <v>0</v>
      </c>
      <c r="BC49">
        <f t="shared" si="28"/>
        <v>0</v>
      </c>
      <c r="BD49" t="e">
        <f t="shared" si="29"/>
        <v>#DIV/0!</v>
      </c>
      <c r="BE49">
        <v>-1</v>
      </c>
      <c r="BF49" t="s">
        <v>407</v>
      </c>
      <c r="BG49">
        <v>1002.7096</v>
      </c>
      <c r="BH49">
        <v>2035.8</v>
      </c>
      <c r="BI49">
        <f t="shared" si="30"/>
        <v>0.50746163670301603</v>
      </c>
      <c r="BJ49">
        <v>0.5</v>
      </c>
      <c r="BK49">
        <f t="shared" si="31"/>
        <v>841.19603938606201</v>
      </c>
      <c r="BL49">
        <f t="shared" si="32"/>
        <v>26.351306105275867</v>
      </c>
      <c r="BM49">
        <f t="shared" si="33"/>
        <v>213.43735946747287</v>
      </c>
      <c r="BN49">
        <f t="shared" si="34"/>
        <v>1</v>
      </c>
      <c r="BO49">
        <f t="shared" si="35"/>
        <v>3.2514782315473008E-2</v>
      </c>
      <c r="BP49">
        <f t="shared" si="36"/>
        <v>-1</v>
      </c>
      <c r="BQ49" t="s">
        <v>307</v>
      </c>
      <c r="BR49">
        <v>0</v>
      </c>
      <c r="BS49">
        <f t="shared" si="37"/>
        <v>2035.8</v>
      </c>
      <c r="BT49">
        <f t="shared" si="38"/>
        <v>0.50746163670301603</v>
      </c>
      <c r="BU49" t="e">
        <f t="shared" si="39"/>
        <v>#DIV/0!</v>
      </c>
      <c r="BV49">
        <f t="shared" si="40"/>
        <v>0.50746163670301603</v>
      </c>
      <c r="BW49" t="e">
        <f t="shared" si="41"/>
        <v>#DIV/0!</v>
      </c>
      <c r="BX49" t="s">
        <v>307</v>
      </c>
      <c r="BY49" t="s">
        <v>307</v>
      </c>
      <c r="BZ49" t="s">
        <v>307</v>
      </c>
      <c r="CA49" t="s">
        <v>307</v>
      </c>
      <c r="CB49" t="s">
        <v>307</v>
      </c>
      <c r="CC49" t="s">
        <v>307</v>
      </c>
      <c r="CD49" t="s">
        <v>307</v>
      </c>
      <c r="CE49" t="s">
        <v>307</v>
      </c>
      <c r="CF49">
        <f t="shared" si="42"/>
        <v>1000.0024516129</v>
      </c>
      <c r="CG49">
        <f t="shared" si="43"/>
        <v>841.19603938606201</v>
      </c>
      <c r="CH49">
        <f t="shared" si="44"/>
        <v>0.8411939771040563</v>
      </c>
      <c r="CI49">
        <f t="shared" si="45"/>
        <v>0.16190437581082864</v>
      </c>
      <c r="CJ49">
        <v>6</v>
      </c>
      <c r="CK49">
        <v>0.5</v>
      </c>
      <c r="CL49" t="s">
        <v>308</v>
      </c>
      <c r="CM49">
        <v>1626628050.4000001</v>
      </c>
      <c r="CN49">
        <v>372.44041935483898</v>
      </c>
      <c r="CO49">
        <v>399.62448387096799</v>
      </c>
      <c r="CP49">
        <v>38.379522580645201</v>
      </c>
      <c r="CQ49">
        <v>26.504396774193498</v>
      </c>
      <c r="CR49">
        <v>700.06399999999996</v>
      </c>
      <c r="CS49">
        <v>91.163622580645196</v>
      </c>
      <c r="CT49">
        <v>6.5925041935483902E-2</v>
      </c>
      <c r="CU49">
        <v>37.9845258064516</v>
      </c>
      <c r="CV49">
        <v>33.793145161290298</v>
      </c>
      <c r="CW49">
        <v>999.9</v>
      </c>
      <c r="CX49">
        <v>10000.925161290301</v>
      </c>
      <c r="CY49">
        <v>0</v>
      </c>
      <c r="CZ49">
        <v>0.24108412903225801</v>
      </c>
      <c r="DA49">
        <v>1000.0024516129</v>
      </c>
      <c r="DB49">
        <v>0.96000235483870999</v>
      </c>
      <c r="DC49">
        <v>3.9997603225806401E-2</v>
      </c>
      <c r="DD49">
        <v>0</v>
      </c>
      <c r="DE49">
        <v>1005.74312903226</v>
      </c>
      <c r="DF49">
        <v>4.9997400000000001</v>
      </c>
      <c r="DG49">
        <v>13669.7193548387</v>
      </c>
      <c r="DH49">
        <v>9011.6538709677407</v>
      </c>
      <c r="DI49">
        <v>47.917000000000002</v>
      </c>
      <c r="DJ49">
        <v>49.9796774193548</v>
      </c>
      <c r="DK49">
        <v>49.146999999999998</v>
      </c>
      <c r="DL49">
        <v>50.134870967741897</v>
      </c>
      <c r="DM49">
        <v>50.76</v>
      </c>
      <c r="DN49">
        <v>955.20387096774198</v>
      </c>
      <c r="DO49">
        <v>39.799354838709696</v>
      </c>
      <c r="DP49">
        <v>0</v>
      </c>
      <c r="DQ49">
        <v>43.900000095367403</v>
      </c>
      <c r="DR49">
        <v>1002.7096</v>
      </c>
      <c r="DS49">
        <v>-119.684692198302</v>
      </c>
      <c r="DT49">
        <v>-2206.3692288002899</v>
      </c>
      <c r="DU49">
        <v>13623.552</v>
      </c>
      <c r="DV49">
        <v>15</v>
      </c>
      <c r="DW49">
        <v>1626627691.4000001</v>
      </c>
      <c r="DX49" t="s">
        <v>389</v>
      </c>
      <c r="DY49">
        <v>15</v>
      </c>
      <c r="DZ49">
        <v>-0.31900000000000001</v>
      </c>
      <c r="EA49">
        <v>-0.10199999999999999</v>
      </c>
      <c r="EB49">
        <v>400</v>
      </c>
      <c r="EC49">
        <v>26</v>
      </c>
      <c r="ED49">
        <v>7.0000000000000007E-2</v>
      </c>
      <c r="EE49">
        <v>0.02</v>
      </c>
      <c r="EF49">
        <v>3.74721285714286</v>
      </c>
      <c r="EG49">
        <v>-175.67556221201201</v>
      </c>
      <c r="EH49">
        <v>34.044141189391503</v>
      </c>
      <c r="EI49">
        <v>0</v>
      </c>
      <c r="EJ49">
        <v>992.77099999999996</v>
      </c>
      <c r="EK49">
        <v>0</v>
      </c>
      <c r="EL49">
        <v>0</v>
      </c>
      <c r="EM49">
        <v>0</v>
      </c>
      <c r="EN49">
        <v>7.5653087523809504</v>
      </c>
      <c r="EO49">
        <v>29.982188193550201</v>
      </c>
      <c r="EP49">
        <v>4.7687491572519596</v>
      </c>
      <c r="EQ49">
        <v>0</v>
      </c>
      <c r="ER49">
        <v>0</v>
      </c>
      <c r="ES49">
        <v>3</v>
      </c>
      <c r="ET49" t="s">
        <v>310</v>
      </c>
      <c r="EU49">
        <v>1.8840699999999999</v>
      </c>
      <c r="EV49">
        <v>1.8810199999999999</v>
      </c>
      <c r="EW49">
        <v>1.8830899999999999</v>
      </c>
      <c r="EX49">
        <v>1.8812599999999999</v>
      </c>
      <c r="EY49">
        <v>1.88253</v>
      </c>
      <c r="EZ49">
        <v>1.8818699999999999</v>
      </c>
      <c r="FA49">
        <v>1.88385</v>
      </c>
      <c r="FB49">
        <v>1.8809499999999999</v>
      </c>
      <c r="FC49" t="s">
        <v>311</v>
      </c>
      <c r="FD49" t="s">
        <v>19</v>
      </c>
      <c r="FE49" t="s">
        <v>19</v>
      </c>
      <c r="FF49" t="s">
        <v>19</v>
      </c>
      <c r="FG49" t="s">
        <v>312</v>
      </c>
      <c r="FH49" t="s">
        <v>313</v>
      </c>
      <c r="FI49" t="s">
        <v>314</v>
      </c>
      <c r="FJ49" t="s">
        <v>314</v>
      </c>
      <c r="FK49" t="s">
        <v>314</v>
      </c>
      <c r="FL49" t="s">
        <v>314</v>
      </c>
      <c r="FM49">
        <v>0</v>
      </c>
      <c r="FN49">
        <v>100</v>
      </c>
      <c r="FO49">
        <v>100</v>
      </c>
      <c r="FP49">
        <v>-0.31900000000000001</v>
      </c>
      <c r="FQ49">
        <v>-0.10199999999999999</v>
      </c>
      <c r="FR49">
        <v>2</v>
      </c>
      <c r="FS49">
        <v>734.86</v>
      </c>
      <c r="FT49">
        <v>461.69499999999999</v>
      </c>
      <c r="FU49">
        <v>38.095100000000002</v>
      </c>
      <c r="FV49">
        <v>37.365400000000001</v>
      </c>
      <c r="FW49">
        <v>29.998799999999999</v>
      </c>
      <c r="FX49">
        <v>37.084299999999999</v>
      </c>
      <c r="FY49">
        <v>37.0152</v>
      </c>
      <c r="FZ49">
        <v>25.9834</v>
      </c>
      <c r="GA49">
        <v>40.248199999999997</v>
      </c>
      <c r="GB49">
        <v>0</v>
      </c>
      <c r="GC49">
        <v>-999.9</v>
      </c>
      <c r="GD49">
        <v>400</v>
      </c>
      <c r="GE49">
        <v>27.708400000000001</v>
      </c>
      <c r="GF49">
        <v>99.639300000000006</v>
      </c>
      <c r="GG49">
        <v>99.110699999999994</v>
      </c>
    </row>
    <row r="50" spans="1:189" x14ac:dyDescent="0.25">
      <c r="A50">
        <v>32</v>
      </c>
      <c r="B50">
        <v>1626628122.4000001</v>
      </c>
      <c r="C50">
        <v>1812.10000014305</v>
      </c>
      <c r="D50" t="s">
        <v>408</v>
      </c>
      <c r="E50" t="s">
        <v>409</v>
      </c>
      <c r="F50">
        <f t="shared" si="0"/>
        <v>5914</v>
      </c>
      <c r="G50">
        <f t="shared" si="1"/>
        <v>35.275134045170077</v>
      </c>
      <c r="H50">
        <f t="shared" si="2"/>
        <v>0</v>
      </c>
      <c r="I50" t="s">
        <v>301</v>
      </c>
      <c r="J50" t="s">
        <v>302</v>
      </c>
      <c r="K50" t="s">
        <v>303</v>
      </c>
      <c r="L50" t="s">
        <v>304</v>
      </c>
      <c r="M50" t="s">
        <v>19</v>
      </c>
      <c r="O50" t="s">
        <v>305</v>
      </c>
      <c r="U50">
        <v>1626628114.4000001</v>
      </c>
      <c r="V50">
        <f t="shared" si="3"/>
        <v>1.4483194009779725E-2</v>
      </c>
      <c r="W50">
        <f t="shared" si="4"/>
        <v>28.565414911350928</v>
      </c>
      <c r="X50">
        <f t="shared" si="5"/>
        <v>370.77480645161302</v>
      </c>
      <c r="Y50">
        <f t="shared" si="6"/>
        <v>300.786547412841</v>
      </c>
      <c r="Z50">
        <f t="shared" si="7"/>
        <v>27.439496420958694</v>
      </c>
      <c r="AA50">
        <f t="shared" si="8"/>
        <v>33.824232041357412</v>
      </c>
      <c r="AB50">
        <f t="shared" si="9"/>
        <v>0.91961043232704653</v>
      </c>
      <c r="AC50">
        <f t="shared" si="10"/>
        <v>2.1207914379992072</v>
      </c>
      <c r="AD50">
        <f t="shared" si="11"/>
        <v>0.74341647888884232</v>
      </c>
      <c r="AE50">
        <f t="shared" si="12"/>
        <v>0.47763142074411052</v>
      </c>
      <c r="AF50">
        <f t="shared" si="13"/>
        <v>136.19053196546039</v>
      </c>
      <c r="AG50">
        <f t="shared" si="14"/>
        <v>33.727256671636951</v>
      </c>
      <c r="AH50">
        <f t="shared" si="15"/>
        <v>33.612283870967701</v>
      </c>
      <c r="AI50">
        <f t="shared" si="16"/>
        <v>5.2285383102323753</v>
      </c>
      <c r="AJ50">
        <f t="shared" si="17"/>
        <v>54.06666715641785</v>
      </c>
      <c r="AK50">
        <f t="shared" si="18"/>
        <v>3.536664272340249</v>
      </c>
      <c r="AL50">
        <f t="shared" si="19"/>
        <v>6.5413025406365151</v>
      </c>
      <c r="AM50">
        <f t="shared" si="20"/>
        <v>1.6918740378921262</v>
      </c>
      <c r="AN50">
        <f t="shared" si="21"/>
        <v>-638.70885583128586</v>
      </c>
      <c r="AO50">
        <f t="shared" si="22"/>
        <v>464.63833806008864</v>
      </c>
      <c r="AP50">
        <f t="shared" si="23"/>
        <v>51.489821747794927</v>
      </c>
      <c r="AQ50">
        <f t="shared" si="24"/>
        <v>13.609835942058112</v>
      </c>
      <c r="AR50">
        <v>-3.7791170220308E-2</v>
      </c>
      <c r="AS50">
        <v>4.2423899260639199E-2</v>
      </c>
      <c r="AT50">
        <v>3.2267301703664599</v>
      </c>
      <c r="AU50">
        <v>0</v>
      </c>
      <c r="AV50">
        <v>0</v>
      </c>
      <c r="AW50">
        <f t="shared" si="25"/>
        <v>1</v>
      </c>
      <c r="AX50">
        <f t="shared" si="26"/>
        <v>0</v>
      </c>
      <c r="AY50">
        <f t="shared" si="27"/>
        <v>46534.226845390665</v>
      </c>
      <c r="AZ50">
        <v>0</v>
      </c>
      <c r="BA50">
        <v>0</v>
      </c>
      <c r="BB50">
        <v>0</v>
      </c>
      <c r="BC50">
        <f t="shared" si="28"/>
        <v>0</v>
      </c>
      <c r="BD50" t="e">
        <f t="shared" si="29"/>
        <v>#DIV/0!</v>
      </c>
      <c r="BE50">
        <v>-1</v>
      </c>
      <c r="BF50" t="s">
        <v>410</v>
      </c>
      <c r="BG50">
        <v>997.96235999999999</v>
      </c>
      <c r="BH50">
        <v>2018.94</v>
      </c>
      <c r="BI50">
        <f t="shared" si="30"/>
        <v>0.5056998424916046</v>
      </c>
      <c r="BJ50">
        <v>0.5</v>
      </c>
      <c r="BK50">
        <f t="shared" si="31"/>
        <v>841.17668759987464</v>
      </c>
      <c r="BL50">
        <f t="shared" si="32"/>
        <v>28.565414911350928</v>
      </c>
      <c r="BM50">
        <f t="shared" si="33"/>
        <v>212.69145921343315</v>
      </c>
      <c r="BN50">
        <f t="shared" si="34"/>
        <v>1</v>
      </c>
      <c r="BO50">
        <f t="shared" si="35"/>
        <v>3.5147686980852716E-2</v>
      </c>
      <c r="BP50">
        <f t="shared" si="36"/>
        <v>-1</v>
      </c>
      <c r="BQ50" t="s">
        <v>307</v>
      </c>
      <c r="BR50">
        <v>0</v>
      </c>
      <c r="BS50">
        <f t="shared" si="37"/>
        <v>2018.94</v>
      </c>
      <c r="BT50">
        <f t="shared" si="38"/>
        <v>0.50569984249160449</v>
      </c>
      <c r="BU50" t="e">
        <f t="shared" si="39"/>
        <v>#DIV/0!</v>
      </c>
      <c r="BV50">
        <f t="shared" si="40"/>
        <v>0.50569984249160449</v>
      </c>
      <c r="BW50" t="e">
        <f t="shared" si="41"/>
        <v>#DIV/0!</v>
      </c>
      <c r="BX50" t="s">
        <v>307</v>
      </c>
      <c r="BY50" t="s">
        <v>307</v>
      </c>
      <c r="BZ50" t="s">
        <v>307</v>
      </c>
      <c r="CA50" t="s">
        <v>307</v>
      </c>
      <c r="CB50" t="s">
        <v>307</v>
      </c>
      <c r="CC50" t="s">
        <v>307</v>
      </c>
      <c r="CD50" t="s">
        <v>307</v>
      </c>
      <c r="CE50" t="s">
        <v>307</v>
      </c>
      <c r="CF50">
        <f t="shared" si="42"/>
        <v>999.979193548387</v>
      </c>
      <c r="CG50">
        <f t="shared" si="43"/>
        <v>841.17668759987464</v>
      </c>
      <c r="CH50">
        <f t="shared" si="44"/>
        <v>0.84119418986608319</v>
      </c>
      <c r="CI50">
        <f t="shared" si="45"/>
        <v>0.1619047864415408</v>
      </c>
      <c r="CJ50">
        <v>6</v>
      </c>
      <c r="CK50">
        <v>0.5</v>
      </c>
      <c r="CL50" t="s">
        <v>308</v>
      </c>
      <c r="CM50">
        <v>1626628114.4000001</v>
      </c>
      <c r="CN50">
        <v>370.77480645161302</v>
      </c>
      <c r="CO50">
        <v>399.860419354839</v>
      </c>
      <c r="CP50">
        <v>38.7682419354839</v>
      </c>
      <c r="CQ50">
        <v>26.836125806451602</v>
      </c>
      <c r="CR50">
        <v>700.04545161290298</v>
      </c>
      <c r="CS50">
        <v>91.158283870967693</v>
      </c>
      <c r="CT50">
        <v>6.7526116129032199E-2</v>
      </c>
      <c r="CU50">
        <v>37.676077419354797</v>
      </c>
      <c r="CV50">
        <v>33.612283870967701</v>
      </c>
      <c r="CW50">
        <v>999.9</v>
      </c>
      <c r="CX50">
        <v>9997.4725806451606</v>
      </c>
      <c r="CY50">
        <v>0</v>
      </c>
      <c r="CZ50">
        <v>0.22880254838709699</v>
      </c>
      <c r="DA50">
        <v>999.979193548387</v>
      </c>
      <c r="DB50">
        <v>0.95999225806451605</v>
      </c>
      <c r="DC50">
        <v>4.0007551612903203E-2</v>
      </c>
      <c r="DD50">
        <v>0</v>
      </c>
      <c r="DE50">
        <v>1002.3394193548399</v>
      </c>
      <c r="DF50">
        <v>4.9997400000000001</v>
      </c>
      <c r="DG50">
        <v>13626.0741935484</v>
      </c>
      <c r="DH50">
        <v>9011.4064516129001</v>
      </c>
      <c r="DI50">
        <v>47.725612903225802</v>
      </c>
      <c r="DJ50">
        <v>49.725612903225802</v>
      </c>
      <c r="DK50">
        <v>48.963419354838699</v>
      </c>
      <c r="DL50">
        <v>49.842483870967698</v>
      </c>
      <c r="DM50">
        <v>50.558</v>
      </c>
      <c r="DN50">
        <v>955.17354838709696</v>
      </c>
      <c r="DO50">
        <v>39.805483870967699</v>
      </c>
      <c r="DP50">
        <v>0</v>
      </c>
      <c r="DQ50">
        <v>63.5</v>
      </c>
      <c r="DR50">
        <v>997.96235999999999</v>
      </c>
      <c r="DS50">
        <v>-197.397922845338</v>
      </c>
      <c r="DT50">
        <v>-1420.41538311304</v>
      </c>
      <c r="DU50">
        <v>13588.208000000001</v>
      </c>
      <c r="DV50">
        <v>15</v>
      </c>
      <c r="DW50">
        <v>1626627691.4000001</v>
      </c>
      <c r="DX50" t="s">
        <v>389</v>
      </c>
      <c r="DY50">
        <v>15</v>
      </c>
      <c r="DZ50">
        <v>-0.31900000000000001</v>
      </c>
      <c r="EA50">
        <v>-0.10199999999999999</v>
      </c>
      <c r="EB50">
        <v>400</v>
      </c>
      <c r="EC50">
        <v>26</v>
      </c>
      <c r="ED50">
        <v>7.0000000000000007E-2</v>
      </c>
      <c r="EE50">
        <v>0.02</v>
      </c>
      <c r="EF50">
        <v>15.263480634920599</v>
      </c>
      <c r="EG50">
        <v>-318.44298169819098</v>
      </c>
      <c r="EH50">
        <v>52.776375176315298</v>
      </c>
      <c r="EI50">
        <v>0</v>
      </c>
      <c r="EJ50">
        <v>981.84799999999996</v>
      </c>
      <c r="EK50">
        <v>0</v>
      </c>
      <c r="EL50">
        <v>0</v>
      </c>
      <c r="EM50">
        <v>0</v>
      </c>
      <c r="EN50">
        <v>7.8494829095238101</v>
      </c>
      <c r="EO50">
        <v>29.6174599878164</v>
      </c>
      <c r="EP50">
        <v>4.7498015213088003</v>
      </c>
      <c r="EQ50">
        <v>0</v>
      </c>
      <c r="ER50">
        <v>0</v>
      </c>
      <c r="ES50">
        <v>3</v>
      </c>
      <c r="ET50" t="s">
        <v>310</v>
      </c>
      <c r="EU50">
        <v>1.8840600000000001</v>
      </c>
      <c r="EV50">
        <v>1.88104</v>
      </c>
      <c r="EW50">
        <v>1.88307</v>
      </c>
      <c r="EX50">
        <v>1.8812599999999999</v>
      </c>
      <c r="EY50">
        <v>1.88253</v>
      </c>
      <c r="EZ50">
        <v>1.8818699999999999</v>
      </c>
      <c r="FA50">
        <v>1.88385</v>
      </c>
      <c r="FB50">
        <v>1.8809499999999999</v>
      </c>
      <c r="FC50" t="s">
        <v>311</v>
      </c>
      <c r="FD50" t="s">
        <v>19</v>
      </c>
      <c r="FE50" t="s">
        <v>19</v>
      </c>
      <c r="FF50" t="s">
        <v>19</v>
      </c>
      <c r="FG50" t="s">
        <v>312</v>
      </c>
      <c r="FH50" t="s">
        <v>313</v>
      </c>
      <c r="FI50" t="s">
        <v>314</v>
      </c>
      <c r="FJ50" t="s">
        <v>314</v>
      </c>
      <c r="FK50" t="s">
        <v>314</v>
      </c>
      <c r="FL50" t="s">
        <v>314</v>
      </c>
      <c r="FM50">
        <v>0</v>
      </c>
      <c r="FN50">
        <v>100</v>
      </c>
      <c r="FO50">
        <v>100</v>
      </c>
      <c r="FP50">
        <v>-0.31900000000000001</v>
      </c>
      <c r="FQ50">
        <v>-0.10199999999999999</v>
      </c>
      <c r="FR50">
        <v>2</v>
      </c>
      <c r="FS50">
        <v>757.82600000000002</v>
      </c>
      <c r="FT50">
        <v>461.62900000000002</v>
      </c>
      <c r="FU50">
        <v>37.8705</v>
      </c>
      <c r="FV50">
        <v>37.150799999999997</v>
      </c>
      <c r="FW50">
        <v>29.998799999999999</v>
      </c>
      <c r="FX50">
        <v>36.915799999999997</v>
      </c>
      <c r="FY50">
        <v>36.851500000000001</v>
      </c>
      <c r="FZ50">
        <v>25.9619</v>
      </c>
      <c r="GA50">
        <v>41.0259</v>
      </c>
      <c r="GB50">
        <v>0</v>
      </c>
      <c r="GC50">
        <v>-999.9</v>
      </c>
      <c r="GD50">
        <v>400</v>
      </c>
      <c r="GE50">
        <v>26.930299999999999</v>
      </c>
      <c r="GF50">
        <v>99.681799999999996</v>
      </c>
      <c r="GG50">
        <v>99.150300000000001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Pawan Devkota</cp:lastModifiedBy>
  <dcterms:created xsi:type="dcterms:W3CDTF">2021-07-18T12:09:03Z</dcterms:created>
  <dcterms:modified xsi:type="dcterms:W3CDTF">2021-09-30T14:52:44Z</dcterms:modified>
</cp:coreProperties>
</file>